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9075" windowHeight="10635" tabRatio="829" activeTab="2"/>
  </bookViews>
  <sheets>
    <sheet name="Sheet1" sheetId="1" r:id="rId1"/>
    <sheet name="Revised Math Edits" sheetId="2" r:id="rId2"/>
    <sheet name="Schedule_A" sheetId="3" r:id="rId3"/>
    <sheet name="Schedule_B" sheetId="4" r:id="rId4"/>
    <sheet name="Schedule_F" sheetId="5" r:id="rId5"/>
    <sheet name="Schedule_G" sheetId="6" r:id="rId6"/>
    <sheet name="Schedule_G-1" sheetId="7" r:id="rId7"/>
    <sheet name="wksOPT" sheetId="8" state="hidden" r:id="rId8"/>
    <sheet name="Schedule_G-2_HO" sheetId="9" r:id="rId9"/>
    <sheet name="Schedule_G-2" sheetId="10" r:id="rId10"/>
    <sheet name="Schedule_G-5" sheetId="11" r:id="rId11"/>
    <sheet name="Schedule_G-7" sheetId="12" r:id="rId12"/>
    <sheet name="Schedule_G-8" sheetId="13" r:id="rId13"/>
    <sheet name="Schedule_L" sheetId="14" r:id="rId14"/>
    <sheet name="Schedule_M" sheetId="15" r:id="rId15"/>
    <sheet name="Schedule_N" sheetId="16" r:id="rId16"/>
    <sheet name="Schedule_O " sheetId="17" r:id="rId17"/>
    <sheet name="Schedule P" sheetId="18" r:id="rId18"/>
    <sheet name="Supp Schedule_O-1" sheetId="19" r:id="rId19"/>
  </sheets>
  <definedNames>
    <definedName name="_C000026">'Schedule_A'!$C$39</definedName>
    <definedName name="_C000027">'Schedule_A'!$H$39</definedName>
    <definedName name="_C000325">'Schedule_N'!$D$8</definedName>
    <definedName name="_C000326">'Schedule_N'!$D$9</definedName>
    <definedName name="_C000327">'Schedule_N'!$D$10</definedName>
    <definedName name="_C000328">'Schedule_N'!$D$11</definedName>
    <definedName name="_C000329">'Schedule_N'!$D$12</definedName>
    <definedName name="_C000330">'Schedule_N'!$D$13</definedName>
    <definedName name="_C000331">'Schedule_N'!$D$14</definedName>
    <definedName name="_C000332">'Schedule_N'!$D$15</definedName>
    <definedName name="_C000333">'Schedule_N'!$D$16</definedName>
    <definedName name="_C000334">'Schedule_N'!$D$17</definedName>
    <definedName name="_C000335">'Schedule_N'!$D$18</definedName>
    <definedName name="_C000336">'Schedule_N'!$D$19</definedName>
    <definedName name="_C000337">'Schedule_N'!$D$20</definedName>
    <definedName name="_C000339">'Schedule_N'!$J$22</definedName>
    <definedName name="_C000340">'Schedule_N'!$J$24</definedName>
    <definedName name="_C000343">'Schedule_N'!$J$27</definedName>
    <definedName name="_C000379">'Schedule_N'!$E$8</definedName>
    <definedName name="_C000380">'Schedule_N'!$E$9</definedName>
    <definedName name="_C000381">'Schedule_N'!$E$10</definedName>
    <definedName name="_C000382">'Schedule_N'!$E$11</definedName>
    <definedName name="_C000383">'Schedule_N'!$E$12</definedName>
    <definedName name="_C000384">'Schedule_N'!$E$13</definedName>
    <definedName name="_C000385">'Schedule_N'!$E$14</definedName>
    <definedName name="_C000386">'Schedule_N'!$E$15</definedName>
    <definedName name="_C000387">'Schedule_N'!$E$16</definedName>
    <definedName name="_C000388">'Schedule_N'!$E$17</definedName>
    <definedName name="_C000389">'Schedule_N'!$E$18</definedName>
    <definedName name="_C000390">'Schedule_N'!$E$19</definedName>
    <definedName name="_C000391">'Schedule_N'!$E$20</definedName>
    <definedName name="_C000392">'Schedule_N'!$F$8</definedName>
    <definedName name="_C000393">'Schedule_N'!$F$9</definedName>
    <definedName name="_C000394">'Schedule_N'!$F$10</definedName>
    <definedName name="_C000395">'Schedule_N'!$F$11</definedName>
    <definedName name="_C000396">'Schedule_N'!$F$12</definedName>
    <definedName name="_C000397">'Schedule_N'!$F$13</definedName>
    <definedName name="_C000398">'Schedule_N'!$F$14</definedName>
    <definedName name="_C000399">'Schedule_N'!$F$15</definedName>
    <definedName name="_C000400">'Schedule_N'!$F$16</definedName>
    <definedName name="_C000401">'Schedule_N'!$F$17</definedName>
    <definedName name="_C000402">'Schedule_N'!$F$18</definedName>
    <definedName name="_C000403">'Schedule_N'!$F$19</definedName>
    <definedName name="_C000404">'Schedule_N'!$F$20</definedName>
    <definedName name="_C000405">'Schedule_N'!$G$8</definedName>
    <definedName name="_C000406">'Schedule_N'!$G$9</definedName>
    <definedName name="_C000407">'Schedule_N'!$G$10</definedName>
    <definedName name="_C000408">'Schedule_N'!$G$11</definedName>
    <definedName name="_C000409">'Schedule_N'!$G$12</definedName>
    <definedName name="_C000410">'Schedule_N'!$G$13</definedName>
    <definedName name="_C000411">'Schedule_N'!$G$14</definedName>
    <definedName name="_C000412">'Schedule_N'!$G$15</definedName>
    <definedName name="_C000413">'Schedule_N'!$G$16</definedName>
    <definedName name="_C000414">'Schedule_N'!$G$17</definedName>
    <definedName name="_C000415">'Schedule_N'!$G$18</definedName>
    <definedName name="_C000416">'Schedule_N'!$G$19</definedName>
    <definedName name="_C000417">'Schedule_N'!$G$20</definedName>
    <definedName name="_C000418">'Schedule_N'!$H$8</definedName>
    <definedName name="_C000419">'Schedule_N'!$H$9</definedName>
    <definedName name="_C000420">'Schedule_N'!$H$10</definedName>
    <definedName name="_C000421">'Schedule_N'!$H$11</definedName>
    <definedName name="_C000422">'Schedule_N'!$H$12</definedName>
    <definedName name="_C000423">'Schedule_N'!$H$13</definedName>
    <definedName name="_C000424">'Schedule_N'!$H$14</definedName>
    <definedName name="_C000425">'Schedule_N'!$H$15</definedName>
    <definedName name="_C000426">'Schedule_N'!$H$16</definedName>
    <definedName name="_C000427">'Schedule_N'!$H$17</definedName>
    <definedName name="_C000428">'Schedule_N'!$H$18</definedName>
    <definedName name="_C000429">'Schedule_N'!$H$19</definedName>
    <definedName name="_C000430">'Schedule_N'!$H$20</definedName>
    <definedName name="_C000431">'Schedule_N'!$J$8</definedName>
    <definedName name="_C000432">'Schedule_N'!$J$9</definedName>
    <definedName name="_C000433">'Schedule_N'!$J$10</definedName>
    <definedName name="_C000434">'Schedule_N'!$J$11</definedName>
    <definedName name="_C000435">'Schedule_N'!$J$12</definedName>
    <definedName name="_C000436">'Schedule_N'!$J$13</definedName>
    <definedName name="_C000437">'Schedule_N'!$J$14</definedName>
    <definedName name="_C000438">'Schedule_N'!$J$15</definedName>
    <definedName name="_C000439">'Schedule_N'!$J$16</definedName>
    <definedName name="_C000440">'Schedule_N'!$J$17</definedName>
    <definedName name="_C000441">'Schedule_N'!$J$18</definedName>
    <definedName name="_C000442">'Schedule_N'!$J$19</definedName>
    <definedName name="_C000443">'Schedule_N'!$E$22</definedName>
    <definedName name="_C000445">'Schedule_N'!$E$24</definedName>
    <definedName name="_C000446">'Schedule_N'!$E$26</definedName>
    <definedName name="_C000447">'Schedule_O '!$D$9</definedName>
    <definedName name="_C000448">'Schedule_O '!$E$9</definedName>
    <definedName name="_C000449">'Schedule_O '!$F$9</definedName>
    <definedName name="_C000467">'Schedule_O '!$D$11</definedName>
    <definedName name="_C000468">'Schedule_O '!$E$11</definedName>
    <definedName name="_C000469">'Schedule_O '!$F$11</definedName>
    <definedName name="_C000472">'Schedule_O '!$D$15</definedName>
    <definedName name="_C000473">'Schedule_O '!$E$15</definedName>
    <definedName name="_C000474">'Schedule_O '!$F$15</definedName>
    <definedName name="_C000475">'Schedule_O '!$G$15</definedName>
    <definedName name="_C000476">'Schedule_O '!$H$15</definedName>
    <definedName name="_C000478">'Schedule_O '!$D$16</definedName>
    <definedName name="_C000479">'Schedule_O '!$E$16</definedName>
    <definedName name="_C000480">'Schedule_O '!$F$16</definedName>
    <definedName name="_C000481">'Schedule_O '!$G$16</definedName>
    <definedName name="_C000482">'Schedule_O '!$H$16</definedName>
    <definedName name="_C000490">'Schedule_O '!$D$18</definedName>
    <definedName name="_C000491">'Schedule_O '!$E$18</definedName>
    <definedName name="_C000492">'Schedule_O '!$F$18</definedName>
    <definedName name="_C000493">'Schedule_O '!$G$18</definedName>
    <definedName name="_C000494">'Schedule_O '!$H$18</definedName>
    <definedName name="_C000501">'Schedule_O '!$D$10</definedName>
    <definedName name="_C000502">'Schedule_O '!$E$10</definedName>
    <definedName name="_C000503">'Schedule_O '!$F$10</definedName>
    <definedName name="_C000504">'Schedule_O '!$D$17</definedName>
    <definedName name="_C000505">'Schedule_O '!$E$17</definedName>
    <definedName name="_C000506">'Schedule_O '!$F$17</definedName>
    <definedName name="_C000507">'Schedule_O '!$G$17</definedName>
    <definedName name="_C000508">'Schedule_O '!$D$25</definedName>
    <definedName name="_C000509">'Schedule_O '!$E$25</definedName>
    <definedName name="_C000510">'Schedule_O '!$F$25</definedName>
    <definedName name="_C000511">'Schedule_O '!$G$25</definedName>
    <definedName name="_C000512">'Schedule_O '!$H$25</definedName>
    <definedName name="_C000513">'Schedule_O '!$H$17</definedName>
    <definedName name="_C000514">'Schedule_O '!$D$26</definedName>
    <definedName name="_C000515">'Schedule_O '!$E$26</definedName>
    <definedName name="_C000516">'Schedule_O '!$F$26</definedName>
    <definedName name="_C000517">'Schedule_O '!$G$26</definedName>
    <definedName name="_C000518">'Schedule_O '!$H$26</definedName>
    <definedName name="_C000519">'Schedule_O '!$I$26</definedName>
    <definedName name="_C000520">'Schedule_O '!$D$29</definedName>
    <definedName name="_C000521">'Schedule_O '!$E$29</definedName>
    <definedName name="_C000522">'Schedule_O '!$F$29</definedName>
    <definedName name="_C000523">'Schedule_O '!$G$29</definedName>
    <definedName name="_C000524">'Schedule_O '!$H$29</definedName>
    <definedName name="_C000525">'Schedule_O '!$J$26</definedName>
    <definedName name="_C000526">'Schedule_O '!$L$29</definedName>
    <definedName name="_C000527">'Schedule_O '!$M$29</definedName>
    <definedName name="_C000528">'Schedule_O '!$N$29</definedName>
    <definedName name="_C000534">'Schedule_O '!$K$26</definedName>
    <definedName name="_C000538">'Schedule_O '!$D$31</definedName>
    <definedName name="_C000539">'Schedule_O '!$E$31</definedName>
    <definedName name="_C000540">'Schedule_O '!$F$31</definedName>
    <definedName name="_C000541">'Schedule_O '!$G$31</definedName>
    <definedName name="_C000542">'Schedule_O '!$H$31</definedName>
    <definedName name="_C000544">'Schedule_O '!$L$31</definedName>
    <definedName name="_C000545">'Schedule_O '!$M$31</definedName>
    <definedName name="_C000546">'Schedule_O '!$N$31</definedName>
    <definedName name="_C000565">'Schedule_O '!$D$38</definedName>
    <definedName name="_C000566">'Schedule_O '!$E$38</definedName>
    <definedName name="_C000567">'Schedule_O '!$F$38</definedName>
    <definedName name="_C000568">'Schedule_O '!$G$38</definedName>
    <definedName name="_C000569">'Schedule_O '!$H$38</definedName>
    <definedName name="_C000571">'Schedule_O '!$L$38</definedName>
    <definedName name="_C000572">'Schedule_O '!$M$38</definedName>
    <definedName name="_C000573">'Schedule_O '!$N$38</definedName>
    <definedName name="_C000574">'Schedule_O '!$D$48</definedName>
    <definedName name="_C000575">'Schedule_O '!$E$48</definedName>
    <definedName name="_C000576">'Schedule_O '!$F$48</definedName>
    <definedName name="_C000579">'Schedule_O '!$G$48</definedName>
    <definedName name="_C000586">'Schedule_O '!$D$50</definedName>
    <definedName name="_C000588">'Schedule_O '!$F$50</definedName>
    <definedName name="_C000591">'Schedule_O '!$G$50</definedName>
    <definedName name="_C000604">'Schedule_O '!$D$56</definedName>
    <definedName name="_C000605">'Schedule_O '!$E$56</definedName>
    <definedName name="_C000606">'Schedule_O '!$F$56</definedName>
    <definedName name="_C000609">'Schedule_O '!$G$56</definedName>
    <definedName name="_C000610">'Schedule_O '!$I$62</definedName>
    <definedName name="_C000611">'Schedule_O '!$I$63</definedName>
    <definedName name="_C000612">'Schedule_O '!$I$64</definedName>
    <definedName name="_C000613">'Schedule_O '!$I$65</definedName>
    <definedName name="_C000614">'Schedule_O '!$I$66</definedName>
    <definedName name="_C000615">'Schedule_O '!$I$67</definedName>
    <definedName name="_C000616">'Schedule_O '!$I$68</definedName>
    <definedName name="_C000617">'Schedule_O '!$I$69</definedName>
    <definedName name="_C000623">'Schedule_G-8'!$D$13</definedName>
    <definedName name="_C000625">'Schedule_O '!$I$70</definedName>
    <definedName name="_C000626">'Schedule_O '!$I$71</definedName>
    <definedName name="_C000628">'Schedule_M'!$D$8</definedName>
    <definedName name="_C000629">'Schedule_M'!$G$8</definedName>
    <definedName name="_C000631">'Schedule_M'!$D$9</definedName>
    <definedName name="_C000632">'Schedule_M'!$G$9</definedName>
    <definedName name="_C000634">'Schedule_M'!$D$10</definedName>
    <definedName name="_C000635">'Schedule_M'!$G$10</definedName>
    <definedName name="_C000637">'Schedule_M'!$D$11</definedName>
    <definedName name="_C000638">'Schedule_M'!$G$11</definedName>
    <definedName name="_C000640">'Schedule_M'!$D$12</definedName>
    <definedName name="_C000641">'Schedule_M'!$G$12</definedName>
    <definedName name="_C000643">'Schedule_M'!$D$13</definedName>
    <definedName name="_C000644">'Schedule_M'!$G$13</definedName>
    <definedName name="_C000646">'Schedule_M'!$D$14</definedName>
    <definedName name="_C000647">'Schedule_M'!$G$14</definedName>
    <definedName name="_C000649">'Schedule_M'!$D$15</definedName>
    <definedName name="_C000650">'Schedule_M'!$G$15</definedName>
    <definedName name="_C000652">'Schedule_M'!$D$16</definedName>
    <definedName name="_C000653">'Schedule_M'!$G$16</definedName>
    <definedName name="_C000655">'Schedule_M'!$D$17</definedName>
    <definedName name="_C000656">'Schedule_M'!$G$17</definedName>
    <definedName name="_C000658">'Schedule_M'!$D$18</definedName>
    <definedName name="_C000659">'Schedule_M'!$G$18</definedName>
    <definedName name="_C000661">'Schedule_M'!$D$19</definedName>
    <definedName name="_C000662">'Schedule_M'!$G$19</definedName>
    <definedName name="_C000665">'Schedule_M'!$G$20</definedName>
    <definedName name="_C000673">'Schedule_M'!$D$21</definedName>
    <definedName name="_C000674">'Schedule_M'!$G$21</definedName>
    <definedName name="_C000676">'Schedule_G'!$J$62</definedName>
    <definedName name="_C000678">'Schedule_G'!$J$81</definedName>
    <definedName name="_C000680">'Schedule_G'!$J$107</definedName>
    <definedName name="_C000684">'Schedule_G'!$J$63</definedName>
    <definedName name="_C000686">'Schedule_G'!$J$82</definedName>
    <definedName name="_C000688">'Schedule_G'!$J$108</definedName>
    <definedName name="_C000692">'Schedule_G'!$J$64</definedName>
    <definedName name="_C000694">'Schedule_G'!$J$83</definedName>
    <definedName name="_C000696">'Schedule_G'!$J$109</definedName>
    <definedName name="_C000700">'Schedule_G'!$J$65</definedName>
    <definedName name="_C000702">'Schedule_G'!$J$84</definedName>
    <definedName name="_C000704">'Schedule_G'!$J$110</definedName>
    <definedName name="_C000708">'Schedule_G'!$J$314</definedName>
    <definedName name="_C000716">'Schedule_G'!$J$298</definedName>
    <definedName name="_C000724">'Schedule_G'!$J$306</definedName>
    <definedName name="_C000732">'Schedule_G'!$J$322</definedName>
    <definedName name="_C000733">'Schedule_G'!$J$330</definedName>
    <definedName name="_C000740">'Schedule_G'!$J$69</definedName>
    <definedName name="_C000742">'Schedule_G'!$J$88</definedName>
    <definedName name="_C000744">'Schedule_G'!$J$114</definedName>
    <definedName name="_C000756">'Schedule_G'!$J$70</definedName>
    <definedName name="_C000760">'Schedule_G'!$J$115</definedName>
    <definedName name="_C000764">'Schedule_G'!$J$71</definedName>
    <definedName name="_C000768">'Schedule_G'!$J$116</definedName>
    <definedName name="_C000772">'Schedule_G'!$J$72</definedName>
    <definedName name="_C000774">'Schedule_G'!$J$91</definedName>
    <definedName name="_C000776">'Schedule_G'!$J$117</definedName>
    <definedName name="_C000780">'Schedule_G'!$J$73</definedName>
    <definedName name="_C000782">'Schedule_G'!$J$92</definedName>
    <definedName name="_C000784">'Schedule_G'!$J$118</definedName>
    <definedName name="_C000812">'Schedule_G'!$J$76</definedName>
    <definedName name="_C000814">'Schedule_G'!$J$105</definedName>
    <definedName name="_C000816">'Schedule_G'!$J$121</definedName>
    <definedName name="_C000820">'Schedule_G'!$J$159</definedName>
    <definedName name="_C000826">'Schedule_G'!$J$160</definedName>
    <definedName name="_C000832">'Schedule_G'!$J$161</definedName>
    <definedName name="_C000838">'Schedule_G'!$J$162</definedName>
    <definedName name="_C000850">'Schedule_G'!$J$163</definedName>
    <definedName name="_C000856">'Schedule_G'!$J$164</definedName>
    <definedName name="_C000862">'Schedule_G'!$J$165</definedName>
    <definedName name="_C000868">'Schedule_G'!$J$166</definedName>
    <definedName name="_C000872">'Schedule_G'!$J$223</definedName>
    <definedName name="_C000874">'Schedule_G'!$J$236</definedName>
    <definedName name="_C000880">'Schedule_G'!$J$129</definedName>
    <definedName name="_C000886">'Schedule_G'!$J$245</definedName>
    <definedName name="_C000892">'Schedule_G'!$J$138</definedName>
    <definedName name="_C000904">'Schedule_G'!$J$265</definedName>
    <definedName name="_C000927">'Schedule_B'!$G$40</definedName>
    <definedName name="_C000928">'Schedule_B'!$G$41</definedName>
    <definedName name="_C000929">'Schedule_B'!$G$42</definedName>
    <definedName name="_C000930">'Schedule_B'!$G$43</definedName>
    <definedName name="_C000931">'Schedule_B'!$G$44</definedName>
    <definedName name="_C000932">'Schedule_B'!$G$45</definedName>
    <definedName name="_C000933">'Schedule_B'!$G$46</definedName>
    <definedName name="_C000934">'Schedule_B'!$G$50</definedName>
    <definedName name="_C000935">'Schedule_B'!$G$47</definedName>
    <definedName name="_C000936">'Schedule_B'!$G$48</definedName>
    <definedName name="_C000937">'Schedule_B'!$H$40</definedName>
    <definedName name="_C000938">'Schedule_B'!$H$41</definedName>
    <definedName name="_C000939">'Schedule_B'!$H$42</definedName>
    <definedName name="_C000940">'Schedule_B'!$H$43</definedName>
    <definedName name="_C000941">'Schedule_B'!$H$44</definedName>
    <definedName name="_C000942">'Schedule_B'!$H$45</definedName>
    <definedName name="_C000943">'Schedule_B'!$H$46</definedName>
    <definedName name="_C000944">'Schedule_B'!$H$50</definedName>
    <definedName name="_C000945">'Schedule_B'!$H$47</definedName>
    <definedName name="_C000946">'Schedule_B'!$H$48</definedName>
    <definedName name="_C000947">'Schedule_B'!$I$40</definedName>
    <definedName name="_C000948">'Schedule_B'!$I$41</definedName>
    <definedName name="_C000949">'Schedule_B'!$I$42</definedName>
    <definedName name="_C000950">'Schedule_B'!$I$43</definedName>
    <definedName name="_C000951">'Schedule_B'!$I$44</definedName>
    <definedName name="_C000952">'Schedule_B'!$I$45</definedName>
    <definedName name="_C000953">'Schedule_B'!$I$46</definedName>
    <definedName name="_C000954">'Schedule_B'!$I$50</definedName>
    <definedName name="_C000955">'Schedule_B'!$I$47</definedName>
    <definedName name="_C000956">'Schedule_B'!$I$48</definedName>
    <definedName name="_C000957">'Schedule_B'!$G$29</definedName>
    <definedName name="_C000958">'Schedule_B'!$G$30</definedName>
    <definedName name="_C000959">'Schedule_B'!$G$31</definedName>
    <definedName name="_C000960">'Schedule_B'!$G$32</definedName>
    <definedName name="_C000961">'Schedule_B'!$G$33</definedName>
    <definedName name="_C000962">'Schedule_B'!$G$34</definedName>
    <definedName name="_C000963">'Schedule_B'!$G$35</definedName>
    <definedName name="_C000964">'Schedule_B'!$G$36</definedName>
    <definedName name="_C000966">'Schedule_B'!$G$37</definedName>
    <definedName name="_C000967">'Schedule_B'!$G$38</definedName>
    <definedName name="_C000968">'Schedule_B'!$H$29</definedName>
    <definedName name="_C000969">'Schedule_B'!$H$30</definedName>
    <definedName name="_C000970">'Schedule_B'!$H$31</definedName>
    <definedName name="_C000971">'Schedule_B'!$H$32</definedName>
    <definedName name="_C000972">'Schedule_B'!$H$33</definedName>
    <definedName name="_C000973">'Schedule_B'!$H$34</definedName>
    <definedName name="_C000974">'Schedule_B'!$H$35</definedName>
    <definedName name="_C000975">'Schedule_B'!$H$36</definedName>
    <definedName name="_C000977">'Schedule_B'!$H$37</definedName>
    <definedName name="_C000978">'Schedule_B'!$H$38</definedName>
    <definedName name="_C000990">'Schedule_B'!$I$29</definedName>
    <definedName name="_C000991">'Schedule_B'!$I$30</definedName>
    <definedName name="_C000992">'Schedule_B'!$I$31</definedName>
    <definedName name="_C000993">'Schedule_B'!$I$32</definedName>
    <definedName name="_C000994">'Schedule_B'!$I$33</definedName>
    <definedName name="_C000995">'Schedule_B'!$I$34</definedName>
    <definedName name="_C000996">'Schedule_B'!$I$35</definedName>
    <definedName name="_C000997">'Schedule_B'!$I$36</definedName>
    <definedName name="_C000998">'Schedule_B'!$I$37</definedName>
    <definedName name="_C000999">'Schedule_G'!$J$147</definedName>
    <definedName name="_C001010">'Schedule_M'!$E$8</definedName>
    <definedName name="_C001011">'Schedule_M'!$E$9</definedName>
    <definedName name="_C001012">'Schedule_M'!$E$10</definedName>
    <definedName name="_C001013">'Schedule_M'!$E$11</definedName>
    <definedName name="_C001014">'Schedule_M'!$E$12</definedName>
    <definedName name="_C001015">'Schedule_M'!$E$13</definedName>
    <definedName name="_C001016">'Schedule_M'!$E$14</definedName>
    <definedName name="_C001017">'Schedule_M'!$E$15</definedName>
    <definedName name="_C001018">'Schedule_M'!$E$16</definedName>
    <definedName name="_C001019">'Schedule_M'!$E$17</definedName>
    <definedName name="_C001020">'Schedule_M'!$E$18</definedName>
    <definedName name="_C001021">'Schedule_M'!$E$19</definedName>
    <definedName name="_C001022">'Schedule_M'!$E$21</definedName>
    <definedName name="_C001023">'Schedule_M'!$F$8</definedName>
    <definedName name="_C001024">'Schedule_M'!$F$9</definedName>
    <definedName name="_C001025">'Schedule_M'!$F$10</definedName>
    <definedName name="_C001026">'Schedule_M'!$F$11</definedName>
    <definedName name="_C001027">'Schedule_M'!$F$12</definedName>
    <definedName name="_C001028">'Schedule_M'!$F$13</definedName>
    <definedName name="_C001029">'Schedule_M'!$F$14</definedName>
    <definedName name="_C001030">'Schedule_M'!$F$15</definedName>
    <definedName name="_C001031">'Schedule_M'!$F$16</definedName>
    <definedName name="_C001032">'Schedule_M'!$F$17</definedName>
    <definedName name="_C001033">'Schedule_M'!$F$18</definedName>
    <definedName name="_C001034">'Schedule_M'!$F$19</definedName>
    <definedName name="_C001035">'Schedule_M'!$F$21</definedName>
    <definedName name="_C001036">'Schedule_M'!$H$8</definedName>
    <definedName name="_C001037">'Schedule_M'!$H$9</definedName>
    <definedName name="_C001038">'Schedule_M'!$H$10</definedName>
    <definedName name="_C001039">'Schedule_M'!$H$11</definedName>
    <definedName name="_C001040">'Schedule_M'!$H$12</definedName>
    <definedName name="_C001041">'Schedule_M'!$H$13</definedName>
    <definedName name="_C001042">'Schedule_M'!$H$14</definedName>
    <definedName name="_C001043">'Schedule_M'!$H$15</definedName>
    <definedName name="_C001044">'Schedule_M'!$H$16</definedName>
    <definedName name="_C001045">'Schedule_M'!$H$17</definedName>
    <definedName name="_C001046">'Schedule_M'!$H$18</definedName>
    <definedName name="_C001047">'Schedule_M'!$H$19</definedName>
    <definedName name="_C001048">'Schedule_M'!$H$21</definedName>
    <definedName name="_C001049">'Schedule_M'!$I$8</definedName>
    <definedName name="_C001050">'Schedule_M'!$I$9</definedName>
    <definedName name="_C001051">'Schedule_M'!$I$10</definedName>
    <definedName name="_C001052">'Schedule_M'!$I$11</definedName>
    <definedName name="_C001053">'Schedule_M'!$I$12</definedName>
    <definedName name="_C001054">'Schedule_M'!$I$13</definedName>
    <definedName name="_C001055">'Schedule_M'!$I$14</definedName>
    <definedName name="_C001056">'Schedule_M'!$I$15</definedName>
    <definedName name="_C001057">'Schedule_M'!$I$16</definedName>
    <definedName name="_C001058">'Schedule_M'!$I$17</definedName>
    <definedName name="_C001059">'Schedule_M'!$I$18</definedName>
    <definedName name="_C001060">'Schedule_M'!$I$19</definedName>
    <definedName name="_C001061">'Schedule_M'!$I$21</definedName>
    <definedName name="_C001062">'Schedule_B'!$F$29</definedName>
    <definedName name="_C001063">'Schedule_B'!$F$30</definedName>
    <definedName name="_C001064">'Schedule_B'!$F$31</definedName>
    <definedName name="_C001065">'Schedule_B'!$F$32</definedName>
    <definedName name="_C001066">'Schedule_B'!$F$33</definedName>
    <definedName name="_C001067">'Schedule_B'!$F$34</definedName>
    <definedName name="_C001068">'Schedule_B'!$F$35</definedName>
    <definedName name="_C001069">'Schedule_B'!$F$36</definedName>
    <definedName name="_C001070">'Schedule_B'!$F$37</definedName>
    <definedName name="_C001071">'Schedule_B'!$F$38</definedName>
    <definedName name="_C001093">'Schedule_B'!$F$40</definedName>
    <definedName name="_C001094">'Schedule_B'!$F$41</definedName>
    <definedName name="_C001095">'Schedule_B'!$F$42</definedName>
    <definedName name="_C001096">'Schedule_B'!$F$43</definedName>
    <definedName name="_C001097">'Schedule_B'!$F$44</definedName>
    <definedName name="_C001098">'Schedule_B'!$F$45</definedName>
    <definedName name="_C001099">'Schedule_B'!$F$46</definedName>
    <definedName name="_C001100">'Schedule_B'!$F$47</definedName>
    <definedName name="_C001101">'Schedule_B'!$F$48</definedName>
    <definedName name="_C001102">'Schedule_B'!$F$50</definedName>
    <definedName name="_C001110">'Schedule_B'!$J$15</definedName>
    <definedName name="_C001120">'Schedule_B'!$J$16</definedName>
    <definedName name="_C001130">'Schedule_B'!$J$17</definedName>
    <definedName name="_C001140">'Schedule_B'!$J$18</definedName>
    <definedName name="_C001150">'Schedule_B'!$J$19</definedName>
    <definedName name="_C001160">'Schedule_B'!$J$20</definedName>
    <definedName name="_C001170">'Schedule_B'!$J$21</definedName>
    <definedName name="_C001180">'Schedule_B'!$J$22</definedName>
    <definedName name="_C001190">'Schedule_B'!$J$23</definedName>
    <definedName name="_C001220">'Schedule_B'!$J$25</definedName>
    <definedName name="_C001230">'Schedule_B'!$J$26</definedName>
    <definedName name="_C001400">'Schedule_B'!$J$29</definedName>
    <definedName name="_C001401">'Schedule_B'!$J$30</definedName>
    <definedName name="_C001402">'Schedule_B'!$J$31</definedName>
    <definedName name="_C001403">'Schedule_B'!$J$32</definedName>
    <definedName name="_C001404">'Schedule_B'!$J$33</definedName>
    <definedName name="_C001405">'Schedule_B'!$J$34</definedName>
    <definedName name="_C001406">'Schedule_B'!$J$35</definedName>
    <definedName name="_C001407">'Schedule_B'!$J$36</definedName>
    <definedName name="_C001408">'Schedule_B'!$J$37</definedName>
    <definedName name="_C001409">'Schedule_B'!$J$38</definedName>
    <definedName name="_C001470">'Schedule_B'!$J$64</definedName>
    <definedName name="_C001480">'Schedule_B'!$J$65</definedName>
    <definedName name="_C001565">'Schedule_G'!$J$75</definedName>
    <definedName name="_C001567">'Schedule_G'!$J$104</definedName>
    <definedName name="_C001569">'Schedule_G'!$J$120</definedName>
    <definedName name="_C001580">'Schedule_G'!$J$338</definedName>
    <definedName name="_C001584">'Schedule_G'!$J$345</definedName>
    <definedName name="_C001601">'Schedule_B'!$J$40</definedName>
    <definedName name="_C001602">'Schedule_B'!$J$41</definedName>
    <definedName name="_C001603">'Schedule_B'!$J$42</definedName>
    <definedName name="_C001604">'Schedule_B'!$J$43</definedName>
    <definedName name="_C001605">'Schedule_B'!$J$44</definedName>
    <definedName name="_C001606">'Schedule_B'!$J$45</definedName>
    <definedName name="_C001607">'Schedule_B'!$J$46</definedName>
    <definedName name="_C001608">'Schedule_B'!$J$47</definedName>
    <definedName name="_C001609">'Schedule_B'!$J$48</definedName>
    <definedName name="_C001680">'Schedule_B'!$J$66</definedName>
    <definedName name="_C001810">'Schedule_B'!$J$70</definedName>
    <definedName name="_C001820">'Schedule_B'!$J$71</definedName>
    <definedName name="_C001830">'Schedule_B'!$J$72</definedName>
    <definedName name="_C001840">'Schedule_B'!$J$73</definedName>
    <definedName name="_C001850">'Schedule_B'!$J$74</definedName>
    <definedName name="_C001860">'Schedule_B'!$J$75</definedName>
    <definedName name="_C001900">'Schedule_O '!$D$30</definedName>
    <definedName name="_C001901">'Schedule_O '!$E$30</definedName>
    <definedName name="_C001902">'Schedule_O '!$F$30</definedName>
    <definedName name="_C001903">'Schedule_O '!$G$30</definedName>
    <definedName name="_C001904">'Schedule_O '!$H$30</definedName>
    <definedName name="_C001905">'Schedule_O '!$L$30</definedName>
    <definedName name="_C001906">'Schedule_O '!$M$30</definedName>
    <definedName name="_C001907">'Schedule_O '!$N$30</definedName>
    <definedName name="_C001914">'Schedule_O '!$D$49</definedName>
    <definedName name="_C001916">'Schedule_O '!$F$49</definedName>
    <definedName name="_C001919">'Schedule_O '!$G$49</definedName>
    <definedName name="_C002110">'Schedule_B'!$J$94</definedName>
    <definedName name="_C002120">'Schedule_B'!$J$95</definedName>
    <definedName name="_C002130">'Schedule_B'!$J$96</definedName>
    <definedName name="_C002140">'Schedule_B'!$J$97</definedName>
    <definedName name="_C002150">'Schedule_B'!$J$98</definedName>
    <definedName name="_C002160">'Schedule_B'!$J$99</definedName>
    <definedName name="_C002180">'Schedule_B'!$J$101</definedName>
    <definedName name="_C002190">'Schedule_B'!$J$102</definedName>
    <definedName name="_C002510">'Schedule_B'!$J$106</definedName>
    <definedName name="_C002520">'Schedule_B'!$J$107</definedName>
    <definedName name="_C002530">'Schedule_B'!$J$108</definedName>
    <definedName name="_C002540">'Schedule_B'!$J$109</definedName>
    <definedName name="_C002550">'Schedule_B'!$J$110</definedName>
    <definedName name="_C002560">'Schedule_B'!$J$111</definedName>
    <definedName name="_C002570">'Schedule_B'!$J$112</definedName>
    <definedName name="_C003100">'Schedule_B'!$J$123</definedName>
    <definedName name="_C003110">'Schedule_B'!$J$117</definedName>
    <definedName name="_C003120">'Schedule_B'!$J$118</definedName>
    <definedName name="_C003130">'Schedule_B'!$J$119</definedName>
    <definedName name="_C003200">'Schedule_B'!$J$120</definedName>
    <definedName name="_C003300">'Schedule_B'!$J$124</definedName>
    <definedName name="_C003400">'Schedule_B'!$J$125</definedName>
    <definedName name="_C004000">'Schedule_G'!$I$435</definedName>
    <definedName name="_C004110">'Schedule_G'!$I$10</definedName>
    <definedName name="_C004120">'Schedule_G'!$I$11</definedName>
    <definedName name="_C004130">'Schedule_G'!$I$12</definedName>
    <definedName name="_C004140">'Schedule_G'!$I$13</definedName>
    <definedName name="_C004210">'Schedule_G'!$I$20</definedName>
    <definedName name="_C004220">'Schedule_G'!$I$16</definedName>
    <definedName name="_C004230">'Schedule_G'!$I$21</definedName>
    <definedName name="_C004240">'Schedule_G'!$I$17</definedName>
    <definedName name="_C004250">'Schedule_G'!$I$18</definedName>
    <definedName name="_C004260">'Schedule_G'!$I$22</definedName>
    <definedName name="_C004270">'Schedule_G'!$I$23</definedName>
    <definedName name="_C004280">'Schedule_G'!$I$19</definedName>
    <definedName name="_C004290">'Schedule_G'!$I$24</definedName>
    <definedName name="_C004310">'Schedule_G'!$I$25</definedName>
    <definedName name="_C004320">'Schedule_G'!$I$26</definedName>
    <definedName name="_C004330">'Schedule_G'!$I$27</definedName>
    <definedName name="_C004340">'Schedule_G'!$I$28</definedName>
    <definedName name="_C004355">'Schedule_G'!$I$29</definedName>
    <definedName name="_C004360">'Schedule_G'!$I$30</definedName>
    <definedName name="_C004375">'Schedule_G'!$I$31</definedName>
    <definedName name="_C004380">'Schedule_G'!$I$32</definedName>
    <definedName name="_C004410">'Schedule_G'!$I$35</definedName>
    <definedName name="_C004420">'Schedule_G'!$I$36</definedName>
    <definedName name="_C004430">'Schedule_G'!$I$37</definedName>
    <definedName name="_C004440">'Schedule_G'!$I$38</definedName>
    <definedName name="_C004450">'Schedule_G'!$I$39</definedName>
    <definedName name="_C004460">'Schedule_G'!$I$40</definedName>
    <definedName name="_C004470">'Schedule_G'!$I$41</definedName>
    <definedName name="_C004490">'Schedule_G'!$I$42</definedName>
    <definedName name="_C004500">'Schedule_G'!$I$50</definedName>
    <definedName name="_C004600">'Schedule_G'!$I$49</definedName>
    <definedName name="_C004610">'Schedule_G'!$I$45</definedName>
    <definedName name="_C004620">'Schedule_G'!$I$46</definedName>
    <definedName name="_C004630">'Schedule_G'!$I$47</definedName>
    <definedName name="_C004690">'Schedule_G'!$I$48</definedName>
    <definedName name="_C005114">'Schedule_G'!$I$105</definedName>
    <definedName name="_C005115">'Schedule_G'!$I$121</definedName>
    <definedName name="_C005116">'Schedule_G'!$I$78</definedName>
    <definedName name="_C005117">'Schedule_G'!$I$77</definedName>
    <definedName name="_C005118">'Schedule_G'!$I$79</definedName>
    <definedName name="_C005119">'Schedule_G'!$I$122</definedName>
    <definedName name="_C005210">'Schedule_G'!$I$125</definedName>
    <definedName name="_C005220">'Schedule_G'!$I$126</definedName>
    <definedName name="_C005413">'Schedule_G'!$I$173</definedName>
    <definedName name="_C005415">'Schedule_G'!$I$205</definedName>
    <definedName name="_C005416">'Schedule_G'!$I$172</definedName>
    <definedName name="_C005417">'Schedule_G'!$I$203</definedName>
    <definedName name="_C005418">'Schedule_G'!$I$171</definedName>
    <definedName name="_C005419">'Schedule_G'!$I$204</definedName>
    <definedName name="_C005422">'Schedule_G'!$I$207</definedName>
    <definedName name="_C005423">'Schedule_G'!$I$208</definedName>
    <definedName name="_C005424">'Schedule_G'!$I$209</definedName>
    <definedName name="_C005425">'Schedule_G'!$I$210</definedName>
    <definedName name="_C005426">'Schedule_G'!$I$211</definedName>
    <definedName name="_C005428">'Schedule_G'!$I$212</definedName>
    <definedName name="_C005429">'Schedule_G'!$I$213</definedName>
    <definedName name="_C005430">'Schedule_G'!$I$214</definedName>
    <definedName name="_C005431">'Schedule_G'!$I$215</definedName>
    <definedName name="_C005434">'Schedule_G'!$I$216</definedName>
    <definedName name="_C005436">'Schedule_G'!$I$217</definedName>
    <definedName name="_C005437">'Schedule_G'!$I$218</definedName>
    <definedName name="_C005438">'Schedule_G'!$I$220</definedName>
    <definedName name="_C005439">'Schedule_G'!$I$221</definedName>
    <definedName name="_C005441">'Schedule_G'!$I$236</definedName>
    <definedName name="_C005443">'Schedule_G'!$I$242</definedName>
    <definedName name="_C005444">'Schedule_G'!$I$239</definedName>
    <definedName name="_C005445">'Schedule_G'!$I$241</definedName>
    <definedName name="_C005446">'Schedule_G'!$I$238</definedName>
    <definedName name="_C005447">'Schedule_G'!$I$237</definedName>
    <definedName name="_C005448">'Schedule_G'!$I$240</definedName>
    <definedName name="_C005451">'Schedule_G'!$I$129</definedName>
    <definedName name="_C005453">'Schedule_G'!$I$135</definedName>
    <definedName name="_C005454">'Schedule_G'!$I$132</definedName>
    <definedName name="_C005455">'Schedule_G'!$I$134</definedName>
    <definedName name="_C005456">'Schedule_G'!$I$131</definedName>
    <definedName name="_C005457">'Schedule_G'!$I$130</definedName>
    <definedName name="_C005458">'Schedule_G'!$I$133</definedName>
    <definedName name="_C005461">'Schedule_G'!$I$245</definedName>
    <definedName name="_C005463">'Schedule_G'!$I$251</definedName>
    <definedName name="_C005464">'Schedule_G'!$I$248</definedName>
    <definedName name="_C005465">'Schedule_G'!$I$250</definedName>
    <definedName name="_C005466">'Schedule_G'!$I$247</definedName>
    <definedName name="_C005467">'Schedule_G'!$I$246</definedName>
    <definedName name="_C005468">'Schedule_G'!$I$249</definedName>
    <definedName name="_C005471">'Schedule_G'!$I$138</definedName>
    <definedName name="_C005473">'Schedule_G'!$I$144</definedName>
    <definedName name="_C005474">'Schedule_G'!$I$141</definedName>
    <definedName name="_C005475">'Schedule_G'!$I$143</definedName>
    <definedName name="_C005476">'Schedule_G'!$I$140</definedName>
    <definedName name="_C005477">'Schedule_G'!$I$139</definedName>
    <definedName name="_C005478">'Schedule_G'!$I$142</definedName>
    <definedName name="_C005481">'Schedule_G'!$I$254</definedName>
    <definedName name="_C005482">'Schedule_G'!$I$255</definedName>
    <definedName name="_C005483">'Schedule_G'!$I$256</definedName>
    <definedName name="_C005484">'Schedule_G'!$I$257</definedName>
    <definedName name="_C005485">'Schedule_G'!$I$258</definedName>
    <definedName name="_C005486">'Schedule_G'!$I$259</definedName>
    <definedName name="_C005487">'Schedule_G'!$I$260</definedName>
    <definedName name="_C005488">'Schedule_G'!$I$261</definedName>
    <definedName name="_C005495">'Schedule_G'!$I$202</definedName>
    <definedName name="_C005496">'Schedule_G'!$I$206</definedName>
    <definedName name="_C006221">'Schedule_G'!$I$298</definedName>
    <definedName name="_C006222">'Schedule_G'!$I$299</definedName>
    <definedName name="_C006223">'Schedule_G'!$I$300</definedName>
    <definedName name="_C006224">'Schedule_G'!$I$303</definedName>
    <definedName name="_C006225">'Schedule_G'!$I$301</definedName>
    <definedName name="_C006226">'Schedule_G'!$I$302</definedName>
    <definedName name="_C006227">'Schedule_G'!$I$304</definedName>
    <definedName name="_C006241">'Schedule_G'!$I$306</definedName>
    <definedName name="_C006242">'Schedule_G'!$I$307</definedName>
    <definedName name="_C006243">'Schedule_G'!$I$308</definedName>
    <definedName name="_C006244">'Schedule_G'!$I$311</definedName>
    <definedName name="_C006245">'Schedule_G'!$I$309</definedName>
    <definedName name="_C006246">'Schedule_G'!$I$310</definedName>
    <definedName name="_C006247">'Schedule_G'!$I$312</definedName>
    <definedName name="_C006281">'Schedule_G'!$I$314</definedName>
    <definedName name="_C006282">'Schedule_G'!$I$315</definedName>
    <definedName name="_C006283">'Schedule_G'!$I$316</definedName>
    <definedName name="_C006284">'Schedule_G'!$I$319</definedName>
    <definedName name="_C006285">'Schedule_G'!$I$317</definedName>
    <definedName name="_C006286">'Schedule_G'!$I$318</definedName>
    <definedName name="_C006287">'Schedule_G'!$I$320</definedName>
    <definedName name="_C006291">'Schedule_G'!$I$322</definedName>
    <definedName name="_C006292">'Schedule_G'!$I$323</definedName>
    <definedName name="_C006293">'Schedule_G'!$I$324</definedName>
    <definedName name="_C006294">'Schedule_G'!$I$327</definedName>
    <definedName name="_C006295">'Schedule_G'!$I$325</definedName>
    <definedName name="_C006296">'Schedule_G'!$I$326</definedName>
    <definedName name="_C006297">'Schedule_G'!$I$328</definedName>
    <definedName name="_C006300">'Schedule_G'!$I$331</definedName>
    <definedName name="_C006301">'Schedule_G'!$I$332</definedName>
    <definedName name="_C006302">'Schedule_G'!$I$335</definedName>
    <definedName name="_C006321">'Schedule_G'!$I$338</definedName>
    <definedName name="_C006323">'Schedule_G'!$I$343</definedName>
    <definedName name="_C006324">'Schedule_G'!$I$341</definedName>
    <definedName name="_C006325">'Schedule_G'!$I$342</definedName>
    <definedName name="_C006326">'Schedule_G'!$I$340</definedName>
    <definedName name="_C006327">'Schedule_G'!$I$339</definedName>
    <definedName name="_C006500">'Schedule_G'!$I$413</definedName>
    <definedName name="_C006513">'Schedule_G'!$I$357</definedName>
    <definedName name="_C006514">'Schedule_G'!$I$358</definedName>
    <definedName name="_C006515">'Schedule_G'!$I$359</definedName>
    <definedName name="_C006516">'Schedule_G'!$I$360</definedName>
    <definedName name="_C006517">'Schedule_G'!$I$361</definedName>
    <definedName name="_C006518">'Schedule_G'!$I$362</definedName>
    <definedName name="_C006519">'Schedule_G'!$I$363</definedName>
    <definedName name="_C006610">'Schedule_G'!$I$423</definedName>
    <definedName name="_C006620">'Schedule_G'!$I$424</definedName>
    <definedName name="_C006630">'Schedule_G'!$I$425</definedName>
    <definedName name="_C007000">'Schedule_B'!$I$38</definedName>
    <definedName name="_C007005">'Schedule_G'!$I$428</definedName>
    <definedName name="_C007006">'Schedule_G'!$I$431</definedName>
    <definedName name="_C007007">'Schedule_G'!$I$433</definedName>
    <definedName name="_C007008">'Schedule_G'!$J$431</definedName>
    <definedName name="_C007010">'Schedule_G'!$I$345</definedName>
    <definedName name="_C007014">'Schedule_G'!$I$344</definedName>
    <definedName name="_C007016">'Schedule_G'!$I$243</definedName>
    <definedName name="_C007017">'Schedule_G'!$I$136</definedName>
    <definedName name="_C007018">'Schedule_G'!$I$252</definedName>
    <definedName name="_C007019">'Schedule_G'!$I$145</definedName>
    <definedName name="_C007020">'Schedule_G'!$I$262</definedName>
    <definedName name="_C007022">'Schedule_G'!$I$265</definedName>
    <definedName name="_C007023">'Schedule_G'!$I$223</definedName>
    <definedName name="_C007024">'Schedule_G'!$I$166</definedName>
    <definedName name="_C007025">'Schedule_G'!$I$182</definedName>
    <definedName name="_C007026">'Schedule_G'!$I$76</definedName>
    <definedName name="_C007028">'Schedule_G'!$I$127</definedName>
    <definedName name="_C007045">'Schedule_G'!$I$14</definedName>
    <definedName name="_C007046">'Schedule_G'!$I$33</definedName>
    <definedName name="_C007047">'Schedule_G'!$I$43</definedName>
    <definedName name="_C007048">'Schedule_G'!$I$51</definedName>
    <definedName name="_C007055">'Schedule_B'!$J$27</definedName>
    <definedName name="_C007057">'Schedule_B'!$J$67</definedName>
    <definedName name="_C007058">'Schedule_B'!$J$76</definedName>
    <definedName name="_C007059">'Schedule_B'!$J$78</definedName>
    <definedName name="_C007060">'Schedule_B'!$J$103</definedName>
    <definedName name="_C007061">'Schedule_B'!$J$113</definedName>
    <definedName name="_C007062">'Schedule_B'!$J$121</definedName>
    <definedName name="_C007063">'Schedule_B'!$J$122</definedName>
    <definedName name="_C007065">'Schedule_B'!$J$126</definedName>
    <definedName name="_C007066">'Schedule_B'!$J$128</definedName>
    <definedName name="_C007067">'Schedule_G'!$I$436</definedName>
    <definedName name="_C007076">'Schedule_B'!$G$64</definedName>
    <definedName name="_C007077">'Schedule_B'!$G$65</definedName>
    <definedName name="_C007078">'Schedule_B'!$G$66</definedName>
    <definedName name="_C007079">'Schedule_B'!$G$67</definedName>
    <definedName name="_C007208">'Schedule_B'!$F$64</definedName>
    <definedName name="_C007209">'Schedule_B'!$F$65</definedName>
    <definedName name="_C007210">'Schedule_B'!$F$66</definedName>
    <definedName name="_C007211">'Schedule_B'!$F$67</definedName>
    <definedName name="_C007231">'Schedule_G'!$I$412</definedName>
    <definedName name="_C008039">'Schedule_M'!$I$20</definedName>
    <definedName name="_C008068">'Schedule_G'!$F$265</definedName>
    <definedName name="_C008069">'Schedule_G'!$G$265</definedName>
    <definedName name="_C008070">'Schedule_G'!$H$265</definedName>
    <definedName name="_C009900">'Schedule_G'!$I$123</definedName>
    <definedName name="_C009902">'Schedule_G'!$I$264</definedName>
    <definedName name="_C009903">'Schedule_G'!$I$146</definedName>
    <definedName name="_C009904">'Schedule_G'!$I$263</definedName>
    <definedName name="_C009905">'Schedule_G'!$I$222</definedName>
    <definedName name="_C009996">'Schedule_G'!$F$147</definedName>
    <definedName name="_C009997">'Schedule_G'!$G$147</definedName>
    <definedName name="_C009998">'Schedule_G'!$H$147</definedName>
    <definedName name="_C009999">'Schedule_G'!$I$147</definedName>
    <definedName name="_C041400">'Schedule_B'!$J$50</definedName>
    <definedName name="_C511101">'Schedule_G'!$I$62</definedName>
    <definedName name="_C511102">'Schedule_G'!$I$63</definedName>
    <definedName name="_C511103">'Schedule_G'!$I$64</definedName>
    <definedName name="_C511104">'Schedule_G'!$I$65</definedName>
    <definedName name="_C511105">'Schedule_G'!$I$66</definedName>
    <definedName name="_C511109">'Schedule_G'!$I$69</definedName>
    <definedName name="_C511110">'Schedule_G'!$I$124</definedName>
    <definedName name="_C511111">'Schedule_G'!$I$70</definedName>
    <definedName name="_C511112">'Schedule_G'!$I$71</definedName>
    <definedName name="_C511113">'Schedule_G'!$I$72</definedName>
    <definedName name="_C511114">'Schedule_G'!$I$73</definedName>
    <definedName name="_C511115">'Schedule_G'!$I$330</definedName>
    <definedName name="_C511119">'Schedule_G'!$I$75</definedName>
    <definedName name="_C511125">'Schedule_G'!$I$74</definedName>
    <definedName name="_C511401">'Schedule_G'!$I$81</definedName>
    <definedName name="_C511402">'Schedule_G'!$I$82</definedName>
    <definedName name="_C511403">'Schedule_G'!$I$83</definedName>
    <definedName name="_C511404">'Schedule_G'!$I$84</definedName>
    <definedName name="_C511405">'Schedule_G'!$I$85</definedName>
    <definedName name="_C511409">'Schedule_G'!$I$88</definedName>
    <definedName name="_C511411">'Schedule_G'!$I$89</definedName>
    <definedName name="_C511412">'Schedule_G'!$I$90</definedName>
    <definedName name="_C511413">'Schedule_G'!$I$91</definedName>
    <definedName name="_C511414">'Schedule_G'!$I$92</definedName>
    <definedName name="_C511415">'Schedule_G'!$I$333</definedName>
    <definedName name="_C511424">'Schedule_G'!$I$104</definedName>
    <definedName name="_C511425">'Schedule_G'!$I$103</definedName>
    <definedName name="_C511501">'Schedule_G'!$I$107</definedName>
    <definedName name="_C511502">'Schedule_G'!$I$108</definedName>
    <definedName name="_C511503">'Schedule_G'!$I$109</definedName>
    <definedName name="_C511504">'Schedule_G'!$I$110</definedName>
    <definedName name="_C511505">'Schedule_G'!$I$111</definedName>
    <definedName name="_C511509">'Schedule_G'!$I$114</definedName>
    <definedName name="_C511511">'Schedule_G'!$I$115</definedName>
    <definedName name="_C511512">'Schedule_G'!$I$116</definedName>
    <definedName name="_C511513">'Schedule_G'!$I$117</definedName>
    <definedName name="_C511514">'Schedule_G'!$I$118</definedName>
    <definedName name="_C511515">'Schedule_G'!$I$334</definedName>
    <definedName name="_C511524">'Schedule_G'!$I$120</definedName>
    <definedName name="_C511525">'Schedule_G'!$I$119</definedName>
    <definedName name="_C541140">'Schedule_G'!$I$159</definedName>
    <definedName name="_C541141">'Schedule_G'!$I$160</definedName>
    <definedName name="_C541142">'Schedule_G'!$I$161</definedName>
    <definedName name="_C541143">'Schedule_G'!$I$162</definedName>
    <definedName name="_C541145">'Schedule_G'!$I$163</definedName>
    <definedName name="_C541146">'Schedule_G'!$I$164</definedName>
    <definedName name="_C541151">'Schedule_G'!$I$165</definedName>
    <definedName name="_C541220">'Schedule_G'!$I$167</definedName>
    <definedName name="_C541230">'Schedule_G'!$I$169</definedName>
    <definedName name="_C541440">'Schedule_G'!$I$175</definedName>
    <definedName name="_C541441">'Schedule_G'!$I$176</definedName>
    <definedName name="_C541442">'Schedule_G'!$I$177</definedName>
    <definedName name="_C541443">'Schedule_G'!$I$178</definedName>
    <definedName name="_C541445">'Schedule_G'!$I$179</definedName>
    <definedName name="_C541446">'Schedule_G'!$I$180</definedName>
    <definedName name="_C541450">'Schedule_G'!$I$181</definedName>
    <definedName name="_C541540">'Schedule_G'!$I$195</definedName>
    <definedName name="_C541541">'Schedule_G'!$I$196</definedName>
    <definedName name="_C541542">'Schedule_G'!$I$197</definedName>
    <definedName name="_C541543">'Schedule_G'!$I$198</definedName>
    <definedName name="_C541545">'Schedule_G'!$I$199</definedName>
    <definedName name="_C541546">'Schedule_G'!$I$200</definedName>
    <definedName name="_C541547">'Schedule_G'!$I$201</definedName>
    <definedName name="_C620001">'Schedule_G-7'!$D$12</definedName>
    <definedName name="_C620002">'Schedule_G-7'!$E$12</definedName>
    <definedName name="_C620003">'Schedule_G-7'!$F$12</definedName>
    <definedName name="_C620004">'Schedule_G-7'!$G$12</definedName>
    <definedName name="_C620005">'Schedule_G-7'!$H$12</definedName>
    <definedName name="_C620006">'Schedule_G-7'!$I$12</definedName>
    <definedName name="_C620007">'Schedule_G-7'!$D$13</definedName>
    <definedName name="_C620008">'Schedule_G-7'!$E$13</definedName>
    <definedName name="_C620009">'Schedule_G-7'!$F$13</definedName>
    <definedName name="_C620010">'Schedule_G-7'!$G$13</definedName>
    <definedName name="_C620011">'Schedule_G-7'!$H$13</definedName>
    <definedName name="_C620012">'Schedule_G-7'!$I$13</definedName>
    <definedName name="_C620013">'Schedule_G-7'!$D$14</definedName>
    <definedName name="_C620014">'Schedule_G-7'!$E$14</definedName>
    <definedName name="_C620015">'Schedule_G-7'!$F$14</definedName>
    <definedName name="_C620016">'Schedule_G-7'!$G$14</definedName>
    <definedName name="_C620017">'Schedule_G-7'!$H$14</definedName>
    <definedName name="_C620018">'Schedule_G-7'!$I$14</definedName>
    <definedName name="_C620019">'Schedule_G-7'!$D$15</definedName>
    <definedName name="_C620020">'Schedule_G-7'!$E$15</definedName>
    <definedName name="_C620021">'Schedule_G-7'!$F$15</definedName>
    <definedName name="_C620022">'Schedule_G-7'!$G$15</definedName>
    <definedName name="_C620023">'Schedule_G-7'!$H$15</definedName>
    <definedName name="_C620024">'Schedule_G-7'!$I$15</definedName>
    <definedName name="_C620025">'Schedule_G-7'!$D$16</definedName>
    <definedName name="_C620026">'Schedule_G-7'!$E$16</definedName>
    <definedName name="_C620027">'Schedule_G-7'!$F$16</definedName>
    <definedName name="_C620028">'Schedule_G-7'!$G$16</definedName>
    <definedName name="_C620029">'Schedule_G-7'!$H$16</definedName>
    <definedName name="_C620030">'Schedule_G-7'!$I$16</definedName>
    <definedName name="_C620031">'Schedule_G-7'!$D$17</definedName>
    <definedName name="_C620032">'Schedule_G-7'!$E$17</definedName>
    <definedName name="_C620033">'Schedule_G-7'!$F$17</definedName>
    <definedName name="_C620034">'Schedule_G-7'!$G$17</definedName>
    <definedName name="_C620035">'Schedule_G-7'!$H$17</definedName>
    <definedName name="_C620036">'Schedule_G-7'!$I$17</definedName>
    <definedName name="_C620037">'Schedule_G-7'!$D$18</definedName>
    <definedName name="_C620038">'Schedule_G-7'!$E$18</definedName>
    <definedName name="_C620039">'Schedule_G-7'!$F$18</definedName>
    <definedName name="_C620040">'Schedule_G-7'!$G$18</definedName>
    <definedName name="_C620041">'Schedule_G-7'!$H$18</definedName>
    <definedName name="_C620042">'Schedule_G-7'!$I$18</definedName>
    <definedName name="_C620043">'Schedule_G-7'!$D$19</definedName>
    <definedName name="_C620044">'Schedule_G-7'!$E$19</definedName>
    <definedName name="_C620045">'Schedule_G-7'!$F$19</definedName>
    <definedName name="_C620046">'Schedule_G-7'!$G$19</definedName>
    <definedName name="_C620047">'Schedule_G-7'!$H$19</definedName>
    <definedName name="_C620048">'Schedule_G-7'!$I$19</definedName>
    <definedName name="_C620049">'Schedule_G-7'!$H$25</definedName>
    <definedName name="_C620050">'Schedule_G-7'!$I$25</definedName>
    <definedName name="_C620051">'Schedule_G-7'!$J$25</definedName>
    <definedName name="_C620052">'Schedule_G-7'!$K$25</definedName>
    <definedName name="_C620053">'Schedule_G-7'!$H$26</definedName>
    <definedName name="_C620054">'Schedule_G-7'!$I$26</definedName>
    <definedName name="_C620055">'Schedule_G-7'!$J$26</definedName>
    <definedName name="_C620056">'Schedule_G-7'!$K$26</definedName>
    <definedName name="_C620057">'Schedule_G-7'!$H$27</definedName>
    <definedName name="_C620058">'Schedule_G-7'!$I$27</definedName>
    <definedName name="_C620059">'Schedule_G-7'!$J$27</definedName>
    <definedName name="_C620060">'Schedule_G-7'!$K$27</definedName>
    <definedName name="_C620061">'Schedule_G-7'!$H$28</definedName>
    <definedName name="_C620062">'Schedule_G-7'!$I$28</definedName>
    <definedName name="_C620063">'Schedule_G-7'!$J$28</definedName>
    <definedName name="_C620064">'Schedule_G-7'!$K$28</definedName>
    <definedName name="_C620065">'Schedule_G-7'!$H$29</definedName>
    <definedName name="_C620066">'Schedule_G-7'!$I$29</definedName>
    <definedName name="_C620067">'Schedule_G-7'!$J$29</definedName>
    <definedName name="_C620068">'Schedule_G-7'!$K$29</definedName>
    <definedName name="_C620069">'Schedule_G-7'!$H$30</definedName>
    <definedName name="_C620070">'Schedule_G-7'!$I$30</definedName>
    <definedName name="_C620071">'Schedule_G-7'!$J$30</definedName>
    <definedName name="_C620072">'Schedule_G-7'!$K$30</definedName>
    <definedName name="_C620073">'Schedule_G-7'!$H$31</definedName>
    <definedName name="_C620074">'Schedule_G-7'!$I$31</definedName>
    <definedName name="_C620075">'Schedule_G-7'!$J$31</definedName>
    <definedName name="_C620076">'Schedule_G-7'!$K$31</definedName>
    <definedName name="_C620077">'Schedule_G-7'!$H$32</definedName>
    <definedName name="_C620078">'Schedule_G-7'!$I$32</definedName>
    <definedName name="_C620079">'Schedule_G-7'!$J$32</definedName>
    <definedName name="_C620080">'Schedule_G-7'!$K$32</definedName>
    <definedName name="_C620081">'Schedule_G-7'!$H$33</definedName>
    <definedName name="_C620082">'Schedule_G-7'!$I$33</definedName>
    <definedName name="_C620083">'Schedule_G-7'!$J$33</definedName>
    <definedName name="_C620084">'Schedule_G-7'!$K$33</definedName>
    <definedName name="_C620085">'Schedule_G-7'!$H$34</definedName>
    <definedName name="_C620086">'Schedule_G-7'!$I$34</definedName>
    <definedName name="_C620087">'Schedule_G-7'!$J$34</definedName>
    <definedName name="_C620088">'Schedule_G-7'!$K$34</definedName>
    <definedName name="_C620089">'Schedule_G-7'!$H$35</definedName>
    <definedName name="_C620090">'Schedule_G-7'!$I$35</definedName>
    <definedName name="_C620091">'Schedule_G-7'!$J$35</definedName>
    <definedName name="_C620092">'Schedule_G-7'!$K$35</definedName>
    <definedName name="_C620093">'Schedule_G-7'!$H$36</definedName>
    <definedName name="_C620094">'Schedule_G-7'!$I$36</definedName>
    <definedName name="_C620095">'Schedule_G-7'!$J$36</definedName>
    <definedName name="_C620096">'Schedule_G-7'!$K$36</definedName>
    <definedName name="_C620097">'Schedule_G-7'!$J$38</definedName>
    <definedName name="_C773078">'Schedule_N'!$J$20</definedName>
    <definedName name="_C800500">'Schedule_G'!$F$123</definedName>
    <definedName name="_C800501">'Schedule_G'!$G$123</definedName>
    <definedName name="_C800502">'Schedule_G'!$H$123</definedName>
    <definedName name="_C800507">'Schedule_G'!$F$264</definedName>
    <definedName name="_C800508">'Schedule_G'!$G$264</definedName>
    <definedName name="_C800509">'Schedule_G'!$H$264</definedName>
    <definedName name="_C800510">'Schedule_G'!$J$264</definedName>
    <definedName name="_C800511">'Schedule_G'!$F$146</definedName>
    <definedName name="_C800512">'Schedule_G'!$G$146</definedName>
    <definedName name="_C800513">'Schedule_G'!$H$146</definedName>
    <definedName name="_C800514">'Schedule_G'!$F$263</definedName>
    <definedName name="_C800515">'Schedule_G'!$G$263</definedName>
    <definedName name="_C800516">'Schedule_G'!$H$263</definedName>
    <definedName name="_C800521">'Schedule_G'!$J$123</definedName>
    <definedName name="_C800538">'Schedule_G'!$G$222</definedName>
    <definedName name="_C800539">'Schedule_G'!$H$222</definedName>
    <definedName name="_C800540">'Schedule_G-8'!$D$6</definedName>
    <definedName name="_C800541">'Schedule_G-8'!$D$9</definedName>
    <definedName name="_C800542">'Schedule_G-8'!$D$10</definedName>
    <definedName name="_C800543">'Schedule_G-8'!$D$11</definedName>
    <definedName name="_C800544">'Schedule_G-8'!$D$12</definedName>
    <definedName name="_C800545">'Schedule_G-8'!$D$5</definedName>
    <definedName name="_C800546">'Schedule_G-8'!$D$7</definedName>
    <definedName name="_C800547">'Schedule_G-8'!$D$8</definedName>
    <definedName name="_C900000">'Schedule_B'!$F$15</definedName>
    <definedName name="_C900001">'Schedule_B'!$F$16</definedName>
    <definedName name="_C900002">'Schedule_B'!$F$17</definedName>
    <definedName name="_C900003">'Schedule_B'!$F$18</definedName>
    <definedName name="_C900004">'Schedule_B'!$F$19</definedName>
    <definedName name="_C900005">'Schedule_B'!$F$20</definedName>
    <definedName name="_C900006">'Schedule_B'!$F$21</definedName>
    <definedName name="_C900007">'Schedule_B'!$F$22</definedName>
    <definedName name="_C900008">'Schedule_B'!$F$23</definedName>
    <definedName name="_C900009">'Schedule_B'!$F$24</definedName>
    <definedName name="_C900010">'Schedule_B'!$F$25</definedName>
    <definedName name="_C900011">'Schedule_B'!$F$26</definedName>
    <definedName name="_C900012">'Schedule_B'!$F$27</definedName>
    <definedName name="_C900013">'Schedule_B'!$G$15</definedName>
    <definedName name="_C900014">'Schedule_B'!$G$16</definedName>
    <definedName name="_C900015">'Schedule_B'!$G$17</definedName>
    <definedName name="_C900016">'Schedule_B'!$G$18</definedName>
    <definedName name="_C900017">'Schedule_B'!$G$19</definedName>
    <definedName name="_C900018">'Schedule_B'!$G$20</definedName>
    <definedName name="_C900019">'Schedule_B'!$G$21</definedName>
    <definedName name="_C900020">'Schedule_B'!$G$22</definedName>
    <definedName name="_C900021">'Schedule_B'!$G$23</definedName>
    <definedName name="_C900022">'Schedule_B'!$G$24</definedName>
    <definedName name="_C900023">'Schedule_B'!$G$25</definedName>
    <definedName name="_C900024">'Schedule_B'!$G$26</definedName>
    <definedName name="_C900025">'Schedule_B'!$G$27</definedName>
    <definedName name="_C900026">'Schedule_B'!$H$15</definedName>
    <definedName name="_C900027">'Schedule_B'!$H$16</definedName>
    <definedName name="_C900028">'Schedule_B'!$H$17</definedName>
    <definedName name="_C900029">'Schedule_B'!$H$18</definedName>
    <definedName name="_C900030">'Schedule_B'!$H$19</definedName>
    <definedName name="_C900031">'Schedule_B'!$H$20</definedName>
    <definedName name="_C900032">'Schedule_B'!$H$21</definedName>
    <definedName name="_C900033">'Schedule_B'!$H$22</definedName>
    <definedName name="_C900034">'Schedule_B'!$H$23</definedName>
    <definedName name="_C900035">'Schedule_B'!$H$24</definedName>
    <definedName name="_C900036">'Schedule_B'!$H$25</definedName>
    <definedName name="_C900037">'Schedule_B'!$H$26</definedName>
    <definedName name="_C900038">'Schedule_B'!$H$27</definedName>
    <definedName name="_C900039">'Schedule_B'!$I$15</definedName>
    <definedName name="_C900040">'Schedule_B'!$I$16</definedName>
    <definedName name="_C900041">'Schedule_B'!$I$17</definedName>
    <definedName name="_C900042">'Schedule_B'!$I$18</definedName>
    <definedName name="_C900043">'Schedule_B'!$I$19</definedName>
    <definedName name="_C900044">'Schedule_B'!$I$20</definedName>
    <definedName name="_C900045">'Schedule_B'!$I$21</definedName>
    <definedName name="_C900046">'Schedule_B'!$I$22</definedName>
    <definedName name="_C900047">'Schedule_B'!$I$23</definedName>
    <definedName name="_C900048">'Schedule_B'!$I$24</definedName>
    <definedName name="_C900049">'Schedule_B'!$I$25</definedName>
    <definedName name="_C900050">'Schedule_B'!$I$26</definedName>
    <definedName name="_C900051">'Schedule_B'!$I$27</definedName>
    <definedName name="_C900052">'Schedule_B'!$H$64</definedName>
    <definedName name="_C900053">'Schedule_B'!$H$65</definedName>
    <definedName name="_C900054">'Schedule_B'!$H$66</definedName>
    <definedName name="_C900055">'Schedule_B'!$H$67</definedName>
    <definedName name="_C900056">'Schedule_B'!$I$64</definedName>
    <definedName name="_C900057">'Schedule_B'!$I$65</definedName>
    <definedName name="_C900058">'Schedule_B'!$I$66</definedName>
    <definedName name="_C900059">'Schedule_B'!$I$67</definedName>
    <definedName name="_C900060">'Schedule_B'!$F$70</definedName>
    <definedName name="_C900061">'Schedule_B'!$F$71</definedName>
    <definedName name="_C900062">'Schedule_B'!$F$72</definedName>
    <definedName name="_C900063">'Schedule_B'!$F$73</definedName>
    <definedName name="_C900064">'Schedule_B'!$F$74</definedName>
    <definedName name="_C900065">'Schedule_B'!$F$75</definedName>
    <definedName name="_C900066">'Schedule_B'!$F$76</definedName>
    <definedName name="_C900067">'Schedule_B'!$F$78</definedName>
    <definedName name="_C900068">'Schedule_B'!$G$70</definedName>
    <definedName name="_C900069">'Schedule_B'!$G$71</definedName>
    <definedName name="_C900070">'Schedule_B'!$G$72</definedName>
    <definedName name="_C900071">'Schedule_B'!$G$73</definedName>
    <definedName name="_C900072">'Schedule_B'!$G$74</definedName>
    <definedName name="_C900073">'Schedule_B'!$G$75</definedName>
    <definedName name="_C900074">'Schedule_B'!$G$76</definedName>
    <definedName name="_C900075">'Schedule_B'!$G$78</definedName>
    <definedName name="_C900076">'Schedule_B'!$H$70</definedName>
    <definedName name="_C900077">'Schedule_B'!$H$71</definedName>
    <definedName name="_C900078">'Schedule_B'!$H$72</definedName>
    <definedName name="_C900079">'Schedule_B'!$H$73</definedName>
    <definedName name="_C900080">'Schedule_B'!$H$74</definedName>
    <definedName name="_C900081">'Schedule_B'!$H$75</definedName>
    <definedName name="_C900082">'Schedule_B'!$H$76</definedName>
    <definedName name="_C900083">'Schedule_B'!$H$78</definedName>
    <definedName name="_C900084">'Schedule_B'!$I$70</definedName>
    <definedName name="_C900085">'Schedule_B'!$I$71</definedName>
    <definedName name="_C900086">'Schedule_B'!$I$72</definedName>
    <definedName name="_C900087">'Schedule_B'!$I$73</definedName>
    <definedName name="_C900088">'Schedule_B'!$I$74</definedName>
    <definedName name="_C900089">'Schedule_B'!$I$75</definedName>
    <definedName name="_C900090">'Schedule_B'!$I$76</definedName>
    <definedName name="_C900091">'Schedule_B'!$I$78</definedName>
    <definedName name="_C900092">'Schedule_B'!$F$94</definedName>
    <definedName name="_C900093">'Schedule_B'!$F$95</definedName>
    <definedName name="_C900094">'Schedule_B'!$F$96</definedName>
    <definedName name="_C900095">'Schedule_B'!$F$97</definedName>
    <definedName name="_C900096">'Schedule_B'!$F$98</definedName>
    <definedName name="_C900097">'Schedule_B'!$F$99</definedName>
    <definedName name="_C900098">'Schedule_B'!$F$100</definedName>
    <definedName name="_C900099">'Schedule_B'!$F$101</definedName>
    <definedName name="_C900100">'Schedule_B'!$F$102</definedName>
    <definedName name="_C900101">'Schedule_B'!$F$103</definedName>
    <definedName name="_C900102">'Schedule_B'!$G$94</definedName>
    <definedName name="_C900103">'Schedule_B'!$G$95</definedName>
    <definedName name="_C900104">'Schedule_B'!$G$96</definedName>
    <definedName name="_C900105">'Schedule_B'!$G$97</definedName>
    <definedName name="_C900106">'Schedule_B'!$G$98</definedName>
    <definedName name="_C900107">'Schedule_B'!$G$99</definedName>
    <definedName name="_C900108">'Schedule_B'!$G$100</definedName>
    <definedName name="_C900109">'Schedule_B'!$G$101</definedName>
    <definedName name="_C900110">'Schedule_B'!$G$102</definedName>
    <definedName name="_C900111">'Schedule_B'!$G$103</definedName>
    <definedName name="_C900112">'Schedule_B'!$H$94</definedName>
    <definedName name="_C900113">'Schedule_B'!$H$95</definedName>
    <definedName name="_C900114">'Schedule_B'!$H$96</definedName>
    <definedName name="_C900115">'Schedule_B'!$H$97</definedName>
    <definedName name="_C900116">'Schedule_B'!$H$98</definedName>
    <definedName name="_C900117">'Schedule_B'!$H$99</definedName>
    <definedName name="_C900118">'Schedule_B'!$H$100</definedName>
    <definedName name="_C900119">'Schedule_B'!$H$101</definedName>
    <definedName name="_C900120">'Schedule_B'!$H$102</definedName>
    <definedName name="_C900121">'Schedule_B'!$H$103</definedName>
    <definedName name="_C900122">'Schedule_B'!$I$94</definedName>
    <definedName name="_C900123">'Schedule_B'!$I$95</definedName>
    <definedName name="_C900124">'Schedule_B'!$I$96</definedName>
    <definedName name="_C900125">'Schedule_B'!$I$97</definedName>
    <definedName name="_C900126">'Schedule_B'!$I$98</definedName>
    <definedName name="_C900127">'Schedule_B'!$I$99</definedName>
    <definedName name="_C900128">'Schedule_B'!$I$100</definedName>
    <definedName name="_C900129">'Schedule_B'!$I$101</definedName>
    <definedName name="_C900130">'Schedule_B'!$I$102</definedName>
    <definedName name="_C900131">'Schedule_B'!$I$103</definedName>
    <definedName name="_C900132">'Schedule_B'!$F$106</definedName>
    <definedName name="_C900133">'Schedule_B'!$F$107</definedName>
    <definedName name="_C900134">'Schedule_B'!$F$108</definedName>
    <definedName name="_C900135">'Schedule_B'!$F$109</definedName>
    <definedName name="_C900136">'Schedule_B'!$F$110</definedName>
    <definedName name="_C900137">'Schedule_B'!$F$111</definedName>
    <definedName name="_C900138">'Schedule_B'!$F$112</definedName>
    <definedName name="_C900139">'Schedule_B'!$F$113</definedName>
    <definedName name="_C900140">'Schedule_B'!$G$106</definedName>
    <definedName name="_C900141">'Schedule_B'!$G$107</definedName>
    <definedName name="_C900142">'Schedule_B'!$G$108</definedName>
    <definedName name="_C900143">'Schedule_B'!$G$109</definedName>
    <definedName name="_C900144">'Schedule_B'!$G$110</definedName>
    <definedName name="_C900145">'Schedule_B'!$G$111</definedName>
    <definedName name="_C900146">'Schedule_B'!$G$112</definedName>
    <definedName name="_C900147">'Schedule_B'!$G$113</definedName>
    <definedName name="_C900148">'Schedule_B'!$H$106</definedName>
    <definedName name="_C900149">'Schedule_B'!$H$107</definedName>
    <definedName name="_C900150">'Schedule_B'!$H$108</definedName>
    <definedName name="_C900151">'Schedule_B'!$H$109</definedName>
    <definedName name="_C900152">'Schedule_B'!$H$110</definedName>
    <definedName name="_C900153">'Schedule_B'!$H$111</definedName>
    <definedName name="_C900154">'Schedule_B'!$H$112</definedName>
    <definedName name="_C900155">'Schedule_B'!$H$113</definedName>
    <definedName name="_C900156">'Schedule_B'!$I$106</definedName>
    <definedName name="_C900157">'Schedule_B'!$I$107</definedName>
    <definedName name="_C900158">'Schedule_B'!$I$108</definedName>
    <definedName name="_C900159">'Schedule_B'!$I$109</definedName>
    <definedName name="_C900160">'Schedule_B'!$I$110</definedName>
    <definedName name="_C900161">'Schedule_B'!$I$111</definedName>
    <definedName name="_C900162">'Schedule_B'!$I$112</definedName>
    <definedName name="_C900163">'Schedule_B'!$I$113</definedName>
    <definedName name="_C900164">'Schedule_B'!$F$117</definedName>
    <definedName name="_C900165">'Schedule_B'!$F$118</definedName>
    <definedName name="_C900166">'Schedule_B'!$F$119</definedName>
    <definedName name="_C900167">'Schedule_B'!$F$120</definedName>
    <definedName name="_C900168">'Schedule_B'!$F$121</definedName>
    <definedName name="_C900169">'Schedule_B'!$F$122</definedName>
    <definedName name="_C900170">'Schedule_B'!$F$123</definedName>
    <definedName name="_C900171">'Schedule_B'!$F$124</definedName>
    <definedName name="_C900172">'Schedule_B'!$F$125</definedName>
    <definedName name="_C900173">'Schedule_B'!$F$126</definedName>
    <definedName name="_C900174">'Schedule_B'!$F$128</definedName>
    <definedName name="_C900175">'Schedule_B'!$G$117</definedName>
    <definedName name="_C900176">'Schedule_B'!$G$118</definedName>
    <definedName name="_C900177">'Schedule_B'!$G$119</definedName>
    <definedName name="_C900178">'Schedule_B'!$G$120</definedName>
    <definedName name="_C900179">'Schedule_B'!$G$121</definedName>
    <definedName name="_C900180">'Schedule_B'!$G$122</definedName>
    <definedName name="_C900181">'Schedule_B'!$G$123</definedName>
    <definedName name="_C900182">'Schedule_B'!$G$124</definedName>
    <definedName name="_C900183">'Schedule_B'!$G$125</definedName>
    <definedName name="_C900184">'Schedule_B'!$G$126</definedName>
    <definedName name="_C900185">'Schedule_B'!$G$128</definedName>
    <definedName name="_C900186">'Schedule_B'!$H$117</definedName>
    <definedName name="_C900187">'Schedule_B'!$H$118</definedName>
    <definedName name="_C900188">'Schedule_B'!$H$119</definedName>
    <definedName name="_C900189">'Schedule_B'!$H$120</definedName>
    <definedName name="_C900190">'Schedule_B'!$H$121</definedName>
    <definedName name="_C900191">'Schedule_B'!$H$122</definedName>
    <definedName name="_C900192">'Schedule_B'!$H$123</definedName>
    <definedName name="_C900193">'Schedule_B'!$H$124</definedName>
    <definedName name="_C900194">'Schedule_B'!$H$125</definedName>
    <definedName name="_C900195">'Schedule_B'!$H$126</definedName>
    <definedName name="_C900196">'Schedule_B'!$H$128</definedName>
    <definedName name="_C900197">'Schedule_B'!$I$117</definedName>
    <definedName name="_C900198">'Schedule_B'!$I$118</definedName>
    <definedName name="_C900199">'Schedule_B'!$I$119</definedName>
    <definedName name="_C900200">'Schedule_B'!$I$120</definedName>
    <definedName name="_C900201">'Schedule_B'!$I$121</definedName>
    <definedName name="_C900202">'Schedule_B'!$I$122</definedName>
    <definedName name="_C900203">'Schedule_B'!$I$123</definedName>
    <definedName name="_C900204">'Schedule_B'!$I$124</definedName>
    <definedName name="_C900205">'Schedule_B'!$I$125</definedName>
    <definedName name="_C900206">'Schedule_B'!$I$126</definedName>
    <definedName name="_C900207">'Schedule_B'!$I$128</definedName>
    <definedName name="_C900214">'Schedule_G'!$F$10</definedName>
    <definedName name="_C900215">'Schedule_G'!$F$11</definedName>
    <definedName name="_C900216">'Schedule_G'!$F$12</definedName>
    <definedName name="_C900217">'Schedule_G'!$F$13</definedName>
    <definedName name="_C900218">'Schedule_G'!$F$14</definedName>
    <definedName name="_C900219">'Schedule_G'!$G$10</definedName>
    <definedName name="_C900220">'Schedule_G'!$G$11</definedName>
    <definedName name="_C900221">'Schedule_G'!$G$12</definedName>
    <definedName name="_C900222">'Schedule_G'!$G$13</definedName>
    <definedName name="_C900223">'Schedule_G'!$G$14</definedName>
    <definedName name="_C900224">'Schedule_G'!$H$10</definedName>
    <definedName name="_C900225">'Schedule_G'!$H$11</definedName>
    <definedName name="_C900226">'Schedule_G'!$H$12</definedName>
    <definedName name="_C900227">'Schedule_G'!$H$13</definedName>
    <definedName name="_C900228">'Schedule_G'!$H$14</definedName>
    <definedName name="_C900229">'Schedule_G'!$F$16</definedName>
    <definedName name="_C900230">'Schedule_G'!$F$17</definedName>
    <definedName name="_C900231">'Schedule_G'!$F$18</definedName>
    <definedName name="_C900232">'Schedule_G'!$F$19</definedName>
    <definedName name="_C900233">'Schedule_G'!$F$20</definedName>
    <definedName name="_C900234">'Schedule_G'!$F$21</definedName>
    <definedName name="_C900235">'Schedule_G'!$F$22</definedName>
    <definedName name="_C900236">'Schedule_G'!$F$23</definedName>
    <definedName name="_C900237">'Schedule_G'!$F$24</definedName>
    <definedName name="_C900238">'Schedule_G'!$F$25</definedName>
    <definedName name="_C900239">'Schedule_G'!$F$26</definedName>
    <definedName name="_C900240">'Schedule_G'!$F$27</definedName>
    <definedName name="_C900241">'Schedule_G'!$F$28</definedName>
    <definedName name="_C900242">'Schedule_G'!$F$29</definedName>
    <definedName name="_C900243">'Schedule_G'!$F$30</definedName>
    <definedName name="_C900244">'Schedule_G'!$F$31</definedName>
    <definedName name="_C900245">'Schedule_G'!$F$32</definedName>
    <definedName name="_C900246">'Schedule_G'!$F$33</definedName>
    <definedName name="_C900247">'Schedule_G'!$G$16</definedName>
    <definedName name="_C900248">'Schedule_G'!$G$17</definedName>
    <definedName name="_C900249">'Schedule_G'!$G$18</definedName>
    <definedName name="_C900250">'Schedule_G'!$G$19</definedName>
    <definedName name="_C900251">'Schedule_G'!$G$20</definedName>
    <definedName name="_C900252">'Schedule_G'!$G$21</definedName>
    <definedName name="_C900253">'Schedule_G'!$G$22</definedName>
    <definedName name="_C900254">'Schedule_G'!$G$23</definedName>
    <definedName name="_C900255">'Schedule_G'!$G$24</definedName>
    <definedName name="_C900256">'Schedule_G'!$G$25</definedName>
    <definedName name="_C900257">'Schedule_G'!$G$26</definedName>
    <definedName name="_C900258">'Schedule_G'!$G$27</definedName>
    <definedName name="_C900259">'Schedule_G'!$G$28</definedName>
    <definedName name="_C900260">'Schedule_G'!$G$29</definedName>
    <definedName name="_C900261">'Schedule_G'!$G$30</definedName>
    <definedName name="_C900262">'Schedule_G'!$G$31</definedName>
    <definedName name="_C900263">'Schedule_G'!$G$32</definedName>
    <definedName name="_C900264">'Schedule_G'!$G$33</definedName>
    <definedName name="_C900265">'Schedule_G'!$H$16</definedName>
    <definedName name="_C900266">'Schedule_G'!$H$17</definedName>
    <definedName name="_C900267">'Schedule_G'!$H$18</definedName>
    <definedName name="_C900268">'Schedule_G'!$H$19</definedName>
    <definedName name="_C900269">'Schedule_G'!$H$20</definedName>
    <definedName name="_C900270">'Schedule_G'!$H$21</definedName>
    <definedName name="_C900271">'Schedule_G'!$H$22</definedName>
    <definedName name="_C900272">'Schedule_G'!$H$23</definedName>
    <definedName name="_C900273">'Schedule_G'!$H$24</definedName>
    <definedName name="_C900274">'Schedule_G'!$H$25</definedName>
    <definedName name="_C900275">'Schedule_G'!$H$26</definedName>
    <definedName name="_C900276">'Schedule_G'!$H$27</definedName>
    <definedName name="_C900277">'Schedule_G'!$H$28</definedName>
    <definedName name="_C900278">'Schedule_G'!$H$29</definedName>
    <definedName name="_C900279">'Schedule_G'!$H$30</definedName>
    <definedName name="_C900280">'Schedule_G'!$H$31</definedName>
    <definedName name="_C900281">'Schedule_G'!$H$32</definedName>
    <definedName name="_C900282">'Schedule_G'!$H$33</definedName>
    <definedName name="_C900283">'Schedule_G'!$F$35</definedName>
    <definedName name="_C900284">'Schedule_G'!$F$36</definedName>
    <definedName name="_C900285">'Schedule_G'!$F$37</definedName>
    <definedName name="_C900286">'Schedule_G'!$F$38</definedName>
    <definedName name="_C900287">'Schedule_G'!$F$39</definedName>
    <definedName name="_C900288">'Schedule_G'!$F$40</definedName>
    <definedName name="_C900289">'Schedule_G'!$F$41</definedName>
    <definedName name="_C900290">'Schedule_G'!$F$42</definedName>
    <definedName name="_C900291">'Schedule_G'!$F$43</definedName>
    <definedName name="_C900292">'Schedule_G'!$G$35</definedName>
    <definedName name="_C900293">'Schedule_G'!$G$36</definedName>
    <definedName name="_C900294">'Schedule_G'!$G$37</definedName>
    <definedName name="_C900295">'Schedule_G'!$G$38</definedName>
    <definedName name="_C900296">'Schedule_G'!$G$39</definedName>
    <definedName name="_C900297">'Schedule_G'!$G$40</definedName>
    <definedName name="_C900298">'Schedule_G'!$G$41</definedName>
    <definedName name="_C900299">'Schedule_G'!$G$42</definedName>
    <definedName name="_C900300">'Schedule_G'!$G$43</definedName>
    <definedName name="_C900301">'Schedule_G'!$H$35</definedName>
    <definedName name="_C900302">'Schedule_G'!$H$36</definedName>
    <definedName name="_C900303">'Schedule_G'!$H$37</definedName>
    <definedName name="_C900304">'Schedule_G'!$H$38</definedName>
    <definedName name="_C900305">'Schedule_G'!$H$39</definedName>
    <definedName name="_C900306">'Schedule_G'!$H$40</definedName>
    <definedName name="_C900307">'Schedule_G'!$H$41</definedName>
    <definedName name="_C900308">'Schedule_G'!$H$42</definedName>
    <definedName name="_C900309">'Schedule_G'!$H$43</definedName>
    <definedName name="_C900310">'Schedule_G'!$F$45</definedName>
    <definedName name="_C900311">'Schedule_G'!$F$46</definedName>
    <definedName name="_C900312">'Schedule_G'!$F$47</definedName>
    <definedName name="_C900313">'Schedule_G'!$F$48</definedName>
    <definedName name="_C900314">'Schedule_G'!$F$49</definedName>
    <definedName name="_C900315">'Schedule_G'!$F$50</definedName>
    <definedName name="_C900316">'Schedule_G'!$F$51</definedName>
    <definedName name="_C900317">'Schedule_G'!$G$45</definedName>
    <definedName name="_C900318">'Schedule_G'!$G$46</definedName>
    <definedName name="_C900319">'Schedule_G'!$G$47</definedName>
    <definedName name="_C900320">'Schedule_G'!$G$48</definedName>
    <definedName name="_C900321">'Schedule_G'!$G$49</definedName>
    <definedName name="_C900322">'Schedule_G'!$G$50</definedName>
    <definedName name="_C900323">'Schedule_G'!$G$51</definedName>
    <definedName name="_C900324">'Schedule_G'!$H$45</definedName>
    <definedName name="_C900325">'Schedule_G'!$H$46</definedName>
    <definedName name="_C900326">'Schedule_G'!$H$47</definedName>
    <definedName name="_C900327">'Schedule_G'!$H$48</definedName>
    <definedName name="_C900328">'Schedule_G'!$H$49</definedName>
    <definedName name="_C900329">'Schedule_G'!$H$50</definedName>
    <definedName name="_C900330">'Schedule_G'!$H$51</definedName>
    <definedName name="_C900331">'Schedule_G'!$F$62</definedName>
    <definedName name="_C900332">'Schedule_G'!$F$63</definedName>
    <definedName name="_C900333">'Schedule_G'!$F$64</definedName>
    <definedName name="_C900334">'Schedule_G'!$F$65</definedName>
    <definedName name="_C900335">'Schedule_G'!$F$69</definedName>
    <definedName name="_C900336">'Schedule_G'!$F$70</definedName>
    <definedName name="_C900337">'Schedule_G'!$F$71</definedName>
    <definedName name="_C900338">'Schedule_G'!$F$72</definedName>
    <definedName name="_C900339">'Schedule_G'!$F$73</definedName>
    <definedName name="_C900340">'Schedule_G'!$F$330</definedName>
    <definedName name="_C900349">'Schedule_G'!$F$75</definedName>
    <definedName name="_C900350">'Schedule_G'!$F$76</definedName>
    <definedName name="_C900351">'Schedule_G'!$G$62</definedName>
    <definedName name="_C900352">'Schedule_G'!$G$63</definedName>
    <definedName name="_C900353">'Schedule_G'!$G$64</definedName>
    <definedName name="_C900354">'Schedule_G'!$G$65</definedName>
    <definedName name="_C900355">'Schedule_G'!$G$69</definedName>
    <definedName name="_C900356">'Schedule_G'!$G$70</definedName>
    <definedName name="_C900357">'Schedule_G'!$G$71</definedName>
    <definedName name="_C900358">'Schedule_G'!$G$72</definedName>
    <definedName name="_C900359">'Schedule_G'!$G$73</definedName>
    <definedName name="_C900360">'Schedule_G'!$G$330</definedName>
    <definedName name="_C900369">'Schedule_G'!$G$75</definedName>
    <definedName name="_C900370">'Schedule_G'!$G$76</definedName>
    <definedName name="_C900371">'Schedule_G'!$H$62</definedName>
    <definedName name="_C900372">'Schedule_G'!$H$63</definedName>
    <definedName name="_C900373">'Schedule_G'!$H$64</definedName>
    <definedName name="_C900374">'Schedule_G'!$H$65</definedName>
    <definedName name="_C900375">'Schedule_G'!$H$69</definedName>
    <definedName name="_C900376">'Schedule_G'!$H$70</definedName>
    <definedName name="_C900377">'Schedule_G'!$H$71</definedName>
    <definedName name="_C900378">'Schedule_G'!$H$72</definedName>
    <definedName name="_C900379">'Schedule_G'!$H$73</definedName>
    <definedName name="_C900380">'Schedule_G'!$H$330</definedName>
    <definedName name="_C900389">'Schedule_G'!$H$75</definedName>
    <definedName name="_C900390">'Schedule_G'!$H$76</definedName>
    <definedName name="_C900391">'Schedule_G'!$F$77</definedName>
    <definedName name="_C900392">'Schedule_G'!$F$78</definedName>
    <definedName name="_C900394">'Schedule_G'!$F$79</definedName>
    <definedName name="_C900395">'Schedule_G'!$G$77</definedName>
    <definedName name="_C900396">'Schedule_G'!$G$78</definedName>
    <definedName name="_C900397">'Schedule_G'!$G$124</definedName>
    <definedName name="_C900398">'Schedule_G'!$G$79</definedName>
    <definedName name="_C900399">'Schedule_G'!$H$77</definedName>
    <definedName name="_C900400">'Schedule_G'!$H$78</definedName>
    <definedName name="_C900401">'Schedule_G'!$H$124</definedName>
    <definedName name="_C900402">'Schedule_G'!$H$79</definedName>
    <definedName name="_C900403">'Schedule_G'!$F$81</definedName>
    <definedName name="_C900404">'Schedule_G'!$F$82</definedName>
    <definedName name="_C900405">'Schedule_G'!$F$83</definedName>
    <definedName name="_C900406">'Schedule_G'!$F$84</definedName>
    <definedName name="_C900407">'Schedule_G'!$F$88</definedName>
    <definedName name="_C900408">'Schedule_G'!$F$89</definedName>
    <definedName name="_C900409">'Schedule_G'!$F$90</definedName>
    <definedName name="_C900410">'Schedule_G'!$F$91</definedName>
    <definedName name="_C900411">'Schedule_G'!$F$92</definedName>
    <definedName name="_C900412">'Schedule_G'!$F$333</definedName>
    <definedName name="_C900421">'Schedule_G'!$F$104</definedName>
    <definedName name="_C900422">'Schedule_G'!$F$105</definedName>
    <definedName name="_C900423">'Schedule_G'!$G$81</definedName>
    <definedName name="_C900424">'Schedule_G'!$G$82</definedName>
    <definedName name="_C900425">'Schedule_G'!$G$83</definedName>
    <definedName name="_C900426">'Schedule_G'!$G$84</definedName>
    <definedName name="_C900427">'Schedule_G'!$G$88</definedName>
    <definedName name="_C900428">'Schedule_G'!$G$89</definedName>
    <definedName name="_C900429">'Schedule_G'!$G$90</definedName>
    <definedName name="_C900430">'Schedule_G'!$G$91</definedName>
    <definedName name="_C900431">'Schedule_G'!$G$92</definedName>
    <definedName name="_C900432">'Schedule_G'!$G$333</definedName>
    <definedName name="_C900441">'Schedule_G'!$G$104</definedName>
    <definedName name="_C900442">'Schedule_G'!$G$105</definedName>
    <definedName name="_C900443">'Schedule_G'!$H$81</definedName>
    <definedName name="_C900444">'Schedule_G'!$H$82</definedName>
    <definedName name="_C900445">'Schedule_G'!$H$83</definedName>
    <definedName name="_C900446">'Schedule_G'!$H$84</definedName>
    <definedName name="_C900447">'Schedule_G'!$H$88</definedName>
    <definedName name="_C900448">'Schedule_G'!$H$89</definedName>
    <definedName name="_C900449">'Schedule_G'!$H$90</definedName>
    <definedName name="_C900450">'Schedule_G'!$H$91</definedName>
    <definedName name="_C900451">'Schedule_G'!$H$92</definedName>
    <definedName name="_C900452">'Schedule_G'!$H$333</definedName>
    <definedName name="_C900461">'Schedule_G'!$H$104</definedName>
    <definedName name="_C900462">'Schedule_G'!$H$105</definedName>
    <definedName name="_C900463">'Schedule_G'!$F$107</definedName>
    <definedName name="_C900464">'Schedule_G'!$F$108</definedName>
    <definedName name="_C900465">'Schedule_G'!$F$109</definedName>
    <definedName name="_C900466">'Schedule_G'!$F$110</definedName>
    <definedName name="_C900467">'Schedule_G'!$F$114</definedName>
    <definedName name="_C900468">'Schedule_G'!$F$115</definedName>
    <definedName name="_C900469">'Schedule_G'!$F$116</definedName>
    <definedName name="_C900470">'Schedule_G'!$F$117</definedName>
    <definedName name="_C900471">'Schedule_G'!$F$118</definedName>
    <definedName name="_C900472">'Schedule_G'!$F$334</definedName>
    <definedName name="_C900481">'Schedule_G'!$F$120</definedName>
    <definedName name="_C900482">'Schedule_G'!$F$121</definedName>
    <definedName name="_C900483">'Schedule_G'!$G$107</definedName>
    <definedName name="_C900484">'Schedule_G'!$G$108</definedName>
    <definedName name="_C900485">'Schedule_G'!$G$109</definedName>
    <definedName name="_C900486">'Schedule_G'!$G$110</definedName>
    <definedName name="_C900487">'Schedule_G'!$G$114</definedName>
    <definedName name="_C900488">'Schedule_G'!$G$115</definedName>
    <definedName name="_C900489">'Schedule_G'!$G$116</definedName>
    <definedName name="_C900490">'Schedule_G'!$G$117</definedName>
    <definedName name="_C900491">'Schedule_G'!$G$118</definedName>
    <definedName name="_C900492">'Schedule_G'!$G$334</definedName>
    <definedName name="_C900501">'Schedule_G'!$G$120</definedName>
    <definedName name="_C900502">'Schedule_G'!$G$121</definedName>
    <definedName name="_C900503">'Schedule_G'!$H$107</definedName>
    <definedName name="_C900504">'Schedule_G'!$H$108</definedName>
    <definedName name="_C900505">'Schedule_G'!$H$109</definedName>
    <definedName name="_C900506">'Schedule_G'!$H$110</definedName>
    <definedName name="_C900507">'Schedule_G'!$H$114</definedName>
    <definedName name="_C900508">'Schedule_G'!$H$115</definedName>
    <definedName name="_C900509">'Schedule_G'!$H$116</definedName>
    <definedName name="_C900510">'Schedule_G'!$H$117</definedName>
    <definedName name="_C900511">'Schedule_G'!$H$118</definedName>
    <definedName name="_C900512">'Schedule_G'!$H$334</definedName>
    <definedName name="_C900521">'Schedule_G'!$H$120</definedName>
    <definedName name="_C900522">'Schedule_G'!$H$121</definedName>
    <definedName name="_C900523">'Schedule_G'!$F$122</definedName>
    <definedName name="_C900526">'Schedule_G'!$G$122</definedName>
    <definedName name="_C900529">'Schedule_G'!$H$122</definedName>
    <definedName name="_C900532">'Schedule_G'!$F$125</definedName>
    <definedName name="_C900533">'Schedule_G'!$F$126</definedName>
    <definedName name="_C900534">'Schedule_G'!$F$127</definedName>
    <definedName name="_C900535">'Schedule_G'!$G$125</definedName>
    <definedName name="_C900536">'Schedule_G'!$G$126</definedName>
    <definedName name="_C900537">'Schedule_G'!$G$127</definedName>
    <definedName name="_C900538">'Schedule_G'!$H$125</definedName>
    <definedName name="_C900539">'Schedule_G'!$H$126</definedName>
    <definedName name="_C900540">'Schedule_G'!$H$127</definedName>
    <definedName name="_C900541">'Schedule_G'!$F$159</definedName>
    <definedName name="_C900542">'Schedule_G'!$F$160</definedName>
    <definedName name="_C900543">'Schedule_G'!$F$161</definedName>
    <definedName name="_C900544">'Schedule_G'!$F$162</definedName>
    <definedName name="_C900545">'Schedule_G'!$F$163</definedName>
    <definedName name="_C900546">'Schedule_G'!$F$164</definedName>
    <definedName name="_C900547">'Schedule_G'!$F$165</definedName>
    <definedName name="_C900548">'Schedule_G'!$F$166</definedName>
    <definedName name="_C900549">'Schedule_G'!$G$159</definedName>
    <definedName name="_C900550">'Schedule_G'!$G$160</definedName>
    <definedName name="_C900551">'Schedule_G'!$G$161</definedName>
    <definedName name="_C900552">'Schedule_G'!$G$162</definedName>
    <definedName name="_C900553">'Schedule_G'!$G$163</definedName>
    <definedName name="_C900554">'Schedule_G'!$G$164</definedName>
    <definedName name="_C900555">'Schedule_G'!$G$165</definedName>
    <definedName name="_C900556">'Schedule_G'!$G$166</definedName>
    <definedName name="_C900557">'Schedule_G'!$H$159</definedName>
    <definedName name="_C900558">'Schedule_G'!$H$160</definedName>
    <definedName name="_C900559">'Schedule_G'!$H$161</definedName>
    <definedName name="_C900560">'Schedule_G'!$H$162</definedName>
    <definedName name="_C900561">'Schedule_G'!$H$163</definedName>
    <definedName name="_C900562">'Schedule_G'!$H$164</definedName>
    <definedName name="_C900563">'Schedule_G'!$H$165</definedName>
    <definedName name="_C900564">'Schedule_G'!$H$166</definedName>
    <definedName name="_C900565">'Schedule_G'!$F$167</definedName>
    <definedName name="_C900566">'Schedule_G'!$F$169</definedName>
    <definedName name="_C900567">'Schedule_G'!$F$171</definedName>
    <definedName name="_C900568">'Schedule_G'!$F$172</definedName>
    <definedName name="_C900569">'Schedule_G'!$F$173</definedName>
    <definedName name="_C900570">'Schedule_G'!$G$167</definedName>
    <definedName name="_C900571">'Schedule_G'!$G$169</definedName>
    <definedName name="_C900572">'Schedule_G'!$G$171</definedName>
    <definedName name="_C900573">'Schedule_G'!$G$172</definedName>
    <definedName name="_C900574">'Schedule_G'!$G$173</definedName>
    <definedName name="_C900575">'Schedule_G'!$H$167</definedName>
    <definedName name="_C900576">'Schedule_G'!$H$169</definedName>
    <definedName name="_C900577">'Schedule_G'!$H$171</definedName>
    <definedName name="_C900578">'Schedule_G'!$H$172</definedName>
    <definedName name="_C900579">'Schedule_G'!$H$173</definedName>
    <definedName name="_C900580">'Schedule_G'!$F$175</definedName>
    <definedName name="_C900581">'Schedule_G'!$F$176</definedName>
    <definedName name="_C900582">'Schedule_G'!$F$177</definedName>
    <definedName name="_C900583">'Schedule_G'!$F$178</definedName>
    <definedName name="_C900584">'Schedule_G'!$F$179</definedName>
    <definedName name="_C900585">'Schedule_G'!$F$180</definedName>
    <definedName name="_C900586">'Schedule_G'!$F$181</definedName>
    <definedName name="_C900587">'Schedule_G'!$F$182</definedName>
    <definedName name="_C900588">'Schedule_G'!$G$175</definedName>
    <definedName name="_C900589">'Schedule_G'!$G$176</definedName>
    <definedName name="_C900590">'Schedule_G'!$G$177</definedName>
    <definedName name="_C900591">'Schedule_G'!$G$178</definedName>
    <definedName name="_C900592">'Schedule_G'!$G$179</definedName>
    <definedName name="_C900593">'Schedule_G'!$G$180</definedName>
    <definedName name="_C900594">'Schedule_G'!$G$181</definedName>
    <definedName name="_C900595">'Schedule_G'!$G$182</definedName>
    <definedName name="_C900596">'Schedule_G'!$H$175</definedName>
    <definedName name="_C900597">'Schedule_G'!$H$176</definedName>
    <definedName name="_C900598">'Schedule_G'!$H$177</definedName>
    <definedName name="_C900599">'Schedule_G'!$H$178</definedName>
    <definedName name="_C900600">'Schedule_G'!$H$179</definedName>
    <definedName name="_C900601">'Schedule_G'!$H$180</definedName>
    <definedName name="_C900602">'Schedule_G'!$H$181</definedName>
    <definedName name="_C900603">'Schedule_G'!$H$182</definedName>
    <definedName name="_C900604">'Schedule_G'!$F$195</definedName>
    <definedName name="_C900605">'Schedule_G'!$F$196</definedName>
    <definedName name="_C900606">'Schedule_G'!$F$197</definedName>
    <definedName name="_C900607">'Schedule_G'!$F$198</definedName>
    <definedName name="_C900608">'Schedule_G'!$F$199</definedName>
    <definedName name="_C900609">'Schedule_G'!$F$200</definedName>
    <definedName name="_C900610">'Schedule_G'!$F$201</definedName>
    <definedName name="_C900611">'Schedule_G'!$F$205</definedName>
    <definedName name="_C900612">'Schedule_G'!$G$195</definedName>
    <definedName name="_C900613">'Schedule_G'!$G$196</definedName>
    <definedName name="_C900614">'Schedule_G'!$G$197</definedName>
    <definedName name="_C900615">'Schedule_G'!$G$198</definedName>
    <definedName name="_C900616">'Schedule_G'!$G$199</definedName>
    <definedName name="_C900617">'Schedule_G'!$G$200</definedName>
    <definedName name="_C900618">'Schedule_G'!$G$201</definedName>
    <definedName name="_C900619">'Schedule_G'!$G$205</definedName>
    <definedName name="_C900620">'Schedule_G'!$H$195</definedName>
    <definedName name="_C900621">'Schedule_G'!$H$196</definedName>
    <definedName name="_C900622">'Schedule_G'!$H$197</definedName>
    <definedName name="_C900623">'Schedule_G'!$H$198</definedName>
    <definedName name="_C900624">'Schedule_G'!$H$199</definedName>
    <definedName name="_C900625">'Schedule_G'!$H$200</definedName>
    <definedName name="_C900626">'Schedule_G'!$H$201</definedName>
    <definedName name="_C900627">'Schedule_G'!$H$205</definedName>
    <definedName name="_C900628">'Schedule_G'!$F$204</definedName>
    <definedName name="_C900629">'Schedule_G'!$F$203</definedName>
    <definedName name="_C900630">'Schedule_G'!$F$207</definedName>
    <definedName name="_C900631">'Schedule_G'!$F$208</definedName>
    <definedName name="_C900632">'Schedule_G'!$F$209</definedName>
    <definedName name="_C900633">'Schedule_G'!$F$210</definedName>
    <definedName name="_C900634">'Schedule_G'!$F$211</definedName>
    <definedName name="_C900635">'Schedule_G'!$F$212</definedName>
    <definedName name="_C900636">'Schedule_G'!$F$213</definedName>
    <definedName name="_C900637">'Schedule_G'!$F$215</definedName>
    <definedName name="_C900638">'Schedule_G'!$F$216</definedName>
    <definedName name="_C900639">'Schedule_G'!$F$217</definedName>
    <definedName name="_C900640">'Schedule_G'!$F$218</definedName>
    <definedName name="_C900641">'Schedule_G'!$F$220</definedName>
    <definedName name="_C900642">'Schedule_G'!$F$221</definedName>
    <definedName name="_C900644">'Schedule_G'!$F$223</definedName>
    <definedName name="_C900645">'Schedule_G'!$G$204</definedName>
    <definedName name="_C900646">'Schedule_G'!$G$203</definedName>
    <definedName name="_C900647">'Schedule_G'!$G$207</definedName>
    <definedName name="_C900648">'Schedule_G'!$G$208</definedName>
    <definedName name="_C900649">'Schedule_G'!$G$209</definedName>
    <definedName name="_C900650">'Schedule_G'!$G$210</definedName>
    <definedName name="_C900651">'Schedule_G'!$G$211</definedName>
    <definedName name="_C900652">'Schedule_G'!$G$212</definedName>
    <definedName name="_C900653">'Schedule_G'!$G$213</definedName>
    <definedName name="_C900654">'Schedule_G'!$G$215</definedName>
    <definedName name="_C900655">'Schedule_G'!$G$216</definedName>
    <definedName name="_C900656">'Schedule_G'!$G$217</definedName>
    <definedName name="_C900657">'Schedule_G'!$G$218</definedName>
    <definedName name="_C900658">'Schedule_G'!$G$220</definedName>
    <definedName name="_C900659">'Schedule_G'!$G$221</definedName>
    <definedName name="_C900661">'Schedule_G'!$G$223</definedName>
    <definedName name="_C900662">'Schedule_G'!$H$204</definedName>
    <definedName name="_C900663">'Schedule_G'!$H$203</definedName>
    <definedName name="_C900664">'Schedule_G'!$H$207</definedName>
    <definedName name="_C900665">'Schedule_G'!$H$208</definedName>
    <definedName name="_C900666">'Schedule_G'!$H$209</definedName>
    <definedName name="_C900667">'Schedule_G'!$H$210</definedName>
    <definedName name="_C900668">'Schedule_G'!$H$211</definedName>
    <definedName name="_C900669">'Schedule_G'!$H$212</definedName>
    <definedName name="_C900670">'Schedule_G'!$H$213</definedName>
    <definedName name="_C900671">'Schedule_G'!$H$215</definedName>
    <definedName name="_C900672">'Schedule_G'!$H$216</definedName>
    <definedName name="_C900673">'Schedule_G'!$H$217</definedName>
    <definedName name="_C900674">'Schedule_G'!$H$218</definedName>
    <definedName name="_C900675">'Schedule_G'!$H$220</definedName>
    <definedName name="_C900676">'Schedule_G'!$H$221</definedName>
    <definedName name="_C900678">'Schedule_G'!$H$223</definedName>
    <definedName name="_C900679">'Schedule_G'!$F$236</definedName>
    <definedName name="_C900680">'Schedule_G'!$F$237</definedName>
    <definedName name="_C900681">'Schedule_G'!$F$238</definedName>
    <definedName name="_C900682">'Schedule_G'!$F$239</definedName>
    <definedName name="_C900683">'Schedule_G'!$F$240</definedName>
    <definedName name="_C900684">'Schedule_G'!$F$241</definedName>
    <definedName name="_C900685">'Schedule_G'!$F$242</definedName>
    <definedName name="_C900686">'Schedule_G'!$F$243</definedName>
    <definedName name="_C900687">'Schedule_G'!$G$236</definedName>
    <definedName name="_C900688">'Schedule_G'!$G$237</definedName>
    <definedName name="_C900689">'Schedule_G'!$G$238</definedName>
    <definedName name="_C900690">'Schedule_G'!$G$239</definedName>
    <definedName name="_C900691">'Schedule_G'!$G$240</definedName>
    <definedName name="_C900692">'Schedule_G'!$G$241</definedName>
    <definedName name="_C900693">'Schedule_G'!$G$242</definedName>
    <definedName name="_C900694">'Schedule_G'!$G$243</definedName>
    <definedName name="_C900695">'Schedule_G'!$H$236</definedName>
    <definedName name="_C900696">'Schedule_G'!$H$237</definedName>
    <definedName name="_C900697">'Schedule_G'!$H$238</definedName>
    <definedName name="_C900698">'Schedule_G'!$H$239</definedName>
    <definedName name="_C900699">'Schedule_G'!$H$240</definedName>
    <definedName name="_C900700">'Schedule_G'!$H$241</definedName>
    <definedName name="_C900701">'Schedule_G'!$H$242</definedName>
    <definedName name="_C900702">'Schedule_G'!$H$243</definedName>
    <definedName name="_C900703">'Schedule_G'!$F$129</definedName>
    <definedName name="_C900704">'Schedule_G'!$F$130</definedName>
    <definedName name="_C900705">'Schedule_G'!$F$131</definedName>
    <definedName name="_C900706">'Schedule_G'!$F$132</definedName>
    <definedName name="_C900707">'Schedule_G'!$F$133</definedName>
    <definedName name="_C900708">'Schedule_G'!$F$134</definedName>
    <definedName name="_C900709">'Schedule_G'!$F$135</definedName>
    <definedName name="_C900710">'Schedule_G'!$F$136</definedName>
    <definedName name="_C900711">'Schedule_G'!$G$129</definedName>
    <definedName name="_C900712">'Schedule_G'!$G$130</definedName>
    <definedName name="_C900713">'Schedule_G'!$G$131</definedName>
    <definedName name="_C900714">'Schedule_G'!$G$132</definedName>
    <definedName name="_C900715">'Schedule_G'!$G$133</definedName>
    <definedName name="_C900716">'Schedule_G'!$G$134</definedName>
    <definedName name="_C900717">'Schedule_G'!$G$135</definedName>
    <definedName name="_C900718">'Schedule_G'!$G$136</definedName>
    <definedName name="_C900719">'Schedule_G'!$H$129</definedName>
    <definedName name="_C900720">'Schedule_G'!$H$130</definedName>
    <definedName name="_C900721">'Schedule_G'!$H$131</definedName>
    <definedName name="_C900722">'Schedule_G'!$H$132</definedName>
    <definedName name="_C900723">'Schedule_G'!$H$133</definedName>
    <definedName name="_C900724">'Schedule_G'!$H$134</definedName>
    <definedName name="_C900725">'Schedule_G'!$H$135</definedName>
    <definedName name="_C900726">'Schedule_G'!$H$136</definedName>
    <definedName name="_C900727">'Schedule_G'!$F$245</definedName>
    <definedName name="_C900728">'Schedule_G'!$F$246</definedName>
    <definedName name="_C900729">'Schedule_G'!$F$247</definedName>
    <definedName name="_C900730">'Schedule_G'!$F$248</definedName>
    <definedName name="_C900731">'Schedule_G'!$F$249</definedName>
    <definedName name="_C900732">'Schedule_G'!$F$250</definedName>
    <definedName name="_C900733">'Schedule_G'!$F$251</definedName>
    <definedName name="_C900734">'Schedule_G'!$F$252</definedName>
    <definedName name="_C900735">'Schedule_G'!$G$245</definedName>
    <definedName name="_C900736">'Schedule_G'!$G$246</definedName>
    <definedName name="_C900737">'Schedule_G'!$G$247</definedName>
    <definedName name="_C900738">'Schedule_G'!$G$248</definedName>
    <definedName name="_C900739">'Schedule_G'!$G$249</definedName>
    <definedName name="_C900740">'Schedule_G'!$G$250</definedName>
    <definedName name="_C900741">'Schedule_G'!$G$251</definedName>
    <definedName name="_C900742">'Schedule_G'!$G$252</definedName>
    <definedName name="_C900743">'Schedule_G'!$H$245</definedName>
    <definedName name="_C900744">'Schedule_G'!$H$246</definedName>
    <definedName name="_C900745">'Schedule_G'!$H$247</definedName>
    <definedName name="_C900746">'Schedule_G'!$H$248</definedName>
    <definedName name="_C900747">'Schedule_G'!$H$249</definedName>
    <definedName name="_C900748">'Schedule_G'!$H$250</definedName>
    <definedName name="_C900749">'Schedule_G'!$H$251</definedName>
    <definedName name="_C900750">'Schedule_G'!$H$252</definedName>
    <definedName name="_C900751">'Schedule_G'!$F$138</definedName>
    <definedName name="_C900752">'Schedule_G'!$F$139</definedName>
    <definedName name="_C900753">'Schedule_G'!$F$140</definedName>
    <definedName name="_C900754">'Schedule_G'!$F$141</definedName>
    <definedName name="_C900755">'Schedule_G'!$F$142</definedName>
    <definedName name="_C900756">'Schedule_G'!$F$143</definedName>
    <definedName name="_C900757">'Schedule_G'!$F$144</definedName>
    <definedName name="_C900758">'Schedule_G'!$F$145</definedName>
    <definedName name="_C900759">'Schedule_G'!$G$138</definedName>
    <definedName name="_C900760">'Schedule_G'!$G$139</definedName>
    <definedName name="_C900761">'Schedule_G'!$G$140</definedName>
    <definedName name="_C900762">'Schedule_G'!$G$141</definedName>
    <definedName name="_C900763">'Schedule_G'!$G$142</definedName>
    <definedName name="_C900764">'Schedule_G'!$G$143</definedName>
    <definedName name="_C900765">'Schedule_G'!$G$144</definedName>
    <definedName name="_C900766">'Schedule_G'!$G$145</definedName>
    <definedName name="_C900767">'Schedule_G'!$H$138</definedName>
    <definedName name="_C900768">'Schedule_G'!$H$139</definedName>
    <definedName name="_C900769">'Schedule_G'!$H$140</definedName>
    <definedName name="_C900770">'Schedule_G'!$H$141</definedName>
    <definedName name="_C900771">'Schedule_G'!$H$142</definedName>
    <definedName name="_C900772">'Schedule_G'!$H$143</definedName>
    <definedName name="_C900773">'Schedule_G'!$H$144</definedName>
    <definedName name="_C900774">'Schedule_G'!$H$145</definedName>
    <definedName name="_C900775">'Schedule_G'!$F$254</definedName>
    <definedName name="_C900776">'Schedule_G'!$F$255</definedName>
    <definedName name="_C900777">'Schedule_G'!$F$256</definedName>
    <definedName name="_C900778">'Schedule_G'!$F$257</definedName>
    <definedName name="_C900779">'Schedule_G'!$F$258</definedName>
    <definedName name="_C900780">'Schedule_G'!$F$259</definedName>
    <definedName name="_C900781">'Schedule_G'!$F$260</definedName>
    <definedName name="_C900782">'Schedule_G'!$F$261</definedName>
    <definedName name="_C900783">'Schedule_G'!$F$262</definedName>
    <definedName name="_C900786">'Schedule_G'!$G$254</definedName>
    <definedName name="_C900787">'Schedule_G'!$G$255</definedName>
    <definedName name="_C900788">'Schedule_G'!$G$256</definedName>
    <definedName name="_C900789">'Schedule_G'!$G$257</definedName>
    <definedName name="_C900790">'Schedule_G'!$G$258</definedName>
    <definedName name="_C900791">'Schedule_G'!$G$259</definedName>
    <definedName name="_C900792">'Schedule_G'!$G$260</definedName>
    <definedName name="_C900793">'Schedule_G'!$G$261</definedName>
    <definedName name="_C900794">'Schedule_G'!$G$262</definedName>
    <definedName name="_C900797">'Schedule_G'!$H$254</definedName>
    <definedName name="_C900798">'Schedule_G'!$H$255</definedName>
    <definedName name="_C900799">'Schedule_G'!$H$256</definedName>
    <definedName name="_C900800">'Schedule_G'!$H$257</definedName>
    <definedName name="_C900801">'Schedule_G'!$H$258</definedName>
    <definedName name="_C900802">'Schedule_G'!$H$259</definedName>
    <definedName name="_C900803">'Schedule_G'!$H$260</definedName>
    <definedName name="_C900804">'Schedule_G'!$H$261</definedName>
    <definedName name="_C900805">'Schedule_G'!$H$262</definedName>
    <definedName name="_C900808">'Schedule_G'!$F$298</definedName>
    <definedName name="_C900809">'Schedule_G'!$F$299</definedName>
    <definedName name="_C900810">'Schedule_G'!$F$300</definedName>
    <definedName name="_C900811">'Schedule_G'!$F$301</definedName>
    <definedName name="_C900812">'Schedule_G'!$F$302</definedName>
    <definedName name="_C900813">'Schedule_G'!$F$303</definedName>
    <definedName name="_C900814">'Schedule_G'!$F$304</definedName>
    <definedName name="_C900815">'Schedule_G'!$G$298</definedName>
    <definedName name="_C900816">'Schedule_G'!$G$299</definedName>
    <definedName name="_C900817">'Schedule_G'!$G$300</definedName>
    <definedName name="_C900818">'Schedule_G'!$G$301</definedName>
    <definedName name="_C900819">'Schedule_G'!$G$302</definedName>
    <definedName name="_C900820">'Schedule_G'!$G$303</definedName>
    <definedName name="_C900821">'Schedule_G'!$G$304</definedName>
    <definedName name="_C900822">'Schedule_G'!$H$298</definedName>
    <definedName name="_C900823">'Schedule_G'!$H$299</definedName>
    <definedName name="_C900824">'Schedule_G'!$H$300</definedName>
    <definedName name="_C900825">'Schedule_G'!$H$301</definedName>
    <definedName name="_C900826">'Schedule_G'!$H$302</definedName>
    <definedName name="_C900827">'Schedule_G'!$H$303</definedName>
    <definedName name="_C900828">'Schedule_G'!$H$304</definedName>
    <definedName name="_C900829">'Schedule_G'!$F$306</definedName>
    <definedName name="_C900830">'Schedule_G'!$F$307</definedName>
    <definedName name="_C900831">'Schedule_G'!$F$308</definedName>
    <definedName name="_C900832">'Schedule_G'!$F$309</definedName>
    <definedName name="_C900833">'Schedule_G'!$F$310</definedName>
    <definedName name="_C900834">'Schedule_G'!$F$311</definedName>
    <definedName name="_C900835">'Schedule_G'!$F$312</definedName>
    <definedName name="_C900836">'Schedule_G'!$G$306</definedName>
    <definedName name="_C900837">'Schedule_G'!$G$307</definedName>
    <definedName name="_C900838">'Schedule_G'!$G$308</definedName>
    <definedName name="_C900839">'Schedule_G'!$G$309</definedName>
    <definedName name="_C900840">'Schedule_G'!$G$310</definedName>
    <definedName name="_C900841">'Schedule_G'!$G$311</definedName>
    <definedName name="_C900842">'Schedule_G'!$G$312</definedName>
    <definedName name="_C900843">'Schedule_G'!$H$306</definedName>
    <definedName name="_C900844">'Schedule_G'!$H$307</definedName>
    <definedName name="_C900845">'Schedule_G'!$H$308</definedName>
    <definedName name="_C900846">'Schedule_G'!$H$309</definedName>
    <definedName name="_C900847">'Schedule_G'!$H$310</definedName>
    <definedName name="_C900848">'Schedule_G'!$H$311</definedName>
    <definedName name="_C900849">'Schedule_G'!$H$312</definedName>
    <definedName name="_C900850">'Schedule_G'!$F$314</definedName>
    <definedName name="_C900851">'Schedule_G'!$F$315</definedName>
    <definedName name="_C900852">'Schedule_G'!$F$316</definedName>
    <definedName name="_C900853">'Schedule_G'!$F$317</definedName>
    <definedName name="_C900854">'Schedule_G'!$F$318</definedName>
    <definedName name="_C900855">'Schedule_G'!$F$319</definedName>
    <definedName name="_C900856">'Schedule_G'!$F$320</definedName>
    <definedName name="_C900857">'Schedule_G'!$G$314</definedName>
    <definedName name="_C900858">'Schedule_G'!$G$315</definedName>
    <definedName name="_C900859">'Schedule_G'!$G$316</definedName>
    <definedName name="_C900860">'Schedule_G'!$G$317</definedName>
    <definedName name="_C900861">'Schedule_G'!$G$318</definedName>
    <definedName name="_C900862">'Schedule_G'!$G$319</definedName>
    <definedName name="_C900863">'Schedule_G'!$G$320</definedName>
    <definedName name="_C900864">'Schedule_G'!$H$314</definedName>
    <definedName name="_C900865">'Schedule_G'!$H$315</definedName>
    <definedName name="_C900866">'Schedule_G'!$H$316</definedName>
    <definedName name="_C900867">'Schedule_G'!$H$317</definedName>
    <definedName name="_C900868">'Schedule_G'!$H$318</definedName>
    <definedName name="_C900869">'Schedule_G'!$H$319</definedName>
    <definedName name="_C900870">'Schedule_G'!$H$320</definedName>
    <definedName name="_C900871">'Schedule_G'!$F$322</definedName>
    <definedName name="_C900872">'Schedule_G'!$F$323</definedName>
    <definedName name="_C900873">'Schedule_G'!$F$324</definedName>
    <definedName name="_C900874">'Schedule_G'!$F$325</definedName>
    <definedName name="_C900875">'Schedule_G'!$F$326</definedName>
    <definedName name="_C900876">'Schedule_G'!$F$327</definedName>
    <definedName name="_C900877">'Schedule_G'!$F$328</definedName>
    <definedName name="_C900878">'Schedule_G'!$G$322</definedName>
    <definedName name="_C900879">'Schedule_G'!$G$323</definedName>
    <definedName name="_C900880">'Schedule_G'!$G$324</definedName>
    <definedName name="_C900881">'Schedule_G'!$G$325</definedName>
    <definedName name="_C900882">'Schedule_G'!$G$326</definedName>
    <definedName name="_C900883">'Schedule_G'!$G$327</definedName>
    <definedName name="_C900884">'Schedule_G'!$G$328</definedName>
    <definedName name="_C900885">'Schedule_G'!$H$322</definedName>
    <definedName name="_C900886">'Schedule_G'!$H$323</definedName>
    <definedName name="_C900887">'Schedule_G'!$H$324</definedName>
    <definedName name="_C900888">'Schedule_G'!$H$325</definedName>
    <definedName name="_C900889">'Schedule_G'!$H$326</definedName>
    <definedName name="_C900890">'Schedule_G'!$H$327</definedName>
    <definedName name="_C900891">'Schedule_G'!$H$328</definedName>
    <definedName name="_C900892">'Schedule_G'!$F$338</definedName>
    <definedName name="_C900893">'Schedule_G'!$F$339</definedName>
    <definedName name="_C900894">'Schedule_G'!$F$340</definedName>
    <definedName name="_C900895">'Schedule_G'!$F$341</definedName>
    <definedName name="_C900896">'Schedule_G'!$F$342</definedName>
    <definedName name="_C900897">'Schedule_G'!$F$343</definedName>
    <definedName name="_C900898">'Schedule_G'!$F$344</definedName>
    <definedName name="_C900899">'Schedule_G'!$F$345</definedName>
    <definedName name="_C900900">'Schedule_G'!$G$338</definedName>
    <definedName name="_C900901">'Schedule_G'!$G$339</definedName>
    <definedName name="_C900902">'Schedule_G'!$G$340</definedName>
    <definedName name="_C900903">'Schedule_G'!$G$341</definedName>
    <definedName name="_C900904">'Schedule_G'!$G$342</definedName>
    <definedName name="_C900905">'Schedule_G'!$G$343</definedName>
    <definedName name="_C900906">'Schedule_G'!$G$344</definedName>
    <definedName name="_C900907">'Schedule_G'!$G$345</definedName>
    <definedName name="_C900908">'Schedule_G'!$H$338</definedName>
    <definedName name="_C900909">'Schedule_G'!$H$339</definedName>
    <definedName name="_C900910">'Schedule_G'!$H$340</definedName>
    <definedName name="_C900911">'Schedule_G'!$H$341</definedName>
    <definedName name="_C900912">'Schedule_G'!$H$342</definedName>
    <definedName name="_C900913">'Schedule_G'!$H$343</definedName>
    <definedName name="_C900914">'Schedule_G'!$H$344</definedName>
    <definedName name="_C900915">'Schedule_G'!$H$345</definedName>
    <definedName name="_C900916">'Schedule_G'!$F$357</definedName>
    <definedName name="_C900917">'Schedule_G'!$F$358</definedName>
    <definedName name="_C900918">'Schedule_G'!$F$359</definedName>
    <definedName name="_C900919">'Schedule_G'!$F$360</definedName>
    <definedName name="_C900920">'Schedule_G'!$F$361</definedName>
    <definedName name="_C900921">'Schedule_G'!$F$362</definedName>
    <definedName name="_C900922">'Schedule_G'!$F$363</definedName>
    <definedName name="_C900923">'Schedule_G'!$G$357</definedName>
    <definedName name="_C900924">'Schedule_G'!$G$358</definedName>
    <definedName name="_C900925">'Schedule_G'!$G$359</definedName>
    <definedName name="_C900926">'Schedule_G'!$G$360</definedName>
    <definedName name="_C900927">'Schedule_G'!$G$361</definedName>
    <definedName name="_C900928">'Schedule_G'!$G$362</definedName>
    <definedName name="_C900929">'Schedule_G'!$G$363</definedName>
    <definedName name="_C900930">'Schedule_G'!$H$357</definedName>
    <definedName name="_C900931">'Schedule_G'!$H$358</definedName>
    <definedName name="_C900932">'Schedule_G'!$H$359</definedName>
    <definedName name="_C900933">'Schedule_G'!$H$360</definedName>
    <definedName name="_C900934">'Schedule_G'!$H$361</definedName>
    <definedName name="_C900935">'Schedule_G'!$H$362</definedName>
    <definedName name="_C900936">'Schedule_G'!$H$363</definedName>
    <definedName name="_C900937">'Schedule_G'!$F$364</definedName>
    <definedName name="_C900938">'Schedule_G'!$F$367</definedName>
    <definedName name="_C900939">'Schedule_G'!$F$368</definedName>
    <definedName name="_C900940">'Schedule_G'!$F$369</definedName>
    <definedName name="_C900941">'Schedule_G'!$F$370</definedName>
    <definedName name="_C900942">'Schedule_G'!$F$371</definedName>
    <definedName name="_C900943">'Schedule_G'!$F$372</definedName>
    <definedName name="_C900944">'Schedule_G'!$F$373</definedName>
    <definedName name="_C900945">'Schedule_G'!$F$374</definedName>
    <definedName name="_C900946">'Schedule_G'!$F$375</definedName>
    <definedName name="_C900947">'Schedule_G'!$F$376</definedName>
    <definedName name="_C900948">'Schedule_G'!$F$377</definedName>
    <definedName name="_C900949">'Schedule_G'!$F$378</definedName>
    <definedName name="_C900950">'Schedule_G'!$F$379</definedName>
    <definedName name="_C900951">'Schedule_G'!$F$380</definedName>
    <definedName name="_C900952">'Schedule_G'!$F$381</definedName>
    <definedName name="_C900953">'Schedule_G'!$F$382</definedName>
    <definedName name="_C900954">'Schedule_G'!$F$383</definedName>
    <definedName name="_C900955">'Schedule_G'!$F$384</definedName>
    <definedName name="_C900956">'Schedule_G'!$F$385</definedName>
    <definedName name="_C900957">'Schedule_G'!$F$386</definedName>
    <definedName name="_C900958">'Schedule_G'!$F$387</definedName>
    <definedName name="_C900959">'Schedule_G'!$F$388</definedName>
    <definedName name="_C900960">'Schedule_G'!$F$389</definedName>
    <definedName name="_C900961">'Schedule_G'!$F$390</definedName>
    <definedName name="_C900962">'Schedule_G'!$F$391</definedName>
    <definedName name="_C900963">'Schedule_G'!$F$412</definedName>
    <definedName name="_C900964">'Schedule_G'!$F$413</definedName>
    <definedName name="_C900965">'Schedule_G'!$G$364</definedName>
    <definedName name="_C900966">'Schedule_G'!$G$367</definedName>
    <definedName name="_C900967">'Schedule_G'!$G$368</definedName>
    <definedName name="_C900968">'Schedule_G'!$G$369</definedName>
    <definedName name="_C900969">'Schedule_G'!$G$370</definedName>
    <definedName name="_C900970">'Schedule_G'!$G$371</definedName>
    <definedName name="_C900971">'Schedule_G'!$G$372</definedName>
    <definedName name="_C900972">'Schedule_G'!$G$373</definedName>
    <definedName name="_C900973">'Schedule_G'!$G$374</definedName>
    <definedName name="_C900974">'Schedule_G'!$G$375</definedName>
    <definedName name="_C900975">'Schedule_G'!$G$376</definedName>
    <definedName name="_C900976">'Schedule_G'!$G$377</definedName>
    <definedName name="_C900977">'Schedule_G'!$G$378</definedName>
    <definedName name="_C900978">'Schedule_G'!$G$379</definedName>
    <definedName name="_C900979">'Schedule_G'!$G$380</definedName>
    <definedName name="_C900980">'Schedule_G'!$G$381</definedName>
    <definedName name="_C900981">'Schedule_G'!$G$382</definedName>
    <definedName name="_C900982">'Schedule_G'!$G$383</definedName>
    <definedName name="_C900983">'Schedule_G'!$G$384</definedName>
    <definedName name="_C900984">'Schedule_G'!$G$385</definedName>
    <definedName name="_C900985">'Schedule_G'!$G$386</definedName>
    <definedName name="_C900986">'Schedule_G'!$G$387</definedName>
    <definedName name="_C900987">'Schedule_G'!$G$388</definedName>
    <definedName name="_C900988">'Schedule_G'!$G$389</definedName>
    <definedName name="_C900989">'Schedule_G'!$G$390</definedName>
    <definedName name="_C900990">'Schedule_G'!$G$391</definedName>
    <definedName name="_C900991">'Schedule_G'!$G$412</definedName>
    <definedName name="_C900992">'Schedule_G'!$G$413</definedName>
    <definedName name="_C900993">'Schedule_G'!$H$364</definedName>
    <definedName name="_C900994">'Schedule_G'!$H$367</definedName>
    <definedName name="_C900995">'Schedule_G'!$H$368</definedName>
    <definedName name="_C900996">'Schedule_G'!$H$369</definedName>
    <definedName name="_C900997">'Schedule_G'!$H$370</definedName>
    <definedName name="_C900998">'Schedule_G'!$H$371</definedName>
    <definedName name="_C900999">'Schedule_G'!$H$372</definedName>
    <definedName name="_C901000">'Schedule_G'!$H$373</definedName>
    <definedName name="_C901001">'Schedule_G'!$H$374</definedName>
    <definedName name="_C901002">'Schedule_G'!$H$375</definedName>
    <definedName name="_C901003">'Schedule_G'!$H$376</definedName>
    <definedName name="_C901004">'Schedule_G'!$H$377</definedName>
    <definedName name="_C901005">'Schedule_G'!$H$378</definedName>
    <definedName name="_C901006">'Schedule_G'!$H$379</definedName>
    <definedName name="_C901007">'Schedule_G'!$H$380</definedName>
    <definedName name="_C901008">'Schedule_G'!$H$381</definedName>
    <definedName name="_C901009">'Schedule_G'!$H$382</definedName>
    <definedName name="_C901010">'Schedule_G'!$H$383</definedName>
    <definedName name="_C901011">'Schedule_G'!$H$384</definedName>
    <definedName name="_C901012">'Schedule_G'!$H$385</definedName>
    <definedName name="_C901013">'Schedule_G'!$H$386</definedName>
    <definedName name="_C901014">'Schedule_G'!$H$387</definedName>
    <definedName name="_C901015">'Schedule_G'!$H$388</definedName>
    <definedName name="_C901016">'Schedule_G'!$H$389</definedName>
    <definedName name="_C901017">'Schedule_G'!$H$390</definedName>
    <definedName name="_C901018">'Schedule_G'!$H$391</definedName>
    <definedName name="_C901019">'Schedule_G'!$H$412</definedName>
    <definedName name="_C901020">'Schedule_G'!$H$413</definedName>
    <definedName name="_C901021">'Schedule_G'!$I$364</definedName>
    <definedName name="_C901022">'Schedule_G'!$I$367</definedName>
    <definedName name="_C901023">'Schedule_G'!$I$368</definedName>
    <definedName name="_C901024">'Schedule_G'!$I$369</definedName>
    <definedName name="_C901025">'Schedule_G'!$I$370</definedName>
    <definedName name="_C901026">'Schedule_G'!$I$371</definedName>
    <definedName name="_C901027">'Schedule_G'!$I$372</definedName>
    <definedName name="_C901028">'Schedule_G'!$I$373</definedName>
    <definedName name="_C901029">'Schedule_G'!$I$374</definedName>
    <definedName name="_C901030">'Schedule_G'!$I$375</definedName>
    <definedName name="_C901031">'Schedule_G'!$I$376</definedName>
    <definedName name="_C901032">'Schedule_G'!$I$377</definedName>
    <definedName name="_C901033">'Schedule_G'!$I$378</definedName>
    <definedName name="_C901034">'Schedule_G'!$I$379</definedName>
    <definedName name="_C901035">'Schedule_G'!$I$380</definedName>
    <definedName name="_C901036">'Schedule_G'!$I$381</definedName>
    <definedName name="_C901037">'Schedule_G'!$I$382</definedName>
    <definedName name="_C901038">'Schedule_G'!$I$383</definedName>
    <definedName name="_C901039">'Schedule_G'!$I$384</definedName>
    <definedName name="_C901040">'Schedule_G'!$I$385</definedName>
    <definedName name="_C901041">'Schedule_G'!$I$386</definedName>
    <definedName name="_C901042">'Schedule_G'!$I$387</definedName>
    <definedName name="_C901043">'Schedule_G'!$I$388</definedName>
    <definedName name="_C901044">'Schedule_G'!$I$389</definedName>
    <definedName name="_C901045">'Schedule_G'!$I$390</definedName>
    <definedName name="_C901046">'Schedule_G'!$I$391</definedName>
    <definedName name="_C901047">'Schedule_G'!$F$423</definedName>
    <definedName name="_C901048">'Schedule_G'!$F$424</definedName>
    <definedName name="_C901049">'Schedule_G'!$F$425</definedName>
    <definedName name="_C901050">'Schedule_G'!$F$426</definedName>
    <definedName name="_C901051">'Schedule_G'!$F$427</definedName>
    <definedName name="_C901052">'Schedule_G'!$F$428</definedName>
    <definedName name="_C901053">'Schedule_G'!$F$431</definedName>
    <definedName name="_C901054">'Schedule_G'!$F$433</definedName>
    <definedName name="_C901055">'Schedule_G'!$G$423</definedName>
    <definedName name="_C901056">'Schedule_G'!$G$424</definedName>
    <definedName name="_C901057">'Schedule_G'!$G$425</definedName>
    <definedName name="_C901058">'Schedule_G'!$G$426</definedName>
    <definedName name="_C901059">'Schedule_G'!$G$427</definedName>
    <definedName name="_C901060">'Schedule_G'!$G$428</definedName>
    <definedName name="_C901061">'Schedule_G'!$G$431</definedName>
    <definedName name="_C901062">'Schedule_G'!$G$433</definedName>
    <definedName name="_C901063">'Schedule_G'!$H$423</definedName>
    <definedName name="_C901064">'Schedule_G'!$H$424</definedName>
    <definedName name="_C901065">'Schedule_G'!$H$425</definedName>
    <definedName name="_C901066">'Schedule_G'!$H$426</definedName>
    <definedName name="_C901067">'Schedule_G'!$H$427</definedName>
    <definedName name="_C901068">'Schedule_G'!$H$428</definedName>
    <definedName name="_C901069">'Schedule_G'!$H$431</definedName>
    <definedName name="_C901070">'Schedule_G'!$H$433</definedName>
    <definedName name="_C901071">'Schedule_G'!$I$426</definedName>
    <definedName name="_C901072">'Schedule_G'!$I$427</definedName>
    <definedName name="_C901073">'Schedule_G-1'!$G$9</definedName>
    <definedName name="_C901074">'Schedule_G-1'!$H$9</definedName>
    <definedName name="_C901075">'Schedule_G-1'!$I$9</definedName>
    <definedName name="_C901076">'Schedule_G-1'!$J$9</definedName>
    <definedName name="_C901077">'Schedule_G-1'!$G$12</definedName>
    <definedName name="_C901078">'Schedule_G-1'!$H$12</definedName>
    <definedName name="_C901079">'Schedule_G-1'!$I$12</definedName>
    <definedName name="_C901080">'Schedule_G-1'!$J$12</definedName>
    <definedName name="_C901081">'Schedule_G-1'!$G$15</definedName>
    <definedName name="_C901082">'Schedule_G-1'!$H$15</definedName>
    <definedName name="_C901083">'Schedule_G-1'!$I$15</definedName>
    <definedName name="_C901084">'Schedule_G-1'!$J$15</definedName>
    <definedName name="_C901085">'Schedule_G-1'!$G$18</definedName>
    <definedName name="_C901086">'Schedule_G-1'!$H$18</definedName>
    <definedName name="_C901087">'Schedule_G-1'!$I$18</definedName>
    <definedName name="_C901088">'Schedule_G-1'!$J$18</definedName>
    <definedName name="_C901089">'Schedule_G-1'!$G$21</definedName>
    <definedName name="_C901090">'Schedule_G-1'!$H$21</definedName>
    <definedName name="_C901091">'Schedule_G-1'!$I$21</definedName>
    <definedName name="_C901092">'Schedule_G-1'!$J$21</definedName>
    <definedName name="_C901093">'Schedule_G-1'!$G$24</definedName>
    <definedName name="_C901094">'Schedule_G-1'!$H$24</definedName>
    <definedName name="_C901095">'Schedule_G-1'!$I$24</definedName>
    <definedName name="_C901096">'Schedule_G-1'!$J$24</definedName>
    <definedName name="_C901097">'Schedule_G-1'!$F$33</definedName>
    <definedName name="_C901098">'Schedule_G-1'!$H$33</definedName>
    <definedName name="_C901099">'Schedule_G-1'!$I$33</definedName>
    <definedName name="_C901100">'Schedule_G-1'!$J$33</definedName>
    <definedName name="_C901101">'Schedule_G-1'!$K$33</definedName>
    <definedName name="_C901102">'Schedule_G-1'!$L$33</definedName>
    <definedName name="_C901103">'Schedule_G-1'!$F$34</definedName>
    <definedName name="_C901104">'Schedule_G-1'!$H$34</definedName>
    <definedName name="_C901105">'Schedule_G-1'!$I$34</definedName>
    <definedName name="_C901106">'Schedule_G-1'!$J$34</definedName>
    <definedName name="_C901107">'Schedule_G-1'!$K$34</definedName>
    <definedName name="_C901108">'Schedule_G-1'!$L$34</definedName>
    <definedName name="_C901109">'Schedule_G-1'!$F$35</definedName>
    <definedName name="_C901110">'Schedule_G-1'!$H$35</definedName>
    <definedName name="_C901111">'Schedule_G-1'!$I$35</definedName>
    <definedName name="_C901112">'Schedule_G-1'!$J$35</definedName>
    <definedName name="_C901113">'Schedule_G-1'!$K$35</definedName>
    <definedName name="_C901114">'Schedule_G-1'!$L$35</definedName>
    <definedName name="_C901115">'Schedule_G-1'!$F$36</definedName>
    <definedName name="_C901116">'Schedule_G-1'!$H$36</definedName>
    <definedName name="_C901117">'Schedule_G-1'!$I$36</definedName>
    <definedName name="_C901118">'Schedule_G-1'!$J$36</definedName>
    <definedName name="_C901119">'Schedule_G-1'!$K$36</definedName>
    <definedName name="_C901120">'Schedule_G-1'!$L$36</definedName>
    <definedName name="_C901121">'Schedule_G-1'!$F$37</definedName>
    <definedName name="_C901122">'Schedule_G-1'!$H$37</definedName>
    <definedName name="_C901123">'Schedule_G-1'!$I$37</definedName>
    <definedName name="_C901124">'Schedule_G-1'!$J$37</definedName>
    <definedName name="_C901125">'Schedule_G-1'!$K$37</definedName>
    <definedName name="_C901126">'Schedule_G-1'!$L$37</definedName>
    <definedName name="_C901127">'Schedule_G-2'!$G$10</definedName>
    <definedName name="_C901128">'Schedule_G-2'!$H$10</definedName>
    <definedName name="_C901139">'Schedule_G-2'!$G$12</definedName>
    <definedName name="_C901140">'Schedule_G-2'!$H$12</definedName>
    <definedName name="_C901145">'Schedule_G-2'!$G$13</definedName>
    <definedName name="_C901146">'Schedule_G-2'!$H$13</definedName>
    <definedName name="_C901151">'Schedule_G-2'!$G$14</definedName>
    <definedName name="_C901152">'Schedule_G-2'!$H$14</definedName>
    <definedName name="_C901157">'Schedule_G-2'!$G$15</definedName>
    <definedName name="_C901158">'Schedule_G-2'!$H$15</definedName>
    <definedName name="_C901163">'Schedule_G-2'!$G$16</definedName>
    <definedName name="_C901164">'Schedule_G-2'!$H$16</definedName>
    <definedName name="_C901169">'Schedule_G-2'!$G$17</definedName>
    <definedName name="_C901170">'Schedule_G-2'!$H$17</definedName>
    <definedName name="_C901175">'Schedule_G-2'!$G$18</definedName>
    <definedName name="_C901176">'Schedule_G-2'!$H$18</definedName>
    <definedName name="_C901181">'Schedule_G-2'!$G$19</definedName>
    <definedName name="_C901182">'Schedule_G-2'!$H$19</definedName>
    <definedName name="_C901187">'Schedule_G-2'!$G$20</definedName>
    <definedName name="_C901188">'Schedule_G-2'!$H$20</definedName>
    <definedName name="_C901193">'Schedule_G-2'!$G$21</definedName>
    <definedName name="_C901194">'Schedule_G-2'!$H$21</definedName>
    <definedName name="_C901199">'Schedule_G-2'!$G$22</definedName>
    <definedName name="_C901200">'Schedule_G-2'!$H$22</definedName>
    <definedName name="_C901205">'Schedule_G-2'!$G$23</definedName>
    <definedName name="_C901206">'Schedule_G-2'!$H$23</definedName>
    <definedName name="_C901211">'Schedule_G-2'!$G$24</definedName>
    <definedName name="_C901212">'Schedule_G-2'!$H$24</definedName>
    <definedName name="_C901217">'Schedule_G-2'!$G$25</definedName>
    <definedName name="_C901218">'Schedule_G-2'!$H$25</definedName>
    <definedName name="_C901223">'Schedule_G-2'!$G$26</definedName>
    <definedName name="_C901224">'Schedule_G-2'!$H$26</definedName>
    <definedName name="_C901229">'Schedule_G-2'!$G$27</definedName>
    <definedName name="_C901230">'Schedule_G-2'!$H$27</definedName>
    <definedName name="_C901235">'Schedule_G-2'!$G$28</definedName>
    <definedName name="_C901236">'Schedule_G-2'!$H$28</definedName>
    <definedName name="_C901448">'Supp Schedule_O-1'!$D$10</definedName>
    <definedName name="_C901449">'Supp Schedule_O-1'!$E$10</definedName>
    <definedName name="_C901450">'Supp Schedule_O-1'!$F$10</definedName>
    <definedName name="_C901451">'Supp Schedule_O-1'!$G$10</definedName>
    <definedName name="_C901452">'Supp Schedule_O-1'!$H$10</definedName>
    <definedName name="_C901453">'Supp Schedule_O-1'!$D$11</definedName>
    <definedName name="_C901454">'Supp Schedule_O-1'!$E$11</definedName>
    <definedName name="_C901455">'Supp Schedule_O-1'!$F$11</definedName>
    <definedName name="_C901456">'Supp Schedule_O-1'!$G$11</definedName>
    <definedName name="_C901457">'Supp Schedule_O-1'!$H$11</definedName>
    <definedName name="_C901458">'Supp Schedule_O-1'!$D$12</definedName>
    <definedName name="_C901459">'Supp Schedule_O-1'!$E$12</definedName>
    <definedName name="_C901460">'Supp Schedule_O-1'!$F$12</definedName>
    <definedName name="_C901461">'Supp Schedule_O-1'!$G$12</definedName>
    <definedName name="_C901462">'Supp Schedule_O-1'!$H$12</definedName>
    <definedName name="_C901463">'Supp Schedule_O-1'!$D$13</definedName>
    <definedName name="_C901464">'Supp Schedule_O-1'!$E$13</definedName>
    <definedName name="_C901465">'Supp Schedule_O-1'!$F$13</definedName>
    <definedName name="_C901466">'Supp Schedule_O-1'!$G$13</definedName>
    <definedName name="_C901467">'Supp Schedule_O-1'!$H$13</definedName>
    <definedName name="_C901468">'Supp Schedule_O-1'!$D$14</definedName>
    <definedName name="_C901469">'Supp Schedule_O-1'!$E$14</definedName>
    <definedName name="_C901470">'Supp Schedule_O-1'!$F$14</definedName>
    <definedName name="_C901471">'Supp Schedule_O-1'!$G$14</definedName>
    <definedName name="_C901472">'Supp Schedule_O-1'!$H$14</definedName>
    <definedName name="_C901473">'Supp Schedule_O-1'!$D$15</definedName>
    <definedName name="_C901474">'Supp Schedule_O-1'!$E$15</definedName>
    <definedName name="_C901475">'Supp Schedule_O-1'!$F$15</definedName>
    <definedName name="_C901476">'Supp Schedule_O-1'!$G$15</definedName>
    <definedName name="_C901477">'Supp Schedule_O-1'!$H$15</definedName>
    <definedName name="_C901478">'Supp Schedule_O-1'!$D$16</definedName>
    <definedName name="_C901479">'Supp Schedule_O-1'!$E$16</definedName>
    <definedName name="_C901480">'Supp Schedule_O-1'!$F$16</definedName>
    <definedName name="_C901481">'Supp Schedule_O-1'!$G$16</definedName>
    <definedName name="_C901482">'Supp Schedule_O-1'!$H$16</definedName>
    <definedName name="_C901483">'Supp Schedule_O-1'!$D$17</definedName>
    <definedName name="_C901484">'Supp Schedule_O-1'!$E$17</definedName>
    <definedName name="_C901485">'Supp Schedule_O-1'!$F$17</definedName>
    <definedName name="_C901486">'Supp Schedule_O-1'!$G$17</definedName>
    <definedName name="_C901487">'Supp Schedule_O-1'!$H$17</definedName>
    <definedName name="_C901488">'Supp Schedule_O-1'!$D$18</definedName>
    <definedName name="_C901489">'Supp Schedule_O-1'!$E$18</definedName>
    <definedName name="_C901490">'Supp Schedule_O-1'!$F$18</definedName>
    <definedName name="_C901491">'Supp Schedule_O-1'!$G$18</definedName>
    <definedName name="_C901492">'Supp Schedule_O-1'!$H$18</definedName>
    <definedName name="_C901493">'Supp Schedule_O-1'!$D$19</definedName>
    <definedName name="_C901494">'Supp Schedule_O-1'!$E$19</definedName>
    <definedName name="_C901495">'Supp Schedule_O-1'!$F$19</definedName>
    <definedName name="_C901496">'Supp Schedule_O-1'!$G$19</definedName>
    <definedName name="_C901497">'Supp Schedule_O-1'!$H$19</definedName>
    <definedName name="_C901498">'Supp Schedule_O-1'!$D$20</definedName>
    <definedName name="_C901499">'Supp Schedule_O-1'!$E$20</definedName>
    <definedName name="_C901500">'Supp Schedule_O-1'!$F$20</definedName>
    <definedName name="_C901501">'Supp Schedule_O-1'!$G$20</definedName>
    <definedName name="_C901502">'Supp Schedule_O-1'!$H$20</definedName>
    <definedName name="_C901503">'Supp Schedule_O-1'!$D$21</definedName>
    <definedName name="_C901504">'Supp Schedule_O-1'!$E$21</definedName>
    <definedName name="_C901505">'Supp Schedule_O-1'!$F$21</definedName>
    <definedName name="_C901506">'Supp Schedule_O-1'!$G$21</definedName>
    <definedName name="_C901507">'Supp Schedule_O-1'!$H$21</definedName>
    <definedName name="_C901508">'Supp Schedule_O-1'!$E$23</definedName>
    <definedName name="_C901509">'Supp Schedule_O-1'!$F$23</definedName>
    <definedName name="_C901510">'Supp Schedule_O-1'!$G$23</definedName>
    <definedName name="_C901511">'Supp Schedule_O-1'!$H$23</definedName>
    <definedName name="_C901550">'Schedule_N'!$K$8</definedName>
    <definedName name="_C901551">'Schedule_N'!$K$9</definedName>
    <definedName name="_C901552">'Schedule_N'!$K$10</definedName>
    <definedName name="_C901553">'Schedule_N'!$K$11</definedName>
    <definedName name="_C901554">'Schedule_N'!$K$12</definedName>
    <definedName name="_C901555">'Schedule_N'!$K$13</definedName>
    <definedName name="_C901556">'Schedule_N'!$K$14</definedName>
    <definedName name="_C901557">'Schedule_N'!$K$15</definedName>
    <definedName name="_C901558">'Schedule_N'!$K$16</definedName>
    <definedName name="_C901559">'Schedule_N'!$K$17</definedName>
    <definedName name="_C901560">'Schedule_N'!$K$18</definedName>
    <definedName name="_C901561">'Schedule_N'!$K$19</definedName>
    <definedName name="_C901562">'Schedule_G'!$F$202</definedName>
    <definedName name="_C901563">'Schedule_G'!$G$202</definedName>
    <definedName name="_C901564">'Schedule_G'!$H$202</definedName>
    <definedName name="_C901565">'Schedule_G'!$F$206</definedName>
    <definedName name="_C901566">'Schedule_G'!$G$206</definedName>
    <definedName name="_C901567">'Schedule_G'!$H$206</definedName>
    <definedName name="_C901568">'Schedule_G'!$J$276</definedName>
    <definedName name="_C901671">'Schedule_G'!$J$277</definedName>
    <definedName name="_C901674">'Schedule_G'!$J$278</definedName>
    <definedName name="_C901677">'Schedule_G'!$J$279</definedName>
    <definedName name="_C901680">'Schedule_G'!$J$280</definedName>
    <definedName name="_C901683">'Schedule_G'!$F$285</definedName>
    <definedName name="_C901685">'Schedule_G'!$F$331</definedName>
    <definedName name="_C901686">'Schedule_G'!$G$331</definedName>
    <definedName name="_C901687">'Schedule_G'!$H$331</definedName>
    <definedName name="_C901688">'Schedule_G'!$F$332</definedName>
    <definedName name="_C901689">'Schedule_G'!$G$332</definedName>
    <definedName name="_C901690">'Schedule_G'!$H$332</definedName>
    <definedName name="_C901691">'Schedule_G'!$F$335</definedName>
    <definedName name="_C901692">'Schedule_G'!$G$335</definedName>
    <definedName name="_C901693">'Schedule_G'!$H$335</definedName>
    <definedName name="_C901694">'Schedule_G-2'!$G$8</definedName>
    <definedName name="_C901695">'Schedule_G-2'!$H$8</definedName>
    <definedName name="_C901700">'Schedule_G-2'!$G$9</definedName>
    <definedName name="_C901701">'Schedule_G-2'!$H$9</definedName>
    <definedName name="_C902025">'Schedule_G'!$F$336</definedName>
    <definedName name="_C902026">'Schedule_G'!$G$336</definedName>
    <definedName name="_C902027">'Schedule_G'!$H$336</definedName>
    <definedName name="_C902028">'Schedule_G'!$I$336</definedName>
    <definedName name="_C902029">'Schedule_G'!$F$365</definedName>
    <definedName name="_C902030">'Schedule_G'!$G$365</definedName>
    <definedName name="_C902031">'Schedule_G'!$H$365</definedName>
    <definedName name="_C902032">'Schedule_G'!$I$365</definedName>
    <definedName name="_C902035">'Schedule_O '!$I$15</definedName>
    <definedName name="_C902036">'Schedule_O '!$I$16</definedName>
    <definedName name="_C902039">'Schedule_O '!$I$17</definedName>
    <definedName name="_C902040">'Schedule_O '!$I$18</definedName>
    <definedName name="_C902045">'Schedule_O '!$I$25</definedName>
    <definedName name="_C902046">'Schedule_O '!$J$15</definedName>
    <definedName name="_C902047">'Schedule_O '!$J$16</definedName>
    <definedName name="_C902050">'Schedule_O '!$J$17</definedName>
    <definedName name="_C902051">'Schedule_O '!$J$18</definedName>
    <definedName name="_C902055">'Schedule_O '!$J$25</definedName>
    <definedName name="_C902056">'Schedule_O '!$K$15</definedName>
    <definedName name="_C902057">'Schedule_O '!$K$16</definedName>
    <definedName name="_C902060">'Schedule_O '!$K$17</definedName>
    <definedName name="_C902061">'Schedule_O '!$K$18</definedName>
    <definedName name="_C902065">'Schedule_O '!$K$25</definedName>
    <definedName name="_C902069">'Schedule_O '!$I$29</definedName>
    <definedName name="_C902072">'Schedule_O '!$I$30</definedName>
    <definedName name="_C902073">'Schedule_O '!$I$31</definedName>
    <definedName name="_C902077">'Schedule_O '!$I$38</definedName>
    <definedName name="_C902078">'Schedule_O '!$J$29</definedName>
    <definedName name="_C902081">'Schedule_O '!$J$30</definedName>
    <definedName name="_C902082">'Schedule_O '!$J$31</definedName>
    <definedName name="_C902087">'Schedule_O '!$J$38</definedName>
    <definedName name="_C902088">'Schedule_O '!$K$29</definedName>
    <definedName name="_C902091">'Schedule_O '!$K$30</definedName>
    <definedName name="_C902092">'Schedule_O '!$K$31</definedName>
    <definedName name="_C902096">'Schedule_O '!$K$38</definedName>
    <definedName name="_C902180">'Schedule_G'!$F$214</definedName>
    <definedName name="_C902181">'Schedule_G'!$G$214</definedName>
    <definedName name="_C902182">'Schedule_G'!$H$214</definedName>
    <definedName name="_C902185">'Schedule P'!$F$11</definedName>
    <definedName name="_C902186">'Schedule P'!$F$12</definedName>
    <definedName name="_C902187">'Schedule P'!$F$13</definedName>
    <definedName name="_C902188">'Schedule P'!$F$16</definedName>
    <definedName name="_C902189">'Schedule P'!$F$17</definedName>
    <definedName name="_C902190">'Schedule P'!$F$18</definedName>
    <definedName name="_C902191">'Schedule P'!$F$19</definedName>
    <definedName name="_C902192">'Schedule P'!$F$22</definedName>
    <definedName name="_C902193">'Schedule P'!$F$26</definedName>
    <definedName name="_C902196">'Schedule P'!$F$27</definedName>
    <definedName name="_C902197">'Schedule P'!$F$28</definedName>
    <definedName name="_C902198">'Schedule P'!$F$29</definedName>
    <definedName name="_C902199">'Schedule P'!$F$30</definedName>
    <definedName name="_C903029">'Schedule_G-2_HO'!$G$8</definedName>
    <definedName name="_C903030">'Schedule_G-2_HO'!$G$9</definedName>
    <definedName name="_C903031">'Schedule_G-2_HO'!$G$10</definedName>
    <definedName name="_C903032">'Schedule_G-2_HO'!$G$12</definedName>
    <definedName name="_C903033">'Schedule_G-2_HO'!$G$13</definedName>
    <definedName name="_C903034">'Schedule_G-2_HO'!$G$14</definedName>
    <definedName name="_C903035">'Schedule_G-2_HO'!$G$15</definedName>
    <definedName name="_C903036">'Schedule_G-2_HO'!$G$16</definedName>
    <definedName name="_C903037">'Schedule_G-2_HO'!$G$17</definedName>
    <definedName name="_C903038">'Schedule_G-2_HO'!$G$18</definedName>
    <definedName name="_C903039">'Schedule_G-2_HO'!$G$19</definedName>
    <definedName name="_C903040">'Schedule_G-2_HO'!$G$20</definedName>
    <definedName name="_C903041">'Schedule_G-2_HO'!$G$21</definedName>
    <definedName name="_C903042">'Schedule_G-2_HO'!$G$22</definedName>
    <definedName name="_C903043">'Schedule_G-2_HO'!$G$23</definedName>
    <definedName name="_C903044">'Schedule_G-2_HO'!$G$24</definedName>
    <definedName name="_C903045">'Schedule_G-2_HO'!$G$25</definedName>
    <definedName name="_C903046">'Schedule_G-2_HO'!$G$26</definedName>
    <definedName name="_C903047">'Schedule_G-2_HO'!$G$27</definedName>
    <definedName name="_C903048">'Schedule_G-2_HO'!$H$8</definedName>
    <definedName name="_C903049">'Schedule_G-2_HO'!$H$9</definedName>
    <definedName name="_C903050">'Schedule_G-2_HO'!$H$10</definedName>
    <definedName name="_C903051">'Schedule_G-2_HO'!$H$12</definedName>
    <definedName name="_C903052">'Schedule_G-2_HO'!$H$13</definedName>
    <definedName name="_C903053">'Schedule_G-2_HO'!$H$14</definedName>
    <definedName name="_C903054">'Schedule_G-2_HO'!$H$15</definedName>
    <definedName name="_C903055">'Schedule_G-2_HO'!$H$16</definedName>
    <definedName name="_C903056">'Schedule_G-2_HO'!$H$17</definedName>
    <definedName name="_C903057">'Schedule_G-2_HO'!$H$18</definedName>
    <definedName name="_C903058">'Schedule_G-2_HO'!$H$19</definedName>
    <definedName name="_C903059">'Schedule_G-2_HO'!$H$20</definedName>
    <definedName name="_C903060">'Schedule_G-2_HO'!$H$21</definedName>
    <definedName name="_C903061">'Schedule_G-2_HO'!$H$22</definedName>
    <definedName name="_C903062">'Schedule_G-2_HO'!$H$23</definedName>
    <definedName name="_C903063">'Schedule_G-2_HO'!$H$24</definedName>
    <definedName name="_C903064">'Schedule_G-2_HO'!$H$25</definedName>
    <definedName name="_C903065">'Schedule_G-2_HO'!$H$26</definedName>
    <definedName name="_C903066">'Schedule_G-2_HO'!$H$27</definedName>
    <definedName name="_C903143">'Schedule_G-2_HO'!$G$28</definedName>
    <definedName name="_C903144">'Schedule_G-2_HO'!$H$28</definedName>
    <definedName name="_C903644">'Schedule_N'!$I$8</definedName>
    <definedName name="_C903645">'Schedule_N'!$I$9</definedName>
    <definedName name="_C903646">'Schedule_N'!$I$10</definedName>
    <definedName name="_C903647">'Schedule_N'!$I$11</definedName>
    <definedName name="_C903648">'Schedule_N'!$I$12</definedName>
    <definedName name="_C903649">'Schedule_N'!$I$13</definedName>
    <definedName name="_C903650">'Schedule_N'!$I$14</definedName>
    <definedName name="_C903651">'Schedule_N'!$I$15</definedName>
    <definedName name="_C903652">'Schedule_N'!$I$16</definedName>
    <definedName name="_C903653">'Schedule_N'!$I$17</definedName>
    <definedName name="_C903654">'Schedule_N'!$I$18</definedName>
    <definedName name="_C903655">'Schedule_N'!$I$19</definedName>
    <definedName name="_C903656">'Schedule_N'!$I$20</definedName>
    <definedName name="_C903657">'Schedule_G'!$F$74</definedName>
    <definedName name="_C903658">'Schedule_G'!$F$103</definedName>
    <definedName name="_C903659">'Schedule_G'!$F$119</definedName>
    <definedName name="_C903660">'Schedule_G'!$G$74</definedName>
    <definedName name="_C903661">'Schedule_G'!$G$103</definedName>
    <definedName name="_C903662">'Schedule_G'!$G$119</definedName>
    <definedName name="_C903663">'Schedule_G'!$H$74</definedName>
    <definedName name="_C903664">'Schedule_G'!$H$103</definedName>
    <definedName name="_C903665">'Schedule_G'!$H$119</definedName>
    <definedName name="_C903666">'Schedule_G'!$J$74</definedName>
    <definedName name="_C903667">'Schedule_G'!$J$103</definedName>
    <definedName name="_C903668">'Schedule_G'!$J$119</definedName>
    <definedName name="_C903685">'Schedule_O '!$D$24</definedName>
    <definedName name="_C903686">'Schedule_O '!$E$24</definedName>
    <definedName name="_C903687">'Schedule_O '!$F$24</definedName>
    <definedName name="_C903688">'Schedule_O '!$G$24</definedName>
    <definedName name="_C903689">'Schedule_O '!$H$24</definedName>
    <definedName name="_C903690">'Schedule_O '!$I$24</definedName>
    <definedName name="_C903691">'Schedule_O '!$J$24</definedName>
    <definedName name="_C903692">'Schedule_O '!$K$24</definedName>
    <definedName name="_C903715">'Schedule_O '!$D$37</definedName>
    <definedName name="_C903716">'Schedule_O '!$E$37</definedName>
    <definedName name="_C903717">'Schedule_O '!$F$37</definedName>
    <definedName name="_C903718">'Schedule_O '!$G$37</definedName>
    <definedName name="_C903719">'Schedule_O '!$H$37</definedName>
    <definedName name="_C903720">'Schedule_O '!$I$37</definedName>
    <definedName name="_C903721">'Schedule_O '!$J$37</definedName>
    <definedName name="_C903722">'Schedule_O '!$K$37</definedName>
    <definedName name="_C903723">'Schedule_O '!$L$37</definedName>
    <definedName name="_C903724">'Schedule_O '!$M$37</definedName>
    <definedName name="_C903725">'Schedule_O '!$N$37</definedName>
    <definedName name="_C903732">'Schedule_O '!$D$55</definedName>
    <definedName name="_C903733">'Schedule_O '!$F$55</definedName>
    <definedName name="_C903734">'Schedule_O '!$G$55</definedName>
    <definedName name="_C903735">'Schedule_O '!$G$66</definedName>
    <definedName name="_C903736">'Schedule_O '!$H$66</definedName>
    <definedName name="_C903890">'Schedule_G'!$F$66</definedName>
    <definedName name="_C903891">'Schedule_G'!$G$66</definedName>
    <definedName name="_C903892">'Schedule_G'!$H$66</definedName>
    <definedName name="_C903893">'Schedule_G'!$J$66</definedName>
    <definedName name="_C903894">'Schedule_G'!$F$67</definedName>
    <definedName name="_C903895">'Schedule_G'!$G$67</definedName>
    <definedName name="_C903896">'Schedule_G'!$H$67</definedName>
    <definedName name="_C903897">'Schedule_G'!$I$67</definedName>
    <definedName name="_C903898">'Schedule_G'!$J$67</definedName>
    <definedName name="_C903899">'Schedule_G'!$F$85</definedName>
    <definedName name="_C903900">'Schedule_G'!$G$85</definedName>
    <definedName name="_C903901">'Schedule_G'!$H$85</definedName>
    <definedName name="_C903902">'Schedule_G'!$J$85</definedName>
    <definedName name="_C903903">'Schedule_G'!$F$86</definedName>
    <definedName name="_C903904">'Schedule_G'!$G$86</definedName>
    <definedName name="_C903905">'Schedule_G'!$H$86</definedName>
    <definedName name="_C903906">'Schedule_G'!$I$86</definedName>
    <definedName name="_C903907">'Schedule_G'!$J$86</definedName>
    <definedName name="_C903908">'Schedule_G'!$F$111</definedName>
    <definedName name="_C903909">'Schedule_G'!$G$111</definedName>
    <definedName name="_C903910">'Schedule_G'!$H$111</definedName>
    <definedName name="_C903911">'Schedule_G'!$J$111</definedName>
    <definedName name="_C903912">'Schedule_G'!$F$112</definedName>
    <definedName name="_C903913">'Schedule_G'!$G$112</definedName>
    <definedName name="_C903914">'Schedule_G'!$H$112</definedName>
    <definedName name="_C903915">'Schedule_G'!$I$112</definedName>
    <definedName name="_C903916">'Schedule_G'!$J$112</definedName>
    <definedName name="_C903917">'Schedule_G'!$F$286</definedName>
    <definedName name="_C903920">'Schedule_G'!$H$277</definedName>
    <definedName name="_C903921">'Schedule_G'!$H$278</definedName>
    <definedName name="_C903922">'Schedule_G'!$H$279</definedName>
    <definedName name="_C903923">'Schedule_G'!$H$280</definedName>
    <definedName name="_C903924">'Schedule_G'!$F$284</definedName>
    <definedName name="_C903925">'Schedule_O '!$D$19</definedName>
    <definedName name="_C903926">'Schedule_O '!$E$19</definedName>
    <definedName name="_C903927">'Schedule_O '!$F$19</definedName>
    <definedName name="_C903928">'Schedule_O '!$G$19</definedName>
    <definedName name="_C903929">'Schedule_O '!$H$19</definedName>
    <definedName name="_C903930">'Schedule_O '!$I$19</definedName>
    <definedName name="_C903931">'Schedule_O '!$J$19</definedName>
    <definedName name="_C903932">'Schedule_O '!$K$19</definedName>
    <definedName name="_C903933">'Schedule_O '!$D$20</definedName>
    <definedName name="_C903934">'Schedule_O '!$E$20</definedName>
    <definedName name="_C903935">'Schedule_O '!$F$20</definedName>
    <definedName name="_C903936">'Schedule_O '!$G$20</definedName>
    <definedName name="_C903937">'Schedule_O '!$H$20</definedName>
    <definedName name="_C903938">'Schedule_O '!$I$20</definedName>
    <definedName name="_C903939">'Schedule_O '!$J$20</definedName>
    <definedName name="_C903940">'Schedule_O '!$K$20</definedName>
    <definedName name="_C903941">'Schedule_O '!$D$21</definedName>
    <definedName name="_C903942">'Schedule_O '!$E$21</definedName>
    <definedName name="_C903943">'Schedule_O '!$F$21</definedName>
    <definedName name="_C903944">'Schedule_O '!$G$21</definedName>
    <definedName name="_C903945">'Schedule_O '!$H$21</definedName>
    <definedName name="_C903946">'Schedule_O '!$I$21</definedName>
    <definedName name="_C903947">'Schedule_O '!$J$21</definedName>
    <definedName name="_C903948">'Schedule_O '!$K$21</definedName>
    <definedName name="_C903949">'Schedule_O '!$D$32</definedName>
    <definedName name="_C903950">'Schedule_O '!$E$32</definedName>
    <definedName name="_C903951">'Schedule_O '!$F$32</definedName>
    <definedName name="_C903952">'Schedule_O '!$G$32</definedName>
    <definedName name="_C903953">'Schedule_O '!$H$32</definedName>
    <definedName name="_C903954">'Schedule_O '!$I$32</definedName>
    <definedName name="_C903955">'Schedule_O '!$J$32</definedName>
    <definedName name="_C903956">'Schedule_O '!$K$32</definedName>
    <definedName name="_C903957">'Schedule_O '!$L$32</definedName>
    <definedName name="_C903958">'Schedule_O '!$M$32</definedName>
    <definedName name="_C903959">'Schedule_O '!$N$32</definedName>
    <definedName name="_C903960">'Schedule_O '!$D$33</definedName>
    <definedName name="_C903961">'Schedule_O '!$E$33</definedName>
    <definedName name="_C903962">'Schedule_O '!$F$33</definedName>
    <definedName name="_C903963">'Schedule_O '!$G$33</definedName>
    <definedName name="_C903964">'Schedule_O '!$H$33</definedName>
    <definedName name="_C903965">'Schedule_O '!$I$33</definedName>
    <definedName name="_C903966">'Schedule_O '!$J$33</definedName>
    <definedName name="_C903967">'Schedule_O '!$K$33</definedName>
    <definedName name="_C903968">'Schedule_O '!$L$33</definedName>
    <definedName name="_C903969">'Schedule_O '!$M$33</definedName>
    <definedName name="_C903970">'Schedule_O '!$N$33</definedName>
    <definedName name="_C903971">'Schedule_O '!$D$34</definedName>
    <definedName name="_C903972">'Schedule_O '!$E$34</definedName>
    <definedName name="_C903973">'Schedule_O '!$F$34</definedName>
    <definedName name="_C903974">'Schedule_O '!$G$34</definedName>
    <definedName name="_C903975">'Schedule_O '!$H$34</definedName>
    <definedName name="_C903976">'Schedule_O '!$I$34</definedName>
    <definedName name="_C903977">'Schedule_O '!$J$34</definedName>
    <definedName name="_C903978">'Schedule_O '!$K$34</definedName>
    <definedName name="_C903979">'Schedule_O '!$L$34</definedName>
    <definedName name="_C903980">'Schedule_O '!$M$34</definedName>
    <definedName name="_C903981">'Schedule_O '!$N$34</definedName>
    <definedName name="_C903982">'Schedule_O '!$D$51</definedName>
    <definedName name="_C903983">'Schedule_O '!$D$52</definedName>
    <definedName name="_C903984">'Schedule_O '!$F$51</definedName>
    <definedName name="_C903985">'Schedule_O '!$F$52</definedName>
    <definedName name="_C903986">'Schedule_O '!$G$51</definedName>
    <definedName name="_C903987">'Schedule_O '!$G$52</definedName>
    <definedName name="_C903988">'Schedule_G'!$J$281</definedName>
    <definedName name="_C903989">'Schedule_G'!$G$282</definedName>
    <definedName name="_C903990">'Schedule_O '!$D$22</definedName>
    <definedName name="_C903991">'Schedule_O '!$E$22</definedName>
    <definedName name="_C903992">'Schedule_O '!$F$22</definedName>
    <definedName name="_C903993">'Schedule_O '!$G$22</definedName>
    <definedName name="_C903994">'Schedule_O '!$H$22</definedName>
    <definedName name="_C903995">'Schedule_O '!$I$22</definedName>
    <definedName name="_C903996">'Schedule_O '!$J$22</definedName>
    <definedName name="_C903997">'Schedule_O '!$K$22</definedName>
    <definedName name="_C903998">'Schedule_O '!$D$23</definedName>
    <definedName name="_C903999">'Schedule_O '!$E$23</definedName>
    <definedName name="_C904000">'Schedule_O '!$F$23</definedName>
    <definedName name="_C904001">'Schedule_O '!$G$23</definedName>
    <definedName name="_C904002">'Schedule_O '!$H$23</definedName>
    <definedName name="_C904003">'Schedule_O '!$I$23</definedName>
    <definedName name="_C904004">'Schedule_O '!$J$23</definedName>
    <definedName name="_C904005">'Schedule_O '!$K$23</definedName>
    <definedName name="_C904006">'Schedule_O '!$D$35</definedName>
    <definedName name="_C904007">'Schedule_O '!$E$35</definedName>
    <definedName name="_C904008">'Schedule_O '!$F$35</definedName>
    <definedName name="_C904009">'Schedule_O '!$G$35</definedName>
    <definedName name="_C904010">'Schedule_O '!$H$35</definedName>
    <definedName name="_C904011">'Schedule_O '!$I$35</definedName>
    <definedName name="_C904012">'Schedule_O '!$J$35</definedName>
    <definedName name="_C904013">'Schedule_O '!$K$35</definedName>
    <definedName name="_C904014">'Schedule_O '!$L$35</definedName>
    <definedName name="_C904015">'Schedule_O '!$M$35</definedName>
    <definedName name="_C904016">'Schedule_O '!$N$35</definedName>
    <definedName name="_C904017">'Schedule_O '!$D$36</definedName>
    <definedName name="_C904018">'Schedule_O '!$E$36</definedName>
    <definedName name="_C904019">'Schedule_O '!$F$36</definedName>
    <definedName name="_C904020">'Schedule_O '!$G$36</definedName>
    <definedName name="_C904021">'Schedule_O '!$H$36</definedName>
    <definedName name="_C904022">'Schedule_O '!$I$36</definedName>
    <definedName name="_C904023">'Schedule_O '!$J$36</definedName>
    <definedName name="_C904024">'Schedule_O '!$K$36</definedName>
    <definedName name="_C904025">'Schedule_O '!$L$36</definedName>
    <definedName name="_C904026">'Schedule_O '!$M$36</definedName>
    <definedName name="_C904027">'Schedule_O '!$N$36</definedName>
    <definedName name="_C904028">'Schedule_O '!$D$53</definedName>
    <definedName name="_C904029">'Schedule_O '!$F$53</definedName>
    <definedName name="_C904030">'Schedule_O '!$G$53</definedName>
    <definedName name="_C904031">'Schedule_O '!$D$54</definedName>
    <definedName name="_C904032">'Schedule_O '!$F$54</definedName>
    <definedName name="_C904033">'Schedule_O '!$G$54</definedName>
    <definedName name="_C904034">'Schedule_L'!$C$7</definedName>
    <definedName name="_C904035">'Schedule_L'!$C$8</definedName>
    <definedName name="_C904036">'Schedule_L'!$C$9</definedName>
    <definedName name="_C904037">'Schedule_G'!$I$392</definedName>
    <definedName name="_C904038">'Schedule_G'!$I$393</definedName>
    <definedName name="_C904039">'Schedule_G'!$I$394</definedName>
    <definedName name="_C904040">'Schedule_G'!$I$395</definedName>
    <definedName name="_C904041">'Schedule_G'!$I$396</definedName>
    <definedName name="_C904042">'Schedule_G'!$I$397</definedName>
    <definedName name="_C904043">'Schedule_G'!$I$398</definedName>
    <definedName name="_C904044">'Schedule_G'!$I$399</definedName>
    <definedName name="_C904045">'Schedule_G'!$I$400</definedName>
    <definedName name="_C904046">'Schedule_G'!$I$401</definedName>
    <definedName name="_C904047">'Schedule_G'!$I$402</definedName>
    <definedName name="_C904048">'Schedule_G'!$I$403</definedName>
    <definedName name="_C904049">'Schedule_G'!$I$404</definedName>
    <definedName name="_C904050">'Schedule_G'!$I$405</definedName>
    <definedName name="_C904051">'Schedule_G'!$I$406</definedName>
    <definedName name="_C904052">'Schedule_G'!$I$407</definedName>
    <definedName name="_C904053">'Schedule_G'!$I$408</definedName>
    <definedName name="_C904054">'Schedule_G'!$I$409</definedName>
    <definedName name="_C904055">'Schedule_G'!$I$410</definedName>
    <definedName name="_C904056">'Schedule_G'!$I$411</definedName>
    <definedName name="_C904057">'Schedule_G'!$H$392</definedName>
    <definedName name="_C904058">'Schedule_G'!$H$393</definedName>
    <definedName name="_C904059">'Schedule_G'!$H$394</definedName>
    <definedName name="_C904060">'Schedule_G'!$H$395</definedName>
    <definedName name="_C904061">'Schedule_G'!$H$396</definedName>
    <definedName name="_C904062">'Schedule_G'!$H$397</definedName>
    <definedName name="_C904063">'Schedule_G'!$H$398</definedName>
    <definedName name="_C904064">'Schedule_G'!$H$399</definedName>
    <definedName name="_C904065">'Schedule_G'!$H$400</definedName>
    <definedName name="_C904066">'Schedule_G'!$H$401</definedName>
    <definedName name="_C904067">'Schedule_G'!$H$402</definedName>
    <definedName name="_C904068">'Schedule_G'!$H$403</definedName>
    <definedName name="_C904069">'Schedule_G'!$H$404</definedName>
    <definedName name="_C904070">'Schedule_G'!$H$405</definedName>
    <definedName name="_C904071">'Schedule_G'!$H$406</definedName>
    <definedName name="_C904072">'Schedule_G'!$H$407</definedName>
    <definedName name="_C904073">'Schedule_G'!$H$408</definedName>
    <definedName name="_C904074">'Schedule_G'!$H$409</definedName>
    <definedName name="_C904075">'Schedule_G'!$H$410</definedName>
    <definedName name="_C904076">'Schedule_G'!$H$411</definedName>
    <definedName name="_C904077">'Schedule_G'!$G$392</definedName>
    <definedName name="_C904078">'Schedule_G'!$G$393</definedName>
    <definedName name="_C904079">'Schedule_G'!$G$394</definedName>
    <definedName name="_C904080">'Schedule_G'!$G$395</definedName>
    <definedName name="_C904081">'Schedule_G'!$G$396</definedName>
    <definedName name="_C904082">'Schedule_G'!$G$397</definedName>
    <definedName name="_C904083">'Schedule_G'!$G$398</definedName>
    <definedName name="_C904084">'Schedule_G'!$G$399</definedName>
    <definedName name="_C904085">'Schedule_G'!$G$400</definedName>
    <definedName name="_C904086">'Schedule_G'!$G$401</definedName>
    <definedName name="_C904087">'Schedule_G'!$G$402</definedName>
    <definedName name="_C904088">'Schedule_G'!$G$403</definedName>
    <definedName name="_C904089">'Schedule_G'!$G$404</definedName>
    <definedName name="_C904090">'Schedule_G'!$G$405</definedName>
    <definedName name="_C904091">'Schedule_G'!$G$406</definedName>
    <definedName name="_C904092">'Schedule_G'!$G$407</definedName>
    <definedName name="_C904093">'Schedule_G'!$G$408</definedName>
    <definedName name="_C904094">'Schedule_G'!$G$409</definedName>
    <definedName name="_C904095">'Schedule_G'!$G$410</definedName>
    <definedName name="_C904096">'Schedule_G'!$G$411</definedName>
    <definedName name="_C904097">'Schedule_G'!$F$392</definedName>
    <definedName name="_C904098">'Schedule_G'!$F$393</definedName>
    <definedName name="_C904099">'Schedule_G'!$F$394</definedName>
    <definedName name="_C904100">'Schedule_G'!$F$395</definedName>
    <definedName name="_C904101">'Schedule_G'!$F$396</definedName>
    <definedName name="_C904102">'Schedule_G'!$F$397</definedName>
    <definedName name="_C904103">'Schedule_G'!$F$398</definedName>
    <definedName name="_C904104">'Schedule_G'!$F$399</definedName>
    <definedName name="_C904105">'Schedule_G'!$F$400</definedName>
    <definedName name="_C904106">'Schedule_G'!$F$401</definedName>
    <definedName name="_C904107">'Schedule_G'!$F$402</definedName>
    <definedName name="_C904108">'Schedule_G'!$F$403</definedName>
    <definedName name="_C904109">'Schedule_G'!$F$404</definedName>
    <definedName name="_C904110">'Schedule_G'!$F$405</definedName>
    <definedName name="_C904111">'Schedule_G'!$F$406</definedName>
    <definedName name="_C904112">'Schedule_G'!$F$407</definedName>
    <definedName name="_C904113">'Schedule_G'!$F$408</definedName>
    <definedName name="_C904114">'Schedule_G'!$F$409</definedName>
    <definedName name="_C904115">'Schedule_G'!$F$410</definedName>
    <definedName name="_C904116">'Schedule_G'!$F$411</definedName>
    <definedName name="_M000001">'Schedule_A'!$B$8</definedName>
    <definedName name="_M000002">'Schedule_A'!$I$8</definedName>
    <definedName name="_M000003">'Schedule_A'!$B$10</definedName>
    <definedName name="_M000004">'Schedule_A'!$F$10</definedName>
    <definedName name="_M000005">'Schedule_A'!$H$10</definedName>
    <definedName name="_M000006">'Schedule_A'!$F$14</definedName>
    <definedName name="_M000007">'Schedule_A'!$I$14</definedName>
    <definedName name="_M000008">'Schedule_A'!$B$14</definedName>
    <definedName name="_M000010">'Schedule_A'!$I$16</definedName>
    <definedName name="_M000011">'Schedule_A'!$B$16</definedName>
    <definedName name="_M000013">'Schedule_A'!$G$16</definedName>
    <definedName name="_M000014">'Schedule_A'!$B$18</definedName>
    <definedName name="_M000015">'Schedule_A'!$F$18</definedName>
    <definedName name="_M000016">'Schedule_A'!$H$18</definedName>
    <definedName name="_M000017">'Schedule_A'!$J$18</definedName>
    <definedName name="_M000018">'Schedule_A'!$B$20</definedName>
    <definedName name="_M000019">'Schedule_A'!$G$20</definedName>
    <definedName name="_M000020">'Schedule_A'!$B$22</definedName>
    <definedName name="_M000021">'Schedule_A'!$F$22</definedName>
    <definedName name="_M000022">'Schedule_A'!$H$22</definedName>
    <definedName name="_M000023">'Schedule_A'!$J$22</definedName>
    <definedName name="_M000024">'Schedule_A'!$B$24</definedName>
    <definedName name="_M000026">'Schedule_A'!$G$24</definedName>
    <definedName name="_M000028">'Schedule_A'!$I$24</definedName>
    <definedName name="_M000029">'Schedule_A'!$B$26</definedName>
    <definedName name="_M000030">'Schedule_A'!$G$26</definedName>
    <definedName name="_M000031">'Schedule_A'!$B$72</definedName>
    <definedName name="_M000032">'Schedule_A'!$D$72</definedName>
    <definedName name="_M000034">'Schedule_A'!$I$72</definedName>
    <definedName name="_M000051">'Schedule_A'!$B$79</definedName>
    <definedName name="_M000052">'Schedule_A'!$E$79</definedName>
    <definedName name="_M000053">'Schedule_A'!$H$79</definedName>
    <definedName name="_M000054">'Schedule_A'!$I$79</definedName>
    <definedName name="_M000055">'Schedule_A'!$J$79</definedName>
    <definedName name="_M000056">'Schedule_A'!$B$81</definedName>
    <definedName name="_M000057">'Schedule_A'!$E$81</definedName>
    <definedName name="_M000058">'Schedule_A'!$H$81</definedName>
    <definedName name="_M000059">'Schedule_A'!$I$81</definedName>
    <definedName name="_M000060">'Schedule_A'!$J$81</definedName>
    <definedName name="_M000061">'Schedule_A'!$B$83</definedName>
    <definedName name="_M000062">'Schedule_A'!$E$83</definedName>
    <definedName name="_M000063">'Schedule_A'!$H$83</definedName>
    <definedName name="_M000064">'Schedule_A'!$I$83</definedName>
    <definedName name="_M000065">'Schedule_A'!$J$83</definedName>
    <definedName name="_M000066">'wksOPT'!$B$14</definedName>
    <definedName name="_M000067">'Schedule_A'!$B$94</definedName>
    <definedName name="_M000068">'Schedule_A'!$E$94</definedName>
    <definedName name="_M000069">'Schedule_A'!$H$94</definedName>
    <definedName name="_M000070">'Schedule_A'!$J$94</definedName>
    <definedName name="_M000071">'Schedule_A'!$B$96</definedName>
    <definedName name="_M000072">'Schedule_A'!$E$96</definedName>
    <definedName name="_M000073">'Schedule_A'!$H$96</definedName>
    <definedName name="_M000074">'Schedule_A'!$J$96</definedName>
    <definedName name="_M000075">'Schedule_A'!$B$98</definedName>
    <definedName name="_M000076">'Schedule_A'!$E$98</definedName>
    <definedName name="_M000077">'Schedule_A'!$H$98</definedName>
    <definedName name="_M000078">'Schedule_A'!$J$98</definedName>
    <definedName name="_M000079">'Schedule_A'!$B$100</definedName>
    <definedName name="_M000080">'Schedule_A'!$E$100</definedName>
    <definedName name="_M000081">'Schedule_A'!$H$100</definedName>
    <definedName name="_M000082">'Schedule_A'!$J$100</definedName>
    <definedName name="_M000083">'Schedule_A'!$B$102</definedName>
    <definedName name="_M000084">'Schedule_A'!$E$102</definedName>
    <definedName name="_M000085">'Schedule_A'!$H$102</definedName>
    <definedName name="_M000086">'Schedule_A'!$J$102</definedName>
    <definedName name="_M000087">'Schedule_A'!$B$104</definedName>
    <definedName name="_M000088">'Schedule_A'!$E$104</definedName>
    <definedName name="_M000089">'Schedule_A'!$H$104</definedName>
    <definedName name="_M000090">'Schedule_A'!$J$104</definedName>
    <definedName name="_M000091">'Schedule_A'!$B$106</definedName>
    <definedName name="_M000092">'Schedule_A'!$E$106</definedName>
    <definedName name="_M000093">'Schedule_A'!$H$106</definedName>
    <definedName name="_M000094">'Schedule_A'!$J$106</definedName>
    <definedName name="_M000095">'Schedule_B'!$C$9</definedName>
    <definedName name="_M000097">'Schedule_G'!$D$367</definedName>
    <definedName name="_M000098">'Schedule_G'!$D$368</definedName>
    <definedName name="_M000099">'Schedule_G'!$D$369</definedName>
    <definedName name="_M000100">'Schedule_G'!$D$370</definedName>
    <definedName name="_M000101">'Schedule_G'!$D$371</definedName>
    <definedName name="_M000102">'Schedule_G'!$D$372</definedName>
    <definedName name="_M000103">'Schedule_G'!$D$373</definedName>
    <definedName name="_M000104">'Schedule_G'!$D$374</definedName>
    <definedName name="_M000105">'Schedule_G'!$D$375</definedName>
    <definedName name="_M000106">'Schedule_G'!$D$376</definedName>
    <definedName name="_M000107">'Schedule_G'!$D$377</definedName>
    <definedName name="_M000108">'Schedule_G'!$D$378</definedName>
    <definedName name="_M000109">'Schedule_G'!$D$379</definedName>
    <definedName name="_M000110">'Schedule_G'!$D$380</definedName>
    <definedName name="_M000111">'Schedule_G'!$D$381</definedName>
    <definedName name="_M000112">'Schedule_G'!$D$382</definedName>
    <definedName name="_M000113">'Schedule_G'!$D$383</definedName>
    <definedName name="_M000114">'Schedule_G'!$D$384</definedName>
    <definedName name="_M000115">'Schedule_G'!$D$385</definedName>
    <definedName name="_M000116">'Schedule_G'!$D$386</definedName>
    <definedName name="_M000117">'Schedule_G'!$D$387</definedName>
    <definedName name="_M000118">'Schedule_G'!$D$388</definedName>
    <definedName name="_M000119">'Schedule_G'!$D$389</definedName>
    <definedName name="_M000120">'Schedule_G'!$D$390</definedName>
    <definedName name="_M000121">'Schedule_G'!$D$391</definedName>
    <definedName name="_M000122">'Schedule_G'!$C$426</definedName>
    <definedName name="_M000123">'Schedule_G'!$C$427</definedName>
    <definedName name="_M000126">'Schedule_G-1'!$C$8</definedName>
    <definedName name="_M000127">'Schedule_G-1'!$C$9</definedName>
    <definedName name="_M000128">'Schedule_G-1'!$C$10</definedName>
    <definedName name="_M000129">'Schedule_G-1'!$D$9</definedName>
    <definedName name="_M000130">'Schedule_G-1'!$E$9</definedName>
    <definedName name="_M000131">'Schedule_G-1'!$F$9</definedName>
    <definedName name="_M000132">'Schedule_G-1'!$C$11</definedName>
    <definedName name="_M000133">'Schedule_G-1'!$C$12</definedName>
    <definedName name="_M000134">'Schedule_G-1'!$C$13</definedName>
    <definedName name="_M000135">'Schedule_G-1'!$D$12</definedName>
    <definedName name="_M000136">'Schedule_G-1'!$E$12</definedName>
    <definedName name="_M000137">'Schedule_G-1'!$F$12</definedName>
    <definedName name="_M000138">'Schedule_G-1'!$C$14</definedName>
    <definedName name="_M000139">'Schedule_G-1'!$C$15</definedName>
    <definedName name="_M000140">'Schedule_G-1'!$C$16</definedName>
    <definedName name="_M000141">'Schedule_G-1'!$D$15</definedName>
    <definedName name="_M000142">'Schedule_G-1'!$E$15</definedName>
    <definedName name="_M000143">'Schedule_G-1'!$F$15</definedName>
    <definedName name="_M000144">'Schedule_G-1'!$C$17</definedName>
    <definedName name="_M000145">'Schedule_G-1'!$C$18</definedName>
    <definedName name="_M000146">'Schedule_G-1'!$C$19</definedName>
    <definedName name="_M000147">'Schedule_G-1'!$D$18</definedName>
    <definedName name="_M000148">'Schedule_G-1'!$E$18</definedName>
    <definedName name="_M000149">'Schedule_G-1'!$F$18</definedName>
    <definedName name="_M000150">'Schedule_G-1'!$C$20</definedName>
    <definedName name="_M000151">'Schedule_G-1'!$C$21</definedName>
    <definedName name="_M000152">'Schedule_G-1'!$C$22</definedName>
    <definedName name="_M000153">'Schedule_G-1'!$D$21</definedName>
    <definedName name="_M000154">'Schedule_G-1'!$E$21</definedName>
    <definedName name="_M000155">'Schedule_G-1'!$F$21</definedName>
    <definedName name="_M000156">'Schedule_G-1'!$C$23</definedName>
    <definedName name="_M000157">'Schedule_G-1'!$C$24</definedName>
    <definedName name="_M000158">'Schedule_G-1'!$C$25</definedName>
    <definedName name="_M000159">'Schedule_G-1'!$D$24</definedName>
    <definedName name="_M000160">'Schedule_G-1'!$E$24</definedName>
    <definedName name="_M000161">'Schedule_G-1'!$F$24</definedName>
    <definedName name="_M000162">'Schedule_G-1'!$C$33</definedName>
    <definedName name="_M000163">'Schedule_G-1'!$D$33</definedName>
    <definedName name="_M000164">'Schedule_G-1'!$E$33</definedName>
    <definedName name="_M000165">'Schedule_G-1'!$G$33</definedName>
    <definedName name="_M000166">'Schedule_G-1'!$C$34</definedName>
    <definedName name="_M000167">'Schedule_G-1'!$D$34</definedName>
    <definedName name="_M000168">'Schedule_G-1'!$E$34</definedName>
    <definedName name="_M000169">'Schedule_G-1'!$G$34</definedName>
    <definedName name="_M000170">'Schedule_G-1'!$C$35</definedName>
    <definedName name="_M000171">'Schedule_G-1'!$D$35</definedName>
    <definedName name="_M000172">'Schedule_G-1'!$E$35</definedName>
    <definedName name="_M000173">'Schedule_G-1'!$G$35</definedName>
    <definedName name="_M000174">'Schedule_G-1'!$C$36</definedName>
    <definedName name="_M000175">'Schedule_G-1'!$D$36</definedName>
    <definedName name="_M000176">'Schedule_G-1'!$E$36</definedName>
    <definedName name="_M000177">'Schedule_G-1'!$G$36</definedName>
    <definedName name="_M000178">'Schedule_G-1'!$C$37</definedName>
    <definedName name="_M000179">'Schedule_G-1'!$D$37</definedName>
    <definedName name="_M000180">'Schedule_G-1'!$E$37</definedName>
    <definedName name="_M000181">'Schedule_G-1'!$G$37</definedName>
    <definedName name="_M000182">'Schedule_G-2'!$E$10</definedName>
    <definedName name="_M000184">'Schedule_G-2'!$D$12</definedName>
    <definedName name="_M000185">'Schedule_G-2'!$E$12</definedName>
    <definedName name="_M000186">'Schedule_G-2'!$F$12</definedName>
    <definedName name="_M000187">'Schedule_G-2'!$D$13</definedName>
    <definedName name="_M000188">'Schedule_G-2'!$E$13</definedName>
    <definedName name="_M000189">'Schedule_G-2'!$F$13</definedName>
    <definedName name="_M000190">'Schedule_G-2'!$D$14</definedName>
    <definedName name="_M000191">'Schedule_G-2'!$E$14</definedName>
    <definedName name="_M000192">'Schedule_G-2'!$F$14</definedName>
    <definedName name="_M000193">'Schedule_G-2'!$D$15</definedName>
    <definedName name="_M000194">'Schedule_G-2'!$E$15</definedName>
    <definedName name="_M000195">'Schedule_G-2'!$F$15</definedName>
    <definedName name="_M000196">'Schedule_G-2'!$D$16</definedName>
    <definedName name="_M000197">'Schedule_G-2'!$E$16</definedName>
    <definedName name="_M000198">'Schedule_G-2'!$F$16</definedName>
    <definedName name="_M000199">'Schedule_G-2'!$D$17</definedName>
    <definedName name="_M000200">'Schedule_G-2'!$E$17</definedName>
    <definedName name="_M000201">'Schedule_G-2'!$F$17</definedName>
    <definedName name="_M000202">'Schedule_G-2'!$D$18</definedName>
    <definedName name="_M000203">'Schedule_G-2'!$E$18</definedName>
    <definedName name="_M000204">'Schedule_G-2'!$F$18</definedName>
    <definedName name="_M000205">'Schedule_G-2'!$D$19</definedName>
    <definedName name="_M000206">'Schedule_G-2'!$E$19</definedName>
    <definedName name="_M000207">'Schedule_G-2'!$F$19</definedName>
    <definedName name="_M000208">'Schedule_G-2'!$D$20</definedName>
    <definedName name="_M000209">'Schedule_G-2'!$E$20</definedName>
    <definedName name="_M000210">'Schedule_G-2'!$F$20</definedName>
    <definedName name="_M000211">'Schedule_G-2'!$D$21</definedName>
    <definedName name="_M000212">'Schedule_G-2'!$E$21</definedName>
    <definedName name="_M000213">'Schedule_G-2'!$F$21</definedName>
    <definedName name="_M000214">'Schedule_G-2'!$D$22</definedName>
    <definedName name="_M000215">'Schedule_G-2'!$E$22</definedName>
    <definedName name="_M000216">'Schedule_G-2'!$F$22</definedName>
    <definedName name="_M000217">'Schedule_G-2'!$D$23</definedName>
    <definedName name="_M000218">'Schedule_G-2'!$E$23</definedName>
    <definedName name="_M000219">'Schedule_G-2'!$F$23</definedName>
    <definedName name="_M000220">'Schedule_G-2'!$D$24</definedName>
    <definedName name="_M000221">'Schedule_G-2'!$E$24</definedName>
    <definedName name="_M000222">'Schedule_G-2'!$F$24</definedName>
    <definedName name="_M000223">'Schedule_G-2'!$D$25</definedName>
    <definedName name="_M000224">'Schedule_G-2'!$E$25</definedName>
    <definedName name="_M000225">'Schedule_G-2'!$F$25</definedName>
    <definedName name="_M000226">'Schedule_G-2'!$D$26</definedName>
    <definedName name="_M000227">'Schedule_G-2'!$E$26</definedName>
    <definedName name="_M000228">'Schedule_G-2'!$F$26</definedName>
    <definedName name="_M000229">'Schedule_G-2'!$D$27</definedName>
    <definedName name="_M000230">'Schedule_G-2'!$E$27</definedName>
    <definedName name="_M000231">'Schedule_G-2'!$F$27</definedName>
    <definedName name="_M000244">'Schedule_A'!$C$115</definedName>
    <definedName name="_M000245">'Schedule_A'!$C$116</definedName>
    <definedName name="_M000246">'Schedule_A'!$C$117</definedName>
    <definedName name="_M000247">'Schedule_A'!$C$118</definedName>
    <definedName name="_M000248">'Schedule_A'!$F$115</definedName>
    <definedName name="_M000249">'Schedule_A'!$J$115</definedName>
    <definedName name="_M000250">'Schedule_A'!$F$116</definedName>
    <definedName name="_M000251">'Schedule_A'!$J$116</definedName>
    <definedName name="_M000252">'Schedule_A'!$F$117</definedName>
    <definedName name="_M000253">'Schedule_A'!$J$117</definedName>
    <definedName name="_M000254">'Schedule_A'!$F$118</definedName>
    <definedName name="_M000255">'Schedule_A'!$J$118</definedName>
    <definedName name="_M000256">'Schedule_A'!$C$120</definedName>
    <definedName name="_M000257">'Schedule_A'!$C$121</definedName>
    <definedName name="_M000258">'Schedule_A'!$C$122</definedName>
    <definedName name="_M000259">'Schedule_A'!$C$123</definedName>
    <definedName name="_M000260">'Schedule_A'!$C$124</definedName>
    <definedName name="_M000261">'Schedule_A'!$F$120</definedName>
    <definedName name="_M000262">'Schedule_A'!$F$121</definedName>
    <definedName name="_M000263">'Schedule_A'!$F$122</definedName>
    <definedName name="_M000264">'Schedule_A'!$F$123</definedName>
    <definedName name="_M000265">'Schedule_A'!$F$124</definedName>
    <definedName name="_M000266">'Schedule_A'!$J$120</definedName>
    <definedName name="_M000267">'Schedule_A'!$J$121</definedName>
    <definedName name="_M000268">'Schedule_A'!$J$122</definedName>
    <definedName name="_M000269">'Schedule_A'!$J$123</definedName>
    <definedName name="_M000270">'Schedule_A'!$J$124</definedName>
    <definedName name="_M000271">'Schedule_A'!$C$125</definedName>
    <definedName name="_M000272">'Schedule_A'!$C$126</definedName>
    <definedName name="_M000273">'Schedule_A'!$C$127</definedName>
    <definedName name="_M000274">'Schedule_A'!$C$128</definedName>
    <definedName name="_M000275">'Schedule_A'!$C$129</definedName>
    <definedName name="_M000276">'Schedule_A'!$F$125</definedName>
    <definedName name="_M000277">'Schedule_A'!$F$126</definedName>
    <definedName name="_M000278">'Schedule_A'!$F$127</definedName>
    <definedName name="_M000279">'Schedule_A'!$F$128</definedName>
    <definedName name="_M000280">'Schedule_A'!$F$129</definedName>
    <definedName name="_M000281">'Schedule_A'!$J$125</definedName>
    <definedName name="_M000282">'Schedule_A'!$J$126</definedName>
    <definedName name="_M000283">'Schedule_A'!$J$127</definedName>
    <definedName name="_M000284">'Schedule_A'!$J$128</definedName>
    <definedName name="_M000285">'Schedule_A'!$J$129</definedName>
    <definedName name="_M000286">'Schedule_A'!$C$134</definedName>
    <definedName name="_M000287">'Schedule_A'!$C$135</definedName>
    <definedName name="_M000288">'Schedule_A'!$C$136</definedName>
    <definedName name="_M000289">'Schedule_A'!$C$137</definedName>
    <definedName name="_M000290">'Schedule_A'!$F$134</definedName>
    <definedName name="_M000291">'Schedule_A'!$J$134</definedName>
    <definedName name="_M000292">'Schedule_A'!$F$135</definedName>
    <definedName name="_M000293">'Schedule_A'!$J$135</definedName>
    <definedName name="_M000294">'Schedule_A'!$F$136</definedName>
    <definedName name="_M000295">'Schedule_A'!$J$136</definedName>
    <definedName name="_M000296">'Schedule_A'!$F$137</definedName>
    <definedName name="_M000297">'Schedule_A'!$J$137</definedName>
    <definedName name="_M000298">'Schedule_A'!$C$139</definedName>
    <definedName name="_M000299">'Schedule_A'!$C$140</definedName>
    <definedName name="_M000300">'Schedule_A'!$C$141</definedName>
    <definedName name="_M000301">'Schedule_A'!$C$142</definedName>
    <definedName name="_M000302">'Schedule_A'!$C$143</definedName>
    <definedName name="_M000303">'Schedule_A'!$F$139</definedName>
    <definedName name="_M000304">'Schedule_A'!$F$140</definedName>
    <definedName name="_M000305">'Schedule_A'!$F$141</definedName>
    <definedName name="_M000306">'Schedule_A'!$F$142</definedName>
    <definedName name="_M000307">'Schedule_A'!$F$143</definedName>
    <definedName name="_M000308">'Schedule_A'!$J$139</definedName>
    <definedName name="_M000309">'Schedule_A'!$J$140</definedName>
    <definedName name="_M000310">'Schedule_A'!$J$141</definedName>
    <definedName name="_M000311">'Schedule_A'!$J$142</definedName>
    <definedName name="_M000312">'Schedule_A'!$J$143</definedName>
    <definedName name="_M000313">'Schedule_A'!$C$144</definedName>
    <definedName name="_M000314">'Schedule_A'!$C$145</definedName>
    <definedName name="_M000315">'Schedule_A'!$C$146</definedName>
    <definedName name="_M000316">'Schedule_A'!$C$147</definedName>
    <definedName name="_M000317">'Schedule_A'!$C$148</definedName>
    <definedName name="_M000318">'Schedule_A'!$F$144</definedName>
    <definedName name="_M000319">'Schedule_A'!$F$145</definedName>
    <definedName name="_M000320">'Schedule_A'!$F$146</definedName>
    <definedName name="_M000330">'Schedule_A'!$F$147</definedName>
    <definedName name="_M000331">'Schedule_A'!$F$148</definedName>
    <definedName name="_M000332">'Schedule_A'!$J$144</definedName>
    <definedName name="_M000333">'Schedule_A'!$J$145</definedName>
    <definedName name="_M000334">'Schedule_A'!$J$146</definedName>
    <definedName name="_M000335">'Schedule_A'!$J$147</definedName>
    <definedName name="_M000336">'Schedule_A'!$J$148</definedName>
    <definedName name="_M000439">'Schedule_A'!$B$165</definedName>
    <definedName name="_M000440">'Schedule_A'!$E$165</definedName>
    <definedName name="_M000441">'Schedule_A'!$I$165</definedName>
    <definedName name="_M000442">'Schedule_A'!$J$165</definedName>
    <definedName name="_M000443">'Schedule_A'!$B$167</definedName>
    <definedName name="_M000444">'Schedule_A'!$E$167</definedName>
    <definedName name="_M000445">'Schedule_A'!$I$167</definedName>
    <definedName name="_M000446">'Schedule_A'!$J$167</definedName>
    <definedName name="_M000447">'Schedule_A'!$B$169</definedName>
    <definedName name="_M000448">'Schedule_A'!$E$169</definedName>
    <definedName name="_M000449">'Schedule_A'!$I$169</definedName>
    <definedName name="_M000450">'Schedule_A'!$J$169</definedName>
    <definedName name="_M000451">'Schedule_A'!$B$171</definedName>
    <definedName name="_M000452">'Schedule_A'!$E$171</definedName>
    <definedName name="_M000453">'Schedule_A'!$I$171</definedName>
    <definedName name="_M000454">'Schedule_A'!$J$171</definedName>
    <definedName name="_M000455">'Schedule_A'!$B$173</definedName>
    <definedName name="_M000456">'Schedule_A'!$E$173</definedName>
    <definedName name="_M000457">'Schedule_A'!$I$173</definedName>
    <definedName name="_M000458">'Schedule_A'!$J$173</definedName>
    <definedName name="_M000459">'Schedule_A'!$B$184</definedName>
    <definedName name="_M000460">'Schedule_A'!$E$184</definedName>
    <definedName name="_M000461">'Schedule_A'!$I$184</definedName>
    <definedName name="_M000462">'Schedule_A'!$J$184</definedName>
    <definedName name="_M000463">'Schedule_A'!$B$186</definedName>
    <definedName name="_M000464">'Schedule_A'!$E$186</definedName>
    <definedName name="_M000465">'Schedule_A'!$I$186</definedName>
    <definedName name="_M000466">'Schedule_A'!$J$186</definedName>
    <definedName name="_M000467">'Schedule_A'!$B$188</definedName>
    <definedName name="_M000468">'Schedule_A'!$E$188</definedName>
    <definedName name="_M000469">'Schedule_A'!$I$188</definedName>
    <definedName name="_M000470">'Schedule_A'!$J$188</definedName>
    <definedName name="_M000471">'Schedule_A'!$B$190</definedName>
    <definedName name="_M000472">'Schedule_A'!$E$190</definedName>
    <definedName name="_M000473">'Schedule_A'!$I$190</definedName>
    <definedName name="_M000474">'Schedule_A'!$J$190</definedName>
    <definedName name="_M000475">'Schedule_A'!$B$201</definedName>
    <definedName name="_M000476">'Schedule_A'!$E$201</definedName>
    <definedName name="_M000477">'Schedule_A'!$I$201</definedName>
    <definedName name="_M000478">'Schedule_A'!$J$201</definedName>
    <definedName name="_M000479">'Schedule_A'!$B$203</definedName>
    <definedName name="_M000480">'Schedule_A'!$E$203</definedName>
    <definedName name="_M000481">'Schedule_A'!$I$203</definedName>
    <definedName name="_M000482">'Schedule_A'!$J$203</definedName>
    <definedName name="_M000483">'Schedule_A'!$B$205</definedName>
    <definedName name="_M000484">'Schedule_A'!$E$205</definedName>
    <definedName name="_M000485">'Schedule_A'!$I$205</definedName>
    <definedName name="_M000486">'Schedule_A'!$J$205</definedName>
    <definedName name="_M000487">'Schedule_A'!$B$207</definedName>
    <definedName name="_M000488">'Schedule_A'!$E$207</definedName>
    <definedName name="_M000489">'Schedule_A'!$I$207</definedName>
    <definedName name="_M000490">'Schedule_A'!$J$207</definedName>
    <definedName name="_M000500">'Schedule_A'!$B$28</definedName>
    <definedName name="_M000501">'Schedule_A'!$E$28</definedName>
    <definedName name="_M000502">'Schedule_A'!$I$28</definedName>
    <definedName name="_M000600">'Schedule_A'!$B$12</definedName>
    <definedName name="_M000601">'Schedule_A'!$F$12</definedName>
    <definedName name="_M000602">'Schedule_A'!$H$12</definedName>
    <definedName name="_M000603">'Schedule_A'!$I$12</definedName>
    <definedName name="_M000604">'Schedule_G-2'!$E$8</definedName>
    <definedName name="_M000605">'Schedule_G-2'!$E$9</definedName>
    <definedName name="_M000606">'Schedule_G-2_HO'!$E$8</definedName>
    <definedName name="_M000607">'Schedule_G-2_HO'!$E$9</definedName>
    <definedName name="_M000608">'Schedule_G-2_HO'!$E$10</definedName>
    <definedName name="_M000609">'Schedule_G-2_HO'!$E$12</definedName>
    <definedName name="_M000610">'Schedule_G-2_HO'!$E$13</definedName>
    <definedName name="_M000611">'Schedule_G-2_HO'!$E$14</definedName>
    <definedName name="_M000612">'Schedule_G-2_HO'!$E$15</definedName>
    <definedName name="_M000613">'Schedule_G-2_HO'!$E$16</definedName>
    <definedName name="_M000614">'Schedule_G-2_HO'!$E$17</definedName>
    <definedName name="_M000615">'Schedule_G-2_HO'!$E$18</definedName>
    <definedName name="_M000616">'Schedule_G-2_HO'!$E$19</definedName>
    <definedName name="_M000617">'Schedule_G-2_HO'!$E$20</definedName>
    <definedName name="_M000618">'Schedule_G-2_HO'!$E$21</definedName>
    <definedName name="_M000619">'Schedule_G-2_HO'!$E$22</definedName>
    <definedName name="_M000620">'Schedule_G-2_HO'!$E$23</definedName>
    <definedName name="_M000621">'Schedule_G-2_HO'!$E$24</definedName>
    <definedName name="_M000622">'Schedule_G-2_HO'!$E$25</definedName>
    <definedName name="_M000623">'Schedule_G-2_HO'!$E$26</definedName>
    <definedName name="_M000624">'Schedule_G-2_HO'!$E$27</definedName>
    <definedName name="_M000625">'Schedule_G-2_HO'!$D$12</definedName>
    <definedName name="_M000626">'Schedule_G-2_HO'!$D$13</definedName>
    <definedName name="_M000627">'Schedule_G-2_HO'!$D$14</definedName>
    <definedName name="_M000628">'Schedule_G-2_HO'!$D$15</definedName>
    <definedName name="_M000629">'Schedule_G-2_HO'!$D$16</definedName>
    <definedName name="_M000630">'Schedule_G-2_HO'!$D$17</definedName>
    <definedName name="_M000631">'Schedule_G-2_HO'!$D$18</definedName>
    <definedName name="_M000632">'Schedule_G-2_HO'!$D$19</definedName>
    <definedName name="_M000633">'Schedule_G-2_HO'!$D$20</definedName>
    <definedName name="_M000634">'Schedule_G-2_HO'!$D$21</definedName>
    <definedName name="_M000635">'Schedule_G-2_HO'!$D$22</definedName>
    <definedName name="_M000636">'Schedule_G-2_HO'!$D$23</definedName>
    <definedName name="_M000637">'Schedule_G-2_HO'!$D$24</definedName>
    <definedName name="_M000638">'Schedule_G-2_HO'!$D$25</definedName>
    <definedName name="_M000639">'Schedule_G-2_HO'!$D$26</definedName>
    <definedName name="_M000640">'Schedule_G-2_HO'!$D$27</definedName>
    <definedName name="_M000641">'Schedule_G-2_HO'!$F$8</definedName>
    <definedName name="_M000642">'Schedule_G-2_HO'!$F$9</definedName>
    <definedName name="_M000643">'Schedule_G-2_HO'!$F$10</definedName>
    <definedName name="_M000644">'Schedule_G-2_HO'!$F$12</definedName>
    <definedName name="_M000645">'Schedule_G-2_HO'!$F$13</definedName>
    <definedName name="_M000646">'Schedule_G-2_HO'!$F$14</definedName>
    <definedName name="_M000647">'Schedule_G-2_HO'!$F$15</definedName>
    <definedName name="_M000648">'Schedule_G-2_HO'!$F$16</definedName>
    <definedName name="_M000649">'Schedule_G-2_HO'!$F$17</definedName>
    <definedName name="_M000650">'Schedule_G-2_HO'!$F$18</definedName>
    <definedName name="_M000651">'Schedule_G-2_HO'!$F$19</definedName>
    <definedName name="_M000652">'Schedule_G-2_HO'!$F$20</definedName>
    <definedName name="_M000653">'Schedule_G-2_HO'!$F$21</definedName>
    <definedName name="_M000654">'Schedule_G-2_HO'!$F$22</definedName>
    <definedName name="_M000655">'Schedule_G-2_HO'!$F$23</definedName>
    <definedName name="_M000656">'Schedule_G-2_HO'!$F$24</definedName>
    <definedName name="_M000657">'Schedule_G-2_HO'!$F$25</definedName>
    <definedName name="_M000658">'Schedule_G-2_HO'!$F$26</definedName>
    <definedName name="_M000659">'Schedule_G-2_HO'!$F$27</definedName>
    <definedName name="_M903278">'Schedule_G-2_HO'!$C$8</definedName>
    <definedName name="_M903279">'Schedule_G-2_HO'!$C$9</definedName>
    <definedName name="_M903280">'Schedule_G-2_HO'!$C$10</definedName>
    <definedName name="_M903281">'Schedule_G-2_HO'!$C$12</definedName>
    <definedName name="_M903282">'Schedule_G-2_HO'!$C$13</definedName>
    <definedName name="_M903283">'Schedule_G-2_HO'!$C$14</definedName>
    <definedName name="_M903284">'Schedule_G-2_HO'!$C$15</definedName>
    <definedName name="_M903285">'Schedule_G-2_HO'!$C$16</definedName>
    <definedName name="_M903286">'Schedule_G-2_HO'!$C$17</definedName>
    <definedName name="_M903287">'Schedule_G-2_HO'!$C$18</definedName>
    <definedName name="_M903288">'Schedule_G-2_HO'!$C$19</definedName>
    <definedName name="_M903289">'Schedule_G-2_HO'!$C$20</definedName>
    <definedName name="_M903290">'Schedule_G-2_HO'!$C$21</definedName>
    <definedName name="_M903291">'Schedule_G-2_HO'!$C$22</definedName>
    <definedName name="_M903292">'Schedule_G-2_HO'!$C$23</definedName>
    <definedName name="_M903293">'Schedule_G-2_HO'!$C$24</definedName>
    <definedName name="_M903294">'Schedule_G-2_HO'!$C$25</definedName>
    <definedName name="_M903295">'Schedule_G-2_HO'!$C$26</definedName>
    <definedName name="_M903296">'Schedule_G-2_HO'!$C$27</definedName>
    <definedName name="_M903297">'Schedule_A'!$G$8</definedName>
    <definedName name="_M903517">'Schedule_A'!$J$72</definedName>
    <definedName name="_M903518">'Schedule_A'!$I$10</definedName>
    <definedName name="_M903519">'Schedule_G-2'!$C$8</definedName>
    <definedName name="_M903520">'Schedule_G-2'!$C$9</definedName>
    <definedName name="_M903521">'Schedule_G-2'!$C$10</definedName>
    <definedName name="_M903522">'Schedule_G-2'!$C$12</definedName>
    <definedName name="_M903523">'Schedule_G-2'!$C$13</definedName>
    <definedName name="_M903524">'Schedule_G-2'!$C$14</definedName>
    <definedName name="_M903525">'Schedule_G-2'!$C$15</definedName>
    <definedName name="_M903526">'Schedule_G-2'!$C$16</definedName>
    <definedName name="_M903527">'Schedule_G-2'!$C$17</definedName>
    <definedName name="_M903528">'Schedule_G-2'!$C$18</definedName>
    <definedName name="_M903529">'Schedule_G-2'!$C$19</definedName>
    <definedName name="_M903530">'Schedule_G-2'!$C$20</definedName>
    <definedName name="_M903531">'Schedule_G-2'!$C$21</definedName>
    <definedName name="_M903532">'Schedule_G-2'!$C$22</definedName>
    <definedName name="_M903533">'Schedule_G-2'!$C$23</definedName>
    <definedName name="_M903534">'Schedule_G-2'!$C$24</definedName>
    <definedName name="_M903535">'Schedule_G-2'!$C$25</definedName>
    <definedName name="_M903536">'Schedule_G-2'!$C$26</definedName>
    <definedName name="_M903537">'Schedule_G-2'!$C$27</definedName>
    <definedName name="_M903538">'Schedule_G'!$D$392</definedName>
    <definedName name="_M903539">'Schedule_G'!$D$393</definedName>
    <definedName name="_M903540">'Schedule_G'!$D$394</definedName>
    <definedName name="_M903541">'Schedule_G'!$D$395</definedName>
    <definedName name="_M903542">'Schedule_G'!$D$396</definedName>
    <definedName name="_M903543">'Schedule_G'!$D$397</definedName>
    <definedName name="_M903544">'Schedule_G'!$D$398</definedName>
    <definedName name="_M903545">'Schedule_G'!$D$399</definedName>
    <definedName name="_M903546">'Schedule_G'!$D$400</definedName>
    <definedName name="_M903547">'Schedule_G'!$D$401</definedName>
    <definedName name="_M903548">'Schedule_G'!$D$402</definedName>
    <definedName name="_M903549">'Schedule_G'!$D$403</definedName>
    <definedName name="_M903550">'Schedule_G'!$D$404</definedName>
    <definedName name="_M903551">'Schedule_G'!$D$405</definedName>
    <definedName name="_M903552">'Schedule_G'!$D$406</definedName>
    <definedName name="_M903553">'Schedule_G'!$D$407</definedName>
    <definedName name="_M903554">'Schedule_G'!$D$408</definedName>
    <definedName name="_M903555">'Schedule_G'!$D$409</definedName>
    <definedName name="_M903556">'Schedule_G'!$D$410</definedName>
    <definedName name="_M903557">'Schedule_G'!$D$411</definedName>
    <definedName name="_xlfn.IFERROR" hidden="1">#NAME?</definedName>
    <definedName name="G2_12">'wksOPT'!$B$2</definedName>
    <definedName name="G4_40">'wksOPT'!$B$3</definedName>
    <definedName name="NAG1_4">'wksOPT'!$B$15</definedName>
    <definedName name="NAG2P1_3">'wksOPT'!$B$16</definedName>
    <definedName name="NAG2P2_3">'wksOPT'!$B$17</definedName>
    <definedName name="NAG4_45">'wksOPT'!$B$18</definedName>
    <definedName name="NAG7_6">'wksOPT'!$B$19</definedName>
    <definedName name="NAH1_6">'wksOPT'!$B$20</definedName>
    <definedName name="NAH3_10">'wksOPT'!$B$21</definedName>
    <definedName name="NAH4_9">'wksOPT'!$B$22</definedName>
    <definedName name="NASSI3_2">'wksOPT'!$B$23</definedName>
    <definedName name="NASSI4_2">'wksOPT'!$B$24</definedName>
    <definedName name="NASSI5_2">'wksOPT'!$B$25</definedName>
    <definedName name="NASSO1_1">'wksOPT'!$B$26</definedName>
    <definedName name="NASSO2_4">'wksOPT'!$B$27</definedName>
    <definedName name="_xlnm.Print_Area" localSheetId="17">'Schedule P'!$A$1:$F$53</definedName>
    <definedName name="_xlnm.Print_Area" localSheetId="2">'Schedule_A'!$A$2:$K$207</definedName>
    <definedName name="_xlnm.Print_Area" localSheetId="3">'Schedule_B'!$A$1:$L$129</definedName>
    <definedName name="_xlnm.Print_Area" localSheetId="4">'Schedule_F'!$A$1:$E$45</definedName>
    <definedName name="_xlnm.Print_Area" localSheetId="5">'Schedule_G'!$A$1:$K$505</definedName>
    <definedName name="_xlnm.Print_Area" localSheetId="6">'Schedule_G-1'!$A$1:$M$39</definedName>
    <definedName name="_xlnm.Print_Area" localSheetId="9">'Schedule_G-2'!$B$1:$H$30</definedName>
    <definedName name="_xlnm.Print_Area" localSheetId="8">'Schedule_G-2_HO'!$B$1:$H$28</definedName>
    <definedName name="_xlnm.Print_Area" localSheetId="10">'Schedule_G-5'!$B$1:$F$60</definedName>
    <definedName name="_xlnm.Print_Area" localSheetId="11">'Schedule_G-7'!$A$1:$L$40</definedName>
    <definedName name="_xlnm.Print_Area" localSheetId="13">'Schedule_L'!$A$1:$C$9</definedName>
    <definedName name="_xlnm.Print_Area" localSheetId="14">'Schedule_M'!$A$1:$I$24</definedName>
    <definedName name="_xlnm.Print_Area" localSheetId="15">'Schedule_N'!$A$1:$K$32</definedName>
    <definedName name="_xlnm.Print_Area" localSheetId="16">'Schedule_O '!$A$1:$O$72</definedName>
    <definedName name="_xlnm.Print_Titles" localSheetId="10">'Schedule_G-5'!$1:$9</definedName>
    <definedName name="SA_18">'wksOPT'!$B$13</definedName>
    <definedName name="SG_322">'wksOPT'!$B$28</definedName>
    <definedName name="SSA_1">'wksOPT'!$B$4</definedName>
    <definedName name="SSA_12">'wksOPT'!$B$6</definedName>
    <definedName name="SSA_7">'wksOPT'!$B$5</definedName>
    <definedName name="SSI4_1">'wksOPT'!$B$7</definedName>
    <definedName name="SSI4_2">'wksOPT'!$B$8</definedName>
    <definedName name="SSI4_3">'wksOPT'!$B$9</definedName>
    <definedName name="SSI4_4">'wksOPT'!$B$10</definedName>
    <definedName name="SSI4_5">'wksOPT'!$B$11</definedName>
    <definedName name="SSI4_6">'wksOPT'!$B$12</definedName>
  </definedNames>
  <calcPr fullCalcOnLoad="1"/>
</workbook>
</file>

<file path=xl/sharedStrings.xml><?xml version="1.0" encoding="utf-8"?>
<sst xmlns="http://schemas.openxmlformats.org/spreadsheetml/2006/main" count="10283" uniqueCount="6510">
  <si>
    <t xml:space="preserve">  </t>
  </si>
  <si>
    <t xml:space="preserve"> </t>
  </si>
  <si>
    <t>Line 1</t>
  </si>
  <si>
    <t>Line 2</t>
  </si>
  <si>
    <t>PATIENT DAY STATISTICS BY MONTH OF SERVICE</t>
  </si>
  <si>
    <t xml:space="preserve">
MONTH</t>
  </si>
  <si>
    <r>
      <t xml:space="preserve">MEDICAID DAYS
LESS SWING
BED DAYS
</t>
    </r>
    <r>
      <rPr>
        <sz val="10"/>
        <rFont val="Times New Roman"/>
        <family val="1"/>
      </rPr>
      <t>(Schedule M, Column 3)</t>
    </r>
  </si>
  <si>
    <t>MEDICARE
PATIENT DAYS</t>
  </si>
  <si>
    <t>PRIVATE
PATIENT DAYS</t>
  </si>
  <si>
    <t>TOTAL
PATIENT DAYS</t>
  </si>
  <si>
    <t>LICENSED BEDS
(Licensed Bed Count by Month)</t>
  </si>
  <si>
    <t>MAXIMUM PATIENT DAYS</t>
  </si>
  <si>
    <t>PERCENT OCCUPANCY</t>
  </si>
  <si>
    <t>DC</t>
  </si>
  <si>
    <t>Direct Care</t>
  </si>
  <si>
    <t>Period Ending</t>
  </si>
  <si>
    <t>Vendor #</t>
  </si>
  <si>
    <t>DAYS</t>
  </si>
  <si>
    <t>LINE
NO.</t>
  </si>
  <si>
    <t>COST CENTER</t>
  </si>
  <si>
    <t>ALLOWABLE
COSTS</t>
  </si>
  <si>
    <t>PATIENT
DAYS</t>
  </si>
  <si>
    <t>COST PER
PATIENT DAY</t>
  </si>
  <si>
    <t>RATES</t>
  </si>
  <si>
    <t>RATE A</t>
  </si>
  <si>
    <t>RATE B</t>
  </si>
  <si>
    <t>RATE C</t>
  </si>
  <si>
    <t>RATE D</t>
  </si>
  <si>
    <t>RATE E</t>
  </si>
  <si>
    <t>RATE F</t>
  </si>
  <si>
    <t>RATE G</t>
  </si>
  <si>
    <t>RATE H</t>
  </si>
  <si>
    <t>Effective Date</t>
  </si>
  <si>
    <t>MEDICAID</t>
  </si>
  <si>
    <t>WEIGHTED</t>
  </si>
  <si>
    <t>PATIENT</t>
  </si>
  <si>
    <t>RATE</t>
  </si>
  <si>
    <t>(Sched. N,</t>
  </si>
  <si>
    <t>Col. 1, Ln 13)</t>
  </si>
  <si>
    <t>.----</t>
  </si>
  <si>
    <t>This Schedule is Only for Public Hospital District Nursing Homes Participating in ProShare</t>
  </si>
  <si>
    <t>ACCOUNT DESCRIPTION</t>
  </si>
  <si>
    <t>CALENDAR YEAR AMOUNT</t>
  </si>
  <si>
    <t>PART A - IDENTIFYING THE ALLOCATION AND USE OF PROSHARE FUNDS</t>
  </si>
  <si>
    <t>Total Proshare Funds Received (from state)</t>
  </si>
  <si>
    <t>Total Proshare Funds Returned (to state)</t>
  </si>
  <si>
    <r>
      <t xml:space="preserve">Total Proshare Funds Retained by Public Hospital District </t>
    </r>
    <r>
      <rPr>
        <sz val="10"/>
        <rFont val="Times New Roman"/>
        <family val="1"/>
      </rPr>
      <t>(line 2 - 3)</t>
    </r>
  </si>
  <si>
    <t>PART B - TOTAL PUBLIC HOSPITAL DISTRICT EXPENDITURES OF PROSHARE FUNDS</t>
  </si>
  <si>
    <t>Hospital</t>
  </si>
  <si>
    <t>Other - please detail below</t>
  </si>
  <si>
    <r>
      <t xml:space="preserve">Total Proshare Expenditures </t>
    </r>
    <r>
      <rPr>
        <sz val="10"/>
        <rFont val="Times New Roman"/>
        <family val="1"/>
      </rPr>
      <t>(line 7 + 8 +9)</t>
    </r>
  </si>
  <si>
    <t>PART C - UNSPENT PROSHARE REVENUE</t>
  </si>
  <si>
    <t>Unspent Funds Sitting in Public Hospital Account - please detail below</t>
  </si>
  <si>
    <t>PART D - NURSING HOME PROSHARE EXPENDITURES BY RATE COMPONENT</t>
  </si>
  <si>
    <t>(Note: Any costs in an allowable cost component must be removed on Schedule G- 5)</t>
  </si>
  <si>
    <t>Direct Care - please detail below</t>
  </si>
  <si>
    <t>EXPANDED COMMUNITY SERVICES (ECS) AND COMMUNITY HOME PROJECT (CHP) SETTLEMENT AMOUNTS</t>
  </si>
  <si>
    <t>NURSING HOME MEDICAID PER DIEM PAYMENT RATE</t>
  </si>
  <si>
    <t>TOTAL ECS AND CHP DAYS</t>
  </si>
  <si>
    <t>ROUTINE CARE REVENUE PORTION OF ECS AND CHP</t>
  </si>
  <si>
    <t>TOTAL ECS AND CHP REVENUE</t>
  </si>
  <si>
    <t>ECS AND CHP REVENUE OVER ROUTINE REVENUE</t>
  </si>
  <si>
    <t>(Col. 2 X Col. 3)</t>
  </si>
  <si>
    <t>(Col. 5 - Col. 4)</t>
  </si>
  <si>
    <t>Amounts for Column 3 and Column 5 should be taken from the MEDICAID REVENUE AND CENSUS REPORT, CLASS CODE 50 AND 60.</t>
  </si>
  <si>
    <t>Use Billed Days and Billed Dollars.</t>
  </si>
  <si>
    <t>STATE OF WASHINGTON</t>
  </si>
  <si>
    <t>GENERAL INFORMATION AND CERTIFICATION</t>
  </si>
  <si>
    <t>PART A - IDENTIFYING INFORMATION</t>
  </si>
  <si>
    <t>1.  FACILITY NAME</t>
  </si>
  <si>
    <t>CITY</t>
  </si>
  <si>
    <t>ZIP CODE + 4</t>
  </si>
  <si>
    <t>STATE</t>
  </si>
  <si>
    <t>PART B - CERTIFICATION</t>
  </si>
  <si>
    <t>MISREPRESENTATION OR FALSIFICATION OF ANY INFORMATION CONTAINED IN THIS COST REPORT</t>
  </si>
  <si>
    <t>MAY BE PUNISHABLE BY FINE AND/OR IMPRISONMENT UNDER STATE OR FEDERAL LAW.</t>
  </si>
  <si>
    <t xml:space="preserve">STATE OF </t>
  </si>
  <si>
    <r>
      <t xml:space="preserve">COUNTY OF  </t>
    </r>
    <r>
      <rPr>
        <u val="single"/>
        <sz val="10"/>
        <rFont val="Times New Roman"/>
        <family val="1"/>
      </rPr>
      <t xml:space="preserve">                                             </t>
    </r>
  </si>
  <si>
    <t>CERTIFICATION</t>
  </si>
  <si>
    <t xml:space="preserve">I have read the above statement and I have examined the accompanying cost report </t>
  </si>
  <si>
    <t xml:space="preserve">beginning </t>
  </si>
  <si>
    <t>and ending</t>
  </si>
  <si>
    <t>.  In accordance</t>
  </si>
  <si>
    <t>MEDICAID         ONLY</t>
  </si>
  <si>
    <t>Medicaid    
Co-Insurer</t>
  </si>
  <si>
    <t>Other            Co-Insurer</t>
  </si>
  <si>
    <t>PART A</t>
  </si>
  <si>
    <t>PAYERS</t>
  </si>
  <si>
    <t>THERAPY CHARGES</t>
  </si>
  <si>
    <t>PHYSICAL</t>
  </si>
  <si>
    <t>SPEECH</t>
  </si>
  <si>
    <t>OCCUPATIONAL</t>
  </si>
  <si>
    <t>RESPIRATORY</t>
  </si>
  <si>
    <t>MENTAL HEALTH PROFESSIONALS</t>
  </si>
  <si>
    <t>TOTAL ONE-ON-ONE CHARGES</t>
  </si>
  <si>
    <t>COMPUTATION OF ALLOWABLE PORTION</t>
  </si>
  <si>
    <t>TOTAL OTHER</t>
  </si>
  <si>
    <t>MEDICARE PART B (Col. 3 x 20%)</t>
  </si>
  <si>
    <t>TOTAL THERAPY CHARGES FOR MEDICAID ONLY (Col. 2)</t>
  </si>
  <si>
    <t>TOTAL MEDICAID AND MEDICARE PART B THERAPY CHARGES (Line 9 + Line 10)</t>
  </si>
  <si>
    <r>
      <t xml:space="preserve">PERCENTAGE OF MEDICAID &amp; MEDICARE PART B TO TOTAL THERAPY CHARGES (Line 11 / Col.7) </t>
    </r>
    <r>
      <rPr>
        <sz val="9"/>
        <rFont val="Times New Roman"/>
        <family val="1"/>
      </rPr>
      <t>(4 decimal places)</t>
    </r>
  </si>
  <si>
    <t>TOTAL DIRECT ONE-ON-ONE THERAPY EXPENSE</t>
  </si>
  <si>
    <t>Source Document:</t>
  </si>
  <si>
    <t>MEDICAID ALLOWABLE THERAPY EXPENSE (Line 13 x Line 12)</t>
  </si>
  <si>
    <t>MEDICAID PATIENT DAYS (Schedule N, Line 13, Col. 1 plus Col. 2)</t>
  </si>
  <si>
    <t>THERAPY CONSULTANT EXPENSE</t>
  </si>
  <si>
    <t>ALLOWABLE THERAPY EXPENSE (Line 20 + Line 21)</t>
  </si>
  <si>
    <r>
      <t xml:space="preserve">TOTAL ASSETS    </t>
    </r>
    <r>
      <rPr>
        <sz val="8"/>
        <rFont val="Times New Roman"/>
        <family val="1"/>
      </rPr>
      <t>(Lines 14 + 39 + 47)</t>
    </r>
  </si>
  <si>
    <r>
      <t>(</t>
    </r>
    <r>
      <rPr>
        <b/>
        <sz val="8"/>
        <rFont val="Times New Roman"/>
        <family val="1"/>
      </rPr>
      <t>NOTE:</t>
    </r>
    <r>
      <rPr>
        <sz val="8"/>
        <rFont val="Times New Roman"/>
        <family val="1"/>
      </rPr>
      <t xml:space="preserve">  Line 48 must equal Line 81)</t>
    </r>
  </si>
  <si>
    <t>LIABILITIES AND EQUITY</t>
  </si>
  <si>
    <t>CURRENT LIABILITIES</t>
  </si>
  <si>
    <t>Accounts Payable</t>
  </si>
  <si>
    <t>Notes Payable</t>
  </si>
  <si>
    <t>Accrued Payroll and 
     Related Liabilities</t>
  </si>
  <si>
    <t>TOTAL NON-CURRENT ASSETS</t>
  </si>
  <si>
    <t>(Lines 41 through 46)</t>
  </si>
  <si>
    <t>Physical Therapy</t>
  </si>
  <si>
    <t>Speech Therapy</t>
  </si>
  <si>
    <t>Occupational Therapy</t>
  </si>
  <si>
    <r>
      <t xml:space="preserve">Other Therapy </t>
    </r>
    <r>
      <rPr>
        <sz val="8"/>
        <rFont val="Times New Roman"/>
        <family val="1"/>
      </rPr>
      <t>(Attach Schedule)</t>
    </r>
  </si>
  <si>
    <t>Physician Care</t>
  </si>
  <si>
    <t>Pharmacy</t>
  </si>
  <si>
    <t>Nursing Supplies</t>
  </si>
  <si>
    <t>Equipment Rental</t>
  </si>
  <si>
    <t>Patient Activities</t>
  </si>
  <si>
    <t>Laboratory and Radiology</t>
  </si>
  <si>
    <t>Expanded Community Services and Community Home Project</t>
  </si>
  <si>
    <t>Oxygen</t>
  </si>
  <si>
    <r>
      <t xml:space="preserve">Other Patient Revenue </t>
    </r>
    <r>
      <rPr>
        <sz val="8"/>
        <rFont val="Times New Roman"/>
        <family val="1"/>
      </rPr>
      <t>(Attach Schedule)</t>
    </r>
  </si>
  <si>
    <t>Respite Care</t>
  </si>
  <si>
    <t>Mental Health</t>
  </si>
  <si>
    <r>
      <t xml:space="preserve">Supplementation </t>
    </r>
    <r>
      <rPr>
        <sz val="8"/>
        <rFont val="Times New Roman"/>
        <family val="1"/>
      </rPr>
      <t>(Attach Schedule)</t>
    </r>
  </si>
  <si>
    <t>Hold Room</t>
  </si>
  <si>
    <t>TOTAL OTHER PATIENT REVENUE</t>
  </si>
  <si>
    <t>OTHER OPERATING REVENUE</t>
  </si>
  <si>
    <t>Laundry</t>
  </si>
  <si>
    <t>Meals</t>
  </si>
  <si>
    <t>Vending Machines</t>
  </si>
  <si>
    <t>Barber &amp; Beauty Shop</t>
  </si>
  <si>
    <t>Gift Shop</t>
  </si>
  <si>
    <t>Patient Telephone</t>
  </si>
  <si>
    <t>Property Rental</t>
  </si>
  <si>
    <r>
      <t xml:space="preserve">Other Operating Revenue </t>
    </r>
    <r>
      <rPr>
        <sz val="8"/>
        <rFont val="Times New Roman"/>
        <family val="1"/>
      </rPr>
      <t>(Attach Schedule)</t>
    </r>
  </si>
  <si>
    <t>TOTAL OTHER OPERATING REVENUE</t>
  </si>
  <si>
    <t>NON-OPERATING REVENUE</t>
  </si>
  <si>
    <t>Gain on Sale of Fixed Assets</t>
  </si>
  <si>
    <t>Interest Income</t>
  </si>
  <si>
    <t>Dividend Income</t>
  </si>
  <si>
    <r>
      <t xml:space="preserve">Other Non-Operating Revenue 
</t>
    </r>
    <r>
      <rPr>
        <sz val="8"/>
        <rFont val="Times New Roman"/>
        <family val="1"/>
      </rPr>
      <t>(Attach Schedule)</t>
    </r>
  </si>
  <si>
    <t>TOTAL NON-OPERATING REVENUE</t>
  </si>
  <si>
    <r>
      <t xml:space="preserve">REVENUE DEDUCTIONS </t>
    </r>
    <r>
      <rPr>
        <sz val="8"/>
        <rFont val="Times New Roman"/>
        <family val="1"/>
      </rPr>
      <t>(Attach Schedule)</t>
    </r>
  </si>
  <si>
    <t>TOTAL REVENUE</t>
  </si>
  <si>
    <t>DIRECT CARE EXPENSES</t>
  </si>
  <si>
    <t>HOURS</t>
  </si>
  <si>
    <t>IN-HOUSE SERVICE</t>
  </si>
  <si>
    <t>DNS</t>
  </si>
  <si>
    <t>RN</t>
  </si>
  <si>
    <t>LPN</t>
  </si>
  <si>
    <t>Activities Director &amp; Assistants</t>
  </si>
  <si>
    <t>Medical Director</t>
  </si>
  <si>
    <t>Pharmaceutical</t>
  </si>
  <si>
    <t>Social Worker</t>
  </si>
  <si>
    <t>Medical Records</t>
  </si>
  <si>
    <r>
      <t xml:space="preserve">Dues and Subscriptions </t>
    </r>
    <r>
      <rPr>
        <sz val="8"/>
        <rFont val="Times New Roman"/>
        <family val="1"/>
      </rPr>
      <t xml:space="preserve"> (Attach Schedule)</t>
    </r>
  </si>
  <si>
    <t>Education &amp; In-Service Training</t>
  </si>
  <si>
    <t>Insurance</t>
  </si>
  <si>
    <r>
      <t>Miscellaneous Taxes</t>
    </r>
    <r>
      <rPr>
        <sz val="8"/>
        <rFont val="Times New Roman"/>
        <family val="1"/>
      </rPr>
      <t xml:space="preserve"> (Attach Schedule)</t>
    </r>
  </si>
  <si>
    <r>
      <t xml:space="preserve">Advertising       </t>
    </r>
    <r>
      <rPr>
        <sz val="8"/>
        <rFont val="Times New Roman"/>
        <family val="1"/>
      </rPr>
      <t>(Attach Schedule)</t>
    </r>
  </si>
  <si>
    <t>Group Retro Expenses</t>
  </si>
  <si>
    <t>Office Equipment Lease Payment</t>
  </si>
  <si>
    <t>(Attach Schedule)</t>
  </si>
  <si>
    <r>
      <t xml:space="preserve">Licenses      </t>
    </r>
    <r>
      <rPr>
        <sz val="8"/>
        <rFont val="Times New Roman"/>
        <family val="1"/>
      </rPr>
      <t>(Attach Schedule)</t>
    </r>
  </si>
  <si>
    <r>
      <t xml:space="preserve">BAD DEBTS </t>
    </r>
    <r>
      <rPr>
        <sz val="8"/>
        <rFont val="Times New Roman"/>
        <family val="1"/>
      </rPr>
      <t>(Schedule G-8, Line 9)</t>
    </r>
    <r>
      <rPr>
        <sz val="12"/>
        <rFont val="Times New Roman"/>
        <family val="1"/>
      </rPr>
      <t xml:space="preserve"> </t>
    </r>
  </si>
  <si>
    <t>TOTAL ADMINISTRATIVE</t>
  </si>
  <si>
    <t>MAINTENANCE</t>
  </si>
  <si>
    <r>
      <t>Allocated Expenses</t>
    </r>
    <r>
      <rPr>
        <sz val="8"/>
        <rFont val="Times New Roman"/>
        <family val="1"/>
      </rPr>
      <t xml:space="preserve"> (Schedule G-2)</t>
    </r>
  </si>
  <si>
    <t>TOTAL MAINTENANCE</t>
  </si>
  <si>
    <t>OTHER PROPERTY</t>
  </si>
  <si>
    <t>Utilities</t>
  </si>
  <si>
    <t>Property Insurance</t>
  </si>
  <si>
    <t>Real Estate Taxes</t>
  </si>
  <si>
    <t>Personal Property Taxes</t>
  </si>
  <si>
    <r>
      <t>Allocated Expense</t>
    </r>
    <r>
      <rPr>
        <sz val="12"/>
        <rFont val="Times New Roman"/>
        <family val="1"/>
      </rPr>
      <t>s</t>
    </r>
    <r>
      <rPr>
        <sz val="8"/>
        <rFont val="Times New Roman"/>
        <family val="1"/>
      </rPr>
      <t xml:space="preserve"> (Schedule G-2)</t>
    </r>
  </si>
  <si>
    <t>Minor Equipment</t>
  </si>
  <si>
    <r>
      <t xml:space="preserve">Other  </t>
    </r>
    <r>
      <rPr>
        <sz val="8"/>
        <rFont val="Times New Roman"/>
        <family val="1"/>
      </rPr>
      <t>(Attach Schedule)</t>
    </r>
  </si>
  <si>
    <r>
      <t xml:space="preserve">Incidental Rentals  </t>
    </r>
    <r>
      <rPr>
        <sz val="8"/>
        <rFont val="Times New Roman"/>
        <family val="1"/>
      </rPr>
      <t>(Attach Schedule)</t>
    </r>
  </si>
  <si>
    <t>TOTAL OTHER PROPERTY</t>
  </si>
  <si>
    <t>TOTAL ROUTINE EXPENSES</t>
  </si>
  <si>
    <t>TOTAL LIABILITIES AND EQUITY</t>
  </si>
  <si>
    <r>
      <t>(Lines 59 + 68 + 80)  (</t>
    </r>
    <r>
      <rPr>
        <b/>
        <sz val="8"/>
        <rFont val="Times New Roman"/>
        <family val="1"/>
      </rPr>
      <t>NOTE:</t>
    </r>
    <r>
      <rPr>
        <sz val="8"/>
        <rFont val="Times New Roman"/>
        <family val="1"/>
      </rPr>
      <t xml:space="preserve">  Line 81 must equal Line 48)</t>
    </r>
  </si>
  <si>
    <t>Line No.</t>
  </si>
  <si>
    <t>(8)</t>
  </si>
  <si>
    <t>(9)</t>
  </si>
  <si>
    <t>(10)</t>
  </si>
  <si>
    <t>(11)</t>
  </si>
  <si>
    <t>TOTAL</t>
  </si>
  <si>
    <t xml:space="preserve">PRIVATE BED-HOLD CHARGE PER PATIENT DAY - </t>
  </si>
  <si>
    <t xml:space="preserve">AVERAGE CHARGE TO PRIVATE PATIENTS (WAC 388-96-760) - </t>
  </si>
  <si>
    <t xml:space="preserve">(Show on Schedule F how Average Charge to Private Patients was calculated)  </t>
  </si>
  <si>
    <t>CURRENT YEAR</t>
  </si>
  <si>
    <t>A</t>
  </si>
  <si>
    <t>G</t>
  </si>
  <si>
    <t>AMOUNT</t>
  </si>
  <si>
    <t>NOTES TO FINANCIAL STATEMENTS</t>
  </si>
  <si>
    <t>1.  Schedules which support account balances should be attached to Schedule G.</t>
  </si>
  <si>
    <t>2.  Notes to financial statements must include a Schedule of Charges to Private Patients.</t>
  </si>
  <si>
    <t>REFERENCE</t>
  </si>
  <si>
    <t>ITEMIZED LIST OF REVENUE AND EXPENSES</t>
  </si>
  <si>
    <t>REVENUE</t>
  </si>
  <si>
    <t>Line</t>
  </si>
  <si>
    <t>ADJUSTED</t>
  </si>
  <si>
    <t>SCHEDULE G-5 ADJUSTMENT NUMBERS FOR COLUMNS 3 AND 4</t>
  </si>
  <si>
    <t>No.</t>
  </si>
  <si>
    <t>NUMBER</t>
  </si>
  <si>
    <t>PER BOOKS</t>
  </si>
  <si>
    <t>ROUTINE CARE REVENUE</t>
  </si>
  <si>
    <t>Medicare</t>
  </si>
  <si>
    <t>Medicaid</t>
  </si>
  <si>
    <t>Private</t>
  </si>
  <si>
    <r>
      <t xml:space="preserve">Other Routine Care </t>
    </r>
    <r>
      <rPr>
        <sz val="8"/>
        <rFont val="Times New Roman"/>
        <family val="1"/>
      </rPr>
      <t>(Attach Schedule)</t>
    </r>
  </si>
  <si>
    <t>TOTAL ROUTINE REVENUE</t>
  </si>
  <si>
    <t>OTHER PATIENT REVENUE</t>
  </si>
  <si>
    <t>MEDICAID BAD DEBTS (included in line 1) CLAIMED AS UNCOLLECTABLE IN PRIOR COST REPORTS</t>
  </si>
  <si>
    <t>PROJECTED COLLECTIBLES FROM LINE (1)</t>
  </si>
  <si>
    <t>5.</t>
  </si>
  <si>
    <t>6.</t>
  </si>
  <si>
    <t>MEDICAID PATIENT DAYS (Schedule N, line 13, columns 1 &amp; 2)</t>
  </si>
  <si>
    <t>7.</t>
  </si>
  <si>
    <t>MEDICAID BAD DEBTS PER MEDICAID PATIENT DAY                               (Line 5 divided by line 6)</t>
  </si>
  <si>
    <t>8.</t>
  </si>
  <si>
    <t>Total</t>
  </si>
  <si>
    <t>SUMMARY OF MEDICAID PATIENT DAYS AND INTERIM PAYMENTS</t>
  </si>
  <si>
    <t>MONTH</t>
  </si>
  <si>
    <t>SWING BED
DAYS</t>
  </si>
  <si>
    <t>PAYMENTS FOR
SWING BEDS</t>
  </si>
  <si>
    <t>MEDICAID
PAYMENTS LESS
SWING BED PAYMENTS
(Column 4 - Column 5)</t>
  </si>
  <si>
    <t>JANUARY</t>
  </si>
  <si>
    <t>FEBRUARY</t>
  </si>
  <si>
    <t>MARCH</t>
  </si>
  <si>
    <t>APRIL</t>
  </si>
  <si>
    <t>MAY</t>
  </si>
  <si>
    <t>JUNE</t>
  </si>
  <si>
    <t>JULY</t>
  </si>
  <si>
    <t>AUGUST</t>
  </si>
  <si>
    <t>SEPTEMBER</t>
  </si>
  <si>
    <t>OCTOBER</t>
  </si>
  <si>
    <t>NOVEMBER</t>
  </si>
  <si>
    <t>DECEMBER</t>
  </si>
  <si>
    <t>RETROACTIVE RATE
INCREASE/RECOUPMENTS</t>
  </si>
  <si>
    <t>COST PER</t>
  </si>
  <si>
    <t>PRELIMINARY
SETTLEMENT</t>
  </si>
  <si>
    <t>PATIENT DAY
(Part A, Col. 3)</t>
  </si>
  <si>
    <t>PAID MEDICAID PATIENT DAYS (Schedule N, Column 1, Line 13)</t>
  </si>
  <si>
    <t>ADDITIONAL SETTLEMENT AMOUNT FOR EXPANDED COMMUNITY SERVICES AND COMMUNITY HOME PROJECT (Supp. Sch. O-1, Col. 6, Line 13)</t>
  </si>
  <si>
    <t>PROSHARE REVENUE AND EXPENSES - Ch. 518. Laws of 2005</t>
  </si>
  <si>
    <t>Unallowable - please detail below</t>
  </si>
  <si>
    <t>Notes (or Details)</t>
  </si>
  <si>
    <t>PART A - JOINT FACILITY (Chain)</t>
  </si>
  <si>
    <t>PART A - JOINT FACILITY (Combination / Other Shared Costs)</t>
  </si>
  <si>
    <t>List the names, addresses, percent ownership, and acquisition date of individuals or organizations that DIRECTLY</t>
  </si>
  <si>
    <t>OWN A 5% or greater interest in the operating entity.  (Attach schedule if necessary).</t>
  </si>
  <si>
    <t>% Owned</t>
  </si>
  <si>
    <t>OWN A 5% or greater interest in the organization owning property.  (Attach schedule if necessary).</t>
  </si>
  <si>
    <r>
      <t xml:space="preserve">HOME OFFICE ALLOCATED SERVICES AND EXPENSES 
</t>
    </r>
    <r>
      <rPr>
        <b/>
        <sz val="10"/>
        <rFont val="Arial"/>
        <family val="2"/>
      </rPr>
      <t>(This schedule should only contain Home/Central Office allocations.  All other allocations must be reported on Schedule G-2.)</t>
    </r>
  </si>
  <si>
    <r>
      <t xml:space="preserve">ALL OTHER ALLOCATED SERVICES AND EXPENSES 
</t>
    </r>
    <r>
      <rPr>
        <b/>
        <sz val="10"/>
        <rFont val="Arial"/>
        <family val="2"/>
      </rPr>
      <t>(Home/Central Office Costs are now excluded from this schedule and reported separately on Schedule G-2, HO.)</t>
    </r>
  </si>
  <si>
    <t>NAHOG2P1_3</t>
  </si>
  <si>
    <t>NAHOG2P2_3</t>
  </si>
  <si>
    <t xml:space="preserve">Contractor, or where the contractor is a legal entity, a partner, </t>
  </si>
  <si>
    <t>officer, or official</t>
  </si>
  <si>
    <t xml:space="preserve">Printed Name and Title </t>
  </si>
  <si>
    <t>Date</t>
  </si>
  <si>
    <t>Return to:</t>
  </si>
  <si>
    <t>DEPARTMENT OF SOCIAL AND HEALTH SERVICES</t>
  </si>
  <si>
    <t>Nursing Home Rates Section</t>
  </si>
  <si>
    <t>Post Office Box 45600</t>
  </si>
  <si>
    <t>Olympia, WA   98504-5600</t>
  </si>
  <si>
    <t>Period Ending:</t>
  </si>
  <si>
    <t>Vendor #:</t>
  </si>
  <si>
    <t>PART C - OPERATOR (Named on DSHS License)</t>
  </si>
  <si>
    <t>List the name, address, and acquisition date of individual or organization of the operating entity named on the DSHS contract.</t>
  </si>
  <si>
    <t>Address</t>
  </si>
  <si>
    <t>Acquisition Date</t>
  </si>
  <si>
    <t>PART D - PROPERTY OWNERSHIP</t>
  </si>
  <si>
    <t>List the name(s) and address(es) of the owner(s) of the LAND, BUILDING, AND EQUIPMENT, the owner's relationship with the contractor (i.e., same,</t>
  </si>
  <si>
    <t>NAME OF HOME OFFICE PROVIDING SERVICES</t>
  </si>
  <si>
    <t>lessor, management agreement, subsidiary), asset type and the acquisition date.</t>
  </si>
  <si>
    <r>
      <t>*</t>
    </r>
    <r>
      <rPr>
        <sz val="8"/>
        <rFont val="Times New Roman"/>
        <family val="1"/>
      </rPr>
      <t xml:space="preserve"> Relationship</t>
    </r>
  </si>
  <si>
    <t>Asset Type</t>
  </si>
  <si>
    <t>OWNING INTEREST IN THE OPERATING ENTITY, COMPLETE SUPPLEMENTAL SCHEDULE A.</t>
  </si>
  <si>
    <t xml:space="preserve">  *  IF LESSOR, THEN IS THIS A RELATED PARTY LEASE?</t>
  </si>
  <si>
    <t>PART E - OTHER ORGANIZATIONS CONTROLLED BY OPERATOR(S)</t>
  </si>
  <si>
    <t>List the names, addresses, nature of control, and acquisition date of all organizations that the operating entity DIRECTLY OR INDIRECTLY controls</t>
  </si>
  <si>
    <t>or in which the operating entity is beneficial owner.  For each, state the nature of the control.</t>
  </si>
  <si>
    <t>Nature of Control</t>
  </si>
  <si>
    <t xml:space="preserve">31.  Name </t>
  </si>
  <si>
    <t xml:space="preserve">32.  Name </t>
  </si>
  <si>
    <t>Accum. Deprec. - Building Improv.</t>
  </si>
  <si>
    <t>Accum. Deprec. - Fixed Equipment</t>
  </si>
  <si>
    <t>Accum. Deprec. - Move. Equipment</t>
  </si>
  <si>
    <t>Accum. Deprec. - Vehicles</t>
  </si>
  <si>
    <t>Accum. Deprec. - Other Equipment</t>
  </si>
  <si>
    <t>Accum. Deprec. - Leasehold Improv.</t>
  </si>
  <si>
    <t>TOTAL ACCUMULATED DEPRECIATION</t>
  </si>
  <si>
    <t>(Lines 26 through 33)</t>
  </si>
  <si>
    <t>NET BOOK VALUE - FACILITY ASSETS</t>
  </si>
  <si>
    <t>(Line 25 plus Line 34)</t>
  </si>
  <si>
    <t>CURRENT YEAR PER
BOOKS</t>
  </si>
  <si>
    <t>Construction in Progress</t>
  </si>
  <si>
    <t>Home Office Depreciable Assets</t>
  </si>
  <si>
    <t>Accumulated Depreciation - 
Home Office Assets</t>
  </si>
  <si>
    <t>NET PROPERTY, PLANT AND EQUIPMENT</t>
  </si>
  <si>
    <t>(Lines 35 through 38)</t>
  </si>
  <si>
    <t>NON-CURRENT ASSETS</t>
  </si>
  <si>
    <t>Long-Term Investments</t>
  </si>
  <si>
    <t>Intercompany Receivables</t>
  </si>
  <si>
    <t>Unamortized Start-Up Costs</t>
  </si>
  <si>
    <t>Goodwill</t>
  </si>
  <si>
    <t>Home Office Non-Current Assets</t>
  </si>
  <si>
    <r>
      <t xml:space="preserve">Other    </t>
    </r>
    <r>
      <rPr>
        <sz val="8"/>
        <rFont val="Times New Roman"/>
        <family val="1"/>
      </rPr>
      <t>(Attach Schedule)</t>
    </r>
  </si>
  <si>
    <t>TOTAL IN-HOUSE SALARIES &amp; HOURS</t>
  </si>
  <si>
    <t>Other Fringe Benefits</t>
  </si>
  <si>
    <t>Payroll Taxes</t>
  </si>
  <si>
    <t>PURCHASED SERVICES</t>
  </si>
  <si>
    <r>
      <t xml:space="preserve">Other           </t>
    </r>
    <r>
      <rPr>
        <sz val="8"/>
        <rFont val="Times New Roman"/>
        <family val="1"/>
      </rPr>
      <t>(Attach Schedule)</t>
    </r>
  </si>
  <si>
    <t>TOTAL PURCHASED SERVICES</t>
  </si>
  <si>
    <r>
      <t xml:space="preserve">ALLOCATED SERVICES </t>
    </r>
    <r>
      <rPr>
        <sz val="8"/>
        <rFont val="Times New Roman"/>
        <family val="1"/>
      </rPr>
      <t>(Schedule G-2)</t>
    </r>
  </si>
  <si>
    <t>TOTAL ALLOCATED SERVICES</t>
  </si>
  <si>
    <r>
      <t xml:space="preserve">Other Allocated Expenses </t>
    </r>
    <r>
      <rPr>
        <sz val="8"/>
        <rFont val="Times New Roman"/>
        <family val="1"/>
      </rPr>
      <t>(Schedule G-2)</t>
    </r>
  </si>
  <si>
    <t>FOOD</t>
  </si>
  <si>
    <t>LAUNDRY</t>
  </si>
  <si>
    <t>Salaries and Wages</t>
  </si>
  <si>
    <t>Fringe Benefits</t>
  </si>
  <si>
    <t>Purchased Services</t>
  </si>
  <si>
    <r>
      <t xml:space="preserve">Allocated Services </t>
    </r>
    <r>
      <rPr>
        <sz val="8"/>
        <rFont val="Times New Roman"/>
        <family val="1"/>
      </rPr>
      <t>(Schedule G-2)</t>
    </r>
  </si>
  <si>
    <r>
      <t xml:space="preserve">Allocated Expenses </t>
    </r>
    <r>
      <rPr>
        <sz val="8"/>
        <rFont val="Times New Roman"/>
        <family val="1"/>
      </rPr>
      <t>(Schedule G-2)</t>
    </r>
  </si>
  <si>
    <t>TOTAL LAUNDRY</t>
  </si>
  <si>
    <t>HOUSEKEEPING</t>
  </si>
  <si>
    <t>TOTAL HOUSEKEEPING</t>
  </si>
  <si>
    <t>DIETARY</t>
  </si>
  <si>
    <t>TOTAL DIETARY</t>
  </si>
  <si>
    <t>GENERAL AND ADMINISTRATIVE</t>
  </si>
  <si>
    <t>IN-HOUSE SALARIES</t>
  </si>
  <si>
    <t>Administrator</t>
  </si>
  <si>
    <t>Assistant Administrator</t>
  </si>
  <si>
    <t>Administrator in Training</t>
  </si>
  <si>
    <t>Supply/Ward Clerks</t>
  </si>
  <si>
    <t>Accounting/Bookkeeping *</t>
  </si>
  <si>
    <r>
      <t xml:space="preserve">Legal           </t>
    </r>
    <r>
      <rPr>
        <sz val="8"/>
        <rFont val="Times New Roman"/>
        <family val="1"/>
      </rPr>
      <t>(Attach Schedule)</t>
    </r>
  </si>
  <si>
    <t>TOTAL IN-HOUSE SALARIES</t>
  </si>
  <si>
    <t>1.</t>
  </si>
  <si>
    <t>2.</t>
  </si>
  <si>
    <t>3.</t>
  </si>
  <si>
    <t>4.</t>
  </si>
  <si>
    <t>OTHER PATIENT EXPENSES (NON-ROUTINE)*</t>
  </si>
  <si>
    <t>PHYSICAL THERAPY</t>
  </si>
  <si>
    <t>TOTAL PHYSICAL THERAPY</t>
  </si>
  <si>
    <t>SPEECH THERAPY</t>
  </si>
  <si>
    <t>TOTAL SPEECH THERAPY</t>
  </si>
  <si>
    <t>OCCUPATIONAL THERAPY</t>
  </si>
  <si>
    <t>TOTAL OCCUPATIONAL THERAPY</t>
  </si>
  <si>
    <t>OTHER THERAPY</t>
  </si>
  <si>
    <t>TOTAL OTHER THERAPY</t>
  </si>
  <si>
    <t>MENTAL HEALTH</t>
  </si>
  <si>
    <t>TOTAL MENTAL HEALTH CARE</t>
  </si>
  <si>
    <t>Explain why the above are reported as transactions with related organizations rather than allocated costs on Schedule G-2. (Attach additional sheets as needed):</t>
  </si>
  <si>
    <t>Part B - OWNER AND RELATIVE COMPENSATION [1]</t>
  </si>
  <si>
    <t xml:space="preserve">    SERVICES PERFORMED</t>
  </si>
  <si>
    <t>COST REPORT</t>
  </si>
  <si>
    <t>NAME 
(Last, first)</t>
  </si>
  <si>
    <t>RELATION-SHIP</t>
  </si>
  <si>
    <t>DESCRIPTION</t>
  </si>
  <si>
    <t>HOURS 
[2]</t>
  </si>
  <si>
    <t>ACCOUNT 
NUMBER</t>
  </si>
  <si>
    <t>SALARY</t>
  </si>
  <si>
    <t>FRINGE
BENEFITS</t>
  </si>
  <si>
    <t>PAYMENTS 
&amp; BENEFITS</t>
  </si>
  <si>
    <t>TOTAL 
COMPENSATION</t>
  </si>
  <si>
    <t>AMOUNT 
UNALLOWABLE</t>
  </si>
  <si>
    <t>[2] Total hours during report period</t>
  </si>
  <si>
    <t>Option Buttons</t>
  </si>
  <si>
    <t>G2_12</t>
  </si>
  <si>
    <t>G4_40</t>
  </si>
  <si>
    <t>SSA_1</t>
  </si>
  <si>
    <t>SSA_7</t>
  </si>
  <si>
    <t>SSA_12</t>
  </si>
  <si>
    <t>SSI4_1</t>
  </si>
  <si>
    <t>SS14_2</t>
  </si>
  <si>
    <t>SSI4_3</t>
  </si>
  <si>
    <t>SSI4_4</t>
  </si>
  <si>
    <t>SSI4_5</t>
  </si>
  <si>
    <t>SSI4_6</t>
  </si>
  <si>
    <t>SA_18</t>
  </si>
  <si>
    <t>_M000066</t>
  </si>
  <si>
    <t>NAG1_4</t>
  </si>
  <si>
    <t>NAG2P1_3</t>
  </si>
  <si>
    <t>NAG2P2_3</t>
  </si>
  <si>
    <t>NAG4_45</t>
  </si>
  <si>
    <t>NAG7_6</t>
  </si>
  <si>
    <t>NAH1_6</t>
  </si>
  <si>
    <t>NAH3_10</t>
  </si>
  <si>
    <t>NAH4_9</t>
  </si>
  <si>
    <t>NASSI3_2</t>
  </si>
  <si>
    <t>NASSI4_2</t>
  </si>
  <si>
    <t>NASSI5_2</t>
  </si>
  <si>
    <t>NASSO1_1</t>
  </si>
  <si>
    <t>NASSO2_4</t>
  </si>
  <si>
    <t>SG_322</t>
  </si>
  <si>
    <t>TOTAL COST TO BE ALLOCATED</t>
  </si>
  <si>
    <t xml:space="preserve">TOTAL:  </t>
  </si>
  <si>
    <t>EXPANDED COMMUNITY SERVICES AND COMMUNITY HOME PROJECT</t>
  </si>
  <si>
    <t>TOTAL EXPANDED COMMUNITY SERVICES AND COMMUNITY HOME PROJECT</t>
  </si>
  <si>
    <t>* For financial statement purposes only.  For reimbursement of therapy costs and exceptional care and Extended Community Services costs, complete Schedules G-7 and O-1 respectively.</t>
  </si>
  <si>
    <t>OTHER OPERATING EXPENSES (UNALLOWABLE)</t>
  </si>
  <si>
    <t>Other Unallowable Expenses</t>
  </si>
  <si>
    <t>Unallowable Depreciation</t>
  </si>
  <si>
    <t>Unallowable Bad Debts</t>
  </si>
  <si>
    <t>Unallowable Interest</t>
  </si>
  <si>
    <t>Unallowable Allocated Property</t>
  </si>
  <si>
    <t>Unallowable Lease Payments</t>
  </si>
  <si>
    <t>Unallowable CNA Training (Direct Care)</t>
  </si>
  <si>
    <r>
      <t xml:space="preserve">Other           </t>
    </r>
    <r>
      <rPr>
        <sz val="8"/>
        <rFont val="Times New Roman"/>
        <family val="1"/>
      </rPr>
      <t>(Specify Below)</t>
    </r>
  </si>
  <si>
    <t>NON-OPERATING EXPENSES (UNALLOWABLE)</t>
  </si>
  <si>
    <t>Loss on Sale of Fixed Assets</t>
  </si>
  <si>
    <t>Income Taxes</t>
  </si>
  <si>
    <t>Other</t>
  </si>
  <si>
    <r>
      <t xml:space="preserve">  </t>
    </r>
    <r>
      <rPr>
        <sz val="8"/>
        <rFont val="Times New Roman"/>
        <family val="1"/>
      </rPr>
      <t>(Specify Below)</t>
    </r>
  </si>
  <si>
    <t>TOTAL NON-OPERATING EXPENSES</t>
  </si>
  <si>
    <t>(Unallowable)</t>
  </si>
  <si>
    <t>TOTAL EXPENSES</t>
  </si>
  <si>
    <t>NET INCOME (LOSS)</t>
  </si>
  <si>
    <t>DETAIL FOR SCHEDULE G</t>
  </si>
  <si>
    <t>OTHER</t>
  </si>
  <si>
    <t>LIST BELOW ALL "POOL" (i.e. REGISTRY) COMPANIES, LICENSE NUMBERS, AND CORRESPONDING COSTS:</t>
  </si>
  <si>
    <t>Part A - TRANSACTIONS WITH RELATED ORGANIZATIONS OR INDIVIDUALS [1]</t>
  </si>
  <si>
    <t>(OTHER THAN ALLOCATED ARMS-LENGTH TRANSACTION COSTS)</t>
  </si>
  <si>
    <t>NAME AND ADDRESS OF RELATED ORGANIZATION OR INDIVIDUAL</t>
  </si>
  <si>
    <t>LINE NO. SCHED. A</t>
  </si>
  <si>
    <t>DESCRIPTION OF PRODUCTS/SERVICES</t>
  </si>
  <si>
    <t>REPORTED COSTS</t>
  </si>
  <si>
    <t>COST TO RELATED ORGANIZATION</t>
  </si>
  <si>
    <t>COST OF COMPARABLE SERVICES</t>
  </si>
  <si>
    <t>EXCESS REPORTED COST</t>
  </si>
  <si>
    <t>Current Portion of Long-Term Debt</t>
  </si>
  <si>
    <t>Due to Other Funds</t>
  </si>
  <si>
    <t>Home Office Current Liabilities</t>
  </si>
  <si>
    <t>Patient Trust Fund Liabilities</t>
  </si>
  <si>
    <t>Current Intercompany Payables</t>
  </si>
  <si>
    <t>TOTAL CURRENT LIABILITIES</t>
  </si>
  <si>
    <t>(Lines 50 through 58)</t>
  </si>
  <si>
    <t>LONG-TERM LIABILITIES</t>
  </si>
  <si>
    <t>Mortgage Payable</t>
  </si>
  <si>
    <t>Capitalized Lease Obligations</t>
  </si>
  <si>
    <t>Intercompany Payables</t>
  </si>
  <si>
    <t>Deferred Income Tax</t>
  </si>
  <si>
    <t>Home Office Long-Term Liabilities</t>
  </si>
  <si>
    <t>TOTAL LONG-TERM LIABILITIES</t>
  </si>
  <si>
    <t>(Lines 61 through 67)</t>
  </si>
  <si>
    <t>EQUITY / FUND BALANCES</t>
  </si>
  <si>
    <t>Stockholders' Equity</t>
  </si>
  <si>
    <t xml:space="preserve">     Common Stock</t>
  </si>
  <si>
    <t xml:space="preserve">     Preferred Stock</t>
  </si>
  <si>
    <t xml:space="preserve">     Treasury Stock</t>
  </si>
  <si>
    <t xml:space="preserve">     Additional Paid in Capital</t>
  </si>
  <si>
    <t>Proprietorship Equity</t>
  </si>
  <si>
    <t>Partnership Equity</t>
  </si>
  <si>
    <t>Fund Balance</t>
  </si>
  <si>
    <t>Retained Earnings</t>
  </si>
  <si>
    <t>Divisional Equity</t>
  </si>
  <si>
    <t>TOTAL EQUITY / FUND BALANCES</t>
  </si>
  <si>
    <t>(Lines 71 through 79)</t>
  </si>
  <si>
    <t>9.</t>
  </si>
  <si>
    <t>O</t>
  </si>
  <si>
    <t>BALANCE SHEET</t>
  </si>
  <si>
    <t>ASSETS</t>
  </si>
  <si>
    <t>ENTITY IF OTHER THAN NURSING FACILITY</t>
  </si>
  <si>
    <r>
      <t>NOTE:</t>
    </r>
    <r>
      <rPr>
        <sz val="10"/>
        <rFont val="Times New Roman"/>
        <family val="1"/>
      </rPr>
      <t xml:space="preserve">  Show all Adjustments and Reclassifications on Schedule G-5.  Use column 7 to report adjustment numbers from Schedule G-5.</t>
    </r>
  </si>
  <si>
    <t>Line
No.</t>
  </si>
  <si>
    <t>ACCOUNT</t>
  </si>
  <si>
    <t>ACCOUNT NUMBER</t>
  </si>
  <si>
    <t>PRIOR YEAR PER BOOKS</t>
  </si>
  <si>
    <t>CURRENT YEAR PER BOOKS</t>
  </si>
  <si>
    <t>ADJUSTMENTS &amp;
RECLASSIFICATIONS</t>
  </si>
  <si>
    <t>ALLOWABLE BALANCE</t>
  </si>
  <si>
    <t>SCHEDULE G-5 ADJUSTMENT NUMBERS FOR COLUMNS 4 AND 5</t>
  </si>
  <si>
    <t>DEBIT</t>
  </si>
  <si>
    <t>CREDIT</t>
  </si>
  <si>
    <t>(1)</t>
  </si>
  <si>
    <t>(2)</t>
  </si>
  <si>
    <t>(3)</t>
  </si>
  <si>
    <t>(4)</t>
  </si>
  <si>
    <t>(5)</t>
  </si>
  <si>
    <t>(6)</t>
  </si>
  <si>
    <t>(7)</t>
  </si>
  <si>
    <t>CURRENT ASSETS</t>
  </si>
  <si>
    <t>Cash</t>
  </si>
  <si>
    <t>Marketable Securities</t>
  </si>
  <si>
    <t>Patient Accounts Receivable</t>
  </si>
  <si>
    <t>Less:  Allowance for 
          Doubtful Accounts</t>
  </si>
  <si>
    <t>Inventories</t>
  </si>
  <si>
    <t>Prepaid Expenses</t>
  </si>
  <si>
    <t>Due from Other Funds</t>
  </si>
  <si>
    <t>Home Office Current Assets</t>
  </si>
  <si>
    <t>Patient Trust Fund Assets</t>
  </si>
  <si>
    <t>Current Intercompany Receivables</t>
  </si>
  <si>
    <r>
      <t xml:space="preserve">TOTAL CURRENT ASSETS </t>
    </r>
    <r>
      <rPr>
        <sz val="8"/>
        <rFont val="Times New Roman"/>
        <family val="1"/>
      </rPr>
      <t>(Lines 2 through 13)</t>
    </r>
  </si>
  <si>
    <t>PROPERTY, PLANT, AND EQUIPMENT</t>
  </si>
  <si>
    <t>Land</t>
  </si>
  <si>
    <t>Land Improvements</t>
  </si>
  <si>
    <t>Building</t>
  </si>
  <si>
    <t>Building Improvements</t>
  </si>
  <si>
    <t>Equipment - Fixed</t>
  </si>
  <si>
    <t>Equipment - Moveable</t>
  </si>
  <si>
    <t>Equipment - Vehicles</t>
  </si>
  <si>
    <t>Equipment - Other</t>
  </si>
  <si>
    <t>Leasehold Improvements</t>
  </si>
  <si>
    <t>TOTAL FACILITY PROPERTY, PLANT</t>
  </si>
  <si>
    <r>
      <t xml:space="preserve">  AND EQUIPMENT    </t>
    </r>
    <r>
      <rPr>
        <sz val="8"/>
        <rFont val="Times New Roman"/>
        <family val="1"/>
      </rPr>
      <t>(Lines 16 through 24)</t>
    </r>
  </si>
  <si>
    <t>Accum. Deprec. - Land Improv.</t>
  </si>
  <si>
    <t>Accum. Deprec. - Building</t>
  </si>
  <si>
    <t>Administrator, Assistant Administrator,</t>
  </si>
  <si>
    <t>Administrator-in-Training Fringe Benefits</t>
  </si>
  <si>
    <t>Administrator-in-Training Payroll Taxes</t>
  </si>
  <si>
    <t>Other Payroll Taxes</t>
  </si>
  <si>
    <t>Administrative Supplies</t>
  </si>
  <si>
    <t>Administrator-In-Training</t>
  </si>
  <si>
    <t>* Attach a schedule showing how much of these Accounting/Bookkeeping costs are associated with</t>
  </si>
  <si>
    <t xml:space="preserve">   fair hearings and legal pursuits against the department.</t>
  </si>
  <si>
    <r>
      <t xml:space="preserve">ALLOCATED SERVICES </t>
    </r>
    <r>
      <rPr>
        <sz val="9"/>
        <rFont val="Times New Roman"/>
        <family val="1"/>
      </rPr>
      <t>(Schedule G-2)</t>
    </r>
  </si>
  <si>
    <t>Allocated General Management Services</t>
  </si>
  <si>
    <r>
      <t>Allocated Management Fees</t>
    </r>
    <r>
      <rPr>
        <sz val="8"/>
        <rFont val="Times New Roman"/>
        <family val="1"/>
      </rPr>
      <t xml:space="preserve"> </t>
    </r>
  </si>
  <si>
    <t>Mgmt Fees Paid to Outside Mgmt Company</t>
  </si>
  <si>
    <r>
      <t xml:space="preserve">Travel           </t>
    </r>
    <r>
      <rPr>
        <sz val="8"/>
        <rFont val="Times New Roman"/>
        <family val="1"/>
      </rPr>
      <t>(Attach Schedule)</t>
    </r>
  </si>
  <si>
    <t>Telephone</t>
  </si>
  <si>
    <t>Name, Address, and Phone # of "allocating entity".</t>
  </si>
  <si>
    <t xml:space="preserve">     Name and Address of Other Organizations Receiving Services from "allocating entity".</t>
  </si>
  <si>
    <t>Name:</t>
  </si>
  <si>
    <t>Address:</t>
  </si>
  <si>
    <t>City/State:</t>
  </si>
  <si>
    <t>Phone:</t>
  </si>
  <si>
    <t>List Each Officer or Principal of the "allocating entity" (Last Name, First Name)</t>
  </si>
  <si>
    <t>Title:</t>
  </si>
  <si>
    <t>Percent Owned:</t>
  </si>
  <si>
    <t xml:space="preserve">                SERVICES OR RECEIVING MANAGEMENT FEES</t>
  </si>
  <si>
    <t>Name, Address, and Phone #</t>
  </si>
  <si>
    <t>Name and Address of Other Organizations Receiving Services</t>
  </si>
  <si>
    <t>If yes, give names and relationships between all management company and nursing facility personnel or organizations, and complete Schedule G-1.</t>
  </si>
  <si>
    <t>OTHER RECLASSIFICATIONS, ADJUSTMENTS AND FOOTNOTES</t>
  </si>
  <si>
    <t>TO SCHEDULES B AND G</t>
  </si>
  <si>
    <t>Note: Adustments on this schedule must be numbered.  Use the adjustment numbers in column 7 from Schedules B and G.</t>
  </si>
  <si>
    <t>ACCOUNT NAME</t>
  </si>
  <si>
    <t>EXPLANATION</t>
  </si>
  <si>
    <t>MEDICAID ALLOWABLE THERAPY WORKSHEET</t>
  </si>
  <si>
    <t>DIRECT ONE-ON-ONE THERAPY CHARGES BY PAYER</t>
  </si>
  <si>
    <t>LINE</t>
  </si>
  <si>
    <t xml:space="preserve"> MEDICARE - PART B</t>
  </si>
  <si>
    <t>MEDICARE-</t>
  </si>
  <si>
    <t>ALL OTHER</t>
  </si>
  <si>
    <t>NO.</t>
  </si>
  <si>
    <t>KIND OF THERAPY</t>
  </si>
  <si>
    <t>B</t>
  </si>
  <si>
    <t>M</t>
  </si>
  <si>
    <t>N</t>
  </si>
  <si>
    <t>Current Year COLLECTIONS MADE ON PREVIOUSLY ALLOWED BAD DEBT CLAIMS</t>
  </si>
  <si>
    <t>Current Year PROJECTED MEDICAID BAD DEBTS [line (1) - line (2) - line (3) - line (4)]</t>
  </si>
  <si>
    <t>Change Dates</t>
  </si>
  <si>
    <t>Unallowable Advertising not related to recruitment</t>
  </si>
  <si>
    <t>License Number</t>
  </si>
  <si>
    <r>
      <t xml:space="preserve">2. </t>
    </r>
    <r>
      <rPr>
        <sz val="7"/>
        <rFont val="Times New Roman"/>
        <family val="1"/>
      </rPr>
      <t>NATIONAL PROVIDER NUMBER</t>
    </r>
  </si>
  <si>
    <t>3.  VENDOR NUMBER</t>
  </si>
  <si>
    <t>4.  FACILITY MAILING ADDRESS</t>
  </si>
  <si>
    <t>5. PROVIDERONE ID NUMBER</t>
  </si>
  <si>
    <t>6.  FACILITY PHYSICAL ADDRESS</t>
  </si>
  <si>
    <t>7.  COUNTY NAME</t>
  </si>
  <si>
    <t>8.  FEDERAL TAX IDENTIFICATION NUMBER</t>
  </si>
  <si>
    <r>
      <t>9.</t>
    </r>
    <r>
      <rPr>
        <sz val="7"/>
        <rFont val="Times New Roman"/>
        <family val="1"/>
      </rPr>
      <t xml:space="preserve">  DEPT. OF REVENUE TAX REPORTING ACCT. #</t>
    </r>
  </si>
  <si>
    <t>10. FACILITY PHONE NUMBER</t>
  </si>
  <si>
    <t>11.  HOME OFFICE NAME</t>
  </si>
  <si>
    <t>12. HOME OFFICE PHONE NUMBER</t>
  </si>
  <si>
    <t>13. FACILITY FAX NUMBER</t>
  </si>
  <si>
    <t>14.  HOME OFFICE MAILING ADDRESS</t>
  </si>
  <si>
    <t>15.  COST REPORT PREPARER</t>
  </si>
  <si>
    <t>16.  FIRM NAME (If Applicable)</t>
  </si>
  <si>
    <t>17.  COST REPORT CONTACT PERSON MAILING ADDRESS</t>
  </si>
  <si>
    <t>18.  COST REPORT CONTACT PERSON</t>
  </si>
  <si>
    <t>19.  FAX NUMBER</t>
  </si>
  <si>
    <t>20.  PHONE NUMBER</t>
  </si>
  <si>
    <t>21.  ADMINISTRATOR</t>
  </si>
  <si>
    <t>22.  ADMIN. LICENSE NUMBER</t>
  </si>
  <si>
    <t>23. FACILITY E-MAIL ADDRESS</t>
  </si>
  <si>
    <t>24. HOME OFFICE E-MAIL ADDRESS</t>
  </si>
  <si>
    <t>25. CONTACT PERSON E-MAIL ADDRESS</t>
  </si>
  <si>
    <t>27.  Name  (Last Name, First Name)</t>
  </si>
  <si>
    <t>28.  Name  (Last Name, First Name)</t>
  </si>
  <si>
    <t>29.  Name  (Last Name, First Name)</t>
  </si>
  <si>
    <t>30.  Name  (Last Name, First Name)</t>
  </si>
  <si>
    <t xml:space="preserve">33.  Name </t>
  </si>
  <si>
    <t xml:space="preserve">34.  Name </t>
  </si>
  <si>
    <t xml:space="preserve">35.  Name </t>
  </si>
  <si>
    <t xml:space="preserve">36.  Name </t>
  </si>
  <si>
    <t xml:space="preserve">37.  Name </t>
  </si>
  <si>
    <t xml:space="preserve">Other (Attach Schedule)  </t>
  </si>
  <si>
    <t>Other Allocated Expenses (Attach Schedule)</t>
  </si>
  <si>
    <t>Start-up/Organizational Costs (Attach Schedule)</t>
  </si>
  <si>
    <t xml:space="preserve">MEDICAID BAD DEBTS
</t>
  </si>
  <si>
    <t>MEDICARE ADVANTAGE PART C</t>
  </si>
  <si>
    <t>Safety Net Assessment Fee (SNA)</t>
  </si>
  <si>
    <t>Physician</t>
  </si>
  <si>
    <t>Paid Medicaid Patient Days</t>
  </si>
  <si>
    <t xml:space="preserve"> ALLOCATED</t>
  </si>
  <si>
    <t>TOTAL PATIENT DAYS (Schedule N, Line 13, Col. 7)</t>
  </si>
  <si>
    <t>TOTAL PATIENT DAYS (Schedule N, line 13, column 7)</t>
  </si>
  <si>
    <t>Safety Net Add-on</t>
  </si>
  <si>
    <t>Less TOTAL REPORT PERIOD INTERIM PAYMENTS (Schedule M, Column 4, Line 14)</t>
  </si>
  <si>
    <t>PART A - COST PER PATIENT DAY</t>
  </si>
  <si>
    <t>PART B - WEIGHTED RATE</t>
  </si>
  <si>
    <t>RATES TIMES PATIENT DAYS</t>
  </si>
  <si>
    <t>PART C - PRELIMINARY SETTLEMENT RATE</t>
  </si>
  <si>
    <t>PART D - PRELIMINARY SETTLEMENT AMOUNT</t>
  </si>
  <si>
    <t>Columns 1-8</t>
  </si>
  <si>
    <t xml:space="preserve">to nearest </t>
  </si>
  <si>
    <t>whole dollar)</t>
  </si>
  <si>
    <t>COST OR RATE</t>
  </si>
  <si>
    <t>Supplies/Other</t>
  </si>
  <si>
    <t xml:space="preserve">WEIGHTED RATE </t>
  </si>
  <si>
    <t>Certified Nursing Assistants</t>
  </si>
  <si>
    <t>OTHER IN-HOUSE SERVICES</t>
  </si>
  <si>
    <t>OTHER PURCHASED SERVICES</t>
  </si>
  <si>
    <t>OTHER ALLOCATED SERVICES</t>
  </si>
  <si>
    <r>
      <t xml:space="preserve"> OTHER PURCHASED SERVICES</t>
    </r>
    <r>
      <rPr>
        <sz val="12"/>
        <rFont val="Times New Roman"/>
        <family val="1"/>
      </rPr>
      <t xml:space="preserve">  (Cont.)</t>
    </r>
  </si>
  <si>
    <t>SUBTOTAL IN-HOUSE NURSING SERVICES AND HOURS</t>
  </si>
  <si>
    <t>SUBTOTAL PURCHASED NURSING SERVICES AND HOURS</t>
  </si>
  <si>
    <t>SUBTOTAL ALLOCATED NURSING SERVICES AND HOURS</t>
  </si>
  <si>
    <r>
      <t>TOTAL FOOD</t>
    </r>
    <r>
      <rPr>
        <sz val="8"/>
        <rFont val="Times New Roman"/>
        <family val="1"/>
      </rPr>
      <t xml:space="preserve"> </t>
    </r>
  </si>
  <si>
    <t>[1] These days equal what is reported on Schedule N, Column 1 and do include zero paid days.</t>
  </si>
  <si>
    <t>Other Nursing With Admin. Duties
(attached schedule)</t>
  </si>
  <si>
    <t>Nursing Home Sq. Footage Per Bed</t>
  </si>
  <si>
    <t>Proprietary Corporation, Non-Profit Corporation, Governmental, Individual, Partnership, or Other:</t>
  </si>
  <si>
    <t>Indicate Yes, No, NA:</t>
  </si>
  <si>
    <t xml:space="preserve">                                              SCHEDULE G-1 is not applicable to this facility NA if not:-</t>
  </si>
  <si>
    <t>Are there related party relationships between the nursing facility and the management company Input Yes or No:?</t>
  </si>
  <si>
    <t xml:space="preserve">SCHEDULE G-7 is not applicable to this facility Input NA: - </t>
  </si>
  <si>
    <t>Schedule P is not applicable to this facility Input NA:-</t>
  </si>
  <si>
    <t>26.   THE OPERATOR (Contractor) OF THE BUSINESS IS ONE OF THE BELOW.  PLEASE INPUT THE TYPE LISTED BELOW:</t>
  </si>
  <si>
    <t>SUPPLEMENTAL SCHEDULE O-1 is not applicable to this facility Input NA:-</t>
  </si>
  <si>
    <t>Stabilizer Loss</t>
  </si>
  <si>
    <t>Stabilizer Gain</t>
  </si>
  <si>
    <t>Quality Enhancement</t>
  </si>
  <si>
    <t>Stabilizer Gain Distribution:</t>
  </si>
  <si>
    <t>Percent</t>
  </si>
  <si>
    <t>Amount</t>
  </si>
  <si>
    <t>QE</t>
  </si>
  <si>
    <t xml:space="preserve">Aging and Long Term Care Support Agency </t>
  </si>
  <si>
    <t>Current Renovation Dollar Amount</t>
  </si>
  <si>
    <t>FMR Building Renovations Completed During This Cost Report Year</t>
  </si>
  <si>
    <t>FMR Fixed Equipment Renovations Completed During This Cost Report Year</t>
  </si>
  <si>
    <t>FMR Leasehold Improvement Renovations Completed During This Cost Report Year</t>
  </si>
  <si>
    <t>FMR Total Renovations Completed During This Cost Report Year</t>
  </si>
  <si>
    <t>TOTAL ALLOWABLE THERAPY EXPENSE (Line 20, Col. 8 + Col. 9 + Col. 10 + Col. 11)</t>
  </si>
  <si>
    <t>TOTAL ALLOWABLE ONE-ON-ONE THERAPY EXPENSE (Line 16 x Line 17)</t>
  </si>
  <si>
    <r>
      <t xml:space="preserve">RATE PER PATIENT DAY (Line 14 / Line 15) </t>
    </r>
    <r>
      <rPr>
        <sz val="9"/>
        <rFont val="Times New Roman"/>
        <family val="1"/>
      </rPr>
      <t>(Round to 4 decimal places)</t>
    </r>
  </si>
  <si>
    <t xml:space="preserve">  Amount from line 13, column 7 divided by amount from line 15.</t>
  </si>
  <si>
    <t xml:space="preserve">TOTAL LICENSED BEDS  </t>
  </si>
  <si>
    <t>FAIR MARKET RENTAL EXPENSES</t>
  </si>
  <si>
    <t>Quality Enhancement &amp; (% of Stabilizer Gain)</t>
  </si>
  <si>
    <t xml:space="preserve">                                              SCH G-2 is not applicable NA if not:-</t>
  </si>
  <si>
    <t xml:space="preserve">                                              SCH G-2 HO is not applicable NA if not:-</t>
  </si>
  <si>
    <t xml:space="preserve">SCHEDULE G-8 is not applicable to this facility Input NA: - </t>
  </si>
  <si>
    <t>19.  NUMBER OF SWING BEDS</t>
  </si>
  <si>
    <t>NURSING FACILITY BUILDING INFORMATION</t>
  </si>
  <si>
    <t>Unallowable Travel</t>
  </si>
  <si>
    <t>IF ANY OF THE ENTITIES LISTED ON LINES 26 THROUGH 30 ABOVE ARE NOT INDIVIDUALS BUT ARE ORGANIZATIONS</t>
  </si>
  <si>
    <t>Name of organization (as listed on line 27 of Schedule A, Page 2)</t>
  </si>
  <si>
    <t>Name of organization (as listed in lines 28-30 of Schedule A, Page 2)</t>
  </si>
  <si>
    <r>
      <t xml:space="preserve">THERAPY    </t>
    </r>
    <r>
      <rPr>
        <sz val="8"/>
        <rFont val="Times New Roman"/>
        <family val="1"/>
      </rPr>
      <t>(Schedule G-7, Line 21)</t>
    </r>
  </si>
  <si>
    <t xml:space="preserve">Supplies/Other </t>
  </si>
  <si>
    <t>Other Vehicle</t>
  </si>
  <si>
    <t>Structure Square Footage From Prior Year</t>
  </si>
  <si>
    <t>COST REPORT ACCT. NO.</t>
  </si>
  <si>
    <t>ALLOCATED TO COST REPORTING ENITITY</t>
  </si>
  <si>
    <t>ALLOCATED TO COST REPORTING ENTITY</t>
  </si>
  <si>
    <t>NAME OF SERVICING ORGANIZATION</t>
  </si>
  <si>
    <t>DESCRIPTION OF SERVICE OR EXPENSES</t>
  </si>
  <si>
    <t>DESCRIPTION OF OTHER SPECIFIC SERVICES OR EXPENSES AND THE RELATED OVERHEAD COSTS. (Specify Each Specific Service or Expense Below)</t>
  </si>
  <si>
    <t>DESCRIPTION OF OTHER SPECIFIC SERVICES OR EXPENSES AND THE RELATED OVERHEAD COSTS. (Specify Service or Expense Below)</t>
  </si>
  <si>
    <t>ALLOCATION BASIS METHODOLOGY</t>
  </si>
  <si>
    <t>Line# or Description</t>
  </si>
  <si>
    <t>Schedule</t>
  </si>
  <si>
    <t>A/G2-HO</t>
  </si>
  <si>
    <t>M/N</t>
  </si>
  <si>
    <r>
      <t xml:space="preserve">17.  HOLD ROOM DAYS </t>
    </r>
    <r>
      <rPr>
        <sz val="8"/>
        <rFont val="Times New Roman"/>
        <family val="1"/>
      </rPr>
      <t>(See Note 3)</t>
    </r>
  </si>
  <si>
    <t>18.  SWING BED DAYS  (See Note 3)</t>
  </si>
  <si>
    <t>OTHER
PATIENT DAYS
 (See Note 2)</t>
  </si>
  <si>
    <t>UNPAID MEDICAID
CLAIMED PATIENT
DAYS AS OF 60 DAYS
AFTER END OF PERIOD 
(See Note 1)</t>
  </si>
  <si>
    <t>MEDICAID PATIENT
DAYS PAID AS OF
60 DAYS AFTER
END OF PERIOD
(See Note 3)</t>
  </si>
  <si>
    <r>
      <rPr>
        <sz val="12"/>
        <rFont val="Times New Roman"/>
        <family val="1"/>
      </rPr>
      <t>MEDICAID
DAYS LESS
SWING BED
DAYS
(See Note 1)</t>
    </r>
  </si>
  <si>
    <r>
      <rPr>
        <sz val="12"/>
        <rFont val="Times New Roman"/>
        <family val="1"/>
      </rPr>
      <t>PAYMENTS FOR
MEDICAID PATIENTS
PAID AS OF 60 DAYS
AFTER END OF PERIOD
(See Note 2 and 3)</t>
    </r>
  </si>
  <si>
    <t>Note 3: Do not include days from Lines 17 or 18 on Lines 1 through 13 above</t>
  </si>
  <si>
    <t>Note 2: Include Class Code 55 with Other days in Column 5 for Other</t>
  </si>
  <si>
    <t>FMR Building Improvements Renovations Completed During This Cost Report Year</t>
  </si>
  <si>
    <t xml:space="preserve">If "Correct" then ok.  If "Error" then verify data. </t>
  </si>
  <si>
    <t>Account Description</t>
  </si>
  <si>
    <t>Line Description</t>
  </si>
  <si>
    <t>Account Number</t>
  </si>
  <si>
    <t>As of ending report period. DO NOT INCLUDE SWING BEDS ON LINE 19</t>
  </si>
  <si>
    <t>(Col 9/</t>
  </si>
  <si>
    <t>Col. 10)</t>
  </si>
  <si>
    <t>INDIRECT CARE EXPENSES</t>
  </si>
  <si>
    <t>TOTAL INDIRECT CARE</t>
  </si>
  <si>
    <t>TOTAL OTHER PATIENT EXPENSES</t>
  </si>
  <si>
    <t>TOTAL OTHER OPERATING EXPENSES</t>
  </si>
  <si>
    <t>DEVELOPMENTAL DISABLED SPECIALIST</t>
  </si>
  <si>
    <t>Line Number</t>
  </si>
  <si>
    <t>Number of W2s</t>
  </si>
  <si>
    <t>Note 1: Include Class Code 20, 45, 50, 60, 62, and 63 in columns 1 and 2 for Unpaid Medicaid</t>
  </si>
  <si>
    <t>NURSING FACILITY 2017 COST REPORT</t>
  </si>
  <si>
    <t>TOTAL DIRECT CARE EXPENSES</t>
  </si>
  <si>
    <t>Direct Care:
Direct Care &amp; (% of Stabilizer Gain)</t>
  </si>
  <si>
    <t>Indirect &amp; (% of Stabilizer Gain)</t>
  </si>
  <si>
    <t>Fair Market Rental &amp; (% of Stabilizer Gain)</t>
  </si>
  <si>
    <t>ID</t>
  </si>
  <si>
    <t>FR</t>
  </si>
  <si>
    <t>Roll Forward Add-On</t>
  </si>
  <si>
    <t>Minimum Wage Add-On</t>
  </si>
  <si>
    <t>PRELIMINARY SETTLEMENT REPORT 1/1/17 Through 12/31/17</t>
  </si>
  <si>
    <t>BALANCE DUE DSHS (Excess of Line 41 over Line 40)</t>
  </si>
  <si>
    <t>SUB TOTAL (Line 40 less Line 41)</t>
  </si>
  <si>
    <t>TOTAL PRELIMINARY SETTLEMENT AMOUNT (Line 37 + 38 + 39)</t>
  </si>
  <si>
    <t>UNADJUSTED PRELIMINARY SETTLEMENT AMOUNT (Line 35 x Line 36)</t>
  </si>
  <si>
    <t>DOLLARS</t>
  </si>
  <si>
    <t>Home Office Allocation of Square footage During This Cost Report Year</t>
  </si>
  <si>
    <t>Date Built for Newly Constructed Nursing Home Only</t>
  </si>
  <si>
    <t>The associated Direct Care Expenses incurred as a result of Line 13 Column (6) ECS and CHP Revenue Over Routine Revenue is Unallowable. 
As a result an adjustment to Schedule G Direct Care Account 9903 should show a credit adjustment for any expenses occurred and the related debit reported on Schedule G Unallowable Section.  
The adjustment should also be reported on Schedule G-5.</t>
  </si>
  <si>
    <t>3.  Indicate how Average Charge to Private Patients from Schedule G was calculated.</t>
  </si>
  <si>
    <t xml:space="preserve">TOTAL NURSING </t>
  </si>
  <si>
    <t xml:space="preserve">NURSING </t>
  </si>
  <si>
    <r>
      <t xml:space="preserve">INDIRECT REVENUE OFFSET  </t>
    </r>
    <r>
      <rPr>
        <sz val="8"/>
        <rFont val="Times New Roman"/>
        <family val="1"/>
      </rPr>
      <t>(Attach Schedule)</t>
    </r>
  </si>
  <si>
    <t>[1] If management services, complete Schedule A Page 3.</t>
  </si>
  <si>
    <t>Total number of Direct Care Staffing W2s for the entire year.  
Direct Care Staffing only includes those In-House Direct Care Staff reported on the Cost Report Schedule G accounts:
DNS 5111.01
RN 5111.02
LPN 5111.03 
Certified Nursing Assistants 5111.04
Other Nursing With Administrative Duties 5111.05</t>
  </si>
  <si>
    <t>Total number of W2s associated with Direct Care Staff for the entire year that exited the following positions for any reason (Terminated, Quit, or Transferred out of Direct Care Staffing positions to other Staffing Positions).  
This only includes those In-House Direct Care Staff reported on Cost Report Schedule G accounts:
DNS 5111.01
RN 5111.02 
LPN 5111.03
Certified Nursing Assistants 5111.04 
Other Nursing With Administrative Duties 5111.05</t>
  </si>
  <si>
    <t>[3] Include Class Code 20, 45, 50, 60, 62 and 63 in columns 1 and 4 for Medicaid</t>
  </si>
  <si>
    <t>Indirect</t>
  </si>
  <si>
    <t>Fair Market Rental</t>
  </si>
  <si>
    <t>RATE
(Part B, Col. 11)</t>
  </si>
  <si>
    <t>RATE 
(Col. 3)</t>
  </si>
  <si>
    <t>Nursing Facility</t>
  </si>
  <si>
    <t>Indirect - please detail below</t>
  </si>
  <si>
    <t>Fair Market Rental - please detail below</t>
  </si>
  <si>
    <r>
      <t xml:space="preserve">Total Proshare Expenditures by Rate Component </t>
    </r>
    <r>
      <rPr>
        <sz val="10"/>
        <rFont val="Times New Roman"/>
        <family val="1"/>
      </rPr>
      <t>(line 16 + 17 +18 + 19)</t>
    </r>
  </si>
  <si>
    <t>(line 20 must equal line 8, else "errrrrrrrrr")</t>
  </si>
  <si>
    <t xml:space="preserve">Other Current Assets </t>
  </si>
  <si>
    <t>Other Current Liabilities</t>
  </si>
  <si>
    <t>Other Long-Term Liabilities</t>
  </si>
  <si>
    <t>Other Non-Current Assets</t>
  </si>
  <si>
    <r>
      <t xml:space="preserve">DIRECT CARE REVENUE OFFSET 
</t>
    </r>
    <r>
      <rPr>
        <sz val="8"/>
        <rFont val="Times New Roman"/>
        <family val="1"/>
      </rPr>
      <t>(Attach Schedule)</t>
    </r>
  </si>
  <si>
    <t>with WAC 388-96-117, I hereby certify that I am the contractor as defined in 74.46.20(10) and certify under penalty of perjury that this cost report is a true,</t>
  </si>
  <si>
    <t>correct, and complete representation of actual costs related to patient care prepared in accordance with applicable instructions provided by department,</t>
  </si>
  <si>
    <t xml:space="preserve">Ch. 74.46 RCW, and Ch. 388-96 WAC.  Further, where other costs not related to patient care are shown, they are classified as unallowable. </t>
  </si>
  <si>
    <t xml:space="preserve"> I understand that I can be criminally prosecuted if I have willfully made a false statement or willfully failed to report something I have a duty to report.</t>
  </si>
  <si>
    <t>Page 2 Schedule A</t>
  </si>
  <si>
    <t>Page 3 Schedule A  If not applicable to this facility input NA: -</t>
  </si>
  <si>
    <t>Page 4 Schedule A</t>
  </si>
  <si>
    <t>PART  F - ORGANIZATIONS AND INDIVIDUALS PROVIDING ALLOCATED EXPENSES</t>
  </si>
  <si>
    <t>PART G - ORGANIZATIONS AND INDIVIDUALS PROVIDING MANAGEMENT</t>
  </si>
  <si>
    <t>PART H - OPERATOR(S)</t>
  </si>
  <si>
    <t>PART I - PROPERTY OWNERSHIP (ORGANIZATION ONE)</t>
  </si>
  <si>
    <t>PART J - PROPERTY OWNERSHIP (ORGANIZATION TWO)</t>
  </si>
  <si>
    <t xml:space="preserve">Other Receivables </t>
  </si>
  <si>
    <r>
      <t xml:space="preserve">Nursing Supplies    </t>
    </r>
    <r>
      <rPr>
        <sz val="8"/>
        <rFont val="Times New Roman"/>
        <family val="1"/>
      </rPr>
      <t>(Attach Schedule)</t>
    </r>
  </si>
  <si>
    <r>
      <t xml:space="preserve">SQUARE FOOTAGE ADDED
</t>
    </r>
    <r>
      <rPr>
        <b/>
        <u val="single"/>
        <sz val="12"/>
        <rFont val="Times New Roman"/>
        <family val="1"/>
      </rPr>
      <t xml:space="preserve"> (For line 209 Structure is Prior Year Examined Square Footage Approved on Reason Code 19)</t>
    </r>
  </si>
  <si>
    <t>FAIR MARKET RENTAL CURRENT COST REPORT YEAR RENOVATIONS
 FOR FACILITY AGE RECALCUATION
This information is used for the Capital Fair Market Rental rate component.  
Attach detailed schedule(s) that support the current year additional square footage and renovations. 
If there is a change to square footage, include an attached detailed Site Plan that supports the total nursing home square footage reported on line 217. 
Note: please reference the 2017 Written Instruction Manual for further square footage information and instruction.</t>
  </si>
  <si>
    <t>Total Current Nursing Home Sq. Footage (Attach Supporting Schedule(s) and Site Plan) Lines 209 to 214</t>
  </si>
  <si>
    <r>
      <t xml:space="preserve">FOOD REVENUE OFFSET </t>
    </r>
    <r>
      <rPr>
        <sz val="8"/>
        <rFont val="Times New Roman"/>
        <family val="1"/>
      </rPr>
      <t>(Attach Schedule)</t>
    </r>
  </si>
  <si>
    <t>Total Other Unallowable</t>
  </si>
  <si>
    <t xml:space="preserve">COST REPORT SCHEDULE L DIRECT CARE EMPLOYEE TURNOVER </t>
  </si>
  <si>
    <t>DIRECT CARE EMPLOYEE TURNOVER PERCENTAGE:  Line 2 / Line 1</t>
  </si>
  <si>
    <t xml:space="preserve"> PERSONNEL INFORMATION RELATED TO DIRECT CARE EMPLOYEE TURNOVER </t>
  </si>
  <si>
    <t>SWING BED REVENUE ((Jan to Jun  Swing Beds Days times Swing Bed Rate) plus (July to Dec Swing Bed Days times Swing Bed Rate))
((Sch. M column 2, Lines 1 to 6 times *184.75) + (Schedule M column 2, Lines 7 to 12 times * 187.21))</t>
  </si>
  <si>
    <t>BALANCE DUE PROVIDER (Excess of Line 40 over Line 41)</t>
  </si>
  <si>
    <t>THE ORGANIZATION IS.  INPUT THE TYPE LISTED BELOW:</t>
  </si>
  <si>
    <t>Name (Last Name, First Name)</t>
  </si>
  <si>
    <t>Percent
 Owned:</t>
  </si>
  <si>
    <t>Percent 
Owned:</t>
  </si>
  <si>
    <t>Unallowable CNA Training (Indirect Care)</t>
  </si>
  <si>
    <t>_C000026</t>
  </si>
  <si>
    <t>=Schedule_A!$C$39</t>
  </si>
  <si>
    <t>_C000027</t>
  </si>
  <si>
    <t>=Schedule_A!$H$39</t>
  </si>
  <si>
    <t>_C000325</t>
  </si>
  <si>
    <t>=Schedule_N!$D$8</t>
  </si>
  <si>
    <t>_C000326</t>
  </si>
  <si>
    <t>=Schedule_N!$D$9</t>
  </si>
  <si>
    <t>_C000327</t>
  </si>
  <si>
    <t>=Schedule_N!$D$10</t>
  </si>
  <si>
    <t>_C000328</t>
  </si>
  <si>
    <t>=Schedule_N!$D$11</t>
  </si>
  <si>
    <t>_C000329</t>
  </si>
  <si>
    <t>=Schedule_N!$D$12</t>
  </si>
  <si>
    <t>_C000330</t>
  </si>
  <si>
    <t>=Schedule_N!$D$13</t>
  </si>
  <si>
    <t>_C000331</t>
  </si>
  <si>
    <t>=Schedule_N!$D$14</t>
  </si>
  <si>
    <t>_C000332</t>
  </si>
  <si>
    <t>=Schedule_N!$D$15</t>
  </si>
  <si>
    <t>_C000333</t>
  </si>
  <si>
    <t>=Schedule_N!$D$16</t>
  </si>
  <si>
    <t>_C000334</t>
  </si>
  <si>
    <t>=Schedule_N!$D$17</t>
  </si>
  <si>
    <t>_C000335</t>
  </si>
  <si>
    <t>=Schedule_N!$D$18</t>
  </si>
  <si>
    <t>_C000336</t>
  </si>
  <si>
    <t>=Schedule_N!$D$19</t>
  </si>
  <si>
    <t>_C000337</t>
  </si>
  <si>
    <t>=Schedule_N!$D$20</t>
  </si>
  <si>
    <t>_C000339</t>
  </si>
  <si>
    <t>=Schedule_N!$J$22</t>
  </si>
  <si>
    <t>_C000340</t>
  </si>
  <si>
    <t>=Schedule_N!$J$24</t>
  </si>
  <si>
    <t>_C000341</t>
  </si>
  <si>
    <t>=Schedule_N!$J$26</t>
  </si>
  <si>
    <t>_C000343</t>
  </si>
  <si>
    <t>=Schedule_N!$J$27</t>
  </si>
  <si>
    <t>_C000379</t>
  </si>
  <si>
    <t>=Schedule_N!$E$8</t>
  </si>
  <si>
    <t>_C000380</t>
  </si>
  <si>
    <t>=Schedule_N!$E$9</t>
  </si>
  <si>
    <t>_C000381</t>
  </si>
  <si>
    <t>=Schedule_N!$E$10</t>
  </si>
  <si>
    <t>_C000382</t>
  </si>
  <si>
    <t>=Schedule_N!$E$11</t>
  </si>
  <si>
    <t>_C000383</t>
  </si>
  <si>
    <t>=Schedule_N!$E$12</t>
  </si>
  <si>
    <t>_C000384</t>
  </si>
  <si>
    <t>=Schedule_N!$E$13</t>
  </si>
  <si>
    <t>_C000385</t>
  </si>
  <si>
    <t>=Schedule_N!$E$14</t>
  </si>
  <si>
    <t>_C000386</t>
  </si>
  <si>
    <t>=Schedule_N!$E$15</t>
  </si>
  <si>
    <t>_C000387</t>
  </si>
  <si>
    <t>=Schedule_N!$E$16</t>
  </si>
  <si>
    <t>_C000388</t>
  </si>
  <si>
    <t>=Schedule_N!$E$17</t>
  </si>
  <si>
    <t>_C000389</t>
  </si>
  <si>
    <t>=Schedule_N!$E$18</t>
  </si>
  <si>
    <t>_C000390</t>
  </si>
  <si>
    <t>=Schedule_N!$E$19</t>
  </si>
  <si>
    <t>_C000391</t>
  </si>
  <si>
    <t>=Schedule_N!$E$20</t>
  </si>
  <si>
    <t>_C000392</t>
  </si>
  <si>
    <t>=Schedule_N!$F$8</t>
  </si>
  <si>
    <t>_C000393</t>
  </si>
  <si>
    <t>=Schedule_N!$F$9</t>
  </si>
  <si>
    <t>_C000394</t>
  </si>
  <si>
    <t>=Schedule_N!$F$10</t>
  </si>
  <si>
    <t>_C000395</t>
  </si>
  <si>
    <t>=Schedule_N!$F$11</t>
  </si>
  <si>
    <t>_C000396</t>
  </si>
  <si>
    <t>=Schedule_N!$F$12</t>
  </si>
  <si>
    <t>_C000397</t>
  </si>
  <si>
    <t>=Schedule_N!$F$13</t>
  </si>
  <si>
    <t>_C000398</t>
  </si>
  <si>
    <t>=Schedule_N!$F$14</t>
  </si>
  <si>
    <t>_C000399</t>
  </si>
  <si>
    <t>=Schedule_N!$F$15</t>
  </si>
  <si>
    <t>_C000400</t>
  </si>
  <si>
    <t>=Schedule_N!$F$16</t>
  </si>
  <si>
    <t>_C000401</t>
  </si>
  <si>
    <t>=Schedule_N!$F$17</t>
  </si>
  <si>
    <t>_C000402</t>
  </si>
  <si>
    <t>=Schedule_N!$F$18</t>
  </si>
  <si>
    <t>_C000403</t>
  </si>
  <si>
    <t>=Schedule_N!$F$19</t>
  </si>
  <si>
    <t>_C000404</t>
  </si>
  <si>
    <t>=Schedule_N!$F$20</t>
  </si>
  <si>
    <t>_C000405</t>
  </si>
  <si>
    <t>=Schedule_N!$G$8</t>
  </si>
  <si>
    <t>_C000406</t>
  </si>
  <si>
    <t>=Schedule_N!$G$9</t>
  </si>
  <si>
    <t>_C000407</t>
  </si>
  <si>
    <t>=Schedule_N!$G$10</t>
  </si>
  <si>
    <t>_C000408</t>
  </si>
  <si>
    <t>=Schedule_N!$G$11</t>
  </si>
  <si>
    <t>_C000409</t>
  </si>
  <si>
    <t>=Schedule_N!$G$12</t>
  </si>
  <si>
    <t>_C000410</t>
  </si>
  <si>
    <t>=Schedule_N!$G$13</t>
  </si>
  <si>
    <t>_C000411</t>
  </si>
  <si>
    <t>=Schedule_N!$G$14</t>
  </si>
  <si>
    <t>_C000412</t>
  </si>
  <si>
    <t>=Schedule_N!$G$15</t>
  </si>
  <si>
    <t>_C000413</t>
  </si>
  <si>
    <t>=Schedule_N!$G$16</t>
  </si>
  <si>
    <t>_C000414</t>
  </si>
  <si>
    <t>=Schedule_N!$G$17</t>
  </si>
  <si>
    <t>_C000415</t>
  </si>
  <si>
    <t>=Schedule_N!$G$18</t>
  </si>
  <si>
    <t>_C000416</t>
  </si>
  <si>
    <t>=Schedule_N!$G$19</t>
  </si>
  <si>
    <t>_C000417</t>
  </si>
  <si>
    <t>=Schedule_N!$G$20</t>
  </si>
  <si>
    <t>_C000418</t>
  </si>
  <si>
    <t>=Schedule_N!$H$8</t>
  </si>
  <si>
    <t>_C000419</t>
  </si>
  <si>
    <t>=Schedule_N!$H$9</t>
  </si>
  <si>
    <t>_C000420</t>
  </si>
  <si>
    <t>=Schedule_N!$H$10</t>
  </si>
  <si>
    <t>_C000421</t>
  </si>
  <si>
    <t>=Schedule_N!$H$11</t>
  </si>
  <si>
    <t>_C000422</t>
  </si>
  <si>
    <t>=Schedule_N!$H$12</t>
  </si>
  <si>
    <t>_C000423</t>
  </si>
  <si>
    <t>=Schedule_N!$H$13</t>
  </si>
  <si>
    <t>_C000424</t>
  </si>
  <si>
    <t>=Schedule_N!$H$14</t>
  </si>
  <si>
    <t>_C000425</t>
  </si>
  <si>
    <t>=Schedule_N!$H$15</t>
  </si>
  <si>
    <t>_C000426</t>
  </si>
  <si>
    <t>=Schedule_N!$H$16</t>
  </si>
  <si>
    <t>_C000427</t>
  </si>
  <si>
    <t>=Schedule_N!$H$17</t>
  </si>
  <si>
    <t>_C000428</t>
  </si>
  <si>
    <t>=Schedule_N!$H$18</t>
  </si>
  <si>
    <t>_C000429</t>
  </si>
  <si>
    <t>=Schedule_N!$H$19</t>
  </si>
  <si>
    <t>_C000430</t>
  </si>
  <si>
    <t>=Schedule_N!$H$20</t>
  </si>
  <si>
    <t>_C000431</t>
  </si>
  <si>
    <t>=Schedule_N!$J$8</t>
  </si>
  <si>
    <t>_C000432</t>
  </si>
  <si>
    <t>=Schedule_N!$J$9</t>
  </si>
  <si>
    <t>_C000433</t>
  </si>
  <si>
    <t>=Schedule_N!$J$10</t>
  </si>
  <si>
    <t>_C000434</t>
  </si>
  <si>
    <t>=Schedule_N!$J$11</t>
  </si>
  <si>
    <t>_C000435</t>
  </si>
  <si>
    <t>=Schedule_N!$J$12</t>
  </si>
  <si>
    <t>_C000436</t>
  </si>
  <si>
    <t>=Schedule_N!$J$13</t>
  </si>
  <si>
    <t>_C000437</t>
  </si>
  <si>
    <t>=Schedule_N!$J$14</t>
  </si>
  <si>
    <t>_C000438</t>
  </si>
  <si>
    <t>=Schedule_N!$J$15</t>
  </si>
  <si>
    <t>_C000439</t>
  </si>
  <si>
    <t>=Schedule_N!$J$16</t>
  </si>
  <si>
    <t>_C000440</t>
  </si>
  <si>
    <t>=Schedule_N!$J$17</t>
  </si>
  <si>
    <t>_C000441</t>
  </si>
  <si>
    <t>=Schedule_N!$J$18</t>
  </si>
  <si>
    <t>_C000442</t>
  </si>
  <si>
    <t>=Schedule_N!$J$19</t>
  </si>
  <si>
    <t>_C000443</t>
  </si>
  <si>
    <t>=Schedule_N!$E$22</t>
  </si>
  <si>
    <t>_C000445</t>
  </si>
  <si>
    <t>=Schedule_N!$E$24</t>
  </si>
  <si>
    <t>_C000446</t>
  </si>
  <si>
    <t>=Schedule_N!$E$26</t>
  </si>
  <si>
    <t>_C000447</t>
  </si>
  <si>
    <t>='Schedule_O '!$D$9</t>
  </si>
  <si>
    <t>_C000448</t>
  </si>
  <si>
    <t>='Schedule_O '!$E$9</t>
  </si>
  <si>
    <t>_C000449</t>
  </si>
  <si>
    <t>='Schedule_O '!$F$9</t>
  </si>
  <si>
    <t>_C000467</t>
  </si>
  <si>
    <t>='Schedule_O '!$D$11</t>
  </si>
  <si>
    <t>_C000468</t>
  </si>
  <si>
    <t>='Schedule_O '!$E$11</t>
  </si>
  <si>
    <t>_C000469</t>
  </si>
  <si>
    <t>='Schedule_O '!$F$11</t>
  </si>
  <si>
    <t>_C000472</t>
  </si>
  <si>
    <t>='Schedule_O '!$D$15</t>
  </si>
  <si>
    <t>_C000473</t>
  </si>
  <si>
    <t>='Schedule_O '!$E$15</t>
  </si>
  <si>
    <t>_C000474</t>
  </si>
  <si>
    <t>='Schedule_O '!$F$15</t>
  </si>
  <si>
    <t>_C000475</t>
  </si>
  <si>
    <t>='Schedule_O '!$G$15</t>
  </si>
  <si>
    <t>_C000476</t>
  </si>
  <si>
    <t>='Schedule_O '!$H$15</t>
  </si>
  <si>
    <t>_C000478</t>
  </si>
  <si>
    <t>='Schedule_O '!$D$16</t>
  </si>
  <si>
    <t>_C000479</t>
  </si>
  <si>
    <t>='Schedule_O '!$E$16</t>
  </si>
  <si>
    <t>_C000480</t>
  </si>
  <si>
    <t>='Schedule_O '!$F$16</t>
  </si>
  <si>
    <t>_C000481</t>
  </si>
  <si>
    <t>='Schedule_O '!$G$16</t>
  </si>
  <si>
    <t>_C000482</t>
  </si>
  <si>
    <t>='Schedule_O '!$H$16</t>
  </si>
  <si>
    <t>_C000490</t>
  </si>
  <si>
    <t>='Schedule_O '!$D$18</t>
  </si>
  <si>
    <t>_C000491</t>
  </si>
  <si>
    <t>='Schedule_O '!$E$18</t>
  </si>
  <si>
    <t>_C000492</t>
  </si>
  <si>
    <t>='Schedule_O '!$F$18</t>
  </si>
  <si>
    <t>_C000493</t>
  </si>
  <si>
    <t>='Schedule_O '!$G$18</t>
  </si>
  <si>
    <t>_C000494</t>
  </si>
  <si>
    <t>='Schedule_O '!$H$18</t>
  </si>
  <si>
    <t>_C000501</t>
  </si>
  <si>
    <t>='Schedule_O '!$D$10</t>
  </si>
  <si>
    <t>_C000502</t>
  </si>
  <si>
    <t>='Schedule_O '!$E$10</t>
  </si>
  <si>
    <t>_C000503</t>
  </si>
  <si>
    <t>='Schedule_O '!$F$10</t>
  </si>
  <si>
    <t>_C000504</t>
  </si>
  <si>
    <t>='Schedule_O '!$D$17</t>
  </si>
  <si>
    <t>_C000505</t>
  </si>
  <si>
    <t>='Schedule_O '!$E$17</t>
  </si>
  <si>
    <t>_C000506</t>
  </si>
  <si>
    <t>='Schedule_O '!$F$17</t>
  </si>
  <si>
    <t>_C000507</t>
  </si>
  <si>
    <t>='Schedule_O '!$G$17</t>
  </si>
  <si>
    <t>_C000508</t>
  </si>
  <si>
    <t>='Schedule_O '!$D$25</t>
  </si>
  <si>
    <t>_C000509</t>
  </si>
  <si>
    <t>='Schedule_O '!$E$25</t>
  </si>
  <si>
    <t>_C000510</t>
  </si>
  <si>
    <t>='Schedule_O '!$F$25</t>
  </si>
  <si>
    <t>_C000511</t>
  </si>
  <si>
    <t>='Schedule_O '!$G$25</t>
  </si>
  <si>
    <t>_C000512</t>
  </si>
  <si>
    <t>='Schedule_O '!$H$25</t>
  </si>
  <si>
    <t>_C000513</t>
  </si>
  <si>
    <t>='Schedule_O '!$H$17</t>
  </si>
  <si>
    <t>_C000514</t>
  </si>
  <si>
    <t>='Schedule_O '!$D$26</t>
  </si>
  <si>
    <t>_C000515</t>
  </si>
  <si>
    <t>='Schedule_O '!$E$26</t>
  </si>
  <si>
    <t>_C000516</t>
  </si>
  <si>
    <t>='Schedule_O '!$F$26</t>
  </si>
  <si>
    <t>_C000517</t>
  </si>
  <si>
    <t>='Schedule_O '!$G$26</t>
  </si>
  <si>
    <t>_C000518</t>
  </si>
  <si>
    <t>='Schedule_O '!$H$26</t>
  </si>
  <si>
    <t>_C000519</t>
  </si>
  <si>
    <t>='Schedule_O '!$I$26</t>
  </si>
  <si>
    <t>_C000520</t>
  </si>
  <si>
    <t>='Schedule_O '!$D$29</t>
  </si>
  <si>
    <t>_C000521</t>
  </si>
  <si>
    <t>='Schedule_O '!$E$29</t>
  </si>
  <si>
    <t>_C000522</t>
  </si>
  <si>
    <t>='Schedule_O '!$F$29</t>
  </si>
  <si>
    <t>_C000523</t>
  </si>
  <si>
    <t>='Schedule_O '!$G$29</t>
  </si>
  <si>
    <t>_C000524</t>
  </si>
  <si>
    <t>='Schedule_O '!$H$29</t>
  </si>
  <si>
    <t>_C000525</t>
  </si>
  <si>
    <t>='Schedule_O '!$J$26</t>
  </si>
  <si>
    <t>_C000526</t>
  </si>
  <si>
    <t>='Schedule_O '!$L$29</t>
  </si>
  <si>
    <t>_C000527</t>
  </si>
  <si>
    <t>='Schedule_O '!$M$29</t>
  </si>
  <si>
    <t>_C000528</t>
  </si>
  <si>
    <t>='Schedule_O '!$N$29</t>
  </si>
  <si>
    <t>_C000534</t>
  </si>
  <si>
    <t>='Schedule_O '!$K$26</t>
  </si>
  <si>
    <t>_C000538</t>
  </si>
  <si>
    <t>='Schedule_O '!$D$31</t>
  </si>
  <si>
    <t>_C000539</t>
  </si>
  <si>
    <t>='Schedule_O '!$E$31</t>
  </si>
  <si>
    <t>_C000540</t>
  </si>
  <si>
    <t>='Schedule_O '!$F$31</t>
  </si>
  <si>
    <t>_C000541</t>
  </si>
  <si>
    <t>='Schedule_O '!$G$31</t>
  </si>
  <si>
    <t>_C000542</t>
  </si>
  <si>
    <t>='Schedule_O '!$H$31</t>
  </si>
  <si>
    <t>_C000544</t>
  </si>
  <si>
    <t>='Schedule_O '!$L$31</t>
  </si>
  <si>
    <t>_C000545</t>
  </si>
  <si>
    <t>='Schedule_O '!$M$31</t>
  </si>
  <si>
    <t>_C000546</t>
  </si>
  <si>
    <t>='Schedule_O '!$N$31</t>
  </si>
  <si>
    <t>_C000565</t>
  </si>
  <si>
    <t>='Schedule_O '!$D$38</t>
  </si>
  <si>
    <t>_C000566</t>
  </si>
  <si>
    <t>='Schedule_O '!$E$38</t>
  </si>
  <si>
    <t>_C000567</t>
  </si>
  <si>
    <t>='Schedule_O '!$F$38</t>
  </si>
  <si>
    <t>_C000568</t>
  </si>
  <si>
    <t>='Schedule_O '!$G$38</t>
  </si>
  <si>
    <t>_C000569</t>
  </si>
  <si>
    <t>='Schedule_O '!$H$38</t>
  </si>
  <si>
    <t>_C000571</t>
  </si>
  <si>
    <t>='Schedule_O '!$L$38</t>
  </si>
  <si>
    <t>_C000572</t>
  </si>
  <si>
    <t>='Schedule_O '!$M$38</t>
  </si>
  <si>
    <t>_C000573</t>
  </si>
  <si>
    <t>='Schedule_O '!$N$38</t>
  </si>
  <si>
    <t>_C000574</t>
  </si>
  <si>
    <t>='Schedule_O '!$D$48</t>
  </si>
  <si>
    <t>_C000575</t>
  </si>
  <si>
    <t>='Schedule_O '!$E$48</t>
  </si>
  <si>
    <t>_C000576</t>
  </si>
  <si>
    <t>='Schedule_O '!$F$48</t>
  </si>
  <si>
    <t>_C000579</t>
  </si>
  <si>
    <t>='Schedule_O '!$G$48</t>
  </si>
  <si>
    <t>_C000586</t>
  </si>
  <si>
    <t>='Schedule_O '!$D$50</t>
  </si>
  <si>
    <t>_C000588</t>
  </si>
  <si>
    <t>='Schedule_O '!$F$50</t>
  </si>
  <si>
    <t>_C000591</t>
  </si>
  <si>
    <t>='Schedule_O '!$G$50</t>
  </si>
  <si>
    <t>_C000604</t>
  </si>
  <si>
    <t>='Schedule_O '!$D$56</t>
  </si>
  <si>
    <t>_C000605</t>
  </si>
  <si>
    <t>='Schedule_O '!$E$56</t>
  </si>
  <si>
    <t>_C000606</t>
  </si>
  <si>
    <t>='Schedule_O '!$F$56</t>
  </si>
  <si>
    <t>_C000609</t>
  </si>
  <si>
    <t>='Schedule_O '!$G$56</t>
  </si>
  <si>
    <t>_C000610</t>
  </si>
  <si>
    <t>='Schedule_O '!$I$62</t>
  </si>
  <si>
    <t>_C000611</t>
  </si>
  <si>
    <t>='Schedule_O '!$I$63</t>
  </si>
  <si>
    <t>_C000612</t>
  </si>
  <si>
    <t>='Schedule_O '!$I$64</t>
  </si>
  <si>
    <t>_C000613</t>
  </si>
  <si>
    <t>='Schedule_O '!$I$65</t>
  </si>
  <si>
    <t>_C000614</t>
  </si>
  <si>
    <t>='Schedule_O '!$I$66</t>
  </si>
  <si>
    <t>_C000615</t>
  </si>
  <si>
    <t>='Schedule_O '!$I$67</t>
  </si>
  <si>
    <t>_C000616</t>
  </si>
  <si>
    <t>='Schedule_O '!$I$68</t>
  </si>
  <si>
    <t>_C000617</t>
  </si>
  <si>
    <t>='Schedule_O '!$I$69</t>
  </si>
  <si>
    <t>_C000623</t>
  </si>
  <si>
    <t>='Schedule_G-8'!$D$13</t>
  </si>
  <si>
    <t>_C000625</t>
  </si>
  <si>
    <t>='Schedule_O '!$I$70</t>
  </si>
  <si>
    <t>_C000626</t>
  </si>
  <si>
    <t>='Schedule_O '!$I$71</t>
  </si>
  <si>
    <t>_C000628</t>
  </si>
  <si>
    <t>=Schedule_M!$D$8</t>
  </si>
  <si>
    <t>_C000629</t>
  </si>
  <si>
    <t>=Schedule_M!$G$8</t>
  </si>
  <si>
    <t>_C000631</t>
  </si>
  <si>
    <t>=Schedule_M!$D$9</t>
  </si>
  <si>
    <t>_C000632</t>
  </si>
  <si>
    <t>=Schedule_M!$G$9</t>
  </si>
  <si>
    <t>_C000634</t>
  </si>
  <si>
    <t>=Schedule_M!$D$10</t>
  </si>
  <si>
    <t>_C000635</t>
  </si>
  <si>
    <t>=Schedule_M!$G$10</t>
  </si>
  <si>
    <t>_C000637</t>
  </si>
  <si>
    <t>=Schedule_M!$D$11</t>
  </si>
  <si>
    <t>_C000638</t>
  </si>
  <si>
    <t>=Schedule_M!$G$11</t>
  </si>
  <si>
    <t>_C000640</t>
  </si>
  <si>
    <t>=Schedule_M!$D$12</t>
  </si>
  <si>
    <t>_C000641</t>
  </si>
  <si>
    <t>=Schedule_M!$G$12</t>
  </si>
  <si>
    <t>_C000643</t>
  </si>
  <si>
    <t>=Schedule_M!$D$13</t>
  </si>
  <si>
    <t>_C000644</t>
  </si>
  <si>
    <t>=Schedule_M!$G$13</t>
  </si>
  <si>
    <t>_C000646</t>
  </si>
  <si>
    <t>=Schedule_M!$D$14</t>
  </si>
  <si>
    <t>_C000647</t>
  </si>
  <si>
    <t>=Schedule_M!$G$14</t>
  </si>
  <si>
    <t>_C000649</t>
  </si>
  <si>
    <t>=Schedule_M!$D$15</t>
  </si>
  <si>
    <t>_C000650</t>
  </si>
  <si>
    <t>=Schedule_M!$G$15</t>
  </si>
  <si>
    <t>_C000652</t>
  </si>
  <si>
    <t>=Schedule_M!$D$16</t>
  </si>
  <si>
    <t>_C000653</t>
  </si>
  <si>
    <t>=Schedule_M!$G$16</t>
  </si>
  <si>
    <t>_C000655</t>
  </si>
  <si>
    <t>=Schedule_M!$D$17</t>
  </si>
  <si>
    <t>_C000656</t>
  </si>
  <si>
    <t>=Schedule_M!$G$17</t>
  </si>
  <si>
    <t>_C000658</t>
  </si>
  <si>
    <t>=Schedule_M!$D$18</t>
  </si>
  <si>
    <t>_C000659</t>
  </si>
  <si>
    <t>=Schedule_M!$G$18</t>
  </si>
  <si>
    <t>_C000661</t>
  </si>
  <si>
    <t>=Schedule_M!$D$19</t>
  </si>
  <si>
    <t>_C000662</t>
  </si>
  <si>
    <t>=Schedule_M!$G$19</t>
  </si>
  <si>
    <t>_C000665</t>
  </si>
  <si>
    <t>=Schedule_M!$G$20</t>
  </si>
  <si>
    <t>_C000673</t>
  </si>
  <si>
    <t>=Schedule_M!$D$21</t>
  </si>
  <si>
    <t>_C000674</t>
  </si>
  <si>
    <t>=Schedule_M!$G$21</t>
  </si>
  <si>
    <t>_C000676</t>
  </si>
  <si>
    <t>=Schedule_G!$J$62</t>
  </si>
  <si>
    <t>_C000678</t>
  </si>
  <si>
    <t>=Schedule_G!$J$81</t>
  </si>
  <si>
    <t>_C000680</t>
  </si>
  <si>
    <t>=Schedule_G!$J$107</t>
  </si>
  <si>
    <t>_C000684</t>
  </si>
  <si>
    <t>=Schedule_G!$J$63</t>
  </si>
  <si>
    <t>_C000686</t>
  </si>
  <si>
    <t>=Schedule_G!$J$82</t>
  </si>
  <si>
    <t>_C000688</t>
  </si>
  <si>
    <t>=Schedule_G!$J$108</t>
  </si>
  <si>
    <t>_C000692</t>
  </si>
  <si>
    <t>=Schedule_G!$J$64</t>
  </si>
  <si>
    <t>_C000694</t>
  </si>
  <si>
    <t>=Schedule_G!$J$83</t>
  </si>
  <si>
    <t>_C000696</t>
  </si>
  <si>
    <t>=Schedule_G!$J$109</t>
  </si>
  <si>
    <t>_C000700</t>
  </si>
  <si>
    <t>=Schedule_G!$J$65</t>
  </si>
  <si>
    <t>_C000702</t>
  </si>
  <si>
    <t>=Schedule_G!$J$84</t>
  </si>
  <si>
    <t>_C000704</t>
  </si>
  <si>
    <t>=Schedule_G!$J$110</t>
  </si>
  <si>
    <t>_C000708</t>
  </si>
  <si>
    <t>=Schedule_G!$J$314</t>
  </si>
  <si>
    <t>_C000716</t>
  </si>
  <si>
    <t>=Schedule_G!$J$298</t>
  </si>
  <si>
    <t>_C000724</t>
  </si>
  <si>
    <t>=Schedule_G!$J$306</t>
  </si>
  <si>
    <t>_C000732</t>
  </si>
  <si>
    <t>=Schedule_G!$J$322</t>
  </si>
  <si>
    <t>_C000733</t>
  </si>
  <si>
    <t>=Schedule_G!$J$330</t>
  </si>
  <si>
    <t>_C000740</t>
  </si>
  <si>
    <t>=Schedule_G!$J$69</t>
  </si>
  <si>
    <t>_C000742</t>
  </si>
  <si>
    <t>=Schedule_G!$J$88</t>
  </si>
  <si>
    <t>_C000744</t>
  </si>
  <si>
    <t>=Schedule_G!$J$114</t>
  </si>
  <si>
    <t>_C000756</t>
  </si>
  <si>
    <t>=Schedule_G!$J$70</t>
  </si>
  <si>
    <t>_C000760</t>
  </si>
  <si>
    <t>=Schedule_G!$J$115</t>
  </si>
  <si>
    <t>_C000764</t>
  </si>
  <si>
    <t>=Schedule_G!$J$71</t>
  </si>
  <si>
    <t>_C000768</t>
  </si>
  <si>
    <t>=Schedule_G!$J$116</t>
  </si>
  <si>
    <t>_C000772</t>
  </si>
  <si>
    <t>=Schedule_G!$J$72</t>
  </si>
  <si>
    <t>_C000774</t>
  </si>
  <si>
    <t>=Schedule_G!$J$91</t>
  </si>
  <si>
    <t>_C000776</t>
  </si>
  <si>
    <t>=Schedule_G!$J$117</t>
  </si>
  <si>
    <t>_C000780</t>
  </si>
  <si>
    <t>=Schedule_G!$J$73</t>
  </si>
  <si>
    <t>_C000782</t>
  </si>
  <si>
    <t>=Schedule_G!$J$92</t>
  </si>
  <si>
    <t>_C000784</t>
  </si>
  <si>
    <t>=Schedule_G!$J$118</t>
  </si>
  <si>
    <t>_C000812</t>
  </si>
  <si>
    <t>=Schedule_G!$J$76</t>
  </si>
  <si>
    <t>_C000814</t>
  </si>
  <si>
    <t>=Schedule_G!$J$105</t>
  </si>
  <si>
    <t>_C000816</t>
  </si>
  <si>
    <t>=Schedule_G!$J$121</t>
  </si>
  <si>
    <t>_C000820</t>
  </si>
  <si>
    <t>=Schedule_G!$J$159</t>
  </si>
  <si>
    <t>_C000826</t>
  </si>
  <si>
    <t>=Schedule_G!$J$160</t>
  </si>
  <si>
    <t>_C000832</t>
  </si>
  <si>
    <t>=Schedule_G!$J$161</t>
  </si>
  <si>
    <t>_C000838</t>
  </si>
  <si>
    <t>=Schedule_G!$J$162</t>
  </si>
  <si>
    <t>_C000850</t>
  </si>
  <si>
    <t>=Schedule_G!$J$163</t>
  </si>
  <si>
    <t>_C000856</t>
  </si>
  <si>
    <t>=Schedule_G!$J$164</t>
  </si>
  <si>
    <t>_C000862</t>
  </si>
  <si>
    <t>=Schedule_G!$J$165</t>
  </si>
  <si>
    <t>_C000868</t>
  </si>
  <si>
    <t>=Schedule_G!$J$166</t>
  </si>
  <si>
    <t>_C000872</t>
  </si>
  <si>
    <t>=Schedule_G!$J$223</t>
  </si>
  <si>
    <t>_C000874</t>
  </si>
  <si>
    <t>=Schedule_G!$J$236</t>
  </si>
  <si>
    <t>_C000880</t>
  </si>
  <si>
    <t>=Schedule_G!$J$129</t>
  </si>
  <si>
    <t>_C000886</t>
  </si>
  <si>
    <t>=Schedule_G!$J$245</t>
  </si>
  <si>
    <t>_C000892</t>
  </si>
  <si>
    <t>=Schedule_G!$J$138</t>
  </si>
  <si>
    <t>_C000904</t>
  </si>
  <si>
    <t>=Schedule_G!$J$265</t>
  </si>
  <si>
    <t>_C000927</t>
  </si>
  <si>
    <t>=Schedule_B!$G$40</t>
  </si>
  <si>
    <t>_C000928</t>
  </si>
  <si>
    <t>=Schedule_B!$G$41</t>
  </si>
  <si>
    <t>_C000929</t>
  </si>
  <si>
    <t>=Schedule_B!$G$42</t>
  </si>
  <si>
    <t>_C000930</t>
  </si>
  <si>
    <t>=Schedule_B!$G$43</t>
  </si>
  <si>
    <t>_C000931</t>
  </si>
  <si>
    <t>=Schedule_B!$G$44</t>
  </si>
  <si>
    <t>_C000932</t>
  </si>
  <si>
    <t>=Schedule_B!$G$45</t>
  </si>
  <si>
    <t>_C000933</t>
  </si>
  <si>
    <t>=Schedule_B!$G$46</t>
  </si>
  <si>
    <t>_C000934</t>
  </si>
  <si>
    <t>=Schedule_B!$G$50</t>
  </si>
  <si>
    <t>_C000935</t>
  </si>
  <si>
    <t>=Schedule_B!$G$47</t>
  </si>
  <si>
    <t>_C000936</t>
  </si>
  <si>
    <t>=Schedule_B!$G$48</t>
  </si>
  <si>
    <t>_C000937</t>
  </si>
  <si>
    <t>=Schedule_B!$H$40</t>
  </si>
  <si>
    <t>_C000938</t>
  </si>
  <si>
    <t>=Schedule_B!$H$41</t>
  </si>
  <si>
    <t>_C000939</t>
  </si>
  <si>
    <t>=Schedule_B!$H$42</t>
  </si>
  <si>
    <t>_C000940</t>
  </si>
  <si>
    <t>=Schedule_B!$H$43</t>
  </si>
  <si>
    <t>_C000941</t>
  </si>
  <si>
    <t>=Schedule_B!$H$44</t>
  </si>
  <si>
    <t>_C000942</t>
  </si>
  <si>
    <t>=Schedule_B!$H$45</t>
  </si>
  <si>
    <t>_C000943</t>
  </si>
  <si>
    <t>=Schedule_B!$H$46</t>
  </si>
  <si>
    <t>_C000944</t>
  </si>
  <si>
    <t>=Schedule_B!$H$50</t>
  </si>
  <si>
    <t>_C000945</t>
  </si>
  <si>
    <t>=Schedule_B!$H$47</t>
  </si>
  <si>
    <t>_C000946</t>
  </si>
  <si>
    <t>=Schedule_B!$H$48</t>
  </si>
  <si>
    <t>_C000947</t>
  </si>
  <si>
    <t>=Schedule_B!$I$40</t>
  </si>
  <si>
    <t>_C000948</t>
  </si>
  <si>
    <t>=Schedule_B!$I$41</t>
  </si>
  <si>
    <t>_C000949</t>
  </si>
  <si>
    <t>=Schedule_B!$I$42</t>
  </si>
  <si>
    <t>_C000950</t>
  </si>
  <si>
    <t>=Schedule_B!$I$43</t>
  </si>
  <si>
    <t>_C000951</t>
  </si>
  <si>
    <t>=Schedule_B!$I$44</t>
  </si>
  <si>
    <t>_C000952</t>
  </si>
  <si>
    <t>=Schedule_B!$I$45</t>
  </si>
  <si>
    <t>_C000953</t>
  </si>
  <si>
    <t>=Schedule_B!$I$46</t>
  </si>
  <si>
    <t>_C000954</t>
  </si>
  <si>
    <t>=Schedule_B!$I$50</t>
  </si>
  <si>
    <t>_C000955</t>
  </si>
  <si>
    <t>=Schedule_B!$I$47</t>
  </si>
  <si>
    <t>_C000956</t>
  </si>
  <si>
    <t>=Schedule_B!$I$48</t>
  </si>
  <si>
    <t>_C000957</t>
  </si>
  <si>
    <t>=Schedule_B!$G$29</t>
  </si>
  <si>
    <t>_C000958</t>
  </si>
  <si>
    <t>=Schedule_B!$G$30</t>
  </si>
  <si>
    <t>_C000959</t>
  </si>
  <si>
    <t>=Schedule_B!$G$31</t>
  </si>
  <si>
    <t>_C000960</t>
  </si>
  <si>
    <t>=Schedule_B!$G$32</t>
  </si>
  <si>
    <t>_C000961</t>
  </si>
  <si>
    <t>=Schedule_B!$G$33</t>
  </si>
  <si>
    <t>_C000962</t>
  </si>
  <si>
    <t>=Schedule_B!$G$34</t>
  </si>
  <si>
    <t>_C000963</t>
  </si>
  <si>
    <t>=Schedule_B!$G$35</t>
  </si>
  <si>
    <t>_C000964</t>
  </si>
  <si>
    <t>=Schedule_B!$G$36</t>
  </si>
  <si>
    <t>_C000966</t>
  </si>
  <si>
    <t>=Schedule_B!$G$37</t>
  </si>
  <si>
    <t>_C000967</t>
  </si>
  <si>
    <t>=Schedule_B!$G$38</t>
  </si>
  <si>
    <t>_C000968</t>
  </si>
  <si>
    <t>=Schedule_B!$H$29</t>
  </si>
  <si>
    <t>_C000969</t>
  </si>
  <si>
    <t>=Schedule_B!$H$30</t>
  </si>
  <si>
    <t>_C000970</t>
  </si>
  <si>
    <t>=Schedule_B!$H$31</t>
  </si>
  <si>
    <t>_C000971</t>
  </si>
  <si>
    <t>=Schedule_B!$H$32</t>
  </si>
  <si>
    <t>_C000972</t>
  </si>
  <si>
    <t>=Schedule_B!$H$33</t>
  </si>
  <si>
    <t>_C000973</t>
  </si>
  <si>
    <t>=Schedule_B!$H$34</t>
  </si>
  <si>
    <t>_C000974</t>
  </si>
  <si>
    <t>=Schedule_B!$H$35</t>
  </si>
  <si>
    <t>_C000975</t>
  </si>
  <si>
    <t>=Schedule_B!$H$36</t>
  </si>
  <si>
    <t>_C000977</t>
  </si>
  <si>
    <t>=Schedule_B!$H$37</t>
  </si>
  <si>
    <t>_C000978</t>
  </si>
  <si>
    <t>=Schedule_B!$H$38</t>
  </si>
  <si>
    <t>_C000990</t>
  </si>
  <si>
    <t>=Schedule_B!$I$29</t>
  </si>
  <si>
    <t>_C000991</t>
  </si>
  <si>
    <t>=Schedule_B!$I$30</t>
  </si>
  <si>
    <t>_C000992</t>
  </si>
  <si>
    <t>=Schedule_B!$I$31</t>
  </si>
  <si>
    <t>_C000993</t>
  </si>
  <si>
    <t>=Schedule_B!$I$32</t>
  </si>
  <si>
    <t>_C000994</t>
  </si>
  <si>
    <t>=Schedule_B!$I$33</t>
  </si>
  <si>
    <t>_C000995</t>
  </si>
  <si>
    <t>=Schedule_B!$I$34</t>
  </si>
  <si>
    <t>_C000996</t>
  </si>
  <si>
    <t>=Schedule_B!$I$35</t>
  </si>
  <si>
    <t>_C000997</t>
  </si>
  <si>
    <t>=Schedule_B!$I$36</t>
  </si>
  <si>
    <t>_C000998</t>
  </si>
  <si>
    <t>=Schedule_B!$I$37</t>
  </si>
  <si>
    <t>_C000999</t>
  </si>
  <si>
    <t>=Schedule_G!$J$147</t>
  </si>
  <si>
    <t>_C001010</t>
  </si>
  <si>
    <t>=Schedule_M!$E$8</t>
  </si>
  <si>
    <t>_C001011</t>
  </si>
  <si>
    <t>=Schedule_M!$E$9</t>
  </si>
  <si>
    <t>_C001012</t>
  </si>
  <si>
    <t>=Schedule_M!$E$10</t>
  </si>
  <si>
    <t>_C001013</t>
  </si>
  <si>
    <t>=Schedule_M!$E$11</t>
  </si>
  <si>
    <t>_C001014</t>
  </si>
  <si>
    <t>=Schedule_M!$E$12</t>
  </si>
  <si>
    <t>_C001015</t>
  </si>
  <si>
    <t>=Schedule_M!$E$13</t>
  </si>
  <si>
    <t>_C001016</t>
  </si>
  <si>
    <t>=Schedule_M!$E$14</t>
  </si>
  <si>
    <t>_C001017</t>
  </si>
  <si>
    <t>=Schedule_M!$E$15</t>
  </si>
  <si>
    <t>_C001018</t>
  </si>
  <si>
    <t>=Schedule_M!$E$16</t>
  </si>
  <si>
    <t>_C001019</t>
  </si>
  <si>
    <t>=Schedule_M!$E$17</t>
  </si>
  <si>
    <t>_C001020</t>
  </si>
  <si>
    <t>=Schedule_M!$E$18</t>
  </si>
  <si>
    <t>_C001021</t>
  </si>
  <si>
    <t>=Schedule_M!$E$19</t>
  </si>
  <si>
    <t>_C001022</t>
  </si>
  <si>
    <t>=Schedule_M!$E$21</t>
  </si>
  <si>
    <t>_C001023</t>
  </si>
  <si>
    <t>=Schedule_M!$F$8</t>
  </si>
  <si>
    <t>_C001024</t>
  </si>
  <si>
    <t>=Schedule_M!$F$9</t>
  </si>
  <si>
    <t>_C001025</t>
  </si>
  <si>
    <t>=Schedule_M!$F$10</t>
  </si>
  <si>
    <t>_C001026</t>
  </si>
  <si>
    <t>=Schedule_M!$F$11</t>
  </si>
  <si>
    <t>_C001027</t>
  </si>
  <si>
    <t>=Schedule_M!$F$12</t>
  </si>
  <si>
    <t>_C001028</t>
  </si>
  <si>
    <t>=Schedule_M!$F$13</t>
  </si>
  <si>
    <t>_C001029</t>
  </si>
  <si>
    <t>=Schedule_M!$F$14</t>
  </si>
  <si>
    <t>_C001030</t>
  </si>
  <si>
    <t>=Schedule_M!$F$15</t>
  </si>
  <si>
    <t>_C001031</t>
  </si>
  <si>
    <t>=Schedule_M!$F$16</t>
  </si>
  <si>
    <t>_C001032</t>
  </si>
  <si>
    <t>=Schedule_M!$F$17</t>
  </si>
  <si>
    <t>_C001033</t>
  </si>
  <si>
    <t>=Schedule_M!$F$18</t>
  </si>
  <si>
    <t>_C001034</t>
  </si>
  <si>
    <t>=Schedule_M!$F$19</t>
  </si>
  <si>
    <t>_C001035</t>
  </si>
  <si>
    <t>=Schedule_M!$F$21</t>
  </si>
  <si>
    <t>_C001036</t>
  </si>
  <si>
    <t>=Schedule_M!$H$8</t>
  </si>
  <si>
    <t>_C001037</t>
  </si>
  <si>
    <t>=Schedule_M!$H$9</t>
  </si>
  <si>
    <t>_C001038</t>
  </si>
  <si>
    <t>=Schedule_M!$H$10</t>
  </si>
  <si>
    <t>_C001039</t>
  </si>
  <si>
    <t>=Schedule_M!$H$11</t>
  </si>
  <si>
    <t>_C001040</t>
  </si>
  <si>
    <t>=Schedule_M!$H$12</t>
  </si>
  <si>
    <t>_C001041</t>
  </si>
  <si>
    <t>=Schedule_M!$H$13</t>
  </si>
  <si>
    <t>_C001042</t>
  </si>
  <si>
    <t>=Schedule_M!$H$14</t>
  </si>
  <si>
    <t>_C001043</t>
  </si>
  <si>
    <t>=Schedule_M!$H$15</t>
  </si>
  <si>
    <t>_C001044</t>
  </si>
  <si>
    <t>=Schedule_M!$H$16</t>
  </si>
  <si>
    <t>_C001045</t>
  </si>
  <si>
    <t>=Schedule_M!$H$17</t>
  </si>
  <si>
    <t>_C001046</t>
  </si>
  <si>
    <t>=Schedule_M!$H$18</t>
  </si>
  <si>
    <t>_C001047</t>
  </si>
  <si>
    <t>=Schedule_M!$H$19</t>
  </si>
  <si>
    <t>_C001048</t>
  </si>
  <si>
    <t>=Schedule_M!$H$21</t>
  </si>
  <si>
    <t>_C001049</t>
  </si>
  <si>
    <t>=Schedule_M!$I$8</t>
  </si>
  <si>
    <t>_C001050</t>
  </si>
  <si>
    <t>=Schedule_M!$I$9</t>
  </si>
  <si>
    <t>_C001051</t>
  </si>
  <si>
    <t>=Schedule_M!$I$10</t>
  </si>
  <si>
    <t>_C001052</t>
  </si>
  <si>
    <t>=Schedule_M!$I$11</t>
  </si>
  <si>
    <t>_C001053</t>
  </si>
  <si>
    <t>=Schedule_M!$I$12</t>
  </si>
  <si>
    <t>_C001054</t>
  </si>
  <si>
    <t>=Schedule_M!$I$13</t>
  </si>
  <si>
    <t>_C001055</t>
  </si>
  <si>
    <t>=Schedule_M!$I$14</t>
  </si>
  <si>
    <t>_C001056</t>
  </si>
  <si>
    <t>=Schedule_M!$I$15</t>
  </si>
  <si>
    <t>_C001057</t>
  </si>
  <si>
    <t>=Schedule_M!$I$16</t>
  </si>
  <si>
    <t>_C001058</t>
  </si>
  <si>
    <t>=Schedule_M!$I$17</t>
  </si>
  <si>
    <t>_C001059</t>
  </si>
  <si>
    <t>=Schedule_M!$I$18</t>
  </si>
  <si>
    <t>_C001060</t>
  </si>
  <si>
    <t>=Schedule_M!$I$19</t>
  </si>
  <si>
    <t>_C001061</t>
  </si>
  <si>
    <t>=Schedule_M!$I$21</t>
  </si>
  <si>
    <t>_C001062</t>
  </si>
  <si>
    <t>=Schedule_B!$F$29</t>
  </si>
  <si>
    <t>_C001063</t>
  </si>
  <si>
    <t>=Schedule_B!$F$30</t>
  </si>
  <si>
    <t>_C001064</t>
  </si>
  <si>
    <t>=Schedule_B!$F$31</t>
  </si>
  <si>
    <t>_C001065</t>
  </si>
  <si>
    <t>=Schedule_B!$F$32</t>
  </si>
  <si>
    <t>_C001066</t>
  </si>
  <si>
    <t>=Schedule_B!$F$33</t>
  </si>
  <si>
    <t>_C001067</t>
  </si>
  <si>
    <t>=Schedule_B!$F$34</t>
  </si>
  <si>
    <t>_C001068</t>
  </si>
  <si>
    <t>=Schedule_B!$F$35</t>
  </si>
  <si>
    <t>_C001069</t>
  </si>
  <si>
    <t>=Schedule_B!$F$36</t>
  </si>
  <si>
    <t>_C001070</t>
  </si>
  <si>
    <t>=Schedule_B!$F$37</t>
  </si>
  <si>
    <t>_C001071</t>
  </si>
  <si>
    <t>=Schedule_B!$F$38</t>
  </si>
  <si>
    <t>_C001093</t>
  </si>
  <si>
    <t>=Schedule_B!$F$40</t>
  </si>
  <si>
    <t>_C001094</t>
  </si>
  <si>
    <t>=Schedule_B!$F$41</t>
  </si>
  <si>
    <t>_C001095</t>
  </si>
  <si>
    <t>=Schedule_B!$F$42</t>
  </si>
  <si>
    <t>_C001096</t>
  </si>
  <si>
    <t>=Schedule_B!$F$43</t>
  </si>
  <si>
    <t>_C001097</t>
  </si>
  <si>
    <t>=Schedule_B!$F$44</t>
  </si>
  <si>
    <t>_C001098</t>
  </si>
  <si>
    <t>=Schedule_B!$F$45</t>
  </si>
  <si>
    <t>_C001099</t>
  </si>
  <si>
    <t>=Schedule_B!$F$46</t>
  </si>
  <si>
    <t>_C001100</t>
  </si>
  <si>
    <t>=Schedule_B!$F$47</t>
  </si>
  <si>
    <t>_C001101</t>
  </si>
  <si>
    <t>=Schedule_B!$F$48</t>
  </si>
  <si>
    <t>_C001102</t>
  </si>
  <si>
    <t>=Schedule_B!$F$50</t>
  </si>
  <si>
    <t>_C001110</t>
  </si>
  <si>
    <t>=Schedule_B!$J$15</t>
  </si>
  <si>
    <t>_C001120</t>
  </si>
  <si>
    <t>=Schedule_B!$J$16</t>
  </si>
  <si>
    <t>_C001130</t>
  </si>
  <si>
    <t>=Schedule_B!$J$17</t>
  </si>
  <si>
    <t>_C001140</t>
  </si>
  <si>
    <t>=Schedule_B!$J$18</t>
  </si>
  <si>
    <t>_C001150</t>
  </si>
  <si>
    <t>=Schedule_B!$J$19</t>
  </si>
  <si>
    <t>_C001160</t>
  </si>
  <si>
    <t>=Schedule_B!$J$20</t>
  </si>
  <si>
    <t>_C001170</t>
  </si>
  <si>
    <t>=Schedule_B!$J$21</t>
  </si>
  <si>
    <t>_C001180</t>
  </si>
  <si>
    <t>=Schedule_B!$J$22</t>
  </si>
  <si>
    <t>_C001190</t>
  </si>
  <si>
    <t>=Schedule_B!$J$23</t>
  </si>
  <si>
    <t>_C001220</t>
  </si>
  <si>
    <t>=Schedule_B!$J$25</t>
  </si>
  <si>
    <t>_C001230</t>
  </si>
  <si>
    <t>=Schedule_B!$J$26</t>
  </si>
  <si>
    <t>_C001400</t>
  </si>
  <si>
    <t>=Schedule_B!$J$29</t>
  </si>
  <si>
    <t>_C001401</t>
  </si>
  <si>
    <t>=Schedule_B!$J$30</t>
  </si>
  <si>
    <t>_C001402</t>
  </si>
  <si>
    <t>=Schedule_B!$J$31</t>
  </si>
  <si>
    <t>_C001403</t>
  </si>
  <si>
    <t>=Schedule_B!$J$32</t>
  </si>
  <si>
    <t>_C001404</t>
  </si>
  <si>
    <t>=Schedule_B!$J$33</t>
  </si>
  <si>
    <t>_C001405</t>
  </si>
  <si>
    <t>=Schedule_B!$J$34</t>
  </si>
  <si>
    <t>_C001406</t>
  </si>
  <si>
    <t>=Schedule_B!$J$35</t>
  </si>
  <si>
    <t>_C001407</t>
  </si>
  <si>
    <t>=Schedule_B!$J$36</t>
  </si>
  <si>
    <t>_C001408</t>
  </si>
  <si>
    <t>=Schedule_B!$J$37</t>
  </si>
  <si>
    <t>_C001409</t>
  </si>
  <si>
    <t>=Schedule_B!$J$38</t>
  </si>
  <si>
    <t>_C001470</t>
  </si>
  <si>
    <t>=Schedule_B!$J$64</t>
  </si>
  <si>
    <t>_C001480</t>
  </si>
  <si>
    <t>=Schedule_B!$J$65</t>
  </si>
  <si>
    <t>_C001565</t>
  </si>
  <si>
    <t>=Schedule_G!$J$75</t>
  </si>
  <si>
    <t>_C001567</t>
  </si>
  <si>
    <t>=Schedule_G!$J$104</t>
  </si>
  <si>
    <t>_C001569</t>
  </si>
  <si>
    <t>=Schedule_G!$J$120</t>
  </si>
  <si>
    <t>_C001580</t>
  </si>
  <si>
    <t>=Schedule_G!$J$338</t>
  </si>
  <si>
    <t>_C001584</t>
  </si>
  <si>
    <t>=Schedule_G!$J$345</t>
  </si>
  <si>
    <t>_C001601</t>
  </si>
  <si>
    <t>=Schedule_B!$J$40</t>
  </si>
  <si>
    <t>_C001602</t>
  </si>
  <si>
    <t>=Schedule_B!$J$41</t>
  </si>
  <si>
    <t>_C001603</t>
  </si>
  <si>
    <t>=Schedule_B!$J$42</t>
  </si>
  <si>
    <t>_C001604</t>
  </si>
  <si>
    <t>=Schedule_B!$J$43</t>
  </si>
  <si>
    <t>_C001605</t>
  </si>
  <si>
    <t>=Schedule_B!$J$44</t>
  </si>
  <si>
    <t>_C001606</t>
  </si>
  <si>
    <t>=Schedule_B!$J$45</t>
  </si>
  <si>
    <t>_C001607</t>
  </si>
  <si>
    <t>=Schedule_B!$J$46</t>
  </si>
  <si>
    <t>_C001608</t>
  </si>
  <si>
    <t>=Schedule_B!$J$47</t>
  </si>
  <si>
    <t>_C001609</t>
  </si>
  <si>
    <t>=Schedule_B!$J$48</t>
  </si>
  <si>
    <t>_C001680</t>
  </si>
  <si>
    <t>=Schedule_B!$J$66</t>
  </si>
  <si>
    <t>_C001810</t>
  </si>
  <si>
    <t>=Schedule_B!$J$70</t>
  </si>
  <si>
    <t>_C001820</t>
  </si>
  <si>
    <t>=Schedule_B!$J$71</t>
  </si>
  <si>
    <t>_C001830</t>
  </si>
  <si>
    <t>=Schedule_B!$J$72</t>
  </si>
  <si>
    <t>_C001840</t>
  </si>
  <si>
    <t>=Schedule_B!$J$73</t>
  </si>
  <si>
    <t>_C001850</t>
  </si>
  <si>
    <t>=Schedule_B!$J$74</t>
  </si>
  <si>
    <t>_C001860</t>
  </si>
  <si>
    <t>=Schedule_B!$J$75</t>
  </si>
  <si>
    <t>_C001900</t>
  </si>
  <si>
    <t>='Schedule_O '!$D$30</t>
  </si>
  <si>
    <t>_C001901</t>
  </si>
  <si>
    <t>='Schedule_O '!$E$30</t>
  </si>
  <si>
    <t>_C001902</t>
  </si>
  <si>
    <t>='Schedule_O '!$F$30</t>
  </si>
  <si>
    <t>_C001903</t>
  </si>
  <si>
    <t>='Schedule_O '!$G$30</t>
  </si>
  <si>
    <t>_C001904</t>
  </si>
  <si>
    <t>='Schedule_O '!$H$30</t>
  </si>
  <si>
    <t>_C001905</t>
  </si>
  <si>
    <t>='Schedule_O '!$L$30</t>
  </si>
  <si>
    <t>_C001906</t>
  </si>
  <si>
    <t>='Schedule_O '!$M$30</t>
  </si>
  <si>
    <t>_C001907</t>
  </si>
  <si>
    <t>='Schedule_O '!$N$30</t>
  </si>
  <si>
    <t>_C001914</t>
  </si>
  <si>
    <t>='Schedule_O '!$D$49</t>
  </si>
  <si>
    <t>_C001916</t>
  </si>
  <si>
    <t>='Schedule_O '!$F$49</t>
  </si>
  <si>
    <t>_C001919</t>
  </si>
  <si>
    <t>='Schedule_O '!$G$49</t>
  </si>
  <si>
    <t>_C002110</t>
  </si>
  <si>
    <t>=Schedule_B!$J$94</t>
  </si>
  <si>
    <t>_C002120</t>
  </si>
  <si>
    <t>=Schedule_B!$J$95</t>
  </si>
  <si>
    <t>_C002130</t>
  </si>
  <si>
    <t>=Schedule_B!$J$96</t>
  </si>
  <si>
    <t>_C002140</t>
  </si>
  <si>
    <t>=Schedule_B!$J$97</t>
  </si>
  <si>
    <t>_C002150</t>
  </si>
  <si>
    <t>=Schedule_B!$J$98</t>
  </si>
  <si>
    <t>_C002160</t>
  </si>
  <si>
    <t>=Schedule_B!$J$99</t>
  </si>
  <si>
    <t>_C002180</t>
  </si>
  <si>
    <t>=Schedule_B!$J$101</t>
  </si>
  <si>
    <t>_C002190</t>
  </si>
  <si>
    <t>=Schedule_B!$J$102</t>
  </si>
  <si>
    <t>_C002510</t>
  </si>
  <si>
    <t>=Schedule_B!$J$106</t>
  </si>
  <si>
    <t>_C002520</t>
  </si>
  <si>
    <t>=Schedule_B!$J$107</t>
  </si>
  <si>
    <t>_C002530</t>
  </si>
  <si>
    <t>=Schedule_B!$J$108</t>
  </si>
  <si>
    <t>_C002540</t>
  </si>
  <si>
    <t>=Schedule_B!$J$109</t>
  </si>
  <si>
    <t>_C002550</t>
  </si>
  <si>
    <t>=Schedule_B!$J$110</t>
  </si>
  <si>
    <t>_C002560</t>
  </si>
  <si>
    <t>=Schedule_B!$J$111</t>
  </si>
  <si>
    <t>_C002570</t>
  </si>
  <si>
    <t>=Schedule_B!$J$112</t>
  </si>
  <si>
    <t>_C003100</t>
  </si>
  <si>
    <t>=Schedule_B!$J$123</t>
  </si>
  <si>
    <t>_C003110</t>
  </si>
  <si>
    <t>=Schedule_B!$J$117</t>
  </si>
  <si>
    <t>_C003120</t>
  </si>
  <si>
    <t>=Schedule_B!$J$118</t>
  </si>
  <si>
    <t>_C003130</t>
  </si>
  <si>
    <t>=Schedule_B!$J$119</t>
  </si>
  <si>
    <t>_C003200</t>
  </si>
  <si>
    <t>=Schedule_B!$J$120</t>
  </si>
  <si>
    <t>_C003300</t>
  </si>
  <si>
    <t>=Schedule_B!$J$124</t>
  </si>
  <si>
    <t>_C003400</t>
  </si>
  <si>
    <t>=Schedule_B!$J$125</t>
  </si>
  <si>
    <t>_C004000</t>
  </si>
  <si>
    <t>=Schedule_G!$I$435</t>
  </si>
  <si>
    <t>_C004110</t>
  </si>
  <si>
    <t>=Schedule_G!$I$10</t>
  </si>
  <si>
    <t>_C004120</t>
  </si>
  <si>
    <t>=Schedule_G!$I$11</t>
  </si>
  <si>
    <t>_C004130</t>
  </si>
  <si>
    <t>=Schedule_G!$I$12</t>
  </si>
  <si>
    <t>_C004140</t>
  </si>
  <si>
    <t>=Schedule_G!$I$13</t>
  </si>
  <si>
    <t>_C004210</t>
  </si>
  <si>
    <t>=Schedule_G!$I$20</t>
  </si>
  <si>
    <t>_C004220</t>
  </si>
  <si>
    <t>=Schedule_G!$I$16</t>
  </si>
  <si>
    <t>_C004230</t>
  </si>
  <si>
    <t>=Schedule_G!$I$21</t>
  </si>
  <si>
    <t>_C004240</t>
  </si>
  <si>
    <t>=Schedule_G!$I$17</t>
  </si>
  <si>
    <t>_C004250</t>
  </si>
  <si>
    <t>=Schedule_G!$I$18</t>
  </si>
  <si>
    <t>_C004260</t>
  </si>
  <si>
    <t>=Schedule_G!$I$22</t>
  </si>
  <si>
    <t>_C004270</t>
  </si>
  <si>
    <t>=Schedule_G!$I$23</t>
  </si>
  <si>
    <t>_C004280</t>
  </si>
  <si>
    <t>=Schedule_G!$I$19</t>
  </si>
  <si>
    <t>_C004290</t>
  </si>
  <si>
    <t>=Schedule_G!$I$24</t>
  </si>
  <si>
    <t>_C004310</t>
  </si>
  <si>
    <t>=Schedule_G!$I$25</t>
  </si>
  <si>
    <t>_C004320</t>
  </si>
  <si>
    <t>=Schedule_G!$I$26</t>
  </si>
  <si>
    <t>_C004330</t>
  </si>
  <si>
    <t>=Schedule_G!$I$27</t>
  </si>
  <si>
    <t>_C004340</t>
  </si>
  <si>
    <t>=Schedule_G!$I$28</t>
  </si>
  <si>
    <t>_C004355</t>
  </si>
  <si>
    <t>=Schedule_G!$I$29</t>
  </si>
  <si>
    <t>_C004360</t>
  </si>
  <si>
    <t>=Schedule_G!$I$30</t>
  </si>
  <si>
    <t>_C004375</t>
  </si>
  <si>
    <t>=Schedule_G!$I$31</t>
  </si>
  <si>
    <t>_C004380</t>
  </si>
  <si>
    <t>=Schedule_G!$I$32</t>
  </si>
  <si>
    <t>_C004410</t>
  </si>
  <si>
    <t>=Schedule_G!$I$35</t>
  </si>
  <si>
    <t>_C004420</t>
  </si>
  <si>
    <t>=Schedule_G!$I$36</t>
  </si>
  <si>
    <t>_C004430</t>
  </si>
  <si>
    <t>=Schedule_G!$I$37</t>
  </si>
  <si>
    <t>_C004440</t>
  </si>
  <si>
    <t>=Schedule_G!$I$38</t>
  </si>
  <si>
    <t>_C004450</t>
  </si>
  <si>
    <t>=Schedule_G!$I$39</t>
  </si>
  <si>
    <t>_C004460</t>
  </si>
  <si>
    <t>=Schedule_G!$I$40</t>
  </si>
  <si>
    <t>_C004470</t>
  </si>
  <si>
    <t>=Schedule_G!$I$41</t>
  </si>
  <si>
    <t>_C004490</t>
  </si>
  <si>
    <t>=Schedule_G!$I$42</t>
  </si>
  <si>
    <t>_C004500</t>
  </si>
  <si>
    <t>=Schedule_G!$I$50</t>
  </si>
  <si>
    <t>_C004600</t>
  </si>
  <si>
    <t>=Schedule_G!$I$49</t>
  </si>
  <si>
    <t>_C004610</t>
  </si>
  <si>
    <t>=Schedule_G!$I$45</t>
  </si>
  <si>
    <t>_C004620</t>
  </si>
  <si>
    <t>=Schedule_G!$I$46</t>
  </si>
  <si>
    <t>_C004630</t>
  </si>
  <si>
    <t>=Schedule_G!$I$47</t>
  </si>
  <si>
    <t>_C004690</t>
  </si>
  <si>
    <t>=Schedule_G!$I$48</t>
  </si>
  <si>
    <t>_C005114</t>
  </si>
  <si>
    <t>=Schedule_G!$I$105</t>
  </si>
  <si>
    <t>_C005115</t>
  </si>
  <si>
    <t>=Schedule_G!$I$121</t>
  </si>
  <si>
    <t>_C005116</t>
  </si>
  <si>
    <t>=Schedule_G!$I$78</t>
  </si>
  <si>
    <t>_C005117</t>
  </si>
  <si>
    <t>=Schedule_G!$I$77</t>
  </si>
  <si>
    <t>_C005118</t>
  </si>
  <si>
    <t>=Schedule_G!$I$79</t>
  </si>
  <si>
    <t>_C005119</t>
  </si>
  <si>
    <t>=Schedule_G!$I$122</t>
  </si>
  <si>
    <t>_C005210</t>
  </si>
  <si>
    <t>=Schedule_G!$I$125</t>
  </si>
  <si>
    <t>_C005220</t>
  </si>
  <si>
    <t>=Schedule_G!$I$126</t>
  </si>
  <si>
    <t>_C005413</t>
  </si>
  <si>
    <t>=Schedule_G!$I$173</t>
  </si>
  <si>
    <t>_C005415</t>
  </si>
  <si>
    <t>=Schedule_G!$I$205</t>
  </si>
  <si>
    <t>_C005416</t>
  </si>
  <si>
    <t>=Schedule_G!$I$172</t>
  </si>
  <si>
    <t>_C005417</t>
  </si>
  <si>
    <t>=Schedule_G!$I$203</t>
  </si>
  <si>
    <t>_C005418</t>
  </si>
  <si>
    <t>=Schedule_G!$I$171</t>
  </si>
  <si>
    <t>_C005419</t>
  </si>
  <si>
    <t>=Schedule_G!$I$204</t>
  </si>
  <si>
    <t>_C005422</t>
  </si>
  <si>
    <t>=Schedule_G!$I$207</t>
  </si>
  <si>
    <t>_C005423</t>
  </si>
  <si>
    <t>=Schedule_G!$I$208</t>
  </si>
  <si>
    <t>_C005424</t>
  </si>
  <si>
    <t>=Schedule_G!$I$209</t>
  </si>
  <si>
    <t>_C005425</t>
  </si>
  <si>
    <t>=Schedule_G!$I$210</t>
  </si>
  <si>
    <t>_C005426</t>
  </si>
  <si>
    <t>=Schedule_G!$I$211</t>
  </si>
  <si>
    <t>_C005428</t>
  </si>
  <si>
    <t>=Schedule_G!$I$212</t>
  </si>
  <si>
    <t>_C005429</t>
  </si>
  <si>
    <t>=Schedule_G!$I$213</t>
  </si>
  <si>
    <t>_C005430</t>
  </si>
  <si>
    <t>=Schedule_G!$I$214</t>
  </si>
  <si>
    <t>_C005431</t>
  </si>
  <si>
    <t>=Schedule_G!$I$215</t>
  </si>
  <si>
    <t>_C005434</t>
  </si>
  <si>
    <t>=Schedule_G!$I$216</t>
  </si>
  <si>
    <t>_C005436</t>
  </si>
  <si>
    <t>=Schedule_G!$I$217</t>
  </si>
  <si>
    <t>_C005437</t>
  </si>
  <si>
    <t>=Schedule_G!$I$218</t>
  </si>
  <si>
    <t>_C005438</t>
  </si>
  <si>
    <t>=Schedule_G!$I$220</t>
  </si>
  <si>
    <t>_C005439</t>
  </si>
  <si>
    <t>=Schedule_G!$I$221</t>
  </si>
  <si>
    <t>_C005441</t>
  </si>
  <si>
    <t>=Schedule_G!$I$236</t>
  </si>
  <si>
    <t>_C005443</t>
  </si>
  <si>
    <t>=Schedule_G!$I$242</t>
  </si>
  <si>
    <t>_C005444</t>
  </si>
  <si>
    <t>=Schedule_G!$I$239</t>
  </si>
  <si>
    <t>_C005445</t>
  </si>
  <si>
    <t>=Schedule_G!$I$241</t>
  </si>
  <si>
    <t>_C005446</t>
  </si>
  <si>
    <t>=Schedule_G!$I$238</t>
  </si>
  <si>
    <t>_C005447</t>
  </si>
  <si>
    <t>=Schedule_G!$I$237</t>
  </si>
  <si>
    <t>_C005448</t>
  </si>
  <si>
    <t>=Schedule_G!$I$240</t>
  </si>
  <si>
    <t>_C005451</t>
  </si>
  <si>
    <t>=Schedule_G!$I$129</t>
  </si>
  <si>
    <t>_C005453</t>
  </si>
  <si>
    <t>=Schedule_G!$I$135</t>
  </si>
  <si>
    <t>_C005454</t>
  </si>
  <si>
    <t>=Schedule_G!$I$132</t>
  </si>
  <si>
    <t>_C005455</t>
  </si>
  <si>
    <t>=Schedule_G!$I$134</t>
  </si>
  <si>
    <t>_C005456</t>
  </si>
  <si>
    <t>=Schedule_G!$I$131</t>
  </si>
  <si>
    <t>_C005457</t>
  </si>
  <si>
    <t>=Schedule_G!$I$130</t>
  </si>
  <si>
    <t>_C005458</t>
  </si>
  <si>
    <t>=Schedule_G!$I$133</t>
  </si>
  <si>
    <t>_C005461</t>
  </si>
  <si>
    <t>=Schedule_G!$I$245</t>
  </si>
  <si>
    <t>_C005463</t>
  </si>
  <si>
    <t>=Schedule_G!$I$251</t>
  </si>
  <si>
    <t>_C005464</t>
  </si>
  <si>
    <t>=Schedule_G!$I$248</t>
  </si>
  <si>
    <t>_C005465</t>
  </si>
  <si>
    <t>=Schedule_G!$I$250</t>
  </si>
  <si>
    <t>_C005466</t>
  </si>
  <si>
    <t>=Schedule_G!$I$247</t>
  </si>
  <si>
    <t>_C005467</t>
  </si>
  <si>
    <t>=Schedule_G!$I$246</t>
  </si>
  <si>
    <t>_C005468</t>
  </si>
  <si>
    <t>=Schedule_G!$I$249</t>
  </si>
  <si>
    <t>_C005471</t>
  </si>
  <si>
    <t>=Schedule_G!$I$138</t>
  </si>
  <si>
    <t>_C005473</t>
  </si>
  <si>
    <t>=Schedule_G!$I$144</t>
  </si>
  <si>
    <t>_C005474</t>
  </si>
  <si>
    <t>=Schedule_G!$I$141</t>
  </si>
  <si>
    <t>_C005475</t>
  </si>
  <si>
    <t>=Schedule_G!$I$143</t>
  </si>
  <si>
    <t>_C005476</t>
  </si>
  <si>
    <t>=Schedule_G!$I$140</t>
  </si>
  <si>
    <t>_C005477</t>
  </si>
  <si>
    <t>=Schedule_G!$I$139</t>
  </si>
  <si>
    <t>_C005478</t>
  </si>
  <si>
    <t>=Schedule_G!$I$142</t>
  </si>
  <si>
    <t>_C005481</t>
  </si>
  <si>
    <t>=Schedule_G!$I$254</t>
  </si>
  <si>
    <t>_C005482</t>
  </si>
  <si>
    <t>=Schedule_G!$I$255</t>
  </si>
  <si>
    <t>_C005483</t>
  </si>
  <si>
    <t>=Schedule_G!$I$256</t>
  </si>
  <si>
    <t>_C005484</t>
  </si>
  <si>
    <t>=Schedule_G!$I$257</t>
  </si>
  <si>
    <t>_C005485</t>
  </si>
  <si>
    <t>=Schedule_G!$I$258</t>
  </si>
  <si>
    <t>_C005486</t>
  </si>
  <si>
    <t>=Schedule_G!$I$259</t>
  </si>
  <si>
    <t>_C005487</t>
  </si>
  <si>
    <t>=Schedule_G!$I$260</t>
  </si>
  <si>
    <t>_C005488</t>
  </si>
  <si>
    <t>=Schedule_G!$I$261</t>
  </si>
  <si>
    <t>_C005495</t>
  </si>
  <si>
    <t>=Schedule_G!$I$202</t>
  </si>
  <si>
    <t>_C005496</t>
  </si>
  <si>
    <t>=Schedule_G!$I$206</t>
  </si>
  <si>
    <t>_C006221</t>
  </si>
  <si>
    <t>=Schedule_G!$I$298</t>
  </si>
  <si>
    <t>_C006222</t>
  </si>
  <si>
    <t>=Schedule_G!$I$299</t>
  </si>
  <si>
    <t>_C006223</t>
  </si>
  <si>
    <t>=Schedule_G!$I$300</t>
  </si>
  <si>
    <t>_C006224</t>
  </si>
  <si>
    <t>=Schedule_G!$I$303</t>
  </si>
  <si>
    <t>_C006225</t>
  </si>
  <si>
    <t>=Schedule_G!$I$301</t>
  </si>
  <si>
    <t>_C006226</t>
  </si>
  <si>
    <t>=Schedule_G!$I$302</t>
  </si>
  <si>
    <t>_C006227</t>
  </si>
  <si>
    <t>=Schedule_G!$I$304</t>
  </si>
  <si>
    <t>_C006241</t>
  </si>
  <si>
    <t>=Schedule_G!$I$306</t>
  </si>
  <si>
    <t>_C006242</t>
  </si>
  <si>
    <t>=Schedule_G!$I$307</t>
  </si>
  <si>
    <t>_C006243</t>
  </si>
  <si>
    <t>=Schedule_G!$I$308</t>
  </si>
  <si>
    <t>_C006244</t>
  </si>
  <si>
    <t>=Schedule_G!$I$311</t>
  </si>
  <si>
    <t>_C006245</t>
  </si>
  <si>
    <t>=Schedule_G!$I$309</t>
  </si>
  <si>
    <t>_C006246</t>
  </si>
  <si>
    <t>=Schedule_G!$I$310</t>
  </si>
  <si>
    <t>_C006247</t>
  </si>
  <si>
    <t>=Schedule_G!$I$312</t>
  </si>
  <si>
    <t>_C006281</t>
  </si>
  <si>
    <t>=Schedule_G!$I$314</t>
  </si>
  <si>
    <t>_C006282</t>
  </si>
  <si>
    <t>=Schedule_G!$I$315</t>
  </si>
  <si>
    <t>_C006283</t>
  </si>
  <si>
    <t>=Schedule_G!$I$316</t>
  </si>
  <si>
    <t>_C006284</t>
  </si>
  <si>
    <t>=Schedule_G!$I$319</t>
  </si>
  <si>
    <t>_C006285</t>
  </si>
  <si>
    <t>=Schedule_G!$I$317</t>
  </si>
  <si>
    <t>_C006286</t>
  </si>
  <si>
    <t>=Schedule_G!$I$318</t>
  </si>
  <si>
    <t>_C006287</t>
  </si>
  <si>
    <t>=Schedule_G!$I$320</t>
  </si>
  <si>
    <t>_C006291</t>
  </si>
  <si>
    <t>=Schedule_G!$I$322</t>
  </si>
  <si>
    <t>_C006292</t>
  </si>
  <si>
    <t>=Schedule_G!$I$323</t>
  </si>
  <si>
    <t>_C006293</t>
  </si>
  <si>
    <t>=Schedule_G!$I$324</t>
  </si>
  <si>
    <t>_C006294</t>
  </si>
  <si>
    <t>=Schedule_G!$I$327</t>
  </si>
  <si>
    <t>_C006295</t>
  </si>
  <si>
    <t>=Schedule_G!$I$325</t>
  </si>
  <si>
    <t>_C006296</t>
  </si>
  <si>
    <t>=Schedule_G!$I$326</t>
  </si>
  <si>
    <t>_C006297</t>
  </si>
  <si>
    <t>=Schedule_G!$I$328</t>
  </si>
  <si>
    <t>_C006300</t>
  </si>
  <si>
    <t>=Schedule_G!$I$331</t>
  </si>
  <si>
    <t>_C006301</t>
  </si>
  <si>
    <t>=Schedule_G!$I$332</t>
  </si>
  <si>
    <t>_C006302</t>
  </si>
  <si>
    <t>=Schedule_G!$I$335</t>
  </si>
  <si>
    <t>_C006321</t>
  </si>
  <si>
    <t>=Schedule_G!$I$338</t>
  </si>
  <si>
    <t>_C006323</t>
  </si>
  <si>
    <t>=Schedule_G!$I$343</t>
  </si>
  <si>
    <t>_C006324</t>
  </si>
  <si>
    <t>=Schedule_G!$I$341</t>
  </si>
  <si>
    <t>_C006325</t>
  </si>
  <si>
    <t>=Schedule_G!$I$342</t>
  </si>
  <si>
    <t>_C006326</t>
  </si>
  <si>
    <t>=Schedule_G!$I$340</t>
  </si>
  <si>
    <t>_C006327</t>
  </si>
  <si>
    <t>=Schedule_G!$I$339</t>
  </si>
  <si>
    <t>_C006500</t>
  </si>
  <si>
    <t>=Schedule_G!$I$413</t>
  </si>
  <si>
    <t>_C006513</t>
  </si>
  <si>
    <t>=Schedule_G!$I$357</t>
  </si>
  <si>
    <t>_C006514</t>
  </si>
  <si>
    <t>=Schedule_G!$I$358</t>
  </si>
  <si>
    <t>_C006515</t>
  </si>
  <si>
    <t>=Schedule_G!$I$359</t>
  </si>
  <si>
    <t>_C006516</t>
  </si>
  <si>
    <t>=Schedule_G!$I$360</t>
  </si>
  <si>
    <t>_C006517</t>
  </si>
  <si>
    <t>=Schedule_G!$I$361</t>
  </si>
  <si>
    <t>_C006518</t>
  </si>
  <si>
    <t>=Schedule_G!$I$362</t>
  </si>
  <si>
    <t>_C006519</t>
  </si>
  <si>
    <t>=Schedule_G!$I$363</t>
  </si>
  <si>
    <t>_C006610</t>
  </si>
  <si>
    <t>=Schedule_G!$I$423</t>
  </si>
  <si>
    <t>_C006620</t>
  </si>
  <si>
    <t>=Schedule_G!$I$424</t>
  </si>
  <si>
    <t>_C006630</t>
  </si>
  <si>
    <t>=Schedule_G!$I$425</t>
  </si>
  <si>
    <t>_C007000</t>
  </si>
  <si>
    <t>=Schedule_B!$I$38</t>
  </si>
  <si>
    <t>_C007005</t>
  </si>
  <si>
    <t>=Schedule_G!$I$428</t>
  </si>
  <si>
    <t>_C007006</t>
  </si>
  <si>
    <t>=Schedule_G!$I$431</t>
  </si>
  <si>
    <t>_C007007</t>
  </si>
  <si>
    <t>=Schedule_G!$I$433</t>
  </si>
  <si>
    <t>_C007008</t>
  </si>
  <si>
    <t>=Schedule_G!$J$431</t>
  </si>
  <si>
    <t>_C007010</t>
  </si>
  <si>
    <t>=Schedule_G!$I$345</t>
  </si>
  <si>
    <t>_C007014</t>
  </si>
  <si>
    <t>=Schedule_G!$I$344</t>
  </si>
  <si>
    <t>_C007016</t>
  </si>
  <si>
    <t>=Schedule_G!$I$243</t>
  </si>
  <si>
    <t>_C007017</t>
  </si>
  <si>
    <t>=Schedule_G!$I$136</t>
  </si>
  <si>
    <t>_C007018</t>
  </si>
  <si>
    <t>=Schedule_G!$I$252</t>
  </si>
  <si>
    <t>_C007019</t>
  </si>
  <si>
    <t>=Schedule_G!$I$145</t>
  </si>
  <si>
    <t>_C007020</t>
  </si>
  <si>
    <t>=Schedule_G!$I$262</t>
  </si>
  <si>
    <t>_C007022</t>
  </si>
  <si>
    <t>=Schedule_G!$I$265</t>
  </si>
  <si>
    <t>_C007023</t>
  </si>
  <si>
    <t>=Schedule_G!$I$223</t>
  </si>
  <si>
    <t>_C007024</t>
  </si>
  <si>
    <t>=Schedule_G!$I$166</t>
  </si>
  <si>
    <t>_C007025</t>
  </si>
  <si>
    <t>=Schedule_G!$I$182</t>
  </si>
  <si>
    <t>_C007026</t>
  </si>
  <si>
    <t>=Schedule_G!$I$76</t>
  </si>
  <si>
    <t>_C007028</t>
  </si>
  <si>
    <t>=Schedule_G!$I$127</t>
  </si>
  <si>
    <t>_C007045</t>
  </si>
  <si>
    <t>=Schedule_G!$I$14</t>
  </si>
  <si>
    <t>_C007046</t>
  </si>
  <si>
    <t>=Schedule_G!$I$33</t>
  </si>
  <si>
    <t>_C007047</t>
  </si>
  <si>
    <t>=Schedule_G!$I$43</t>
  </si>
  <si>
    <t>_C007048</t>
  </si>
  <si>
    <t>=Schedule_G!$I$51</t>
  </si>
  <si>
    <t>_C007055</t>
  </si>
  <si>
    <t>=Schedule_B!$J$27</t>
  </si>
  <si>
    <t>_C007057</t>
  </si>
  <si>
    <t>=Schedule_B!$J$67</t>
  </si>
  <si>
    <t>_C007058</t>
  </si>
  <si>
    <t>=Schedule_B!$J$76</t>
  </si>
  <si>
    <t>_C007059</t>
  </si>
  <si>
    <t>=Schedule_B!$J$78</t>
  </si>
  <si>
    <t>_C007060</t>
  </si>
  <si>
    <t>=Schedule_B!$J$103</t>
  </si>
  <si>
    <t>_C007061</t>
  </si>
  <si>
    <t>=Schedule_B!$J$113</t>
  </si>
  <si>
    <t>_C007062</t>
  </si>
  <si>
    <t>=Schedule_B!$J$121</t>
  </si>
  <si>
    <t>_C007063</t>
  </si>
  <si>
    <t>=Schedule_B!$J$122</t>
  </si>
  <si>
    <t>_C007065</t>
  </si>
  <si>
    <t>=Schedule_B!$J$126</t>
  </si>
  <si>
    <t>_C007066</t>
  </si>
  <si>
    <t>=Schedule_B!$J$128</t>
  </si>
  <si>
    <t>_C007067</t>
  </si>
  <si>
    <t>=Schedule_G!$I$436</t>
  </si>
  <si>
    <t>_C007076</t>
  </si>
  <si>
    <t>=Schedule_B!$G$64</t>
  </si>
  <si>
    <t>_C007077</t>
  </si>
  <si>
    <t>=Schedule_B!$G$65</t>
  </si>
  <si>
    <t>_C007078</t>
  </si>
  <si>
    <t>=Schedule_B!$G$66</t>
  </si>
  <si>
    <t>_C007079</t>
  </si>
  <si>
    <t>=Schedule_B!$G$67</t>
  </si>
  <si>
    <t>_C007208</t>
  </si>
  <si>
    <t>=Schedule_B!$F$64</t>
  </si>
  <si>
    <t>_C007209</t>
  </si>
  <si>
    <t>=Schedule_B!$F$65</t>
  </si>
  <si>
    <t>_C007210</t>
  </si>
  <si>
    <t>=Schedule_B!$F$66</t>
  </si>
  <si>
    <t>_C007211</t>
  </si>
  <si>
    <t>=Schedule_B!$F$67</t>
  </si>
  <si>
    <t>_C007231</t>
  </si>
  <si>
    <t>=Schedule_G!$I$412</t>
  </si>
  <si>
    <t>_C008039</t>
  </si>
  <si>
    <t>=Schedule_M!$I$20</t>
  </si>
  <si>
    <t>_C008068</t>
  </si>
  <si>
    <t>=Schedule_G!$F$265</t>
  </si>
  <si>
    <t>_C008069</t>
  </si>
  <si>
    <t>=Schedule_G!$G$265</t>
  </si>
  <si>
    <t>_C008070</t>
  </si>
  <si>
    <t>=Schedule_G!$H$265</t>
  </si>
  <si>
    <t>_C009900</t>
  </si>
  <si>
    <t>=Schedule_G!$I$123</t>
  </si>
  <si>
    <t>_C009902</t>
  </si>
  <si>
    <t>=Schedule_G!$I$264</t>
  </si>
  <si>
    <t>_C009903</t>
  </si>
  <si>
    <t>=Schedule_G!$I$146</t>
  </si>
  <si>
    <t>_C009904</t>
  </si>
  <si>
    <t>=Schedule_G!$I$263</t>
  </si>
  <si>
    <t>_C009905</t>
  </si>
  <si>
    <t>=Schedule_G!$I$222</t>
  </si>
  <si>
    <t>_C009996</t>
  </si>
  <si>
    <t>=Schedule_G!$F$147</t>
  </si>
  <si>
    <t>_C009997</t>
  </si>
  <si>
    <t>=Schedule_G!$G$147</t>
  </si>
  <si>
    <t>_C009998</t>
  </si>
  <si>
    <t>=Schedule_G!$H$147</t>
  </si>
  <si>
    <t>_C009999</t>
  </si>
  <si>
    <t>=Schedule_G!$I$147</t>
  </si>
  <si>
    <t>_C041400</t>
  </si>
  <si>
    <t>=Schedule_B!$J$50</t>
  </si>
  <si>
    <t>_C511101</t>
  </si>
  <si>
    <t>=Schedule_G!$I$62</t>
  </si>
  <si>
    <t>_C511102</t>
  </si>
  <si>
    <t>=Schedule_G!$I$63</t>
  </si>
  <si>
    <t>_C511103</t>
  </si>
  <si>
    <t>=Schedule_G!$I$64</t>
  </si>
  <si>
    <t>_C511104</t>
  </si>
  <si>
    <t>=Schedule_G!$I$65</t>
  </si>
  <si>
    <t>_C511105</t>
  </si>
  <si>
    <t>=Schedule_G!$I$66</t>
  </si>
  <si>
    <t>_C511109</t>
  </si>
  <si>
    <t>=Schedule_G!$I$69</t>
  </si>
  <si>
    <t>_C511110</t>
  </si>
  <si>
    <t>=Schedule_G!$I$124</t>
  </si>
  <si>
    <t>_C511111</t>
  </si>
  <si>
    <t>=Schedule_G!$I$70</t>
  </si>
  <si>
    <t>_C511112</t>
  </si>
  <si>
    <t>=Schedule_G!$I$71</t>
  </si>
  <si>
    <t>_C511113</t>
  </si>
  <si>
    <t>=Schedule_G!$I$72</t>
  </si>
  <si>
    <t>_C511114</t>
  </si>
  <si>
    <t>=Schedule_G!$I$73</t>
  </si>
  <si>
    <t>_C511115</t>
  </si>
  <si>
    <t>=Schedule_G!$I$330</t>
  </si>
  <si>
    <t>_C511119</t>
  </si>
  <si>
    <t>=Schedule_G!$I$75</t>
  </si>
  <si>
    <t>_C511125</t>
  </si>
  <si>
    <t>=Schedule_G!$I$74</t>
  </si>
  <si>
    <t>_C511401</t>
  </si>
  <si>
    <t>=Schedule_G!$I$81</t>
  </si>
  <si>
    <t>_C511402</t>
  </si>
  <si>
    <t>=Schedule_G!$I$82</t>
  </si>
  <si>
    <t>_C511403</t>
  </si>
  <si>
    <t>=Schedule_G!$I$83</t>
  </si>
  <si>
    <t>_C511404</t>
  </si>
  <si>
    <t>=Schedule_G!$I$84</t>
  </si>
  <si>
    <t>_C511405</t>
  </si>
  <si>
    <t>=Schedule_G!$I$85</t>
  </si>
  <si>
    <t>_C511409</t>
  </si>
  <si>
    <t>=Schedule_G!$I$88</t>
  </si>
  <si>
    <t>_C511411</t>
  </si>
  <si>
    <t>=Schedule_G!$I$89</t>
  </si>
  <si>
    <t>_C511412</t>
  </si>
  <si>
    <t>=Schedule_G!$I$90</t>
  </si>
  <si>
    <t>_C511413</t>
  </si>
  <si>
    <t>=Schedule_G!$I$91</t>
  </si>
  <si>
    <t>_C511414</t>
  </si>
  <si>
    <t>=Schedule_G!$I$92</t>
  </si>
  <si>
    <t>_C511415</t>
  </si>
  <si>
    <t>=Schedule_G!$I$333</t>
  </si>
  <si>
    <t>_C511424</t>
  </si>
  <si>
    <t>=Schedule_G!$I$104</t>
  </si>
  <si>
    <t>_C511425</t>
  </si>
  <si>
    <t>=Schedule_G!$I$103</t>
  </si>
  <si>
    <t>_C511501</t>
  </si>
  <si>
    <t>=Schedule_G!$I$107</t>
  </si>
  <si>
    <t>_C511502</t>
  </si>
  <si>
    <t>=Schedule_G!$I$108</t>
  </si>
  <si>
    <t>_C511503</t>
  </si>
  <si>
    <t>=Schedule_G!$I$109</t>
  </si>
  <si>
    <t>_C511504</t>
  </si>
  <si>
    <t>=Schedule_G!$I$110</t>
  </si>
  <si>
    <t>_C511505</t>
  </si>
  <si>
    <t>=Schedule_G!$I$111</t>
  </si>
  <si>
    <t>_C511509</t>
  </si>
  <si>
    <t>=Schedule_G!$I$114</t>
  </si>
  <si>
    <t>_C511511</t>
  </si>
  <si>
    <t>=Schedule_G!$I$115</t>
  </si>
  <si>
    <t>_C511512</t>
  </si>
  <si>
    <t>=Schedule_G!$I$116</t>
  </si>
  <si>
    <t>_C511513</t>
  </si>
  <si>
    <t>=Schedule_G!$I$117</t>
  </si>
  <si>
    <t>_C511514</t>
  </si>
  <si>
    <t>=Schedule_G!$I$118</t>
  </si>
  <si>
    <t>_C511515</t>
  </si>
  <si>
    <t>=Schedule_G!$I$334</t>
  </si>
  <si>
    <t>_C511524</t>
  </si>
  <si>
    <t>=Schedule_G!$I$120</t>
  </si>
  <si>
    <t>_C511525</t>
  </si>
  <si>
    <t>=Schedule_G!$I$119</t>
  </si>
  <si>
    <t>_C541140</t>
  </si>
  <si>
    <t>=Schedule_G!$I$159</t>
  </si>
  <si>
    <t>_C541141</t>
  </si>
  <si>
    <t>=Schedule_G!$I$160</t>
  </si>
  <si>
    <t>_C541142</t>
  </si>
  <si>
    <t>=Schedule_G!$I$161</t>
  </si>
  <si>
    <t>_C541143</t>
  </si>
  <si>
    <t>=Schedule_G!$I$162</t>
  </si>
  <si>
    <t>_C541145</t>
  </si>
  <si>
    <t>=Schedule_G!$I$163</t>
  </si>
  <si>
    <t>_C541146</t>
  </si>
  <si>
    <t>=Schedule_G!$I$164</t>
  </si>
  <si>
    <t>_C541151</t>
  </si>
  <si>
    <t>=Schedule_G!$I$165</t>
  </si>
  <si>
    <t>_C541220</t>
  </si>
  <si>
    <t>=Schedule_G!$I$167</t>
  </si>
  <si>
    <t>_C541230</t>
  </si>
  <si>
    <t>=Schedule_G!$I$169</t>
  </si>
  <si>
    <t>_C541440</t>
  </si>
  <si>
    <t>=Schedule_G!$I$175</t>
  </si>
  <si>
    <t>_C541441</t>
  </si>
  <si>
    <t>=Schedule_G!$I$176</t>
  </si>
  <si>
    <t>_C541442</t>
  </si>
  <si>
    <t>=Schedule_G!$I$177</t>
  </si>
  <si>
    <t>_C541443</t>
  </si>
  <si>
    <t>=Schedule_G!$I$178</t>
  </si>
  <si>
    <t>_C541445</t>
  </si>
  <si>
    <t>=Schedule_G!$I$179</t>
  </si>
  <si>
    <t>_C541446</t>
  </si>
  <si>
    <t>=Schedule_G!$I$180</t>
  </si>
  <si>
    <t>_C541450</t>
  </si>
  <si>
    <t>=Schedule_G!$I$181</t>
  </si>
  <si>
    <t>_C541540</t>
  </si>
  <si>
    <t>=Schedule_G!$I$195</t>
  </si>
  <si>
    <t>_C541541</t>
  </si>
  <si>
    <t>=Schedule_G!$I$196</t>
  </si>
  <si>
    <t>_C541542</t>
  </si>
  <si>
    <t>=Schedule_G!$I$197</t>
  </si>
  <si>
    <t>_C541543</t>
  </si>
  <si>
    <t>=Schedule_G!$I$198</t>
  </si>
  <si>
    <t>_C541545</t>
  </si>
  <si>
    <t>=Schedule_G!$I$199</t>
  </si>
  <si>
    <t>_C541546</t>
  </si>
  <si>
    <t>=Schedule_G!$I$200</t>
  </si>
  <si>
    <t>_C541547</t>
  </si>
  <si>
    <t>=Schedule_G!$I$201</t>
  </si>
  <si>
    <t>_C620001</t>
  </si>
  <si>
    <t>='Schedule_G-7'!$D$12</t>
  </si>
  <si>
    <t>_C620002</t>
  </si>
  <si>
    <t>='Schedule_G-7'!$E$12</t>
  </si>
  <si>
    <t>_C620003</t>
  </si>
  <si>
    <t>='Schedule_G-7'!$F$12</t>
  </si>
  <si>
    <t>_C620004</t>
  </si>
  <si>
    <t>='Schedule_G-7'!$G$12</t>
  </si>
  <si>
    <t>_C620005</t>
  </si>
  <si>
    <t>='Schedule_G-7'!$H$12</t>
  </si>
  <si>
    <t>_C620006</t>
  </si>
  <si>
    <t>='Schedule_G-7'!$I$12</t>
  </si>
  <si>
    <t>_C620007</t>
  </si>
  <si>
    <t>='Schedule_G-7'!$D$13</t>
  </si>
  <si>
    <t>_C620008</t>
  </si>
  <si>
    <t>='Schedule_G-7'!$E$13</t>
  </si>
  <si>
    <t>_C620009</t>
  </si>
  <si>
    <t>='Schedule_G-7'!$F$13</t>
  </si>
  <si>
    <t>_C620010</t>
  </si>
  <si>
    <t>='Schedule_G-7'!$G$13</t>
  </si>
  <si>
    <t>_C620011</t>
  </si>
  <si>
    <t>='Schedule_G-7'!$H$13</t>
  </si>
  <si>
    <t>_C620012</t>
  </si>
  <si>
    <t>='Schedule_G-7'!$I$13</t>
  </si>
  <si>
    <t>_C620013</t>
  </si>
  <si>
    <t>='Schedule_G-7'!$D$14</t>
  </si>
  <si>
    <t>_C620014</t>
  </si>
  <si>
    <t>='Schedule_G-7'!$E$14</t>
  </si>
  <si>
    <t>_C620015</t>
  </si>
  <si>
    <t>='Schedule_G-7'!$F$14</t>
  </si>
  <si>
    <t>_C620016</t>
  </si>
  <si>
    <t>='Schedule_G-7'!$G$14</t>
  </si>
  <si>
    <t>_C620017</t>
  </si>
  <si>
    <t>='Schedule_G-7'!$H$14</t>
  </si>
  <si>
    <t>_C620018</t>
  </si>
  <si>
    <t>='Schedule_G-7'!$I$14</t>
  </si>
  <si>
    <t>_C620019</t>
  </si>
  <si>
    <t>='Schedule_G-7'!$D$15</t>
  </si>
  <si>
    <t>_C620020</t>
  </si>
  <si>
    <t>='Schedule_G-7'!$E$15</t>
  </si>
  <si>
    <t>_C620021</t>
  </si>
  <si>
    <t>='Schedule_G-7'!$F$15</t>
  </si>
  <si>
    <t>_C620022</t>
  </si>
  <si>
    <t>='Schedule_G-7'!$G$15</t>
  </si>
  <si>
    <t>_C620023</t>
  </si>
  <si>
    <t>='Schedule_G-7'!$H$15</t>
  </si>
  <si>
    <t>_C620024</t>
  </si>
  <si>
    <t>='Schedule_G-7'!$I$15</t>
  </si>
  <si>
    <t>_C620025</t>
  </si>
  <si>
    <t>='Schedule_G-7'!$D$16</t>
  </si>
  <si>
    <t>_C620026</t>
  </si>
  <si>
    <t>='Schedule_G-7'!$E$16</t>
  </si>
  <si>
    <t>_C620027</t>
  </si>
  <si>
    <t>='Schedule_G-7'!$F$16</t>
  </si>
  <si>
    <t>_C620028</t>
  </si>
  <si>
    <t>='Schedule_G-7'!$G$16</t>
  </si>
  <si>
    <t>_C620029</t>
  </si>
  <si>
    <t>='Schedule_G-7'!$H$16</t>
  </si>
  <si>
    <t>_C620030</t>
  </si>
  <si>
    <t>='Schedule_G-7'!$I$16</t>
  </si>
  <si>
    <t>_C620031</t>
  </si>
  <si>
    <t>='Schedule_G-7'!$D$17</t>
  </si>
  <si>
    <t>_C620032</t>
  </si>
  <si>
    <t>='Schedule_G-7'!$E$17</t>
  </si>
  <si>
    <t>_C620033</t>
  </si>
  <si>
    <t>='Schedule_G-7'!$F$17</t>
  </si>
  <si>
    <t>_C620034</t>
  </si>
  <si>
    <t>='Schedule_G-7'!$G$17</t>
  </si>
  <si>
    <t>_C620035</t>
  </si>
  <si>
    <t>='Schedule_G-7'!$H$17</t>
  </si>
  <si>
    <t>_C620036</t>
  </si>
  <si>
    <t>='Schedule_G-7'!$I$17</t>
  </si>
  <si>
    <t>_C620037</t>
  </si>
  <si>
    <t>='Schedule_G-7'!$D$18</t>
  </si>
  <si>
    <t>_C620038</t>
  </si>
  <si>
    <t>='Schedule_G-7'!$E$18</t>
  </si>
  <si>
    <t>_C620039</t>
  </si>
  <si>
    <t>='Schedule_G-7'!$F$18</t>
  </si>
  <si>
    <t>_C620040</t>
  </si>
  <si>
    <t>='Schedule_G-7'!$G$18</t>
  </si>
  <si>
    <t>_C620041</t>
  </si>
  <si>
    <t>='Schedule_G-7'!$H$18</t>
  </si>
  <si>
    <t>_C620042</t>
  </si>
  <si>
    <t>='Schedule_G-7'!$I$18</t>
  </si>
  <si>
    <t>_C620043</t>
  </si>
  <si>
    <t>='Schedule_G-7'!$D$19</t>
  </si>
  <si>
    <t>_C620044</t>
  </si>
  <si>
    <t>='Schedule_G-7'!$E$19</t>
  </si>
  <si>
    <t>_C620045</t>
  </si>
  <si>
    <t>='Schedule_G-7'!$F$19</t>
  </si>
  <si>
    <t>_C620046</t>
  </si>
  <si>
    <t>='Schedule_G-7'!$G$19</t>
  </si>
  <si>
    <t>_C620047</t>
  </si>
  <si>
    <t>='Schedule_G-7'!$H$19</t>
  </si>
  <si>
    <t>_C620048</t>
  </si>
  <si>
    <t>='Schedule_G-7'!$I$19</t>
  </si>
  <si>
    <t>_C620049</t>
  </si>
  <si>
    <t>='Schedule_G-7'!$H$25</t>
  </si>
  <si>
    <t>_C620050</t>
  </si>
  <si>
    <t>='Schedule_G-7'!$I$25</t>
  </si>
  <si>
    <t>_C620051</t>
  </si>
  <si>
    <t>='Schedule_G-7'!$J$25</t>
  </si>
  <si>
    <t>_C620052</t>
  </si>
  <si>
    <t>='Schedule_G-7'!$K$25</t>
  </si>
  <si>
    <t>_C620053</t>
  </si>
  <si>
    <t>='Schedule_G-7'!$H$26</t>
  </si>
  <si>
    <t>_C620054</t>
  </si>
  <si>
    <t>='Schedule_G-7'!$I$26</t>
  </si>
  <si>
    <t>_C620055</t>
  </si>
  <si>
    <t>='Schedule_G-7'!$J$26</t>
  </si>
  <si>
    <t>_C620056</t>
  </si>
  <si>
    <t>='Schedule_G-7'!$K$26</t>
  </si>
  <si>
    <t>_C620057</t>
  </si>
  <si>
    <t>='Schedule_G-7'!$H$27</t>
  </si>
  <si>
    <t>_C620058</t>
  </si>
  <si>
    <t>='Schedule_G-7'!$I$27</t>
  </si>
  <si>
    <t>_C620059</t>
  </si>
  <si>
    <t>='Schedule_G-7'!$J$27</t>
  </si>
  <si>
    <t>_C620060</t>
  </si>
  <si>
    <t>='Schedule_G-7'!$K$27</t>
  </si>
  <si>
    <t>_C620061</t>
  </si>
  <si>
    <t>='Schedule_G-7'!$H$28</t>
  </si>
  <si>
    <t>_C620062</t>
  </si>
  <si>
    <t>='Schedule_G-7'!$I$28</t>
  </si>
  <si>
    <t>_C620063</t>
  </si>
  <si>
    <t>='Schedule_G-7'!$J$28</t>
  </si>
  <si>
    <t>_C620064</t>
  </si>
  <si>
    <t>='Schedule_G-7'!$K$28</t>
  </si>
  <si>
    <t>_C620065</t>
  </si>
  <si>
    <t>='Schedule_G-7'!$H$29</t>
  </si>
  <si>
    <t>_C620066</t>
  </si>
  <si>
    <t>='Schedule_G-7'!$I$29</t>
  </si>
  <si>
    <t>_C620067</t>
  </si>
  <si>
    <t>='Schedule_G-7'!$J$29</t>
  </si>
  <si>
    <t>_C620068</t>
  </si>
  <si>
    <t>='Schedule_G-7'!$K$29</t>
  </si>
  <si>
    <t>_C620069</t>
  </si>
  <si>
    <t>='Schedule_G-7'!$H$30</t>
  </si>
  <si>
    <t>_C620070</t>
  </si>
  <si>
    <t>='Schedule_G-7'!$I$30</t>
  </si>
  <si>
    <t>_C620071</t>
  </si>
  <si>
    <t>='Schedule_G-7'!$J$30</t>
  </si>
  <si>
    <t>_C620072</t>
  </si>
  <si>
    <t>='Schedule_G-7'!$K$30</t>
  </si>
  <si>
    <t>_C620073</t>
  </si>
  <si>
    <t>='Schedule_G-7'!$H$31</t>
  </si>
  <si>
    <t>_C620074</t>
  </si>
  <si>
    <t>='Schedule_G-7'!$I$31</t>
  </si>
  <si>
    <t>_C620075</t>
  </si>
  <si>
    <t>='Schedule_G-7'!$J$31</t>
  </si>
  <si>
    <t>_C620076</t>
  </si>
  <si>
    <t>='Schedule_G-7'!$K$31</t>
  </si>
  <si>
    <t>_C620077</t>
  </si>
  <si>
    <t>='Schedule_G-7'!$H$32</t>
  </si>
  <si>
    <t>_C620078</t>
  </si>
  <si>
    <t>='Schedule_G-7'!$I$32</t>
  </si>
  <si>
    <t>_C620079</t>
  </si>
  <si>
    <t>='Schedule_G-7'!$J$32</t>
  </si>
  <si>
    <t>_C620080</t>
  </si>
  <si>
    <t>='Schedule_G-7'!$K$32</t>
  </si>
  <si>
    <t>_C620081</t>
  </si>
  <si>
    <t>='Schedule_G-7'!$H$33</t>
  </si>
  <si>
    <t>_C620082</t>
  </si>
  <si>
    <t>='Schedule_G-7'!$I$33</t>
  </si>
  <si>
    <t>_C620083</t>
  </si>
  <si>
    <t>='Schedule_G-7'!$J$33</t>
  </si>
  <si>
    <t>_C620084</t>
  </si>
  <si>
    <t>='Schedule_G-7'!$K$33</t>
  </si>
  <si>
    <t>_C620085</t>
  </si>
  <si>
    <t>='Schedule_G-7'!$H$34</t>
  </si>
  <si>
    <t>_C620086</t>
  </si>
  <si>
    <t>='Schedule_G-7'!$I$34</t>
  </si>
  <si>
    <t>_C620087</t>
  </si>
  <si>
    <t>='Schedule_G-7'!$J$34</t>
  </si>
  <si>
    <t>_C620088</t>
  </si>
  <si>
    <t>='Schedule_G-7'!$K$34</t>
  </si>
  <si>
    <t>_C620089</t>
  </si>
  <si>
    <t>='Schedule_G-7'!$H$35</t>
  </si>
  <si>
    <t>_C620090</t>
  </si>
  <si>
    <t>='Schedule_G-7'!$I$35</t>
  </si>
  <si>
    <t>_C620091</t>
  </si>
  <si>
    <t>='Schedule_G-7'!$J$35</t>
  </si>
  <si>
    <t>_C620092</t>
  </si>
  <si>
    <t>='Schedule_G-7'!$K$35</t>
  </si>
  <si>
    <t>_C620093</t>
  </si>
  <si>
    <t>='Schedule_G-7'!$H$36</t>
  </si>
  <si>
    <t>_C620094</t>
  </si>
  <si>
    <t>='Schedule_G-7'!$I$36</t>
  </si>
  <si>
    <t>_C620095</t>
  </si>
  <si>
    <t>='Schedule_G-7'!$J$36</t>
  </si>
  <si>
    <t>_C620096</t>
  </si>
  <si>
    <t>='Schedule_G-7'!$K$36</t>
  </si>
  <si>
    <t>_C620097</t>
  </si>
  <si>
    <t>='Schedule_G-7'!$J$38</t>
  </si>
  <si>
    <t>_C773078</t>
  </si>
  <si>
    <t>=Schedule_N!$J$20</t>
  </si>
  <si>
    <t>_C800500</t>
  </si>
  <si>
    <t>=Schedule_G!$F$123</t>
  </si>
  <si>
    <t>_C800501</t>
  </si>
  <si>
    <t>=Schedule_G!$G$123</t>
  </si>
  <si>
    <t>_C800502</t>
  </si>
  <si>
    <t>=Schedule_G!$H$123</t>
  </si>
  <si>
    <t>_C800507</t>
  </si>
  <si>
    <t>=Schedule_G!$F$264</t>
  </si>
  <si>
    <t>_C800508</t>
  </si>
  <si>
    <t>=Schedule_G!$G$264</t>
  </si>
  <si>
    <t>_C800509</t>
  </si>
  <si>
    <t>=Schedule_G!$H$264</t>
  </si>
  <si>
    <t>_C800510</t>
  </si>
  <si>
    <t>=Schedule_G!$J$264</t>
  </si>
  <si>
    <t>_C800511</t>
  </si>
  <si>
    <t>=Schedule_G!$F$146</t>
  </si>
  <si>
    <t>_C800512</t>
  </si>
  <si>
    <t>=Schedule_G!$G$146</t>
  </si>
  <si>
    <t>_C800513</t>
  </si>
  <si>
    <t>=Schedule_G!$H$146</t>
  </si>
  <si>
    <t>_C800514</t>
  </si>
  <si>
    <t>=Schedule_G!$F$263</t>
  </si>
  <si>
    <t>_C800515</t>
  </si>
  <si>
    <t>=Schedule_G!$G$263</t>
  </si>
  <si>
    <t>_C800516</t>
  </si>
  <si>
    <t>=Schedule_G!$H$263</t>
  </si>
  <si>
    <t>_C800521</t>
  </si>
  <si>
    <t>=Schedule_G!$J$123</t>
  </si>
  <si>
    <t>_C800538</t>
  </si>
  <si>
    <t>=Schedule_G!$G$222</t>
  </si>
  <si>
    <t>_C800539</t>
  </si>
  <si>
    <t>=Schedule_G!$H$222</t>
  </si>
  <si>
    <t>_C800540</t>
  </si>
  <si>
    <t>='Schedule_G-8'!$D$6</t>
  </si>
  <si>
    <t>_C800541</t>
  </si>
  <si>
    <t>='Schedule_G-8'!$D$9</t>
  </si>
  <si>
    <t>_C800542</t>
  </si>
  <si>
    <t>='Schedule_G-8'!$D$10</t>
  </si>
  <si>
    <t>_C800543</t>
  </si>
  <si>
    <t>='Schedule_G-8'!$D$11</t>
  </si>
  <si>
    <t>_C800544</t>
  </si>
  <si>
    <t>='Schedule_G-8'!$D$12</t>
  </si>
  <si>
    <t>_C800545</t>
  </si>
  <si>
    <t>='Schedule_G-8'!$D$5</t>
  </si>
  <si>
    <t>_C800546</t>
  </si>
  <si>
    <t>='Schedule_G-8'!$D$7</t>
  </si>
  <si>
    <t>_C800547</t>
  </si>
  <si>
    <t>='Schedule_G-8'!$D$8</t>
  </si>
  <si>
    <t>_C900000</t>
  </si>
  <si>
    <t>=Schedule_B!$F$15</t>
  </si>
  <si>
    <t>_C900001</t>
  </si>
  <si>
    <t>=Schedule_B!$F$16</t>
  </si>
  <si>
    <t>_C900002</t>
  </si>
  <si>
    <t>=Schedule_B!$F$17</t>
  </si>
  <si>
    <t>_C900003</t>
  </si>
  <si>
    <t>=Schedule_B!$F$18</t>
  </si>
  <si>
    <t>_C900004</t>
  </si>
  <si>
    <t>=Schedule_B!$F$19</t>
  </si>
  <si>
    <t>_C900005</t>
  </si>
  <si>
    <t>=Schedule_B!$F$20</t>
  </si>
  <si>
    <t>_C900006</t>
  </si>
  <si>
    <t>=Schedule_B!$F$21</t>
  </si>
  <si>
    <t>_C900007</t>
  </si>
  <si>
    <t>=Schedule_B!$F$22</t>
  </si>
  <si>
    <t>_C900008</t>
  </si>
  <si>
    <t>=Schedule_B!$F$23</t>
  </si>
  <si>
    <t>_C900009</t>
  </si>
  <si>
    <t>=Schedule_B!$F$24</t>
  </si>
  <si>
    <t>_C900010</t>
  </si>
  <si>
    <t>=Schedule_B!$F$25</t>
  </si>
  <si>
    <t>_C900011</t>
  </si>
  <si>
    <t>=Schedule_B!$F$26</t>
  </si>
  <si>
    <t>_C900012</t>
  </si>
  <si>
    <t>=Schedule_B!$F$27</t>
  </si>
  <si>
    <t>_C900013</t>
  </si>
  <si>
    <t>=Schedule_B!$G$15</t>
  </si>
  <si>
    <t>_C900014</t>
  </si>
  <si>
    <t>=Schedule_B!$G$16</t>
  </si>
  <si>
    <t>_C900015</t>
  </si>
  <si>
    <t>=Schedule_B!$G$17</t>
  </si>
  <si>
    <t>_C900016</t>
  </si>
  <si>
    <t>=Schedule_B!$G$18</t>
  </si>
  <si>
    <t>_C900017</t>
  </si>
  <si>
    <t>=Schedule_B!$G$19</t>
  </si>
  <si>
    <t>_C900018</t>
  </si>
  <si>
    <t>=Schedule_B!$G$20</t>
  </si>
  <si>
    <t>_C900019</t>
  </si>
  <si>
    <t>=Schedule_B!$G$21</t>
  </si>
  <si>
    <t>_C900020</t>
  </si>
  <si>
    <t>=Schedule_B!$G$22</t>
  </si>
  <si>
    <t>_C900021</t>
  </si>
  <si>
    <t>=Schedule_B!$G$23</t>
  </si>
  <si>
    <t>_C900022</t>
  </si>
  <si>
    <t>=Schedule_B!$G$24</t>
  </si>
  <si>
    <t>_C900023</t>
  </si>
  <si>
    <t>=Schedule_B!$G$25</t>
  </si>
  <si>
    <t>_C900024</t>
  </si>
  <si>
    <t>=Schedule_B!$G$26</t>
  </si>
  <si>
    <t>_C900025</t>
  </si>
  <si>
    <t>=Schedule_B!$G$27</t>
  </si>
  <si>
    <t>_C900026</t>
  </si>
  <si>
    <t>=Schedule_B!$H$15</t>
  </si>
  <si>
    <t>_C900027</t>
  </si>
  <si>
    <t>=Schedule_B!$H$16</t>
  </si>
  <si>
    <t>_C900028</t>
  </si>
  <si>
    <t>=Schedule_B!$H$17</t>
  </si>
  <si>
    <t>_C900029</t>
  </si>
  <si>
    <t>=Schedule_B!$H$18</t>
  </si>
  <si>
    <t>_C900030</t>
  </si>
  <si>
    <t>=Schedule_B!$H$19</t>
  </si>
  <si>
    <t>_C900031</t>
  </si>
  <si>
    <t>=Schedule_B!$H$20</t>
  </si>
  <si>
    <t>_C900032</t>
  </si>
  <si>
    <t>=Schedule_B!$H$21</t>
  </si>
  <si>
    <t>_C900033</t>
  </si>
  <si>
    <t>=Schedule_B!$H$22</t>
  </si>
  <si>
    <t>_C900034</t>
  </si>
  <si>
    <t>=Schedule_B!$H$23</t>
  </si>
  <si>
    <t>_C900035</t>
  </si>
  <si>
    <t>=Schedule_B!$H$24</t>
  </si>
  <si>
    <t>_C900036</t>
  </si>
  <si>
    <t>=Schedule_B!$H$25</t>
  </si>
  <si>
    <t>_C900037</t>
  </si>
  <si>
    <t>=Schedule_B!$H$26</t>
  </si>
  <si>
    <t>_C900038</t>
  </si>
  <si>
    <t>=Schedule_B!$H$27</t>
  </si>
  <si>
    <t>_C900039</t>
  </si>
  <si>
    <t>=Schedule_B!$I$15</t>
  </si>
  <si>
    <t>_C900040</t>
  </si>
  <si>
    <t>=Schedule_B!$I$16</t>
  </si>
  <si>
    <t>_C900041</t>
  </si>
  <si>
    <t>=Schedule_B!$I$17</t>
  </si>
  <si>
    <t>_C900042</t>
  </si>
  <si>
    <t>=Schedule_B!$I$18</t>
  </si>
  <si>
    <t>_C900043</t>
  </si>
  <si>
    <t>=Schedule_B!$I$19</t>
  </si>
  <si>
    <t>_C900044</t>
  </si>
  <si>
    <t>=Schedule_B!$I$20</t>
  </si>
  <si>
    <t>_C900045</t>
  </si>
  <si>
    <t>=Schedule_B!$I$21</t>
  </si>
  <si>
    <t>_C900046</t>
  </si>
  <si>
    <t>=Schedule_B!$I$22</t>
  </si>
  <si>
    <t>_C900047</t>
  </si>
  <si>
    <t>=Schedule_B!$I$23</t>
  </si>
  <si>
    <t>_C900048</t>
  </si>
  <si>
    <t>=Schedule_B!$I$24</t>
  </si>
  <si>
    <t>_C900049</t>
  </si>
  <si>
    <t>=Schedule_B!$I$25</t>
  </si>
  <si>
    <t>_C900050</t>
  </si>
  <si>
    <t>=Schedule_B!$I$26</t>
  </si>
  <si>
    <t>_C900051</t>
  </si>
  <si>
    <t>=Schedule_B!$I$27</t>
  </si>
  <si>
    <t>_C900052</t>
  </si>
  <si>
    <t>=Schedule_B!$H$64</t>
  </si>
  <si>
    <t>_C900053</t>
  </si>
  <si>
    <t>=Schedule_B!$H$65</t>
  </si>
  <si>
    <t>_C900054</t>
  </si>
  <si>
    <t>=Schedule_B!$H$66</t>
  </si>
  <si>
    <t>_C900055</t>
  </si>
  <si>
    <t>=Schedule_B!$H$67</t>
  </si>
  <si>
    <t>_C900056</t>
  </si>
  <si>
    <t>=Schedule_B!$I$64</t>
  </si>
  <si>
    <t>_C900057</t>
  </si>
  <si>
    <t>=Schedule_B!$I$65</t>
  </si>
  <si>
    <t>_C900058</t>
  </si>
  <si>
    <t>=Schedule_B!$I$66</t>
  </si>
  <si>
    <t>_C900059</t>
  </si>
  <si>
    <t>=Schedule_B!$I$67</t>
  </si>
  <si>
    <t>_C900060</t>
  </si>
  <si>
    <t>=Schedule_B!$F$70</t>
  </si>
  <si>
    <t>_C900061</t>
  </si>
  <si>
    <t>=Schedule_B!$F$71</t>
  </si>
  <si>
    <t>_C900062</t>
  </si>
  <si>
    <t>=Schedule_B!$F$72</t>
  </si>
  <si>
    <t>_C900063</t>
  </si>
  <si>
    <t>=Schedule_B!$F$73</t>
  </si>
  <si>
    <t>_C900064</t>
  </si>
  <si>
    <t>=Schedule_B!$F$74</t>
  </si>
  <si>
    <t>_C900065</t>
  </si>
  <si>
    <t>=Schedule_B!$F$75</t>
  </si>
  <si>
    <t>_C900066</t>
  </si>
  <si>
    <t>=Schedule_B!$F$76</t>
  </si>
  <si>
    <t>_C900067</t>
  </si>
  <si>
    <t>=Schedule_B!$F$78</t>
  </si>
  <si>
    <t>_C900068</t>
  </si>
  <si>
    <t>=Schedule_B!$G$70</t>
  </si>
  <si>
    <t>_C900069</t>
  </si>
  <si>
    <t>=Schedule_B!$G$71</t>
  </si>
  <si>
    <t>_C900070</t>
  </si>
  <si>
    <t>=Schedule_B!$G$72</t>
  </si>
  <si>
    <t>_C900071</t>
  </si>
  <si>
    <t>=Schedule_B!$G$73</t>
  </si>
  <si>
    <t>_C900072</t>
  </si>
  <si>
    <t>=Schedule_B!$G$74</t>
  </si>
  <si>
    <t>_C900073</t>
  </si>
  <si>
    <t>=Schedule_B!$G$75</t>
  </si>
  <si>
    <t>_C900074</t>
  </si>
  <si>
    <t>=Schedule_B!$G$76</t>
  </si>
  <si>
    <t>_C900075</t>
  </si>
  <si>
    <t>=Schedule_B!$G$78</t>
  </si>
  <si>
    <t>_C900076</t>
  </si>
  <si>
    <t>=Schedule_B!$H$70</t>
  </si>
  <si>
    <t>_C900077</t>
  </si>
  <si>
    <t>=Schedule_B!$H$71</t>
  </si>
  <si>
    <t>_C900078</t>
  </si>
  <si>
    <t>=Schedule_B!$H$72</t>
  </si>
  <si>
    <t>_C900079</t>
  </si>
  <si>
    <t>=Schedule_B!$H$73</t>
  </si>
  <si>
    <t>_C900080</t>
  </si>
  <si>
    <t>=Schedule_B!$H$74</t>
  </si>
  <si>
    <t>_C900081</t>
  </si>
  <si>
    <t>=Schedule_B!$H$75</t>
  </si>
  <si>
    <t>_C900082</t>
  </si>
  <si>
    <t>=Schedule_B!$H$76</t>
  </si>
  <si>
    <t>_C900083</t>
  </si>
  <si>
    <t>=Schedule_B!$H$78</t>
  </si>
  <si>
    <t>_C900084</t>
  </si>
  <si>
    <t>=Schedule_B!$I$70</t>
  </si>
  <si>
    <t>_C900085</t>
  </si>
  <si>
    <t>=Schedule_B!$I$71</t>
  </si>
  <si>
    <t>_C900086</t>
  </si>
  <si>
    <t>=Schedule_B!$I$72</t>
  </si>
  <si>
    <t>_C900087</t>
  </si>
  <si>
    <t>=Schedule_B!$I$73</t>
  </si>
  <si>
    <t>_C900088</t>
  </si>
  <si>
    <t>=Schedule_B!$I$74</t>
  </si>
  <si>
    <t>_C900089</t>
  </si>
  <si>
    <t>=Schedule_B!$I$75</t>
  </si>
  <si>
    <t>_C900090</t>
  </si>
  <si>
    <t>=Schedule_B!$I$76</t>
  </si>
  <si>
    <t>_C900091</t>
  </si>
  <si>
    <t>=Schedule_B!$I$78</t>
  </si>
  <si>
    <t>_C900092</t>
  </si>
  <si>
    <t>=Schedule_B!$F$94</t>
  </si>
  <si>
    <t>_C900093</t>
  </si>
  <si>
    <t>=Schedule_B!$F$95</t>
  </si>
  <si>
    <t>_C900094</t>
  </si>
  <si>
    <t>=Schedule_B!$F$96</t>
  </si>
  <si>
    <t>_C900095</t>
  </si>
  <si>
    <t>=Schedule_B!$F$97</t>
  </si>
  <si>
    <t>_C900096</t>
  </si>
  <si>
    <t>=Schedule_B!$F$98</t>
  </si>
  <si>
    <t>_C900097</t>
  </si>
  <si>
    <t>=Schedule_B!$F$99</t>
  </si>
  <si>
    <t>_C900098</t>
  </si>
  <si>
    <t>=Schedule_B!$F$100</t>
  </si>
  <si>
    <t>_C900099</t>
  </si>
  <si>
    <t>=Schedule_B!$F$101</t>
  </si>
  <si>
    <t>_C900100</t>
  </si>
  <si>
    <t>=Schedule_B!$F$102</t>
  </si>
  <si>
    <t>_C900101</t>
  </si>
  <si>
    <t>=Schedule_B!$F$103</t>
  </si>
  <si>
    <t>_C900102</t>
  </si>
  <si>
    <t>=Schedule_B!$G$94</t>
  </si>
  <si>
    <t>_C900103</t>
  </si>
  <si>
    <t>=Schedule_B!$G$95</t>
  </si>
  <si>
    <t>_C900104</t>
  </si>
  <si>
    <t>=Schedule_B!$G$96</t>
  </si>
  <si>
    <t>_C900105</t>
  </si>
  <si>
    <t>=Schedule_B!$G$97</t>
  </si>
  <si>
    <t>_C900106</t>
  </si>
  <si>
    <t>=Schedule_B!$G$98</t>
  </si>
  <si>
    <t>_C900107</t>
  </si>
  <si>
    <t>=Schedule_B!$G$99</t>
  </si>
  <si>
    <t>_C900108</t>
  </si>
  <si>
    <t>=Schedule_B!$G$100</t>
  </si>
  <si>
    <t>_C900109</t>
  </si>
  <si>
    <t>=Schedule_B!$G$101</t>
  </si>
  <si>
    <t>_C900110</t>
  </si>
  <si>
    <t>=Schedule_B!$G$102</t>
  </si>
  <si>
    <t>_C900111</t>
  </si>
  <si>
    <t>=Schedule_B!$G$103</t>
  </si>
  <si>
    <t>_C900112</t>
  </si>
  <si>
    <t>=Schedule_B!$H$94</t>
  </si>
  <si>
    <t>_C900113</t>
  </si>
  <si>
    <t>=Schedule_B!$H$95</t>
  </si>
  <si>
    <t>_C900114</t>
  </si>
  <si>
    <t>=Schedule_B!$H$96</t>
  </si>
  <si>
    <t>_C900115</t>
  </si>
  <si>
    <t>=Schedule_B!$H$97</t>
  </si>
  <si>
    <t>_C900116</t>
  </si>
  <si>
    <t>=Schedule_B!$H$98</t>
  </si>
  <si>
    <t>_C900117</t>
  </si>
  <si>
    <t>=Schedule_B!$H$99</t>
  </si>
  <si>
    <t>_C900118</t>
  </si>
  <si>
    <t>=Schedule_B!$H$100</t>
  </si>
  <si>
    <t>_C900119</t>
  </si>
  <si>
    <t>=Schedule_B!$H$101</t>
  </si>
  <si>
    <t>_C900120</t>
  </si>
  <si>
    <t>=Schedule_B!$H$102</t>
  </si>
  <si>
    <t>_C900121</t>
  </si>
  <si>
    <t>=Schedule_B!$H$103</t>
  </si>
  <si>
    <t>_C900122</t>
  </si>
  <si>
    <t>=Schedule_B!$I$94</t>
  </si>
  <si>
    <t>_C900123</t>
  </si>
  <si>
    <t>=Schedule_B!$I$95</t>
  </si>
  <si>
    <t>_C900124</t>
  </si>
  <si>
    <t>=Schedule_B!$I$96</t>
  </si>
  <si>
    <t>_C900125</t>
  </si>
  <si>
    <t>=Schedule_B!$I$97</t>
  </si>
  <si>
    <t>_C900126</t>
  </si>
  <si>
    <t>=Schedule_B!$I$98</t>
  </si>
  <si>
    <t>_C900127</t>
  </si>
  <si>
    <t>=Schedule_B!$I$99</t>
  </si>
  <si>
    <t>_C900128</t>
  </si>
  <si>
    <t>=Schedule_B!$I$100</t>
  </si>
  <si>
    <t>_C900129</t>
  </si>
  <si>
    <t>=Schedule_B!$I$101</t>
  </si>
  <si>
    <t>_C900130</t>
  </si>
  <si>
    <t>=Schedule_B!$I$102</t>
  </si>
  <si>
    <t>_C900131</t>
  </si>
  <si>
    <t>=Schedule_B!$I$103</t>
  </si>
  <si>
    <t>_C900132</t>
  </si>
  <si>
    <t>=Schedule_B!$F$106</t>
  </si>
  <si>
    <t>_C900133</t>
  </si>
  <si>
    <t>=Schedule_B!$F$107</t>
  </si>
  <si>
    <t>_C900134</t>
  </si>
  <si>
    <t>=Schedule_B!$F$108</t>
  </si>
  <si>
    <t>_C900135</t>
  </si>
  <si>
    <t>=Schedule_B!$F$109</t>
  </si>
  <si>
    <t>_C900136</t>
  </si>
  <si>
    <t>=Schedule_B!$F$110</t>
  </si>
  <si>
    <t>_C900137</t>
  </si>
  <si>
    <t>=Schedule_B!$F$111</t>
  </si>
  <si>
    <t>_C900138</t>
  </si>
  <si>
    <t>=Schedule_B!$F$112</t>
  </si>
  <si>
    <t>_C900139</t>
  </si>
  <si>
    <t>=Schedule_B!$F$113</t>
  </si>
  <si>
    <t>_C900140</t>
  </si>
  <si>
    <t>=Schedule_B!$G$106</t>
  </si>
  <si>
    <t>_C900141</t>
  </si>
  <si>
    <t>=Schedule_B!$G$107</t>
  </si>
  <si>
    <t>_C900142</t>
  </si>
  <si>
    <t>=Schedule_B!$G$108</t>
  </si>
  <si>
    <t>_C900143</t>
  </si>
  <si>
    <t>=Schedule_B!$G$109</t>
  </si>
  <si>
    <t>_C900144</t>
  </si>
  <si>
    <t>=Schedule_B!$G$110</t>
  </si>
  <si>
    <t>_C900145</t>
  </si>
  <si>
    <t>=Schedule_B!$G$111</t>
  </si>
  <si>
    <t>_C900146</t>
  </si>
  <si>
    <t>=Schedule_B!$G$112</t>
  </si>
  <si>
    <t>_C900147</t>
  </si>
  <si>
    <t>=Schedule_B!$G$113</t>
  </si>
  <si>
    <t>_C900148</t>
  </si>
  <si>
    <t>=Schedule_B!$H$106</t>
  </si>
  <si>
    <t>_C900149</t>
  </si>
  <si>
    <t>=Schedule_B!$H$107</t>
  </si>
  <si>
    <t>_C900150</t>
  </si>
  <si>
    <t>=Schedule_B!$H$108</t>
  </si>
  <si>
    <t>_C900151</t>
  </si>
  <si>
    <t>=Schedule_B!$H$109</t>
  </si>
  <si>
    <t>_C900152</t>
  </si>
  <si>
    <t>=Schedule_B!$H$110</t>
  </si>
  <si>
    <t>_C900153</t>
  </si>
  <si>
    <t>=Schedule_B!$H$111</t>
  </si>
  <si>
    <t>_C900154</t>
  </si>
  <si>
    <t>=Schedule_B!$H$112</t>
  </si>
  <si>
    <t>_C900155</t>
  </si>
  <si>
    <t>=Schedule_B!$H$113</t>
  </si>
  <si>
    <t>_C900156</t>
  </si>
  <si>
    <t>=Schedule_B!$I$106</t>
  </si>
  <si>
    <t>_C900157</t>
  </si>
  <si>
    <t>=Schedule_B!$I$107</t>
  </si>
  <si>
    <t>_C900158</t>
  </si>
  <si>
    <t>=Schedule_B!$I$108</t>
  </si>
  <si>
    <t>_C900159</t>
  </si>
  <si>
    <t>=Schedule_B!$I$109</t>
  </si>
  <si>
    <t>_C900160</t>
  </si>
  <si>
    <t>=Schedule_B!$I$110</t>
  </si>
  <si>
    <t>_C900161</t>
  </si>
  <si>
    <t>=Schedule_B!$I$111</t>
  </si>
  <si>
    <t>_C900162</t>
  </si>
  <si>
    <t>=Schedule_B!$I$112</t>
  </si>
  <si>
    <t>_C900163</t>
  </si>
  <si>
    <t>=Schedule_B!$I$113</t>
  </si>
  <si>
    <t>_C900164</t>
  </si>
  <si>
    <t>=Schedule_B!$F$117</t>
  </si>
  <si>
    <t>_C900165</t>
  </si>
  <si>
    <t>=Schedule_B!$F$118</t>
  </si>
  <si>
    <t>_C900166</t>
  </si>
  <si>
    <t>=Schedule_B!$F$119</t>
  </si>
  <si>
    <t>_C900167</t>
  </si>
  <si>
    <t>=Schedule_B!$F$120</t>
  </si>
  <si>
    <t>_C900168</t>
  </si>
  <si>
    <t>=Schedule_B!$F$121</t>
  </si>
  <si>
    <t>_C900169</t>
  </si>
  <si>
    <t>=Schedule_B!$F$122</t>
  </si>
  <si>
    <t>_C900170</t>
  </si>
  <si>
    <t>=Schedule_B!$F$123</t>
  </si>
  <si>
    <t>_C900171</t>
  </si>
  <si>
    <t>=Schedule_B!$F$124</t>
  </si>
  <si>
    <t>_C900172</t>
  </si>
  <si>
    <t>=Schedule_B!$F$125</t>
  </si>
  <si>
    <t>_C900173</t>
  </si>
  <si>
    <t>=Schedule_B!$F$126</t>
  </si>
  <si>
    <t>_C900174</t>
  </si>
  <si>
    <t>=Schedule_B!$F$128</t>
  </si>
  <si>
    <t>_C900175</t>
  </si>
  <si>
    <t>=Schedule_B!$G$117</t>
  </si>
  <si>
    <t>_C900176</t>
  </si>
  <si>
    <t>=Schedule_B!$G$118</t>
  </si>
  <si>
    <t>_C900177</t>
  </si>
  <si>
    <t>=Schedule_B!$G$119</t>
  </si>
  <si>
    <t>_C900178</t>
  </si>
  <si>
    <t>=Schedule_B!$G$120</t>
  </si>
  <si>
    <t>_C900179</t>
  </si>
  <si>
    <t>=Schedule_B!$G$121</t>
  </si>
  <si>
    <t>_C900180</t>
  </si>
  <si>
    <t>=Schedule_B!$G$122</t>
  </si>
  <si>
    <t>_C900181</t>
  </si>
  <si>
    <t>=Schedule_B!$G$123</t>
  </si>
  <si>
    <t>_C900182</t>
  </si>
  <si>
    <t>=Schedule_B!$G$124</t>
  </si>
  <si>
    <t>_C900183</t>
  </si>
  <si>
    <t>=Schedule_B!$G$125</t>
  </si>
  <si>
    <t>_C900184</t>
  </si>
  <si>
    <t>=Schedule_B!$G$126</t>
  </si>
  <si>
    <t>_C900185</t>
  </si>
  <si>
    <t>=Schedule_B!$G$128</t>
  </si>
  <si>
    <t>_C900186</t>
  </si>
  <si>
    <t>=Schedule_B!$H$117</t>
  </si>
  <si>
    <t>_C900187</t>
  </si>
  <si>
    <t>=Schedule_B!$H$118</t>
  </si>
  <si>
    <t>_C900188</t>
  </si>
  <si>
    <t>=Schedule_B!$H$119</t>
  </si>
  <si>
    <t>_C900189</t>
  </si>
  <si>
    <t>=Schedule_B!$H$120</t>
  </si>
  <si>
    <t>_C900190</t>
  </si>
  <si>
    <t>=Schedule_B!$H$121</t>
  </si>
  <si>
    <t>_C900191</t>
  </si>
  <si>
    <t>=Schedule_B!$H$122</t>
  </si>
  <si>
    <t>_C900192</t>
  </si>
  <si>
    <t>=Schedule_B!$H$123</t>
  </si>
  <si>
    <t>_C900193</t>
  </si>
  <si>
    <t>=Schedule_B!$H$124</t>
  </si>
  <si>
    <t>_C900194</t>
  </si>
  <si>
    <t>=Schedule_B!$H$125</t>
  </si>
  <si>
    <t>_C900195</t>
  </si>
  <si>
    <t>=Schedule_B!$H$126</t>
  </si>
  <si>
    <t>_C900196</t>
  </si>
  <si>
    <t>=Schedule_B!$H$128</t>
  </si>
  <si>
    <t>_C900197</t>
  </si>
  <si>
    <t>=Schedule_B!$I$117</t>
  </si>
  <si>
    <t>_C900198</t>
  </si>
  <si>
    <t>=Schedule_B!$I$118</t>
  </si>
  <si>
    <t>_C900199</t>
  </si>
  <si>
    <t>=Schedule_B!$I$119</t>
  </si>
  <si>
    <t>_C900200</t>
  </si>
  <si>
    <t>=Schedule_B!$I$120</t>
  </si>
  <si>
    <t>_C900201</t>
  </si>
  <si>
    <t>=Schedule_B!$I$121</t>
  </si>
  <si>
    <t>_C900202</t>
  </si>
  <si>
    <t>=Schedule_B!$I$122</t>
  </si>
  <si>
    <t>_C900203</t>
  </si>
  <si>
    <t>=Schedule_B!$I$123</t>
  </si>
  <si>
    <t>_C900204</t>
  </si>
  <si>
    <t>=Schedule_B!$I$124</t>
  </si>
  <si>
    <t>_C900205</t>
  </si>
  <si>
    <t>=Schedule_B!$I$125</t>
  </si>
  <si>
    <t>_C900206</t>
  </si>
  <si>
    <t>=Schedule_B!$I$126</t>
  </si>
  <si>
    <t>_C900207</t>
  </si>
  <si>
    <t>=Schedule_B!$I$128</t>
  </si>
  <si>
    <t>_C900214</t>
  </si>
  <si>
    <t>=Schedule_G!$F$10</t>
  </si>
  <si>
    <t>_C900215</t>
  </si>
  <si>
    <t>=Schedule_G!$F$11</t>
  </si>
  <si>
    <t>_C900216</t>
  </si>
  <si>
    <t>=Schedule_G!$F$12</t>
  </si>
  <si>
    <t>_C900217</t>
  </si>
  <si>
    <t>=Schedule_G!$F$13</t>
  </si>
  <si>
    <t>_C900218</t>
  </si>
  <si>
    <t>=Schedule_G!$F$14</t>
  </si>
  <si>
    <t>_C900219</t>
  </si>
  <si>
    <t>=Schedule_G!$G$10</t>
  </si>
  <si>
    <t>_C900220</t>
  </si>
  <si>
    <t>=Schedule_G!$G$11</t>
  </si>
  <si>
    <t>_C900221</t>
  </si>
  <si>
    <t>=Schedule_G!$G$12</t>
  </si>
  <si>
    <t>_C900222</t>
  </si>
  <si>
    <t>=Schedule_G!$G$13</t>
  </si>
  <si>
    <t>_C900223</t>
  </si>
  <si>
    <t>=Schedule_G!$G$14</t>
  </si>
  <si>
    <t>_C900224</t>
  </si>
  <si>
    <t>=Schedule_G!$H$10</t>
  </si>
  <si>
    <t>_C900225</t>
  </si>
  <si>
    <t>=Schedule_G!$H$11</t>
  </si>
  <si>
    <t>_C900226</t>
  </si>
  <si>
    <t>=Schedule_G!$H$12</t>
  </si>
  <si>
    <t>_C900227</t>
  </si>
  <si>
    <t>=Schedule_G!$H$13</t>
  </si>
  <si>
    <t>_C900228</t>
  </si>
  <si>
    <t>=Schedule_G!$H$14</t>
  </si>
  <si>
    <t>_C900229</t>
  </si>
  <si>
    <t>=Schedule_G!$F$16</t>
  </si>
  <si>
    <t>_C900230</t>
  </si>
  <si>
    <t>=Schedule_G!$F$17</t>
  </si>
  <si>
    <t>_C900231</t>
  </si>
  <si>
    <t>=Schedule_G!$F$18</t>
  </si>
  <si>
    <t>_C900232</t>
  </si>
  <si>
    <t>=Schedule_G!$F$19</t>
  </si>
  <si>
    <t>_C900233</t>
  </si>
  <si>
    <t>=Schedule_G!$F$20</t>
  </si>
  <si>
    <t>_C900234</t>
  </si>
  <si>
    <t>=Schedule_G!$F$21</t>
  </si>
  <si>
    <t>_C900235</t>
  </si>
  <si>
    <t>=Schedule_G!$F$22</t>
  </si>
  <si>
    <t>_C900236</t>
  </si>
  <si>
    <t>=Schedule_G!$F$23</t>
  </si>
  <si>
    <t>_C900237</t>
  </si>
  <si>
    <t>=Schedule_G!$F$24</t>
  </si>
  <si>
    <t>_C900238</t>
  </si>
  <si>
    <t>=Schedule_G!$F$25</t>
  </si>
  <si>
    <t>_C900239</t>
  </si>
  <si>
    <t>=Schedule_G!$F$26</t>
  </si>
  <si>
    <t>_C900240</t>
  </si>
  <si>
    <t>=Schedule_G!$F$27</t>
  </si>
  <si>
    <t>_C900241</t>
  </si>
  <si>
    <t>=Schedule_G!$F$28</t>
  </si>
  <si>
    <t>_C900242</t>
  </si>
  <si>
    <t>=Schedule_G!$F$29</t>
  </si>
  <si>
    <t>_C900243</t>
  </si>
  <si>
    <t>=Schedule_G!$F$30</t>
  </si>
  <si>
    <t>_C900244</t>
  </si>
  <si>
    <t>=Schedule_G!$F$31</t>
  </si>
  <si>
    <t>_C900245</t>
  </si>
  <si>
    <t>=Schedule_G!$F$32</t>
  </si>
  <si>
    <t>_C900246</t>
  </si>
  <si>
    <t>=Schedule_G!$F$33</t>
  </si>
  <si>
    <t>_C900247</t>
  </si>
  <si>
    <t>=Schedule_G!$G$16</t>
  </si>
  <si>
    <t>_C900248</t>
  </si>
  <si>
    <t>=Schedule_G!$G$17</t>
  </si>
  <si>
    <t>_C900249</t>
  </si>
  <si>
    <t>=Schedule_G!$G$18</t>
  </si>
  <si>
    <t>_C900250</t>
  </si>
  <si>
    <t>=Schedule_G!$G$19</t>
  </si>
  <si>
    <t>_C900251</t>
  </si>
  <si>
    <t>=Schedule_G!$G$20</t>
  </si>
  <si>
    <t>_C900252</t>
  </si>
  <si>
    <t>=Schedule_G!$G$21</t>
  </si>
  <si>
    <t>_C900253</t>
  </si>
  <si>
    <t>=Schedule_G!$G$22</t>
  </si>
  <si>
    <t>_C900254</t>
  </si>
  <si>
    <t>=Schedule_G!$G$23</t>
  </si>
  <si>
    <t>_C900255</t>
  </si>
  <si>
    <t>=Schedule_G!$G$24</t>
  </si>
  <si>
    <t>_C900256</t>
  </si>
  <si>
    <t>=Schedule_G!$G$25</t>
  </si>
  <si>
    <t>_C900257</t>
  </si>
  <si>
    <t>=Schedule_G!$G$26</t>
  </si>
  <si>
    <t>_C900258</t>
  </si>
  <si>
    <t>=Schedule_G!$G$27</t>
  </si>
  <si>
    <t>_C900259</t>
  </si>
  <si>
    <t>=Schedule_G!$G$28</t>
  </si>
  <si>
    <t>_C900260</t>
  </si>
  <si>
    <t>=Schedule_G!$G$29</t>
  </si>
  <si>
    <t>_C900261</t>
  </si>
  <si>
    <t>=Schedule_G!$G$30</t>
  </si>
  <si>
    <t>_C900262</t>
  </si>
  <si>
    <t>=Schedule_G!$G$31</t>
  </si>
  <si>
    <t>_C900263</t>
  </si>
  <si>
    <t>=Schedule_G!$G$32</t>
  </si>
  <si>
    <t>_C900264</t>
  </si>
  <si>
    <t>=Schedule_G!$G$33</t>
  </si>
  <si>
    <t>_C900265</t>
  </si>
  <si>
    <t>=Schedule_G!$H$16</t>
  </si>
  <si>
    <t>_C900266</t>
  </si>
  <si>
    <t>=Schedule_G!$H$17</t>
  </si>
  <si>
    <t>_C900267</t>
  </si>
  <si>
    <t>=Schedule_G!$H$18</t>
  </si>
  <si>
    <t>_C900268</t>
  </si>
  <si>
    <t>=Schedule_G!$H$19</t>
  </si>
  <si>
    <t>_C900269</t>
  </si>
  <si>
    <t>=Schedule_G!$H$20</t>
  </si>
  <si>
    <t>_C900270</t>
  </si>
  <si>
    <t>=Schedule_G!$H$21</t>
  </si>
  <si>
    <t>_C900271</t>
  </si>
  <si>
    <t>=Schedule_G!$H$22</t>
  </si>
  <si>
    <t>_C900272</t>
  </si>
  <si>
    <t>=Schedule_G!$H$23</t>
  </si>
  <si>
    <t>_C900273</t>
  </si>
  <si>
    <t>=Schedule_G!$H$24</t>
  </si>
  <si>
    <t>_C900274</t>
  </si>
  <si>
    <t>=Schedule_G!$H$25</t>
  </si>
  <si>
    <t>_C900275</t>
  </si>
  <si>
    <t>=Schedule_G!$H$26</t>
  </si>
  <si>
    <t>_C900276</t>
  </si>
  <si>
    <t>=Schedule_G!$H$27</t>
  </si>
  <si>
    <t>_C900277</t>
  </si>
  <si>
    <t>=Schedule_G!$H$28</t>
  </si>
  <si>
    <t>_C900278</t>
  </si>
  <si>
    <t>=Schedule_G!$H$29</t>
  </si>
  <si>
    <t>_C900279</t>
  </si>
  <si>
    <t>=Schedule_G!$H$30</t>
  </si>
  <si>
    <t>_C900280</t>
  </si>
  <si>
    <t>=Schedule_G!$H$31</t>
  </si>
  <si>
    <t>_C900281</t>
  </si>
  <si>
    <t>=Schedule_G!$H$32</t>
  </si>
  <si>
    <t>_C900282</t>
  </si>
  <si>
    <t>=Schedule_G!$H$33</t>
  </si>
  <si>
    <t>_C900283</t>
  </si>
  <si>
    <t>=Schedule_G!$F$35</t>
  </si>
  <si>
    <t>_C900284</t>
  </si>
  <si>
    <t>=Schedule_G!$F$36</t>
  </si>
  <si>
    <t>_C900285</t>
  </si>
  <si>
    <t>=Schedule_G!$F$37</t>
  </si>
  <si>
    <t>_C900286</t>
  </si>
  <si>
    <t>=Schedule_G!$F$38</t>
  </si>
  <si>
    <t>_C900287</t>
  </si>
  <si>
    <t>=Schedule_G!$F$39</t>
  </si>
  <si>
    <t>_C900288</t>
  </si>
  <si>
    <t>=Schedule_G!$F$40</t>
  </si>
  <si>
    <t>_C900289</t>
  </si>
  <si>
    <t>=Schedule_G!$F$41</t>
  </si>
  <si>
    <t>_C900290</t>
  </si>
  <si>
    <t>=Schedule_G!$F$42</t>
  </si>
  <si>
    <t>_C900291</t>
  </si>
  <si>
    <t>=Schedule_G!$F$43</t>
  </si>
  <si>
    <t>_C900292</t>
  </si>
  <si>
    <t>=Schedule_G!$G$35</t>
  </si>
  <si>
    <t>_C900293</t>
  </si>
  <si>
    <t>=Schedule_G!$G$36</t>
  </si>
  <si>
    <t>_C900294</t>
  </si>
  <si>
    <t>=Schedule_G!$G$37</t>
  </si>
  <si>
    <t>_C900295</t>
  </si>
  <si>
    <t>=Schedule_G!$G$38</t>
  </si>
  <si>
    <t>_C900296</t>
  </si>
  <si>
    <t>=Schedule_G!$G$39</t>
  </si>
  <si>
    <t>_C900297</t>
  </si>
  <si>
    <t>=Schedule_G!$G$40</t>
  </si>
  <si>
    <t>_C900298</t>
  </si>
  <si>
    <t>=Schedule_G!$G$41</t>
  </si>
  <si>
    <t>_C900299</t>
  </si>
  <si>
    <t>=Schedule_G!$G$42</t>
  </si>
  <si>
    <t>_C900300</t>
  </si>
  <si>
    <t>=Schedule_G!$G$43</t>
  </si>
  <si>
    <t>_C900301</t>
  </si>
  <si>
    <t>=Schedule_G!$H$35</t>
  </si>
  <si>
    <t>_C900302</t>
  </si>
  <si>
    <t>=Schedule_G!$H$36</t>
  </si>
  <si>
    <t>_C900303</t>
  </si>
  <si>
    <t>=Schedule_G!$H$37</t>
  </si>
  <si>
    <t>_C900304</t>
  </si>
  <si>
    <t>=Schedule_G!$H$38</t>
  </si>
  <si>
    <t>_C900305</t>
  </si>
  <si>
    <t>=Schedule_G!$H$39</t>
  </si>
  <si>
    <t>_C900306</t>
  </si>
  <si>
    <t>=Schedule_G!$H$40</t>
  </si>
  <si>
    <t>_C900307</t>
  </si>
  <si>
    <t>=Schedule_G!$H$41</t>
  </si>
  <si>
    <t>_C900308</t>
  </si>
  <si>
    <t>=Schedule_G!$H$42</t>
  </si>
  <si>
    <t>_C900309</t>
  </si>
  <si>
    <t>=Schedule_G!$H$43</t>
  </si>
  <si>
    <t>_C900310</t>
  </si>
  <si>
    <t>=Schedule_G!$F$45</t>
  </si>
  <si>
    <t>_C900311</t>
  </si>
  <si>
    <t>=Schedule_G!$F$46</t>
  </si>
  <si>
    <t>_C900312</t>
  </si>
  <si>
    <t>=Schedule_G!$F$47</t>
  </si>
  <si>
    <t>_C900313</t>
  </si>
  <si>
    <t>=Schedule_G!$F$48</t>
  </si>
  <si>
    <t>_C900314</t>
  </si>
  <si>
    <t>=Schedule_G!$F$49</t>
  </si>
  <si>
    <t>_C900315</t>
  </si>
  <si>
    <t>=Schedule_G!$F$50</t>
  </si>
  <si>
    <t>_C900316</t>
  </si>
  <si>
    <t>=Schedule_G!$F$51</t>
  </si>
  <si>
    <t>_C900317</t>
  </si>
  <si>
    <t>=Schedule_G!$G$45</t>
  </si>
  <si>
    <t>_C900318</t>
  </si>
  <si>
    <t>=Schedule_G!$G$46</t>
  </si>
  <si>
    <t>_C900319</t>
  </si>
  <si>
    <t>=Schedule_G!$G$47</t>
  </si>
  <si>
    <t>_C900320</t>
  </si>
  <si>
    <t>=Schedule_G!$G$48</t>
  </si>
  <si>
    <t>_C900321</t>
  </si>
  <si>
    <t>=Schedule_G!$G$49</t>
  </si>
  <si>
    <t>_C900322</t>
  </si>
  <si>
    <t>=Schedule_G!$G$50</t>
  </si>
  <si>
    <t>_C900323</t>
  </si>
  <si>
    <t>=Schedule_G!$G$51</t>
  </si>
  <si>
    <t>_C900324</t>
  </si>
  <si>
    <t>=Schedule_G!$H$45</t>
  </si>
  <si>
    <t>_C900325</t>
  </si>
  <si>
    <t>=Schedule_G!$H$46</t>
  </si>
  <si>
    <t>_C900326</t>
  </si>
  <si>
    <t>=Schedule_G!$H$47</t>
  </si>
  <si>
    <t>_C900327</t>
  </si>
  <si>
    <t>=Schedule_G!$H$48</t>
  </si>
  <si>
    <t>_C900328</t>
  </si>
  <si>
    <t>=Schedule_G!$H$49</t>
  </si>
  <si>
    <t>_C900329</t>
  </si>
  <si>
    <t>=Schedule_G!$H$50</t>
  </si>
  <si>
    <t>_C900330</t>
  </si>
  <si>
    <t>=Schedule_G!$H$51</t>
  </si>
  <si>
    <t>_C900331</t>
  </si>
  <si>
    <t>=Schedule_G!$F$62</t>
  </si>
  <si>
    <t>_C900332</t>
  </si>
  <si>
    <t>=Schedule_G!$F$63</t>
  </si>
  <si>
    <t>_C900333</t>
  </si>
  <si>
    <t>=Schedule_G!$F$64</t>
  </si>
  <si>
    <t>_C900334</t>
  </si>
  <si>
    <t>=Schedule_G!$F$65</t>
  </si>
  <si>
    <t>_C900335</t>
  </si>
  <si>
    <t>=Schedule_G!$F$69</t>
  </si>
  <si>
    <t>_C900336</t>
  </si>
  <si>
    <t>=Schedule_G!$F$70</t>
  </si>
  <si>
    <t>_C900337</t>
  </si>
  <si>
    <t>=Schedule_G!$F$71</t>
  </si>
  <si>
    <t>_C900338</t>
  </si>
  <si>
    <t>=Schedule_G!$F$72</t>
  </si>
  <si>
    <t>_C900339</t>
  </si>
  <si>
    <t>=Schedule_G!$F$73</t>
  </si>
  <si>
    <t>_C900340</t>
  </si>
  <si>
    <t>=Schedule_G!$F$330</t>
  </si>
  <si>
    <t>_C900349</t>
  </si>
  <si>
    <t>=Schedule_G!$F$75</t>
  </si>
  <si>
    <t>_C900350</t>
  </si>
  <si>
    <t>=Schedule_G!$F$76</t>
  </si>
  <si>
    <t>_C900351</t>
  </si>
  <si>
    <t>=Schedule_G!$G$62</t>
  </si>
  <si>
    <t>_C900352</t>
  </si>
  <si>
    <t>=Schedule_G!$G$63</t>
  </si>
  <si>
    <t>_C900353</t>
  </si>
  <si>
    <t>=Schedule_G!$G$64</t>
  </si>
  <si>
    <t>_C900354</t>
  </si>
  <si>
    <t>=Schedule_G!$G$65</t>
  </si>
  <si>
    <t>_C900355</t>
  </si>
  <si>
    <t>=Schedule_G!$G$69</t>
  </si>
  <si>
    <t>_C900356</t>
  </si>
  <si>
    <t>=Schedule_G!$G$70</t>
  </si>
  <si>
    <t>_C900357</t>
  </si>
  <si>
    <t>=Schedule_G!$G$71</t>
  </si>
  <si>
    <t>_C900358</t>
  </si>
  <si>
    <t>=Schedule_G!$G$72</t>
  </si>
  <si>
    <t>_C900359</t>
  </si>
  <si>
    <t>=Schedule_G!$G$73</t>
  </si>
  <si>
    <t>_C900360</t>
  </si>
  <si>
    <t>=Schedule_G!$G$330</t>
  </si>
  <si>
    <t>_C900369</t>
  </si>
  <si>
    <t>=Schedule_G!$G$75</t>
  </si>
  <si>
    <t>_C900370</t>
  </si>
  <si>
    <t>=Schedule_G!$G$76</t>
  </si>
  <si>
    <t>_C900371</t>
  </si>
  <si>
    <t>=Schedule_G!$H$62</t>
  </si>
  <si>
    <t>_C900372</t>
  </si>
  <si>
    <t>=Schedule_G!$H$63</t>
  </si>
  <si>
    <t>_C900373</t>
  </si>
  <si>
    <t>=Schedule_G!$H$64</t>
  </si>
  <si>
    <t>_C900374</t>
  </si>
  <si>
    <t>=Schedule_G!$H$65</t>
  </si>
  <si>
    <t>_C900375</t>
  </si>
  <si>
    <t>=Schedule_G!$H$69</t>
  </si>
  <si>
    <t>_C900376</t>
  </si>
  <si>
    <t>=Schedule_G!$H$70</t>
  </si>
  <si>
    <t>_C900377</t>
  </si>
  <si>
    <t>=Schedule_G!$H$71</t>
  </si>
  <si>
    <t>_C900378</t>
  </si>
  <si>
    <t>=Schedule_G!$H$72</t>
  </si>
  <si>
    <t>_C900379</t>
  </si>
  <si>
    <t>=Schedule_G!$H$73</t>
  </si>
  <si>
    <t>_C900380</t>
  </si>
  <si>
    <t>=Schedule_G!$H$330</t>
  </si>
  <si>
    <t>_C900389</t>
  </si>
  <si>
    <t>=Schedule_G!$H$75</t>
  </si>
  <si>
    <t>_C900390</t>
  </si>
  <si>
    <t>=Schedule_G!$H$76</t>
  </si>
  <si>
    <t>_C900391</t>
  </si>
  <si>
    <t>=Schedule_G!$F$77</t>
  </si>
  <si>
    <t>_C900392</t>
  </si>
  <si>
    <t>=Schedule_G!$F$78</t>
  </si>
  <si>
    <t>_C900394</t>
  </si>
  <si>
    <t>=Schedule_G!$F$79</t>
  </si>
  <si>
    <t>_C900395</t>
  </si>
  <si>
    <t>=Schedule_G!$G$77</t>
  </si>
  <si>
    <t>_C900396</t>
  </si>
  <si>
    <t>=Schedule_G!$G$78</t>
  </si>
  <si>
    <t>_C900397</t>
  </si>
  <si>
    <t>=Schedule_G!$G$124</t>
  </si>
  <si>
    <t>_C900398</t>
  </si>
  <si>
    <t>=Schedule_G!$G$79</t>
  </si>
  <si>
    <t>_C900399</t>
  </si>
  <si>
    <t>=Schedule_G!$H$77</t>
  </si>
  <si>
    <t>_C900400</t>
  </si>
  <si>
    <t>=Schedule_G!$H$78</t>
  </si>
  <si>
    <t>_C900401</t>
  </si>
  <si>
    <t>=Schedule_G!$H$124</t>
  </si>
  <si>
    <t>_C900402</t>
  </si>
  <si>
    <t>=Schedule_G!$H$79</t>
  </si>
  <si>
    <t>_C900403</t>
  </si>
  <si>
    <t>=Schedule_G!$F$81</t>
  </si>
  <si>
    <t>_C900404</t>
  </si>
  <si>
    <t>=Schedule_G!$F$82</t>
  </si>
  <si>
    <t>_C900405</t>
  </si>
  <si>
    <t>=Schedule_G!$F$83</t>
  </si>
  <si>
    <t>_C900406</t>
  </si>
  <si>
    <t>=Schedule_G!$F$84</t>
  </si>
  <si>
    <t>_C900407</t>
  </si>
  <si>
    <t>=Schedule_G!$F$88</t>
  </si>
  <si>
    <t>_C900408</t>
  </si>
  <si>
    <t>=Schedule_G!$F$89</t>
  </si>
  <si>
    <t>_C900409</t>
  </si>
  <si>
    <t>=Schedule_G!$F$90</t>
  </si>
  <si>
    <t>_C900410</t>
  </si>
  <si>
    <t>=Schedule_G!$F$91</t>
  </si>
  <si>
    <t>_C900411</t>
  </si>
  <si>
    <t>=Schedule_G!$F$92</t>
  </si>
  <si>
    <t>_C900412</t>
  </si>
  <si>
    <t>=Schedule_G!$F$333</t>
  </si>
  <si>
    <t>_C900421</t>
  </si>
  <si>
    <t>=Schedule_G!$F$104</t>
  </si>
  <si>
    <t>_C900422</t>
  </si>
  <si>
    <t>=Schedule_G!$F$105</t>
  </si>
  <si>
    <t>_C900423</t>
  </si>
  <si>
    <t>=Schedule_G!$G$81</t>
  </si>
  <si>
    <t>_C900424</t>
  </si>
  <si>
    <t>=Schedule_G!$G$82</t>
  </si>
  <si>
    <t>_C900425</t>
  </si>
  <si>
    <t>=Schedule_G!$G$83</t>
  </si>
  <si>
    <t>_C900426</t>
  </si>
  <si>
    <t>=Schedule_G!$G$84</t>
  </si>
  <si>
    <t>_C900427</t>
  </si>
  <si>
    <t>=Schedule_G!$G$88</t>
  </si>
  <si>
    <t>_C900428</t>
  </si>
  <si>
    <t>=Schedule_G!$G$89</t>
  </si>
  <si>
    <t>_C900429</t>
  </si>
  <si>
    <t>=Schedule_G!$G$90</t>
  </si>
  <si>
    <t>_C900430</t>
  </si>
  <si>
    <t>=Schedule_G!$G$91</t>
  </si>
  <si>
    <t>_C900431</t>
  </si>
  <si>
    <t>=Schedule_G!$G$92</t>
  </si>
  <si>
    <t>_C900432</t>
  </si>
  <si>
    <t>=Schedule_G!$G$333</t>
  </si>
  <si>
    <t>_C900441</t>
  </si>
  <si>
    <t>=Schedule_G!$G$104</t>
  </si>
  <si>
    <t>_C900442</t>
  </si>
  <si>
    <t>=Schedule_G!$G$105</t>
  </si>
  <si>
    <t>_C900443</t>
  </si>
  <si>
    <t>=Schedule_G!$H$81</t>
  </si>
  <si>
    <t>_C900444</t>
  </si>
  <si>
    <t>=Schedule_G!$H$82</t>
  </si>
  <si>
    <t>_C900445</t>
  </si>
  <si>
    <t>=Schedule_G!$H$83</t>
  </si>
  <si>
    <t>_C900446</t>
  </si>
  <si>
    <t>=Schedule_G!$H$84</t>
  </si>
  <si>
    <t>_C900447</t>
  </si>
  <si>
    <t>=Schedule_G!$H$88</t>
  </si>
  <si>
    <t>_C900448</t>
  </si>
  <si>
    <t>=Schedule_G!$H$89</t>
  </si>
  <si>
    <t>_C900449</t>
  </si>
  <si>
    <t>=Schedule_G!$H$90</t>
  </si>
  <si>
    <t>_C900450</t>
  </si>
  <si>
    <t>=Schedule_G!$H$91</t>
  </si>
  <si>
    <t>_C900451</t>
  </si>
  <si>
    <t>=Schedule_G!$H$92</t>
  </si>
  <si>
    <t>_C900452</t>
  </si>
  <si>
    <t>=Schedule_G!$H$333</t>
  </si>
  <si>
    <t>_C900461</t>
  </si>
  <si>
    <t>=Schedule_G!$H$104</t>
  </si>
  <si>
    <t>_C900462</t>
  </si>
  <si>
    <t>=Schedule_G!$H$105</t>
  </si>
  <si>
    <t>_C900463</t>
  </si>
  <si>
    <t>=Schedule_G!$F$107</t>
  </si>
  <si>
    <t>_C900464</t>
  </si>
  <si>
    <t>=Schedule_G!$F$108</t>
  </si>
  <si>
    <t>_C900465</t>
  </si>
  <si>
    <t>=Schedule_G!$F$109</t>
  </si>
  <si>
    <t>_C900466</t>
  </si>
  <si>
    <t>=Schedule_G!$F$110</t>
  </si>
  <si>
    <t>_C900467</t>
  </si>
  <si>
    <t>=Schedule_G!$F$114</t>
  </si>
  <si>
    <t>_C900468</t>
  </si>
  <si>
    <t>=Schedule_G!$F$115</t>
  </si>
  <si>
    <t>_C900469</t>
  </si>
  <si>
    <t>=Schedule_G!$F$116</t>
  </si>
  <si>
    <t>_C900470</t>
  </si>
  <si>
    <t>=Schedule_G!$F$117</t>
  </si>
  <si>
    <t>_C900471</t>
  </si>
  <si>
    <t>=Schedule_G!$F$118</t>
  </si>
  <si>
    <t>_C900472</t>
  </si>
  <si>
    <t>=Schedule_G!$F$334</t>
  </si>
  <si>
    <t>_C900481</t>
  </si>
  <si>
    <t>=Schedule_G!$F$120</t>
  </si>
  <si>
    <t>_C900482</t>
  </si>
  <si>
    <t>=Schedule_G!$F$121</t>
  </si>
  <si>
    <t>_C900483</t>
  </si>
  <si>
    <t>=Schedule_G!$G$107</t>
  </si>
  <si>
    <t>_C900484</t>
  </si>
  <si>
    <t>=Schedule_G!$G$108</t>
  </si>
  <si>
    <t>_C900485</t>
  </si>
  <si>
    <t>=Schedule_G!$G$109</t>
  </si>
  <si>
    <t>_C900486</t>
  </si>
  <si>
    <t>=Schedule_G!$G$110</t>
  </si>
  <si>
    <t>_C900487</t>
  </si>
  <si>
    <t>=Schedule_G!$G$114</t>
  </si>
  <si>
    <t>_C900488</t>
  </si>
  <si>
    <t>=Schedule_G!$G$115</t>
  </si>
  <si>
    <t>_C900489</t>
  </si>
  <si>
    <t>=Schedule_G!$G$116</t>
  </si>
  <si>
    <t>_C900490</t>
  </si>
  <si>
    <t>=Schedule_G!$G$117</t>
  </si>
  <si>
    <t>_C900491</t>
  </si>
  <si>
    <t>=Schedule_G!$G$118</t>
  </si>
  <si>
    <t>_C900492</t>
  </si>
  <si>
    <t>=Schedule_G!$G$334</t>
  </si>
  <si>
    <t>_C900501</t>
  </si>
  <si>
    <t>=Schedule_G!$G$120</t>
  </si>
  <si>
    <t>_C900502</t>
  </si>
  <si>
    <t>=Schedule_G!$G$121</t>
  </si>
  <si>
    <t>_C900503</t>
  </si>
  <si>
    <t>=Schedule_G!$H$107</t>
  </si>
  <si>
    <t>_C900504</t>
  </si>
  <si>
    <t>=Schedule_G!$H$108</t>
  </si>
  <si>
    <t>_C900505</t>
  </si>
  <si>
    <t>=Schedule_G!$H$109</t>
  </si>
  <si>
    <t>_C900506</t>
  </si>
  <si>
    <t>=Schedule_G!$H$110</t>
  </si>
  <si>
    <t>_C900507</t>
  </si>
  <si>
    <t>=Schedule_G!$H$114</t>
  </si>
  <si>
    <t>_C900508</t>
  </si>
  <si>
    <t>=Schedule_G!$H$115</t>
  </si>
  <si>
    <t>_C900509</t>
  </si>
  <si>
    <t>=Schedule_G!$H$116</t>
  </si>
  <si>
    <t>_C900510</t>
  </si>
  <si>
    <t>=Schedule_G!$H$117</t>
  </si>
  <si>
    <t>_C900511</t>
  </si>
  <si>
    <t>=Schedule_G!$H$118</t>
  </si>
  <si>
    <t>_C900512</t>
  </si>
  <si>
    <t>=Schedule_G!$H$334</t>
  </si>
  <si>
    <t>_C900521</t>
  </si>
  <si>
    <t>=Schedule_G!$H$120</t>
  </si>
  <si>
    <t>_C900522</t>
  </si>
  <si>
    <t>=Schedule_G!$H$121</t>
  </si>
  <si>
    <t>_C900523</t>
  </si>
  <si>
    <t>=Schedule_G!$F$122</t>
  </si>
  <si>
    <t>_C900526</t>
  </si>
  <si>
    <t>=Schedule_G!$G$122</t>
  </si>
  <si>
    <t>_C900529</t>
  </si>
  <si>
    <t>=Schedule_G!$H$122</t>
  </si>
  <si>
    <t>_C900532</t>
  </si>
  <si>
    <t>=Schedule_G!$F$125</t>
  </si>
  <si>
    <t>_C900533</t>
  </si>
  <si>
    <t>=Schedule_G!$F$126</t>
  </si>
  <si>
    <t>_C900534</t>
  </si>
  <si>
    <t>=Schedule_G!$F$127</t>
  </si>
  <si>
    <t>_C900535</t>
  </si>
  <si>
    <t>=Schedule_G!$G$125</t>
  </si>
  <si>
    <t>_C900536</t>
  </si>
  <si>
    <t>=Schedule_G!$G$126</t>
  </si>
  <si>
    <t>_C900537</t>
  </si>
  <si>
    <t>=Schedule_G!$G$127</t>
  </si>
  <si>
    <t>_C900538</t>
  </si>
  <si>
    <t>=Schedule_G!$H$125</t>
  </si>
  <si>
    <t>_C900539</t>
  </si>
  <si>
    <t>=Schedule_G!$H$126</t>
  </si>
  <si>
    <t>_C900540</t>
  </si>
  <si>
    <t>=Schedule_G!$H$127</t>
  </si>
  <si>
    <t>_C900541</t>
  </si>
  <si>
    <t>=Schedule_G!$F$159</t>
  </si>
  <si>
    <t>_C900542</t>
  </si>
  <si>
    <t>=Schedule_G!$F$160</t>
  </si>
  <si>
    <t>_C900543</t>
  </si>
  <si>
    <t>=Schedule_G!$F$161</t>
  </si>
  <si>
    <t>_C900544</t>
  </si>
  <si>
    <t>=Schedule_G!$F$162</t>
  </si>
  <si>
    <t>_C900545</t>
  </si>
  <si>
    <t>=Schedule_G!$F$163</t>
  </si>
  <si>
    <t>_C900546</t>
  </si>
  <si>
    <t>=Schedule_G!$F$164</t>
  </si>
  <si>
    <t>_C900547</t>
  </si>
  <si>
    <t>=Schedule_G!$F$165</t>
  </si>
  <si>
    <t>_C900548</t>
  </si>
  <si>
    <t>=Schedule_G!$F$166</t>
  </si>
  <si>
    <t>_C900549</t>
  </si>
  <si>
    <t>=Schedule_G!$G$159</t>
  </si>
  <si>
    <t>_C900550</t>
  </si>
  <si>
    <t>=Schedule_G!$G$160</t>
  </si>
  <si>
    <t>_C900551</t>
  </si>
  <si>
    <t>=Schedule_G!$G$161</t>
  </si>
  <si>
    <t>_C900552</t>
  </si>
  <si>
    <t>=Schedule_G!$G$162</t>
  </si>
  <si>
    <t>_C900553</t>
  </si>
  <si>
    <t>=Schedule_G!$G$163</t>
  </si>
  <si>
    <t>_C900554</t>
  </si>
  <si>
    <t>=Schedule_G!$G$164</t>
  </si>
  <si>
    <t>_C900555</t>
  </si>
  <si>
    <t>=Schedule_G!$G$165</t>
  </si>
  <si>
    <t>_C900556</t>
  </si>
  <si>
    <t>=Schedule_G!$G$166</t>
  </si>
  <si>
    <t>_C900557</t>
  </si>
  <si>
    <t>=Schedule_G!$H$159</t>
  </si>
  <si>
    <t>_C900558</t>
  </si>
  <si>
    <t>=Schedule_G!$H$160</t>
  </si>
  <si>
    <t>_C900559</t>
  </si>
  <si>
    <t>=Schedule_G!$H$161</t>
  </si>
  <si>
    <t>_C900560</t>
  </si>
  <si>
    <t>=Schedule_G!$H$162</t>
  </si>
  <si>
    <t>_C900561</t>
  </si>
  <si>
    <t>=Schedule_G!$H$163</t>
  </si>
  <si>
    <t>_C900562</t>
  </si>
  <si>
    <t>=Schedule_G!$H$164</t>
  </si>
  <si>
    <t>_C900563</t>
  </si>
  <si>
    <t>=Schedule_G!$H$165</t>
  </si>
  <si>
    <t>_C900564</t>
  </si>
  <si>
    <t>=Schedule_G!$H$166</t>
  </si>
  <si>
    <t>_C900565</t>
  </si>
  <si>
    <t>=Schedule_G!$F$167</t>
  </si>
  <si>
    <t>_C900566</t>
  </si>
  <si>
    <t>=Schedule_G!$F$169</t>
  </si>
  <si>
    <t>_C900567</t>
  </si>
  <si>
    <t>=Schedule_G!$F$171</t>
  </si>
  <si>
    <t>_C900568</t>
  </si>
  <si>
    <t>=Schedule_G!$F$172</t>
  </si>
  <si>
    <t>_C900569</t>
  </si>
  <si>
    <t>=Schedule_G!$F$173</t>
  </si>
  <si>
    <t>_C900570</t>
  </si>
  <si>
    <t>=Schedule_G!$G$167</t>
  </si>
  <si>
    <t>_C900571</t>
  </si>
  <si>
    <t>=Schedule_G!$G$169</t>
  </si>
  <si>
    <t>_C900572</t>
  </si>
  <si>
    <t>=Schedule_G!$G$171</t>
  </si>
  <si>
    <t>_C900573</t>
  </si>
  <si>
    <t>=Schedule_G!$G$172</t>
  </si>
  <si>
    <t>_C900574</t>
  </si>
  <si>
    <t>=Schedule_G!$G$173</t>
  </si>
  <si>
    <t>_C900575</t>
  </si>
  <si>
    <t>=Schedule_G!$H$167</t>
  </si>
  <si>
    <t>_C900576</t>
  </si>
  <si>
    <t>=Schedule_G!$H$169</t>
  </si>
  <si>
    <t>_C900577</t>
  </si>
  <si>
    <t>=Schedule_G!$H$171</t>
  </si>
  <si>
    <t>_C900578</t>
  </si>
  <si>
    <t>=Schedule_G!$H$172</t>
  </si>
  <si>
    <t>_C900579</t>
  </si>
  <si>
    <t>=Schedule_G!$H$173</t>
  </si>
  <si>
    <t>_C900580</t>
  </si>
  <si>
    <t>=Schedule_G!$F$175</t>
  </si>
  <si>
    <t>_C900581</t>
  </si>
  <si>
    <t>=Schedule_G!$F$176</t>
  </si>
  <si>
    <t>_C900582</t>
  </si>
  <si>
    <t>=Schedule_G!$F$177</t>
  </si>
  <si>
    <t>_C900583</t>
  </si>
  <si>
    <t>=Schedule_G!$F$178</t>
  </si>
  <si>
    <t>_C900584</t>
  </si>
  <si>
    <t>=Schedule_G!$F$179</t>
  </si>
  <si>
    <t>_C900585</t>
  </si>
  <si>
    <t>=Schedule_G!$F$180</t>
  </si>
  <si>
    <t>_C900586</t>
  </si>
  <si>
    <t>=Schedule_G!$F$181</t>
  </si>
  <si>
    <t>_C900587</t>
  </si>
  <si>
    <t>=Schedule_G!$F$182</t>
  </si>
  <si>
    <t>_C900588</t>
  </si>
  <si>
    <t>=Schedule_G!$G$175</t>
  </si>
  <si>
    <t>_C900589</t>
  </si>
  <si>
    <t>=Schedule_G!$G$176</t>
  </si>
  <si>
    <t>_C900590</t>
  </si>
  <si>
    <t>=Schedule_G!$G$177</t>
  </si>
  <si>
    <t>_C900591</t>
  </si>
  <si>
    <t>=Schedule_G!$G$178</t>
  </si>
  <si>
    <t>_C900592</t>
  </si>
  <si>
    <t>=Schedule_G!$G$179</t>
  </si>
  <si>
    <t>_C900593</t>
  </si>
  <si>
    <t>=Schedule_G!$G$180</t>
  </si>
  <si>
    <t>_C900594</t>
  </si>
  <si>
    <t>=Schedule_G!$G$181</t>
  </si>
  <si>
    <t>_C900595</t>
  </si>
  <si>
    <t>=Schedule_G!$G$182</t>
  </si>
  <si>
    <t>_C900596</t>
  </si>
  <si>
    <t>=Schedule_G!$H$175</t>
  </si>
  <si>
    <t>_C900597</t>
  </si>
  <si>
    <t>=Schedule_G!$H$176</t>
  </si>
  <si>
    <t>_C900598</t>
  </si>
  <si>
    <t>=Schedule_G!$H$177</t>
  </si>
  <si>
    <t>_C900599</t>
  </si>
  <si>
    <t>=Schedule_G!$H$178</t>
  </si>
  <si>
    <t>_C900600</t>
  </si>
  <si>
    <t>=Schedule_G!$H$179</t>
  </si>
  <si>
    <t>_C900601</t>
  </si>
  <si>
    <t>=Schedule_G!$H$180</t>
  </si>
  <si>
    <t>_C900602</t>
  </si>
  <si>
    <t>=Schedule_G!$H$181</t>
  </si>
  <si>
    <t>_C900603</t>
  </si>
  <si>
    <t>=Schedule_G!$H$182</t>
  </si>
  <si>
    <t>_C900604</t>
  </si>
  <si>
    <t>=Schedule_G!$F$195</t>
  </si>
  <si>
    <t>_C900605</t>
  </si>
  <si>
    <t>=Schedule_G!$F$196</t>
  </si>
  <si>
    <t>_C900606</t>
  </si>
  <si>
    <t>=Schedule_G!$F$197</t>
  </si>
  <si>
    <t>_C900607</t>
  </si>
  <si>
    <t>=Schedule_G!$F$198</t>
  </si>
  <si>
    <t>_C900608</t>
  </si>
  <si>
    <t>=Schedule_G!$F$199</t>
  </si>
  <si>
    <t>_C900609</t>
  </si>
  <si>
    <t>=Schedule_G!$F$200</t>
  </si>
  <si>
    <t>_C900610</t>
  </si>
  <si>
    <t>=Schedule_G!$F$201</t>
  </si>
  <si>
    <t>_C900611</t>
  </si>
  <si>
    <t>=Schedule_G!$F$205</t>
  </si>
  <si>
    <t>_C900612</t>
  </si>
  <si>
    <t>=Schedule_G!$G$195</t>
  </si>
  <si>
    <t>_C900613</t>
  </si>
  <si>
    <t>=Schedule_G!$G$196</t>
  </si>
  <si>
    <t>_C900614</t>
  </si>
  <si>
    <t>=Schedule_G!$G$197</t>
  </si>
  <si>
    <t>_C900615</t>
  </si>
  <si>
    <t>=Schedule_G!$G$198</t>
  </si>
  <si>
    <t>_C900616</t>
  </si>
  <si>
    <t>=Schedule_G!$G$199</t>
  </si>
  <si>
    <t>_C900617</t>
  </si>
  <si>
    <t>=Schedule_G!$G$200</t>
  </si>
  <si>
    <t>_C900618</t>
  </si>
  <si>
    <t>=Schedule_G!$G$201</t>
  </si>
  <si>
    <t>_C900619</t>
  </si>
  <si>
    <t>=Schedule_G!$G$205</t>
  </si>
  <si>
    <t>_C900620</t>
  </si>
  <si>
    <t>=Schedule_G!$H$195</t>
  </si>
  <si>
    <t>_C900621</t>
  </si>
  <si>
    <t>=Schedule_G!$H$196</t>
  </si>
  <si>
    <t>_C900622</t>
  </si>
  <si>
    <t>=Schedule_G!$H$197</t>
  </si>
  <si>
    <t>_C900623</t>
  </si>
  <si>
    <t>=Schedule_G!$H$198</t>
  </si>
  <si>
    <t>_C900624</t>
  </si>
  <si>
    <t>=Schedule_G!$H$199</t>
  </si>
  <si>
    <t>_C900625</t>
  </si>
  <si>
    <t>=Schedule_G!$H$200</t>
  </si>
  <si>
    <t>_C900626</t>
  </si>
  <si>
    <t>=Schedule_G!$H$201</t>
  </si>
  <si>
    <t>_C900627</t>
  </si>
  <si>
    <t>=Schedule_G!$H$205</t>
  </si>
  <si>
    <t>_C900628</t>
  </si>
  <si>
    <t>=Schedule_G!$F$204</t>
  </si>
  <si>
    <t>_C900629</t>
  </si>
  <si>
    <t>=Schedule_G!$F$203</t>
  </si>
  <si>
    <t>_C900630</t>
  </si>
  <si>
    <t>=Schedule_G!$F$207</t>
  </si>
  <si>
    <t>_C900631</t>
  </si>
  <si>
    <t>=Schedule_G!$F$208</t>
  </si>
  <si>
    <t>_C900632</t>
  </si>
  <si>
    <t>=Schedule_G!$F$209</t>
  </si>
  <si>
    <t>_C900633</t>
  </si>
  <si>
    <t>=Schedule_G!$F$210</t>
  </si>
  <si>
    <t>_C900634</t>
  </si>
  <si>
    <t>=Schedule_G!$F$211</t>
  </si>
  <si>
    <t>_C900635</t>
  </si>
  <si>
    <t>=Schedule_G!$F$212</t>
  </si>
  <si>
    <t>_C900636</t>
  </si>
  <si>
    <t>=Schedule_G!$F$213</t>
  </si>
  <si>
    <t>_C900637</t>
  </si>
  <si>
    <t>=Schedule_G!$F$215</t>
  </si>
  <si>
    <t>_C900638</t>
  </si>
  <si>
    <t>=Schedule_G!$F$216</t>
  </si>
  <si>
    <t>_C900639</t>
  </si>
  <si>
    <t>=Schedule_G!$F$217</t>
  </si>
  <si>
    <t>_C900640</t>
  </si>
  <si>
    <t>=Schedule_G!$F$218</t>
  </si>
  <si>
    <t>_C900641</t>
  </si>
  <si>
    <t>=Schedule_G!$F$220</t>
  </si>
  <si>
    <t>_C900642</t>
  </si>
  <si>
    <t>=Schedule_G!$F$221</t>
  </si>
  <si>
    <t>_C900644</t>
  </si>
  <si>
    <t>=Schedule_G!$F$223</t>
  </si>
  <si>
    <t>_C900645</t>
  </si>
  <si>
    <t>=Schedule_G!$G$204</t>
  </si>
  <si>
    <t>_C900646</t>
  </si>
  <si>
    <t>=Schedule_G!$G$203</t>
  </si>
  <si>
    <t>_C900647</t>
  </si>
  <si>
    <t>=Schedule_G!$G$207</t>
  </si>
  <si>
    <t>_C900648</t>
  </si>
  <si>
    <t>=Schedule_G!$G$208</t>
  </si>
  <si>
    <t>_C900649</t>
  </si>
  <si>
    <t>=Schedule_G!$G$209</t>
  </si>
  <si>
    <t>_C900650</t>
  </si>
  <si>
    <t>=Schedule_G!$G$210</t>
  </si>
  <si>
    <t>_C900651</t>
  </si>
  <si>
    <t>=Schedule_G!$G$211</t>
  </si>
  <si>
    <t>_C900652</t>
  </si>
  <si>
    <t>=Schedule_G!$G$212</t>
  </si>
  <si>
    <t>_C900653</t>
  </si>
  <si>
    <t>=Schedule_G!$G$213</t>
  </si>
  <si>
    <t>_C900654</t>
  </si>
  <si>
    <t>=Schedule_G!$G$215</t>
  </si>
  <si>
    <t>_C900655</t>
  </si>
  <si>
    <t>=Schedule_G!$G$216</t>
  </si>
  <si>
    <t>_C900656</t>
  </si>
  <si>
    <t>=Schedule_G!$G$217</t>
  </si>
  <si>
    <t>_C900657</t>
  </si>
  <si>
    <t>=Schedule_G!$G$218</t>
  </si>
  <si>
    <t>_C900658</t>
  </si>
  <si>
    <t>=Schedule_G!$G$220</t>
  </si>
  <si>
    <t>_C900659</t>
  </si>
  <si>
    <t>=Schedule_G!$G$221</t>
  </si>
  <si>
    <t>_C900661</t>
  </si>
  <si>
    <t>=Schedule_G!$G$223</t>
  </si>
  <si>
    <t>_C900662</t>
  </si>
  <si>
    <t>=Schedule_G!$H$204</t>
  </si>
  <si>
    <t>_C900663</t>
  </si>
  <si>
    <t>=Schedule_G!$H$203</t>
  </si>
  <si>
    <t>_C900664</t>
  </si>
  <si>
    <t>=Schedule_G!$H$207</t>
  </si>
  <si>
    <t>_C900665</t>
  </si>
  <si>
    <t>=Schedule_G!$H$208</t>
  </si>
  <si>
    <t>_C900666</t>
  </si>
  <si>
    <t>=Schedule_G!$H$209</t>
  </si>
  <si>
    <t>_C900667</t>
  </si>
  <si>
    <t>=Schedule_G!$H$210</t>
  </si>
  <si>
    <t>_C900668</t>
  </si>
  <si>
    <t>=Schedule_G!$H$211</t>
  </si>
  <si>
    <t>_C900669</t>
  </si>
  <si>
    <t>=Schedule_G!$H$212</t>
  </si>
  <si>
    <t>_C900670</t>
  </si>
  <si>
    <t>=Schedule_G!$H$213</t>
  </si>
  <si>
    <t>_C900671</t>
  </si>
  <si>
    <t>=Schedule_G!$H$215</t>
  </si>
  <si>
    <t>_C900672</t>
  </si>
  <si>
    <t>=Schedule_G!$H$216</t>
  </si>
  <si>
    <t>_C900673</t>
  </si>
  <si>
    <t>=Schedule_G!$H$217</t>
  </si>
  <si>
    <t>_C900674</t>
  </si>
  <si>
    <t>=Schedule_G!$H$218</t>
  </si>
  <si>
    <t>_C900675</t>
  </si>
  <si>
    <t>=Schedule_G!$H$220</t>
  </si>
  <si>
    <t>_C900676</t>
  </si>
  <si>
    <t>=Schedule_G!$H$221</t>
  </si>
  <si>
    <t>_C900678</t>
  </si>
  <si>
    <t>=Schedule_G!$H$223</t>
  </si>
  <si>
    <t>_C900679</t>
  </si>
  <si>
    <t>=Schedule_G!$F$236</t>
  </si>
  <si>
    <t>_C900680</t>
  </si>
  <si>
    <t>=Schedule_G!$F$237</t>
  </si>
  <si>
    <t>_C900681</t>
  </si>
  <si>
    <t>=Schedule_G!$F$238</t>
  </si>
  <si>
    <t>_C900682</t>
  </si>
  <si>
    <t>=Schedule_G!$F$239</t>
  </si>
  <si>
    <t>_C900683</t>
  </si>
  <si>
    <t>=Schedule_G!$F$240</t>
  </si>
  <si>
    <t>_C900684</t>
  </si>
  <si>
    <t>=Schedule_G!$F$241</t>
  </si>
  <si>
    <t>_C900685</t>
  </si>
  <si>
    <t>=Schedule_G!$F$242</t>
  </si>
  <si>
    <t>_C900686</t>
  </si>
  <si>
    <t>=Schedule_G!$F$243</t>
  </si>
  <si>
    <t>_C900687</t>
  </si>
  <si>
    <t>=Schedule_G!$G$236</t>
  </si>
  <si>
    <t>_C900688</t>
  </si>
  <si>
    <t>=Schedule_G!$G$237</t>
  </si>
  <si>
    <t>_C900689</t>
  </si>
  <si>
    <t>=Schedule_G!$G$238</t>
  </si>
  <si>
    <t>_C900690</t>
  </si>
  <si>
    <t>=Schedule_G!$G$239</t>
  </si>
  <si>
    <t>_C900691</t>
  </si>
  <si>
    <t>=Schedule_G!$G$240</t>
  </si>
  <si>
    <t>_C900692</t>
  </si>
  <si>
    <t>=Schedule_G!$G$241</t>
  </si>
  <si>
    <t>_C900693</t>
  </si>
  <si>
    <t>=Schedule_G!$G$242</t>
  </si>
  <si>
    <t>_C900694</t>
  </si>
  <si>
    <t>=Schedule_G!$G$243</t>
  </si>
  <si>
    <t>_C900695</t>
  </si>
  <si>
    <t>=Schedule_G!$H$236</t>
  </si>
  <si>
    <t>_C900696</t>
  </si>
  <si>
    <t>=Schedule_G!$H$237</t>
  </si>
  <si>
    <t>_C900697</t>
  </si>
  <si>
    <t>=Schedule_G!$H$238</t>
  </si>
  <si>
    <t>_C900698</t>
  </si>
  <si>
    <t>=Schedule_G!$H$239</t>
  </si>
  <si>
    <t>_C900699</t>
  </si>
  <si>
    <t>=Schedule_G!$H$240</t>
  </si>
  <si>
    <t>_C900700</t>
  </si>
  <si>
    <t>=Schedule_G!$H$241</t>
  </si>
  <si>
    <t>_C900701</t>
  </si>
  <si>
    <t>=Schedule_G!$H$242</t>
  </si>
  <si>
    <t>_C900702</t>
  </si>
  <si>
    <t>=Schedule_G!$H$243</t>
  </si>
  <si>
    <t>_C900703</t>
  </si>
  <si>
    <t>=Schedule_G!$F$129</t>
  </si>
  <si>
    <t>_C900704</t>
  </si>
  <si>
    <t>=Schedule_G!$F$130</t>
  </si>
  <si>
    <t>_C900705</t>
  </si>
  <si>
    <t>=Schedule_G!$F$131</t>
  </si>
  <si>
    <t>_C900706</t>
  </si>
  <si>
    <t>=Schedule_G!$F$132</t>
  </si>
  <si>
    <t>_C900707</t>
  </si>
  <si>
    <t>=Schedule_G!$F$133</t>
  </si>
  <si>
    <t>_C900708</t>
  </si>
  <si>
    <t>=Schedule_G!$F$134</t>
  </si>
  <si>
    <t>_C900709</t>
  </si>
  <si>
    <t>=Schedule_G!$F$135</t>
  </si>
  <si>
    <t>_C900710</t>
  </si>
  <si>
    <t>=Schedule_G!$F$136</t>
  </si>
  <si>
    <t>_C900711</t>
  </si>
  <si>
    <t>=Schedule_G!$G$129</t>
  </si>
  <si>
    <t>_C900712</t>
  </si>
  <si>
    <t>=Schedule_G!$G$130</t>
  </si>
  <si>
    <t>_C900713</t>
  </si>
  <si>
    <t>=Schedule_G!$G$131</t>
  </si>
  <si>
    <t>_C900714</t>
  </si>
  <si>
    <t>=Schedule_G!$G$132</t>
  </si>
  <si>
    <t>_C900715</t>
  </si>
  <si>
    <t>=Schedule_G!$G$133</t>
  </si>
  <si>
    <t>_C900716</t>
  </si>
  <si>
    <t>=Schedule_G!$G$134</t>
  </si>
  <si>
    <t>_C900717</t>
  </si>
  <si>
    <t>=Schedule_G!$G$135</t>
  </si>
  <si>
    <t>_C900718</t>
  </si>
  <si>
    <t>=Schedule_G!$G$136</t>
  </si>
  <si>
    <t>_C900719</t>
  </si>
  <si>
    <t>=Schedule_G!$H$129</t>
  </si>
  <si>
    <t>_C900720</t>
  </si>
  <si>
    <t>=Schedule_G!$H$130</t>
  </si>
  <si>
    <t>_C900721</t>
  </si>
  <si>
    <t>=Schedule_G!$H$131</t>
  </si>
  <si>
    <t>_C900722</t>
  </si>
  <si>
    <t>=Schedule_G!$H$132</t>
  </si>
  <si>
    <t>_C900723</t>
  </si>
  <si>
    <t>=Schedule_G!$H$133</t>
  </si>
  <si>
    <t>_C900724</t>
  </si>
  <si>
    <t>=Schedule_G!$H$134</t>
  </si>
  <si>
    <t>_C900725</t>
  </si>
  <si>
    <t>=Schedule_G!$H$135</t>
  </si>
  <si>
    <t>_C900726</t>
  </si>
  <si>
    <t>=Schedule_G!$H$136</t>
  </si>
  <si>
    <t>_C900727</t>
  </si>
  <si>
    <t>=Schedule_G!$F$245</t>
  </si>
  <si>
    <t>_C900728</t>
  </si>
  <si>
    <t>=Schedule_G!$F$246</t>
  </si>
  <si>
    <t>_C900729</t>
  </si>
  <si>
    <t>=Schedule_G!$F$247</t>
  </si>
  <si>
    <t>_C900730</t>
  </si>
  <si>
    <t>=Schedule_G!$F$248</t>
  </si>
  <si>
    <t>_C900731</t>
  </si>
  <si>
    <t>=Schedule_G!$F$249</t>
  </si>
  <si>
    <t>_C900732</t>
  </si>
  <si>
    <t>=Schedule_G!$F$250</t>
  </si>
  <si>
    <t>_C900733</t>
  </si>
  <si>
    <t>=Schedule_G!$F$251</t>
  </si>
  <si>
    <t>_C900734</t>
  </si>
  <si>
    <t>=Schedule_G!$F$252</t>
  </si>
  <si>
    <t>_C900735</t>
  </si>
  <si>
    <t>=Schedule_G!$G$245</t>
  </si>
  <si>
    <t>_C900736</t>
  </si>
  <si>
    <t>=Schedule_G!$G$246</t>
  </si>
  <si>
    <t>_C900737</t>
  </si>
  <si>
    <t>=Schedule_G!$G$247</t>
  </si>
  <si>
    <t>_C900738</t>
  </si>
  <si>
    <t>=Schedule_G!$G$248</t>
  </si>
  <si>
    <t>_C900739</t>
  </si>
  <si>
    <t>=Schedule_G!$G$249</t>
  </si>
  <si>
    <t>_C900740</t>
  </si>
  <si>
    <t>=Schedule_G!$G$250</t>
  </si>
  <si>
    <t>_C900741</t>
  </si>
  <si>
    <t>=Schedule_G!$G$251</t>
  </si>
  <si>
    <t>_C900742</t>
  </si>
  <si>
    <t>=Schedule_G!$G$252</t>
  </si>
  <si>
    <t>_C900743</t>
  </si>
  <si>
    <t>=Schedule_G!$H$245</t>
  </si>
  <si>
    <t>_C900744</t>
  </si>
  <si>
    <t>=Schedule_G!$H$246</t>
  </si>
  <si>
    <t>_C900745</t>
  </si>
  <si>
    <t>=Schedule_G!$H$247</t>
  </si>
  <si>
    <t>_C900746</t>
  </si>
  <si>
    <t>=Schedule_G!$H$248</t>
  </si>
  <si>
    <t>_C900747</t>
  </si>
  <si>
    <t>=Schedule_G!$H$249</t>
  </si>
  <si>
    <t>_C900748</t>
  </si>
  <si>
    <t>=Schedule_G!$H$250</t>
  </si>
  <si>
    <t>_C900749</t>
  </si>
  <si>
    <t>=Schedule_G!$H$251</t>
  </si>
  <si>
    <t>_C900750</t>
  </si>
  <si>
    <t>=Schedule_G!$H$252</t>
  </si>
  <si>
    <t>_C900751</t>
  </si>
  <si>
    <t>=Schedule_G!$F$138</t>
  </si>
  <si>
    <t>_C900752</t>
  </si>
  <si>
    <t>=Schedule_G!$F$139</t>
  </si>
  <si>
    <t>_C900753</t>
  </si>
  <si>
    <t>=Schedule_G!$F$140</t>
  </si>
  <si>
    <t>_C900754</t>
  </si>
  <si>
    <t>=Schedule_G!$F$141</t>
  </si>
  <si>
    <t>_C900755</t>
  </si>
  <si>
    <t>=Schedule_G!$F$142</t>
  </si>
  <si>
    <t>_C900756</t>
  </si>
  <si>
    <t>=Schedule_G!$F$143</t>
  </si>
  <si>
    <t>_C900757</t>
  </si>
  <si>
    <t>=Schedule_G!$F$144</t>
  </si>
  <si>
    <t>_C900758</t>
  </si>
  <si>
    <t>=Schedule_G!$F$145</t>
  </si>
  <si>
    <t>_C900759</t>
  </si>
  <si>
    <t>=Schedule_G!$G$138</t>
  </si>
  <si>
    <t>_C900760</t>
  </si>
  <si>
    <t>=Schedule_G!$G$139</t>
  </si>
  <si>
    <t>_C900761</t>
  </si>
  <si>
    <t>=Schedule_G!$G$140</t>
  </si>
  <si>
    <t>_C900762</t>
  </si>
  <si>
    <t>=Schedule_G!$G$141</t>
  </si>
  <si>
    <t>_C900763</t>
  </si>
  <si>
    <t>=Schedule_G!$G$142</t>
  </si>
  <si>
    <t>_C900764</t>
  </si>
  <si>
    <t>=Schedule_G!$G$143</t>
  </si>
  <si>
    <t>_C900765</t>
  </si>
  <si>
    <t>=Schedule_G!$G$144</t>
  </si>
  <si>
    <t>_C900766</t>
  </si>
  <si>
    <t>=Schedule_G!$G$145</t>
  </si>
  <si>
    <t>_C900767</t>
  </si>
  <si>
    <t>=Schedule_G!$H$138</t>
  </si>
  <si>
    <t>_C900768</t>
  </si>
  <si>
    <t>=Schedule_G!$H$139</t>
  </si>
  <si>
    <t>_C900769</t>
  </si>
  <si>
    <t>=Schedule_G!$H$140</t>
  </si>
  <si>
    <t>_C900770</t>
  </si>
  <si>
    <t>=Schedule_G!$H$141</t>
  </si>
  <si>
    <t>_C900771</t>
  </si>
  <si>
    <t>=Schedule_G!$H$142</t>
  </si>
  <si>
    <t>_C900772</t>
  </si>
  <si>
    <t>=Schedule_G!$H$143</t>
  </si>
  <si>
    <t>_C900773</t>
  </si>
  <si>
    <t>=Schedule_G!$H$144</t>
  </si>
  <si>
    <t>_C900774</t>
  </si>
  <si>
    <t>=Schedule_G!$H$145</t>
  </si>
  <si>
    <t>_C900775</t>
  </si>
  <si>
    <t>=Schedule_G!$F$254</t>
  </si>
  <si>
    <t>_C900776</t>
  </si>
  <si>
    <t>=Schedule_G!$F$255</t>
  </si>
  <si>
    <t>_C900777</t>
  </si>
  <si>
    <t>=Schedule_G!$F$256</t>
  </si>
  <si>
    <t>_C900778</t>
  </si>
  <si>
    <t>=Schedule_G!$F$257</t>
  </si>
  <si>
    <t>_C900779</t>
  </si>
  <si>
    <t>=Schedule_G!$F$258</t>
  </si>
  <si>
    <t>_C900780</t>
  </si>
  <si>
    <t>=Schedule_G!$F$259</t>
  </si>
  <si>
    <t>_C900781</t>
  </si>
  <si>
    <t>=Schedule_G!$F$260</t>
  </si>
  <si>
    <t>_C900782</t>
  </si>
  <si>
    <t>=Schedule_G!$F$261</t>
  </si>
  <si>
    <t>_C900783</t>
  </si>
  <si>
    <t>=Schedule_G!$F$262</t>
  </si>
  <si>
    <t>_C900786</t>
  </si>
  <si>
    <t>=Schedule_G!$G$254</t>
  </si>
  <si>
    <t>_C900787</t>
  </si>
  <si>
    <t>=Schedule_G!$G$255</t>
  </si>
  <si>
    <t>_C900788</t>
  </si>
  <si>
    <t>=Schedule_G!$G$256</t>
  </si>
  <si>
    <t>_C900789</t>
  </si>
  <si>
    <t>=Schedule_G!$G$257</t>
  </si>
  <si>
    <t>_C900790</t>
  </si>
  <si>
    <t>=Schedule_G!$G$258</t>
  </si>
  <si>
    <t>_C900791</t>
  </si>
  <si>
    <t>=Schedule_G!$G$259</t>
  </si>
  <si>
    <t>_C900792</t>
  </si>
  <si>
    <t>=Schedule_G!$G$260</t>
  </si>
  <si>
    <t>_C900793</t>
  </si>
  <si>
    <t>=Schedule_G!$G$261</t>
  </si>
  <si>
    <t>_C900794</t>
  </si>
  <si>
    <t>=Schedule_G!$G$262</t>
  </si>
  <si>
    <t>_C900797</t>
  </si>
  <si>
    <t>=Schedule_G!$H$254</t>
  </si>
  <si>
    <t>_C900798</t>
  </si>
  <si>
    <t>=Schedule_G!$H$255</t>
  </si>
  <si>
    <t>_C900799</t>
  </si>
  <si>
    <t>=Schedule_G!$H$256</t>
  </si>
  <si>
    <t>_C900800</t>
  </si>
  <si>
    <t>=Schedule_G!$H$257</t>
  </si>
  <si>
    <t>_C900801</t>
  </si>
  <si>
    <t>=Schedule_G!$H$258</t>
  </si>
  <si>
    <t>_C900802</t>
  </si>
  <si>
    <t>=Schedule_G!$H$259</t>
  </si>
  <si>
    <t>_C900803</t>
  </si>
  <si>
    <t>=Schedule_G!$H$260</t>
  </si>
  <si>
    <t>_C900804</t>
  </si>
  <si>
    <t>=Schedule_G!$H$261</t>
  </si>
  <si>
    <t>_C900805</t>
  </si>
  <si>
    <t>=Schedule_G!$H$262</t>
  </si>
  <si>
    <t>_C900808</t>
  </si>
  <si>
    <t>=Schedule_G!$F$298</t>
  </si>
  <si>
    <t>_C900809</t>
  </si>
  <si>
    <t>=Schedule_G!$F$299</t>
  </si>
  <si>
    <t>_C900810</t>
  </si>
  <si>
    <t>=Schedule_G!$F$300</t>
  </si>
  <si>
    <t>_C900811</t>
  </si>
  <si>
    <t>=Schedule_G!$F$301</t>
  </si>
  <si>
    <t>_C900812</t>
  </si>
  <si>
    <t>=Schedule_G!$F$302</t>
  </si>
  <si>
    <t>_C900813</t>
  </si>
  <si>
    <t>=Schedule_G!$F$303</t>
  </si>
  <si>
    <t>_C900814</t>
  </si>
  <si>
    <t>=Schedule_G!$F$304</t>
  </si>
  <si>
    <t>_C900815</t>
  </si>
  <si>
    <t>=Schedule_G!$G$298</t>
  </si>
  <si>
    <t>_C900816</t>
  </si>
  <si>
    <t>=Schedule_G!$G$299</t>
  </si>
  <si>
    <t>_C900817</t>
  </si>
  <si>
    <t>=Schedule_G!$G$300</t>
  </si>
  <si>
    <t>_C900818</t>
  </si>
  <si>
    <t>=Schedule_G!$G$301</t>
  </si>
  <si>
    <t>_C900819</t>
  </si>
  <si>
    <t>=Schedule_G!$G$302</t>
  </si>
  <si>
    <t>_C900820</t>
  </si>
  <si>
    <t>=Schedule_G!$G$303</t>
  </si>
  <si>
    <t>_C900821</t>
  </si>
  <si>
    <t>=Schedule_G!$G$304</t>
  </si>
  <si>
    <t>_C900822</t>
  </si>
  <si>
    <t>=Schedule_G!$H$298</t>
  </si>
  <si>
    <t>_C900823</t>
  </si>
  <si>
    <t>=Schedule_G!$H$299</t>
  </si>
  <si>
    <t>_C900824</t>
  </si>
  <si>
    <t>=Schedule_G!$H$300</t>
  </si>
  <si>
    <t>_C900825</t>
  </si>
  <si>
    <t>=Schedule_G!$H$301</t>
  </si>
  <si>
    <t>_C900826</t>
  </si>
  <si>
    <t>=Schedule_G!$H$302</t>
  </si>
  <si>
    <t>_C900827</t>
  </si>
  <si>
    <t>=Schedule_G!$H$303</t>
  </si>
  <si>
    <t>_C900828</t>
  </si>
  <si>
    <t>=Schedule_G!$H$304</t>
  </si>
  <si>
    <t>_C900829</t>
  </si>
  <si>
    <t>=Schedule_G!$F$306</t>
  </si>
  <si>
    <t>_C900830</t>
  </si>
  <si>
    <t>=Schedule_G!$F$307</t>
  </si>
  <si>
    <t>_C900831</t>
  </si>
  <si>
    <t>=Schedule_G!$F$308</t>
  </si>
  <si>
    <t>_C900832</t>
  </si>
  <si>
    <t>=Schedule_G!$F$309</t>
  </si>
  <si>
    <t>_C900833</t>
  </si>
  <si>
    <t>=Schedule_G!$F$310</t>
  </si>
  <si>
    <t>_C900834</t>
  </si>
  <si>
    <t>=Schedule_G!$F$311</t>
  </si>
  <si>
    <t>_C900835</t>
  </si>
  <si>
    <t>=Schedule_G!$F$312</t>
  </si>
  <si>
    <t>_C900836</t>
  </si>
  <si>
    <t>=Schedule_G!$G$306</t>
  </si>
  <si>
    <t>_C900837</t>
  </si>
  <si>
    <t>=Schedule_G!$G$307</t>
  </si>
  <si>
    <t>_C900838</t>
  </si>
  <si>
    <t>=Schedule_G!$G$308</t>
  </si>
  <si>
    <t>_C900839</t>
  </si>
  <si>
    <t>=Schedule_G!$G$309</t>
  </si>
  <si>
    <t>_C900840</t>
  </si>
  <si>
    <t>=Schedule_G!$G$310</t>
  </si>
  <si>
    <t>_C900841</t>
  </si>
  <si>
    <t>=Schedule_G!$G$311</t>
  </si>
  <si>
    <t>_C900842</t>
  </si>
  <si>
    <t>=Schedule_G!$G$312</t>
  </si>
  <si>
    <t>_C900843</t>
  </si>
  <si>
    <t>=Schedule_G!$H$306</t>
  </si>
  <si>
    <t>_C900844</t>
  </si>
  <si>
    <t>=Schedule_G!$H$307</t>
  </si>
  <si>
    <t>_C900845</t>
  </si>
  <si>
    <t>=Schedule_G!$H$308</t>
  </si>
  <si>
    <t>_C900846</t>
  </si>
  <si>
    <t>=Schedule_G!$H$309</t>
  </si>
  <si>
    <t>_C900847</t>
  </si>
  <si>
    <t>=Schedule_G!$H$310</t>
  </si>
  <si>
    <t>_C900848</t>
  </si>
  <si>
    <t>=Schedule_G!$H$311</t>
  </si>
  <si>
    <t>_C900849</t>
  </si>
  <si>
    <t>=Schedule_G!$H$312</t>
  </si>
  <si>
    <t>_C900850</t>
  </si>
  <si>
    <t>=Schedule_G!$F$314</t>
  </si>
  <si>
    <t>_C900851</t>
  </si>
  <si>
    <t>=Schedule_G!$F$315</t>
  </si>
  <si>
    <t>_C900852</t>
  </si>
  <si>
    <t>=Schedule_G!$F$316</t>
  </si>
  <si>
    <t>_C900853</t>
  </si>
  <si>
    <t>=Schedule_G!$F$317</t>
  </si>
  <si>
    <t>_C900854</t>
  </si>
  <si>
    <t>=Schedule_G!$F$318</t>
  </si>
  <si>
    <t>_C900855</t>
  </si>
  <si>
    <t>=Schedule_G!$F$319</t>
  </si>
  <si>
    <t>_C900856</t>
  </si>
  <si>
    <t>=Schedule_G!$F$320</t>
  </si>
  <si>
    <t>_C900857</t>
  </si>
  <si>
    <t>=Schedule_G!$G$314</t>
  </si>
  <si>
    <t>_C900858</t>
  </si>
  <si>
    <t>=Schedule_G!$G$315</t>
  </si>
  <si>
    <t>_C900859</t>
  </si>
  <si>
    <t>=Schedule_G!$G$316</t>
  </si>
  <si>
    <t>_C900860</t>
  </si>
  <si>
    <t>=Schedule_G!$G$317</t>
  </si>
  <si>
    <t>_C900861</t>
  </si>
  <si>
    <t>=Schedule_G!$G$318</t>
  </si>
  <si>
    <t>_C900862</t>
  </si>
  <si>
    <t>=Schedule_G!$G$319</t>
  </si>
  <si>
    <t>_C900863</t>
  </si>
  <si>
    <t>=Schedule_G!$G$320</t>
  </si>
  <si>
    <t>_C900864</t>
  </si>
  <si>
    <t>=Schedule_G!$H$314</t>
  </si>
  <si>
    <t>_C900865</t>
  </si>
  <si>
    <t>=Schedule_G!$H$315</t>
  </si>
  <si>
    <t>_C900866</t>
  </si>
  <si>
    <t>=Schedule_G!$H$316</t>
  </si>
  <si>
    <t>_C900867</t>
  </si>
  <si>
    <t>=Schedule_G!$H$317</t>
  </si>
  <si>
    <t>_C900868</t>
  </si>
  <si>
    <t>=Schedule_G!$H$318</t>
  </si>
  <si>
    <t>_C900869</t>
  </si>
  <si>
    <t>=Schedule_G!$H$319</t>
  </si>
  <si>
    <t>_C900870</t>
  </si>
  <si>
    <t>=Schedule_G!$H$320</t>
  </si>
  <si>
    <t>_C900871</t>
  </si>
  <si>
    <t>=Schedule_G!$F$322</t>
  </si>
  <si>
    <t>_C900872</t>
  </si>
  <si>
    <t>=Schedule_G!$F$323</t>
  </si>
  <si>
    <t>_C900873</t>
  </si>
  <si>
    <t>=Schedule_G!$F$324</t>
  </si>
  <si>
    <t>_C900874</t>
  </si>
  <si>
    <t>=Schedule_G!$F$325</t>
  </si>
  <si>
    <t>_C900875</t>
  </si>
  <si>
    <t>=Schedule_G!$F$326</t>
  </si>
  <si>
    <t>_C900876</t>
  </si>
  <si>
    <t>=Schedule_G!$F$327</t>
  </si>
  <si>
    <t>_C900877</t>
  </si>
  <si>
    <t>=Schedule_G!$F$328</t>
  </si>
  <si>
    <t>_C900878</t>
  </si>
  <si>
    <t>=Schedule_G!$G$322</t>
  </si>
  <si>
    <t>_C900879</t>
  </si>
  <si>
    <t>=Schedule_G!$G$323</t>
  </si>
  <si>
    <t>_C900880</t>
  </si>
  <si>
    <t>=Schedule_G!$G$324</t>
  </si>
  <si>
    <t>_C900881</t>
  </si>
  <si>
    <t>=Schedule_G!$G$325</t>
  </si>
  <si>
    <t>_C900882</t>
  </si>
  <si>
    <t>=Schedule_G!$G$326</t>
  </si>
  <si>
    <t>_C900883</t>
  </si>
  <si>
    <t>=Schedule_G!$G$327</t>
  </si>
  <si>
    <t>_C900884</t>
  </si>
  <si>
    <t>=Schedule_G!$G$328</t>
  </si>
  <si>
    <t>_C900885</t>
  </si>
  <si>
    <t>=Schedule_G!$H$322</t>
  </si>
  <si>
    <t>_C900886</t>
  </si>
  <si>
    <t>=Schedule_G!$H$323</t>
  </si>
  <si>
    <t>_C900887</t>
  </si>
  <si>
    <t>=Schedule_G!$H$324</t>
  </si>
  <si>
    <t>_C900888</t>
  </si>
  <si>
    <t>=Schedule_G!$H$325</t>
  </si>
  <si>
    <t>_C900889</t>
  </si>
  <si>
    <t>=Schedule_G!$H$326</t>
  </si>
  <si>
    <t>_C900890</t>
  </si>
  <si>
    <t>=Schedule_G!$H$327</t>
  </si>
  <si>
    <t>_C900891</t>
  </si>
  <si>
    <t>=Schedule_G!$H$328</t>
  </si>
  <si>
    <t>_C900892</t>
  </si>
  <si>
    <t>=Schedule_G!$F$338</t>
  </si>
  <si>
    <t>_C900893</t>
  </si>
  <si>
    <t>=Schedule_G!$F$339</t>
  </si>
  <si>
    <t>_C900894</t>
  </si>
  <si>
    <t>=Schedule_G!$F$340</t>
  </si>
  <si>
    <t>_C900895</t>
  </si>
  <si>
    <t>=Schedule_G!$F$341</t>
  </si>
  <si>
    <t>_C900896</t>
  </si>
  <si>
    <t>=Schedule_G!$F$342</t>
  </si>
  <si>
    <t>_C900897</t>
  </si>
  <si>
    <t>=Schedule_G!$F$343</t>
  </si>
  <si>
    <t>_C900898</t>
  </si>
  <si>
    <t>=Schedule_G!$F$344</t>
  </si>
  <si>
    <t>_C900899</t>
  </si>
  <si>
    <t>=Schedule_G!$F$345</t>
  </si>
  <si>
    <t>_C900900</t>
  </si>
  <si>
    <t>=Schedule_G!$G$338</t>
  </si>
  <si>
    <t>_C900901</t>
  </si>
  <si>
    <t>=Schedule_G!$G$339</t>
  </si>
  <si>
    <t>_C900902</t>
  </si>
  <si>
    <t>=Schedule_G!$G$340</t>
  </si>
  <si>
    <t>_C900903</t>
  </si>
  <si>
    <t>=Schedule_G!$G$341</t>
  </si>
  <si>
    <t>_C900904</t>
  </si>
  <si>
    <t>=Schedule_G!$G$342</t>
  </si>
  <si>
    <t>_C900905</t>
  </si>
  <si>
    <t>=Schedule_G!$G$343</t>
  </si>
  <si>
    <t>_C900906</t>
  </si>
  <si>
    <t>=Schedule_G!$G$344</t>
  </si>
  <si>
    <t>_C900907</t>
  </si>
  <si>
    <t>=Schedule_G!$G$345</t>
  </si>
  <si>
    <t>_C900908</t>
  </si>
  <si>
    <t>=Schedule_G!$H$338</t>
  </si>
  <si>
    <t>_C900909</t>
  </si>
  <si>
    <t>=Schedule_G!$H$339</t>
  </si>
  <si>
    <t>_C900910</t>
  </si>
  <si>
    <t>=Schedule_G!$H$340</t>
  </si>
  <si>
    <t>_C900911</t>
  </si>
  <si>
    <t>=Schedule_G!$H$341</t>
  </si>
  <si>
    <t>_C900912</t>
  </si>
  <si>
    <t>=Schedule_G!$H$342</t>
  </si>
  <si>
    <t>_C900913</t>
  </si>
  <si>
    <t>=Schedule_G!$H$343</t>
  </si>
  <si>
    <t>_C900914</t>
  </si>
  <si>
    <t>=Schedule_G!$H$344</t>
  </si>
  <si>
    <t>_C900915</t>
  </si>
  <si>
    <t>=Schedule_G!$H$345</t>
  </si>
  <si>
    <t>_C900916</t>
  </si>
  <si>
    <t>=Schedule_G!$F$357</t>
  </si>
  <si>
    <t>_C900917</t>
  </si>
  <si>
    <t>=Schedule_G!$F$358</t>
  </si>
  <si>
    <t>_C900918</t>
  </si>
  <si>
    <t>=Schedule_G!$F$359</t>
  </si>
  <si>
    <t>_C900919</t>
  </si>
  <si>
    <t>=Schedule_G!$F$360</t>
  </si>
  <si>
    <t>_C900920</t>
  </si>
  <si>
    <t>=Schedule_G!$F$361</t>
  </si>
  <si>
    <t>_C900921</t>
  </si>
  <si>
    <t>=Schedule_G!$F$362</t>
  </si>
  <si>
    <t>_C900922</t>
  </si>
  <si>
    <t>=Schedule_G!$F$363</t>
  </si>
  <si>
    <t>_C900923</t>
  </si>
  <si>
    <t>=Schedule_G!$G$357</t>
  </si>
  <si>
    <t>_C900924</t>
  </si>
  <si>
    <t>=Schedule_G!$G$358</t>
  </si>
  <si>
    <t>_C900925</t>
  </si>
  <si>
    <t>=Schedule_G!$G$359</t>
  </si>
  <si>
    <t>_C900926</t>
  </si>
  <si>
    <t>=Schedule_G!$G$360</t>
  </si>
  <si>
    <t>_C900927</t>
  </si>
  <si>
    <t>=Schedule_G!$G$361</t>
  </si>
  <si>
    <t>_C900928</t>
  </si>
  <si>
    <t>=Schedule_G!$G$362</t>
  </si>
  <si>
    <t>_C900929</t>
  </si>
  <si>
    <t>=Schedule_G!$G$363</t>
  </si>
  <si>
    <t>_C900930</t>
  </si>
  <si>
    <t>=Schedule_G!$H$357</t>
  </si>
  <si>
    <t>_C900931</t>
  </si>
  <si>
    <t>=Schedule_G!$H$358</t>
  </si>
  <si>
    <t>_C900932</t>
  </si>
  <si>
    <t>=Schedule_G!$H$359</t>
  </si>
  <si>
    <t>_C900933</t>
  </si>
  <si>
    <t>=Schedule_G!$H$360</t>
  </si>
  <si>
    <t>_C900934</t>
  </si>
  <si>
    <t>=Schedule_G!$H$361</t>
  </si>
  <si>
    <t>_C900935</t>
  </si>
  <si>
    <t>=Schedule_G!$H$362</t>
  </si>
  <si>
    <t>_C900936</t>
  </si>
  <si>
    <t>=Schedule_G!$H$363</t>
  </si>
  <si>
    <t>_C900937</t>
  </si>
  <si>
    <t>=Schedule_G!$F$364</t>
  </si>
  <si>
    <t>_C900938</t>
  </si>
  <si>
    <t>=Schedule_G!$F$367</t>
  </si>
  <si>
    <t>_C900939</t>
  </si>
  <si>
    <t>=Schedule_G!$F$368</t>
  </si>
  <si>
    <t>_C900940</t>
  </si>
  <si>
    <t>=Schedule_G!$F$369</t>
  </si>
  <si>
    <t>_C900941</t>
  </si>
  <si>
    <t>=Schedule_G!$F$370</t>
  </si>
  <si>
    <t>_C900942</t>
  </si>
  <si>
    <t>=Schedule_G!$F$371</t>
  </si>
  <si>
    <t>_C900943</t>
  </si>
  <si>
    <t>=Schedule_G!$F$372</t>
  </si>
  <si>
    <t>_C900944</t>
  </si>
  <si>
    <t>=Schedule_G!$F$373</t>
  </si>
  <si>
    <t>_C900945</t>
  </si>
  <si>
    <t>=Schedule_G!$F$374</t>
  </si>
  <si>
    <t>_C900946</t>
  </si>
  <si>
    <t>=Schedule_G!$F$375</t>
  </si>
  <si>
    <t>_C900947</t>
  </si>
  <si>
    <t>=Schedule_G!$F$376</t>
  </si>
  <si>
    <t>_C900948</t>
  </si>
  <si>
    <t>=Schedule_G!$F$377</t>
  </si>
  <si>
    <t>_C900949</t>
  </si>
  <si>
    <t>=Schedule_G!$F$378</t>
  </si>
  <si>
    <t>_C900950</t>
  </si>
  <si>
    <t>=Schedule_G!$F$379</t>
  </si>
  <si>
    <t>_C900951</t>
  </si>
  <si>
    <t>=Schedule_G!$F$380</t>
  </si>
  <si>
    <t>_C900952</t>
  </si>
  <si>
    <t>=Schedule_G!$F$381</t>
  </si>
  <si>
    <t>_C900953</t>
  </si>
  <si>
    <t>=Schedule_G!$F$382</t>
  </si>
  <si>
    <t>_C900954</t>
  </si>
  <si>
    <t>=Schedule_G!$F$383</t>
  </si>
  <si>
    <t>_C900955</t>
  </si>
  <si>
    <t>=Schedule_G!$F$384</t>
  </si>
  <si>
    <t>_C900956</t>
  </si>
  <si>
    <t>=Schedule_G!$F$385</t>
  </si>
  <si>
    <t>_C900957</t>
  </si>
  <si>
    <t>=Schedule_G!$F$386</t>
  </si>
  <si>
    <t>_C900958</t>
  </si>
  <si>
    <t>=Schedule_G!$F$387</t>
  </si>
  <si>
    <t>_C900959</t>
  </si>
  <si>
    <t>=Schedule_G!$F$388</t>
  </si>
  <si>
    <t>_C900960</t>
  </si>
  <si>
    <t>=Schedule_G!$F$389</t>
  </si>
  <si>
    <t>_C900961</t>
  </si>
  <si>
    <t>=Schedule_G!$F$390</t>
  </si>
  <si>
    <t>_C900962</t>
  </si>
  <si>
    <t>=Schedule_G!$F$391</t>
  </si>
  <si>
    <t>_C900963</t>
  </si>
  <si>
    <t>=Schedule_G!$F$412</t>
  </si>
  <si>
    <t>_C900964</t>
  </si>
  <si>
    <t>=Schedule_G!$F$413</t>
  </si>
  <si>
    <t>_C900965</t>
  </si>
  <si>
    <t>=Schedule_G!$G$364</t>
  </si>
  <si>
    <t>_C900966</t>
  </si>
  <si>
    <t>=Schedule_G!$G$367</t>
  </si>
  <si>
    <t>_C900967</t>
  </si>
  <si>
    <t>=Schedule_G!$G$368</t>
  </si>
  <si>
    <t>_C900968</t>
  </si>
  <si>
    <t>=Schedule_G!$G$369</t>
  </si>
  <si>
    <t>_C900969</t>
  </si>
  <si>
    <t>=Schedule_G!$G$370</t>
  </si>
  <si>
    <t>_C900970</t>
  </si>
  <si>
    <t>=Schedule_G!$G$371</t>
  </si>
  <si>
    <t>_C900971</t>
  </si>
  <si>
    <t>=Schedule_G!$G$372</t>
  </si>
  <si>
    <t>_C900972</t>
  </si>
  <si>
    <t>=Schedule_G!$G$373</t>
  </si>
  <si>
    <t>_C900973</t>
  </si>
  <si>
    <t>=Schedule_G!$G$374</t>
  </si>
  <si>
    <t>_C900974</t>
  </si>
  <si>
    <t>=Schedule_G!$G$375</t>
  </si>
  <si>
    <t>_C900975</t>
  </si>
  <si>
    <t>=Schedule_G!$G$376</t>
  </si>
  <si>
    <t>_C900976</t>
  </si>
  <si>
    <t>=Schedule_G!$G$377</t>
  </si>
  <si>
    <t>_C900977</t>
  </si>
  <si>
    <t>=Schedule_G!$G$378</t>
  </si>
  <si>
    <t>_C900978</t>
  </si>
  <si>
    <t>=Schedule_G!$G$379</t>
  </si>
  <si>
    <t>_C900979</t>
  </si>
  <si>
    <t>=Schedule_G!$G$380</t>
  </si>
  <si>
    <t>_C900980</t>
  </si>
  <si>
    <t>=Schedule_G!$G$381</t>
  </si>
  <si>
    <t>_C900981</t>
  </si>
  <si>
    <t>=Schedule_G!$G$382</t>
  </si>
  <si>
    <t>_C900982</t>
  </si>
  <si>
    <t>=Schedule_G!$G$383</t>
  </si>
  <si>
    <t>_C900983</t>
  </si>
  <si>
    <t>=Schedule_G!$G$384</t>
  </si>
  <si>
    <t>_C900984</t>
  </si>
  <si>
    <t>=Schedule_G!$G$385</t>
  </si>
  <si>
    <t>_C900985</t>
  </si>
  <si>
    <t>=Schedule_G!$G$386</t>
  </si>
  <si>
    <t>_C900986</t>
  </si>
  <si>
    <t>=Schedule_G!$G$387</t>
  </si>
  <si>
    <t>_C900987</t>
  </si>
  <si>
    <t>=Schedule_G!$G$388</t>
  </si>
  <si>
    <t>_C900988</t>
  </si>
  <si>
    <t>=Schedule_G!$G$389</t>
  </si>
  <si>
    <t>_C900989</t>
  </si>
  <si>
    <t>=Schedule_G!$G$390</t>
  </si>
  <si>
    <t>_C900990</t>
  </si>
  <si>
    <t>=Schedule_G!$G$391</t>
  </si>
  <si>
    <t>_C900991</t>
  </si>
  <si>
    <t>=Schedule_G!$G$412</t>
  </si>
  <si>
    <t>_C900992</t>
  </si>
  <si>
    <t>=Schedule_G!$G$413</t>
  </si>
  <si>
    <t>_C900993</t>
  </si>
  <si>
    <t>=Schedule_G!$H$364</t>
  </si>
  <si>
    <t>_C900994</t>
  </si>
  <si>
    <t>=Schedule_G!$H$367</t>
  </si>
  <si>
    <t>_C900995</t>
  </si>
  <si>
    <t>=Schedule_G!$H$368</t>
  </si>
  <si>
    <t>_C900996</t>
  </si>
  <si>
    <t>=Schedule_G!$H$369</t>
  </si>
  <si>
    <t>_C900997</t>
  </si>
  <si>
    <t>=Schedule_G!$H$370</t>
  </si>
  <si>
    <t>_C900998</t>
  </si>
  <si>
    <t>=Schedule_G!$H$371</t>
  </si>
  <si>
    <t>_C900999</t>
  </si>
  <si>
    <t>=Schedule_G!$H$372</t>
  </si>
  <si>
    <t>_C901000</t>
  </si>
  <si>
    <t>=Schedule_G!$H$373</t>
  </si>
  <si>
    <t>_C901001</t>
  </si>
  <si>
    <t>=Schedule_G!$H$374</t>
  </si>
  <si>
    <t>_C901002</t>
  </si>
  <si>
    <t>=Schedule_G!$H$375</t>
  </si>
  <si>
    <t>_C901003</t>
  </si>
  <si>
    <t>=Schedule_G!$H$376</t>
  </si>
  <si>
    <t>_C901004</t>
  </si>
  <si>
    <t>=Schedule_G!$H$377</t>
  </si>
  <si>
    <t>_C901005</t>
  </si>
  <si>
    <t>=Schedule_G!$H$378</t>
  </si>
  <si>
    <t>_C901006</t>
  </si>
  <si>
    <t>=Schedule_G!$H$379</t>
  </si>
  <si>
    <t>_C901007</t>
  </si>
  <si>
    <t>=Schedule_G!$H$380</t>
  </si>
  <si>
    <t>_C901008</t>
  </si>
  <si>
    <t>=Schedule_G!$H$381</t>
  </si>
  <si>
    <t>_C901009</t>
  </si>
  <si>
    <t>=Schedule_G!$H$382</t>
  </si>
  <si>
    <t>_C901010</t>
  </si>
  <si>
    <t>=Schedule_G!$H$383</t>
  </si>
  <si>
    <t>_C901011</t>
  </si>
  <si>
    <t>=Schedule_G!$H$384</t>
  </si>
  <si>
    <t>_C901012</t>
  </si>
  <si>
    <t>=Schedule_G!$H$385</t>
  </si>
  <si>
    <t>_C901013</t>
  </si>
  <si>
    <t>=Schedule_G!$H$386</t>
  </si>
  <si>
    <t>_C901014</t>
  </si>
  <si>
    <t>=Schedule_G!$H$387</t>
  </si>
  <si>
    <t>_C901015</t>
  </si>
  <si>
    <t>=Schedule_G!$H$388</t>
  </si>
  <si>
    <t>_C901016</t>
  </si>
  <si>
    <t>=Schedule_G!$H$389</t>
  </si>
  <si>
    <t>_C901017</t>
  </si>
  <si>
    <t>=Schedule_G!$H$390</t>
  </si>
  <si>
    <t>_C901018</t>
  </si>
  <si>
    <t>=Schedule_G!$H$391</t>
  </si>
  <si>
    <t>_C901019</t>
  </si>
  <si>
    <t>=Schedule_G!$H$412</t>
  </si>
  <si>
    <t>_C901020</t>
  </si>
  <si>
    <t>=Schedule_G!$H$413</t>
  </si>
  <si>
    <t>_C901021</t>
  </si>
  <si>
    <t>=Schedule_G!$I$364</t>
  </si>
  <si>
    <t>_C901022</t>
  </si>
  <si>
    <t>=Schedule_G!$I$367</t>
  </si>
  <si>
    <t>_C901023</t>
  </si>
  <si>
    <t>=Schedule_G!$I$368</t>
  </si>
  <si>
    <t>_C901024</t>
  </si>
  <si>
    <t>=Schedule_G!$I$369</t>
  </si>
  <si>
    <t>_C901025</t>
  </si>
  <si>
    <t>=Schedule_G!$I$370</t>
  </si>
  <si>
    <t>_C901026</t>
  </si>
  <si>
    <t>=Schedule_G!$I$371</t>
  </si>
  <si>
    <t>_C901027</t>
  </si>
  <si>
    <t>=Schedule_G!$I$372</t>
  </si>
  <si>
    <t>_C901028</t>
  </si>
  <si>
    <t>=Schedule_G!$I$373</t>
  </si>
  <si>
    <t>_C901029</t>
  </si>
  <si>
    <t>=Schedule_G!$I$374</t>
  </si>
  <si>
    <t>_C901030</t>
  </si>
  <si>
    <t>=Schedule_G!$I$375</t>
  </si>
  <si>
    <t>_C901031</t>
  </si>
  <si>
    <t>=Schedule_G!$I$376</t>
  </si>
  <si>
    <t>_C901032</t>
  </si>
  <si>
    <t>=Schedule_G!$I$377</t>
  </si>
  <si>
    <t>_C901033</t>
  </si>
  <si>
    <t>=Schedule_G!$I$378</t>
  </si>
  <si>
    <t>_C901034</t>
  </si>
  <si>
    <t>=Schedule_G!$I$379</t>
  </si>
  <si>
    <t>_C901035</t>
  </si>
  <si>
    <t>=Schedule_G!$I$380</t>
  </si>
  <si>
    <t>_C901036</t>
  </si>
  <si>
    <t>=Schedule_G!$I$381</t>
  </si>
  <si>
    <t>_C901037</t>
  </si>
  <si>
    <t>=Schedule_G!$I$382</t>
  </si>
  <si>
    <t>_C901038</t>
  </si>
  <si>
    <t>=Schedule_G!$I$383</t>
  </si>
  <si>
    <t>_C901039</t>
  </si>
  <si>
    <t>=Schedule_G!$I$384</t>
  </si>
  <si>
    <t>_C901040</t>
  </si>
  <si>
    <t>=Schedule_G!$I$385</t>
  </si>
  <si>
    <t>_C901041</t>
  </si>
  <si>
    <t>=Schedule_G!$I$386</t>
  </si>
  <si>
    <t>_C901042</t>
  </si>
  <si>
    <t>=Schedule_G!$I$387</t>
  </si>
  <si>
    <t>_C901043</t>
  </si>
  <si>
    <t>=Schedule_G!$I$388</t>
  </si>
  <si>
    <t>_C901044</t>
  </si>
  <si>
    <t>=Schedule_G!$I$389</t>
  </si>
  <si>
    <t>_C901045</t>
  </si>
  <si>
    <t>=Schedule_G!$I$390</t>
  </si>
  <si>
    <t>_C901046</t>
  </si>
  <si>
    <t>=Schedule_G!$I$391</t>
  </si>
  <si>
    <t>_C901047</t>
  </si>
  <si>
    <t>=Schedule_G!$F$423</t>
  </si>
  <si>
    <t>_C901048</t>
  </si>
  <si>
    <t>=Schedule_G!$F$424</t>
  </si>
  <si>
    <t>_C901049</t>
  </si>
  <si>
    <t>=Schedule_G!$F$425</t>
  </si>
  <si>
    <t>_C901050</t>
  </si>
  <si>
    <t>=Schedule_G!$F$426</t>
  </si>
  <si>
    <t>_C901051</t>
  </si>
  <si>
    <t>=Schedule_G!$F$427</t>
  </si>
  <si>
    <t>_C901052</t>
  </si>
  <si>
    <t>=Schedule_G!$F$428</t>
  </si>
  <si>
    <t>_C901053</t>
  </si>
  <si>
    <t>=Schedule_G!$F$431</t>
  </si>
  <si>
    <t>_C901054</t>
  </si>
  <si>
    <t>=Schedule_G!$F$433</t>
  </si>
  <si>
    <t>_C901055</t>
  </si>
  <si>
    <t>=Schedule_G!$G$423</t>
  </si>
  <si>
    <t>_C901056</t>
  </si>
  <si>
    <t>=Schedule_G!$G$424</t>
  </si>
  <si>
    <t>_C901057</t>
  </si>
  <si>
    <t>=Schedule_G!$G$425</t>
  </si>
  <si>
    <t>_C901058</t>
  </si>
  <si>
    <t>=Schedule_G!$G$426</t>
  </si>
  <si>
    <t>_C901059</t>
  </si>
  <si>
    <t>=Schedule_G!$G$427</t>
  </si>
  <si>
    <t>_C901060</t>
  </si>
  <si>
    <t>=Schedule_G!$G$428</t>
  </si>
  <si>
    <t>_C901061</t>
  </si>
  <si>
    <t>=Schedule_G!$G$431</t>
  </si>
  <si>
    <t>_C901062</t>
  </si>
  <si>
    <t>=Schedule_G!$G$433</t>
  </si>
  <si>
    <t>_C901063</t>
  </si>
  <si>
    <t>=Schedule_G!$H$423</t>
  </si>
  <si>
    <t>_C901064</t>
  </si>
  <si>
    <t>=Schedule_G!$H$424</t>
  </si>
  <si>
    <t>_C901065</t>
  </si>
  <si>
    <t>=Schedule_G!$H$425</t>
  </si>
  <si>
    <t>_C901066</t>
  </si>
  <si>
    <t>=Schedule_G!$H$426</t>
  </si>
  <si>
    <t>_C901067</t>
  </si>
  <si>
    <t>=Schedule_G!$H$427</t>
  </si>
  <si>
    <t>_C901068</t>
  </si>
  <si>
    <t>=Schedule_G!$H$428</t>
  </si>
  <si>
    <t>_C901069</t>
  </si>
  <si>
    <t>=Schedule_G!$H$431</t>
  </si>
  <si>
    <t>_C901070</t>
  </si>
  <si>
    <t>=Schedule_G!$H$433</t>
  </si>
  <si>
    <t>_C901071</t>
  </si>
  <si>
    <t>=Schedule_G!$I$426</t>
  </si>
  <si>
    <t>_C901072</t>
  </si>
  <si>
    <t>=Schedule_G!$I$427</t>
  </si>
  <si>
    <t>_C901073</t>
  </si>
  <si>
    <t>='Schedule_G-1'!$G$9</t>
  </si>
  <si>
    <t>_C901074</t>
  </si>
  <si>
    <t>='Schedule_G-1'!$H$9</t>
  </si>
  <si>
    <t>_C901075</t>
  </si>
  <si>
    <t>='Schedule_G-1'!$I$9</t>
  </si>
  <si>
    <t>_C901076</t>
  </si>
  <si>
    <t>='Schedule_G-1'!$J$9</t>
  </si>
  <si>
    <t>_C901077</t>
  </si>
  <si>
    <t>='Schedule_G-1'!$G$12</t>
  </si>
  <si>
    <t>_C901078</t>
  </si>
  <si>
    <t>='Schedule_G-1'!$H$12</t>
  </si>
  <si>
    <t>_C901079</t>
  </si>
  <si>
    <t>='Schedule_G-1'!$I$12</t>
  </si>
  <si>
    <t>_C901080</t>
  </si>
  <si>
    <t>='Schedule_G-1'!$J$12</t>
  </si>
  <si>
    <t>_C901081</t>
  </si>
  <si>
    <t>='Schedule_G-1'!$G$15</t>
  </si>
  <si>
    <t>_C901082</t>
  </si>
  <si>
    <t>='Schedule_G-1'!$H$15</t>
  </si>
  <si>
    <t>_C901083</t>
  </si>
  <si>
    <t>='Schedule_G-1'!$I$15</t>
  </si>
  <si>
    <t>_C901084</t>
  </si>
  <si>
    <t>='Schedule_G-1'!$J$15</t>
  </si>
  <si>
    <t>_C901085</t>
  </si>
  <si>
    <t>='Schedule_G-1'!$G$18</t>
  </si>
  <si>
    <t>_C901086</t>
  </si>
  <si>
    <t>='Schedule_G-1'!$H$18</t>
  </si>
  <si>
    <t>_C901087</t>
  </si>
  <si>
    <t>='Schedule_G-1'!$I$18</t>
  </si>
  <si>
    <t>_C901088</t>
  </si>
  <si>
    <t>='Schedule_G-1'!$J$18</t>
  </si>
  <si>
    <t>_C901089</t>
  </si>
  <si>
    <t>='Schedule_G-1'!$G$21</t>
  </si>
  <si>
    <t>_C901090</t>
  </si>
  <si>
    <t>='Schedule_G-1'!$H$21</t>
  </si>
  <si>
    <t>_C901091</t>
  </si>
  <si>
    <t>='Schedule_G-1'!$I$21</t>
  </si>
  <si>
    <t>_C901092</t>
  </si>
  <si>
    <t>='Schedule_G-1'!$J$21</t>
  </si>
  <si>
    <t>_C901093</t>
  </si>
  <si>
    <t>='Schedule_G-1'!$G$24</t>
  </si>
  <si>
    <t>_C901094</t>
  </si>
  <si>
    <t>='Schedule_G-1'!$H$24</t>
  </si>
  <si>
    <t>_C901095</t>
  </si>
  <si>
    <t>='Schedule_G-1'!$I$24</t>
  </si>
  <si>
    <t>_C901096</t>
  </si>
  <si>
    <t>='Schedule_G-1'!$J$24</t>
  </si>
  <si>
    <t>_C901097</t>
  </si>
  <si>
    <t>='Schedule_G-1'!$F$33</t>
  </si>
  <si>
    <t>_C901098</t>
  </si>
  <si>
    <t>='Schedule_G-1'!$H$33</t>
  </si>
  <si>
    <t>_C901099</t>
  </si>
  <si>
    <t>='Schedule_G-1'!$I$33</t>
  </si>
  <si>
    <t>_C901100</t>
  </si>
  <si>
    <t>='Schedule_G-1'!$J$33</t>
  </si>
  <si>
    <t>_C901101</t>
  </si>
  <si>
    <t>='Schedule_G-1'!$K$33</t>
  </si>
  <si>
    <t>_C901102</t>
  </si>
  <si>
    <t>='Schedule_G-1'!$L$33</t>
  </si>
  <si>
    <t>_C901103</t>
  </si>
  <si>
    <t>='Schedule_G-1'!$F$34</t>
  </si>
  <si>
    <t>_C901104</t>
  </si>
  <si>
    <t>='Schedule_G-1'!$H$34</t>
  </si>
  <si>
    <t>_C901105</t>
  </si>
  <si>
    <t>='Schedule_G-1'!$I$34</t>
  </si>
  <si>
    <t>_C901106</t>
  </si>
  <si>
    <t>='Schedule_G-1'!$J$34</t>
  </si>
  <si>
    <t>_C901107</t>
  </si>
  <si>
    <t>='Schedule_G-1'!$K$34</t>
  </si>
  <si>
    <t>_C901108</t>
  </si>
  <si>
    <t>='Schedule_G-1'!$L$34</t>
  </si>
  <si>
    <t>_C901109</t>
  </si>
  <si>
    <t>='Schedule_G-1'!$F$35</t>
  </si>
  <si>
    <t>_C901110</t>
  </si>
  <si>
    <t>='Schedule_G-1'!$H$35</t>
  </si>
  <si>
    <t>_C901111</t>
  </si>
  <si>
    <t>='Schedule_G-1'!$I$35</t>
  </si>
  <si>
    <t>_C901112</t>
  </si>
  <si>
    <t>='Schedule_G-1'!$J$35</t>
  </si>
  <si>
    <t>_C901113</t>
  </si>
  <si>
    <t>='Schedule_G-1'!$K$35</t>
  </si>
  <si>
    <t>_C901114</t>
  </si>
  <si>
    <t>='Schedule_G-1'!$L$35</t>
  </si>
  <si>
    <t>_C901115</t>
  </si>
  <si>
    <t>='Schedule_G-1'!$F$36</t>
  </si>
  <si>
    <t>_C901116</t>
  </si>
  <si>
    <t>='Schedule_G-1'!$H$36</t>
  </si>
  <si>
    <t>_C901117</t>
  </si>
  <si>
    <t>='Schedule_G-1'!$I$36</t>
  </si>
  <si>
    <t>_C901118</t>
  </si>
  <si>
    <t>='Schedule_G-1'!$J$36</t>
  </si>
  <si>
    <t>_C901119</t>
  </si>
  <si>
    <t>='Schedule_G-1'!$K$36</t>
  </si>
  <si>
    <t>_C901120</t>
  </si>
  <si>
    <t>='Schedule_G-1'!$L$36</t>
  </si>
  <si>
    <t>_C901121</t>
  </si>
  <si>
    <t>='Schedule_G-1'!$F$37</t>
  </si>
  <si>
    <t>_C901122</t>
  </si>
  <si>
    <t>='Schedule_G-1'!$H$37</t>
  </si>
  <si>
    <t>_C901123</t>
  </si>
  <si>
    <t>='Schedule_G-1'!$I$37</t>
  </si>
  <si>
    <t>_C901124</t>
  </si>
  <si>
    <t>='Schedule_G-1'!$J$37</t>
  </si>
  <si>
    <t>_C901125</t>
  </si>
  <si>
    <t>='Schedule_G-1'!$K$37</t>
  </si>
  <si>
    <t>_C901126</t>
  </si>
  <si>
    <t>='Schedule_G-1'!$L$37</t>
  </si>
  <si>
    <t>_C901127</t>
  </si>
  <si>
    <t>='Schedule_G-2'!$G$10</t>
  </si>
  <si>
    <t>_C901128</t>
  </si>
  <si>
    <t>='Schedule_G-2'!$H$10</t>
  </si>
  <si>
    <t>_C901139</t>
  </si>
  <si>
    <t>='Schedule_G-2'!$G$12</t>
  </si>
  <si>
    <t>_C901140</t>
  </si>
  <si>
    <t>='Schedule_G-2'!$H$12</t>
  </si>
  <si>
    <t>_C901145</t>
  </si>
  <si>
    <t>='Schedule_G-2'!$G$13</t>
  </si>
  <si>
    <t>_C901146</t>
  </si>
  <si>
    <t>='Schedule_G-2'!$H$13</t>
  </si>
  <si>
    <t>_C901151</t>
  </si>
  <si>
    <t>='Schedule_G-2'!$G$14</t>
  </si>
  <si>
    <t>_C901152</t>
  </si>
  <si>
    <t>='Schedule_G-2'!$H$14</t>
  </si>
  <si>
    <t>_C901157</t>
  </si>
  <si>
    <t>='Schedule_G-2'!$G$15</t>
  </si>
  <si>
    <t>_C901158</t>
  </si>
  <si>
    <t>='Schedule_G-2'!$H$15</t>
  </si>
  <si>
    <t>_C901163</t>
  </si>
  <si>
    <t>='Schedule_G-2'!$G$16</t>
  </si>
  <si>
    <t>_C901164</t>
  </si>
  <si>
    <t>='Schedule_G-2'!$H$16</t>
  </si>
  <si>
    <t>_C901169</t>
  </si>
  <si>
    <t>='Schedule_G-2'!$G$17</t>
  </si>
  <si>
    <t>_C901170</t>
  </si>
  <si>
    <t>='Schedule_G-2'!$H$17</t>
  </si>
  <si>
    <t>_C901175</t>
  </si>
  <si>
    <t>='Schedule_G-2'!$G$18</t>
  </si>
  <si>
    <t>_C901176</t>
  </si>
  <si>
    <t>='Schedule_G-2'!$H$18</t>
  </si>
  <si>
    <t>_C901181</t>
  </si>
  <si>
    <t>='Schedule_G-2'!$G$19</t>
  </si>
  <si>
    <t>_C901182</t>
  </si>
  <si>
    <t>='Schedule_G-2'!$H$19</t>
  </si>
  <si>
    <t>_C901187</t>
  </si>
  <si>
    <t>='Schedule_G-2'!$G$20</t>
  </si>
  <si>
    <t>_C901188</t>
  </si>
  <si>
    <t>='Schedule_G-2'!$H$20</t>
  </si>
  <si>
    <t>_C901193</t>
  </si>
  <si>
    <t>='Schedule_G-2'!$G$21</t>
  </si>
  <si>
    <t>_C901194</t>
  </si>
  <si>
    <t>='Schedule_G-2'!$H$21</t>
  </si>
  <si>
    <t>_C901199</t>
  </si>
  <si>
    <t>='Schedule_G-2'!$G$22</t>
  </si>
  <si>
    <t>_C901200</t>
  </si>
  <si>
    <t>='Schedule_G-2'!$H$22</t>
  </si>
  <si>
    <t>_C901205</t>
  </si>
  <si>
    <t>='Schedule_G-2'!$G$23</t>
  </si>
  <si>
    <t>_C901206</t>
  </si>
  <si>
    <t>='Schedule_G-2'!$H$23</t>
  </si>
  <si>
    <t>_C901211</t>
  </si>
  <si>
    <t>='Schedule_G-2'!$G$24</t>
  </si>
  <si>
    <t>_C901212</t>
  </si>
  <si>
    <t>='Schedule_G-2'!$H$24</t>
  </si>
  <si>
    <t>_C901217</t>
  </si>
  <si>
    <t>='Schedule_G-2'!$G$25</t>
  </si>
  <si>
    <t>_C901218</t>
  </si>
  <si>
    <t>='Schedule_G-2'!$H$25</t>
  </si>
  <si>
    <t>_C901223</t>
  </si>
  <si>
    <t>='Schedule_G-2'!$G$26</t>
  </si>
  <si>
    <t>_C901224</t>
  </si>
  <si>
    <t>='Schedule_G-2'!$H$26</t>
  </si>
  <si>
    <t>_C901229</t>
  </si>
  <si>
    <t>='Schedule_G-2'!$G$27</t>
  </si>
  <si>
    <t>_C901230</t>
  </si>
  <si>
    <t>='Schedule_G-2'!$H$27</t>
  </si>
  <si>
    <t>_C901235</t>
  </si>
  <si>
    <t>='Schedule_G-2'!$G$28</t>
  </si>
  <si>
    <t>_C901236</t>
  </si>
  <si>
    <t>='Schedule_G-2'!$H$28</t>
  </si>
  <si>
    <t>_C901448</t>
  </si>
  <si>
    <t>='Supp Schedule_O-1'!$D$10</t>
  </si>
  <si>
    <t>_C901449</t>
  </si>
  <si>
    <t>='Supp Schedule_O-1'!$E$10</t>
  </si>
  <si>
    <t>_C901450</t>
  </si>
  <si>
    <t>='Supp Schedule_O-1'!$F$10</t>
  </si>
  <si>
    <t>_C901451</t>
  </si>
  <si>
    <t>='Supp Schedule_O-1'!$G$10</t>
  </si>
  <si>
    <t>_C901452</t>
  </si>
  <si>
    <t>='Supp Schedule_O-1'!$H$10</t>
  </si>
  <si>
    <t>_C901453</t>
  </si>
  <si>
    <t>='Supp Schedule_O-1'!$D$11</t>
  </si>
  <si>
    <t>_C901454</t>
  </si>
  <si>
    <t>='Supp Schedule_O-1'!$E$11</t>
  </si>
  <si>
    <t>_C901455</t>
  </si>
  <si>
    <t>='Supp Schedule_O-1'!$F$11</t>
  </si>
  <si>
    <t>_C901456</t>
  </si>
  <si>
    <t>='Supp Schedule_O-1'!$G$11</t>
  </si>
  <si>
    <t>_C901457</t>
  </si>
  <si>
    <t>='Supp Schedule_O-1'!$H$11</t>
  </si>
  <si>
    <t>_C901458</t>
  </si>
  <si>
    <t>='Supp Schedule_O-1'!$D$12</t>
  </si>
  <si>
    <t>_C901459</t>
  </si>
  <si>
    <t>='Supp Schedule_O-1'!$E$12</t>
  </si>
  <si>
    <t>_C901460</t>
  </si>
  <si>
    <t>='Supp Schedule_O-1'!$F$12</t>
  </si>
  <si>
    <t>_C901461</t>
  </si>
  <si>
    <t>='Supp Schedule_O-1'!$G$12</t>
  </si>
  <si>
    <t>_C901462</t>
  </si>
  <si>
    <t>='Supp Schedule_O-1'!$H$12</t>
  </si>
  <si>
    <t>_C901463</t>
  </si>
  <si>
    <t>='Supp Schedule_O-1'!$D$13</t>
  </si>
  <si>
    <t>_C901464</t>
  </si>
  <si>
    <t>='Supp Schedule_O-1'!$E$13</t>
  </si>
  <si>
    <t>_C901465</t>
  </si>
  <si>
    <t>='Supp Schedule_O-1'!$F$13</t>
  </si>
  <si>
    <t>_C901466</t>
  </si>
  <si>
    <t>='Supp Schedule_O-1'!$G$13</t>
  </si>
  <si>
    <t>_C901467</t>
  </si>
  <si>
    <t>='Supp Schedule_O-1'!$H$13</t>
  </si>
  <si>
    <t>_C901468</t>
  </si>
  <si>
    <t>='Supp Schedule_O-1'!$D$14</t>
  </si>
  <si>
    <t>_C901469</t>
  </si>
  <si>
    <t>='Supp Schedule_O-1'!$E$14</t>
  </si>
  <si>
    <t>_C901470</t>
  </si>
  <si>
    <t>='Supp Schedule_O-1'!$F$14</t>
  </si>
  <si>
    <t>_C901471</t>
  </si>
  <si>
    <t>='Supp Schedule_O-1'!$G$14</t>
  </si>
  <si>
    <t>_C901472</t>
  </si>
  <si>
    <t>='Supp Schedule_O-1'!$H$14</t>
  </si>
  <si>
    <t>_C901473</t>
  </si>
  <si>
    <t>='Supp Schedule_O-1'!$D$15</t>
  </si>
  <si>
    <t>_C901474</t>
  </si>
  <si>
    <t>='Supp Schedule_O-1'!$E$15</t>
  </si>
  <si>
    <t>_C901475</t>
  </si>
  <si>
    <t>='Supp Schedule_O-1'!$F$15</t>
  </si>
  <si>
    <t>_C901476</t>
  </si>
  <si>
    <t>='Supp Schedule_O-1'!$G$15</t>
  </si>
  <si>
    <t>_C901477</t>
  </si>
  <si>
    <t>='Supp Schedule_O-1'!$H$15</t>
  </si>
  <si>
    <t>_C901478</t>
  </si>
  <si>
    <t>='Supp Schedule_O-1'!$D$16</t>
  </si>
  <si>
    <t>_C901479</t>
  </si>
  <si>
    <t>='Supp Schedule_O-1'!$E$16</t>
  </si>
  <si>
    <t>_C901480</t>
  </si>
  <si>
    <t>='Supp Schedule_O-1'!$F$16</t>
  </si>
  <si>
    <t>_C901481</t>
  </si>
  <si>
    <t>='Supp Schedule_O-1'!$G$16</t>
  </si>
  <si>
    <t>_C901482</t>
  </si>
  <si>
    <t>='Supp Schedule_O-1'!$H$16</t>
  </si>
  <si>
    <t>_C901483</t>
  </si>
  <si>
    <t>='Supp Schedule_O-1'!$D$17</t>
  </si>
  <si>
    <t>_C901484</t>
  </si>
  <si>
    <t>='Supp Schedule_O-1'!$E$17</t>
  </si>
  <si>
    <t>_C901485</t>
  </si>
  <si>
    <t>='Supp Schedule_O-1'!$F$17</t>
  </si>
  <si>
    <t>_C901486</t>
  </si>
  <si>
    <t>='Supp Schedule_O-1'!$G$17</t>
  </si>
  <si>
    <t>_C901487</t>
  </si>
  <si>
    <t>='Supp Schedule_O-1'!$H$17</t>
  </si>
  <si>
    <t>_C901488</t>
  </si>
  <si>
    <t>='Supp Schedule_O-1'!$D$18</t>
  </si>
  <si>
    <t>_C901489</t>
  </si>
  <si>
    <t>='Supp Schedule_O-1'!$E$18</t>
  </si>
  <si>
    <t>_C901490</t>
  </si>
  <si>
    <t>='Supp Schedule_O-1'!$F$18</t>
  </si>
  <si>
    <t>_C901491</t>
  </si>
  <si>
    <t>='Supp Schedule_O-1'!$G$18</t>
  </si>
  <si>
    <t>_C901492</t>
  </si>
  <si>
    <t>='Supp Schedule_O-1'!$H$18</t>
  </si>
  <si>
    <t>_C901493</t>
  </si>
  <si>
    <t>='Supp Schedule_O-1'!$D$19</t>
  </si>
  <si>
    <t>_C901494</t>
  </si>
  <si>
    <t>='Supp Schedule_O-1'!$E$19</t>
  </si>
  <si>
    <t>_C901495</t>
  </si>
  <si>
    <t>='Supp Schedule_O-1'!$F$19</t>
  </si>
  <si>
    <t>_C901496</t>
  </si>
  <si>
    <t>='Supp Schedule_O-1'!$G$19</t>
  </si>
  <si>
    <t>_C901497</t>
  </si>
  <si>
    <t>='Supp Schedule_O-1'!$H$19</t>
  </si>
  <si>
    <t>_C901498</t>
  </si>
  <si>
    <t>='Supp Schedule_O-1'!$D$20</t>
  </si>
  <si>
    <t>_C901499</t>
  </si>
  <si>
    <t>='Supp Schedule_O-1'!$E$20</t>
  </si>
  <si>
    <t>_C901500</t>
  </si>
  <si>
    <t>='Supp Schedule_O-1'!$F$20</t>
  </si>
  <si>
    <t>_C901501</t>
  </si>
  <si>
    <t>='Supp Schedule_O-1'!$G$20</t>
  </si>
  <si>
    <t>_C901502</t>
  </si>
  <si>
    <t>='Supp Schedule_O-1'!$H$20</t>
  </si>
  <si>
    <t>_C901503</t>
  </si>
  <si>
    <t>='Supp Schedule_O-1'!$D$21</t>
  </si>
  <si>
    <t>_C901504</t>
  </si>
  <si>
    <t>='Supp Schedule_O-1'!$E$21</t>
  </si>
  <si>
    <t>_C901505</t>
  </si>
  <si>
    <t>='Supp Schedule_O-1'!$F$21</t>
  </si>
  <si>
    <t>_C901506</t>
  </si>
  <si>
    <t>='Supp Schedule_O-1'!$G$21</t>
  </si>
  <si>
    <t>_C901507</t>
  </si>
  <si>
    <t>='Supp Schedule_O-1'!$H$21</t>
  </si>
  <si>
    <t>_C901508</t>
  </si>
  <si>
    <t>='Supp Schedule_O-1'!$E$23</t>
  </si>
  <si>
    <t>_C901509</t>
  </si>
  <si>
    <t>='Supp Schedule_O-1'!$F$23</t>
  </si>
  <si>
    <t>_C901510</t>
  </si>
  <si>
    <t>='Supp Schedule_O-1'!$G$23</t>
  </si>
  <si>
    <t>_C901511</t>
  </si>
  <si>
    <t>='Supp Schedule_O-1'!$H$23</t>
  </si>
  <si>
    <t>_C901550</t>
  </si>
  <si>
    <t>=Schedule_N!$K$8</t>
  </si>
  <si>
    <t>_C901551</t>
  </si>
  <si>
    <t>=Schedule_N!$K$9</t>
  </si>
  <si>
    <t>_C901552</t>
  </si>
  <si>
    <t>=Schedule_N!$K$10</t>
  </si>
  <si>
    <t>_C901553</t>
  </si>
  <si>
    <t>=Schedule_N!$K$11</t>
  </si>
  <si>
    <t>_C901554</t>
  </si>
  <si>
    <t>=Schedule_N!$K$12</t>
  </si>
  <si>
    <t>_C901555</t>
  </si>
  <si>
    <t>=Schedule_N!$K$13</t>
  </si>
  <si>
    <t>_C901556</t>
  </si>
  <si>
    <t>=Schedule_N!$K$14</t>
  </si>
  <si>
    <t>_C901557</t>
  </si>
  <si>
    <t>=Schedule_N!$K$15</t>
  </si>
  <si>
    <t>_C901558</t>
  </si>
  <si>
    <t>=Schedule_N!$K$16</t>
  </si>
  <si>
    <t>_C901559</t>
  </si>
  <si>
    <t>=Schedule_N!$K$17</t>
  </si>
  <si>
    <t>_C901560</t>
  </si>
  <si>
    <t>=Schedule_N!$K$18</t>
  </si>
  <si>
    <t>_C901561</t>
  </si>
  <si>
    <t>=Schedule_N!$K$19</t>
  </si>
  <si>
    <t>_C901562</t>
  </si>
  <si>
    <t>=Schedule_G!$F$202</t>
  </si>
  <si>
    <t>_C901563</t>
  </si>
  <si>
    <t>=Schedule_G!$G$202</t>
  </si>
  <si>
    <t>_C901564</t>
  </si>
  <si>
    <t>=Schedule_G!$H$202</t>
  </si>
  <si>
    <t>_C901565</t>
  </si>
  <si>
    <t>=Schedule_G!$F$206</t>
  </si>
  <si>
    <t>_C901566</t>
  </si>
  <si>
    <t>=Schedule_G!$G$206</t>
  </si>
  <si>
    <t>_C901567</t>
  </si>
  <si>
    <t>=Schedule_G!$H$206</t>
  </si>
  <si>
    <t>_C901568</t>
  </si>
  <si>
    <t>=Schedule_G!$J$276</t>
  </si>
  <si>
    <t>_C901671</t>
  </si>
  <si>
    <t>=Schedule_G!$J$277</t>
  </si>
  <si>
    <t>_C901674</t>
  </si>
  <si>
    <t>=Schedule_G!$J$278</t>
  </si>
  <si>
    <t>_C901677</t>
  </si>
  <si>
    <t>=Schedule_G!$J$279</t>
  </si>
  <si>
    <t>_C901680</t>
  </si>
  <si>
    <t>=Schedule_G!$J$280</t>
  </si>
  <si>
    <t>_C901683</t>
  </si>
  <si>
    <t>=Schedule_G!$F$285</t>
  </si>
  <si>
    <t>_C901685</t>
  </si>
  <si>
    <t>=Schedule_G!$F$331</t>
  </si>
  <si>
    <t>_C901686</t>
  </si>
  <si>
    <t>=Schedule_G!$G$331</t>
  </si>
  <si>
    <t>_C901687</t>
  </si>
  <si>
    <t>=Schedule_G!$H$331</t>
  </si>
  <si>
    <t>_C901688</t>
  </si>
  <si>
    <t>=Schedule_G!$F$332</t>
  </si>
  <si>
    <t>_C901689</t>
  </si>
  <si>
    <t>=Schedule_G!$G$332</t>
  </si>
  <si>
    <t>_C901690</t>
  </si>
  <si>
    <t>=Schedule_G!$H$332</t>
  </si>
  <si>
    <t>_C901691</t>
  </si>
  <si>
    <t>=Schedule_G!$F$335</t>
  </si>
  <si>
    <t>_C901692</t>
  </si>
  <si>
    <t>=Schedule_G!$G$335</t>
  </si>
  <si>
    <t>_C901693</t>
  </si>
  <si>
    <t>=Schedule_G!$H$335</t>
  </si>
  <si>
    <t>_C901694</t>
  </si>
  <si>
    <t>='Schedule_G-2'!$G$8</t>
  </si>
  <si>
    <t>_C901695</t>
  </si>
  <si>
    <t>='Schedule_G-2'!$H$8</t>
  </si>
  <si>
    <t>_C901700</t>
  </si>
  <si>
    <t>='Schedule_G-2'!$G$9</t>
  </si>
  <si>
    <t>_C901701</t>
  </si>
  <si>
    <t>='Schedule_G-2'!$H$9</t>
  </si>
  <si>
    <t>_C902025</t>
  </si>
  <si>
    <t>=Schedule_G!$F$336</t>
  </si>
  <si>
    <t>_C902026</t>
  </si>
  <si>
    <t>=Schedule_G!$G$336</t>
  </si>
  <si>
    <t>_C902027</t>
  </si>
  <si>
    <t>=Schedule_G!$H$336</t>
  </si>
  <si>
    <t>_C902028</t>
  </si>
  <si>
    <t>=Schedule_G!$I$336</t>
  </si>
  <si>
    <t>_C902029</t>
  </si>
  <si>
    <t>=Schedule_G!$F$365</t>
  </si>
  <si>
    <t>_C902030</t>
  </si>
  <si>
    <t>=Schedule_G!$G$365</t>
  </si>
  <si>
    <t>_C902031</t>
  </si>
  <si>
    <t>=Schedule_G!$H$365</t>
  </si>
  <si>
    <t>_C902032</t>
  </si>
  <si>
    <t>=Schedule_G!$I$365</t>
  </si>
  <si>
    <t>_C902035</t>
  </si>
  <si>
    <t>='Schedule_O '!$I$15</t>
  </si>
  <si>
    <t>_C902036</t>
  </si>
  <si>
    <t>='Schedule_O '!$I$16</t>
  </si>
  <si>
    <t>_C902039</t>
  </si>
  <si>
    <t>='Schedule_O '!$I$17</t>
  </si>
  <si>
    <t>_C902040</t>
  </si>
  <si>
    <t>='Schedule_O '!$I$18</t>
  </si>
  <si>
    <t>_C902045</t>
  </si>
  <si>
    <t>='Schedule_O '!$I$25</t>
  </si>
  <si>
    <t>_C902046</t>
  </si>
  <si>
    <t>='Schedule_O '!$J$15</t>
  </si>
  <si>
    <t>_C902047</t>
  </si>
  <si>
    <t>='Schedule_O '!$J$16</t>
  </si>
  <si>
    <t>_C902050</t>
  </si>
  <si>
    <t>='Schedule_O '!$J$17</t>
  </si>
  <si>
    <t>_C902051</t>
  </si>
  <si>
    <t>='Schedule_O '!$J$18</t>
  </si>
  <si>
    <t>_C902055</t>
  </si>
  <si>
    <t>='Schedule_O '!$J$25</t>
  </si>
  <si>
    <t>_C902056</t>
  </si>
  <si>
    <t>='Schedule_O '!$K$15</t>
  </si>
  <si>
    <t>_C902057</t>
  </si>
  <si>
    <t>='Schedule_O '!$K$16</t>
  </si>
  <si>
    <t>_C902060</t>
  </si>
  <si>
    <t>='Schedule_O '!$K$17</t>
  </si>
  <si>
    <t>_C902061</t>
  </si>
  <si>
    <t>='Schedule_O '!$K$18</t>
  </si>
  <si>
    <t>_C902065</t>
  </si>
  <si>
    <t>='Schedule_O '!$K$25</t>
  </si>
  <si>
    <t>_C902069</t>
  </si>
  <si>
    <t>='Schedule_O '!$I$29</t>
  </si>
  <si>
    <t>_C902072</t>
  </si>
  <si>
    <t>='Schedule_O '!$I$30</t>
  </si>
  <si>
    <t>_C902073</t>
  </si>
  <si>
    <t>='Schedule_O '!$I$31</t>
  </si>
  <si>
    <t>_C902077</t>
  </si>
  <si>
    <t>='Schedule_O '!$I$38</t>
  </si>
  <si>
    <t>_C902078</t>
  </si>
  <si>
    <t>='Schedule_O '!$J$29</t>
  </si>
  <si>
    <t>_C902081</t>
  </si>
  <si>
    <t>='Schedule_O '!$J$30</t>
  </si>
  <si>
    <t>_C902082</t>
  </si>
  <si>
    <t>='Schedule_O '!$J$31</t>
  </si>
  <si>
    <t>_C902087</t>
  </si>
  <si>
    <t>='Schedule_O '!$J$38</t>
  </si>
  <si>
    <t>_C902088</t>
  </si>
  <si>
    <t>='Schedule_O '!$K$29</t>
  </si>
  <si>
    <t>_C902091</t>
  </si>
  <si>
    <t>='Schedule_O '!$K$30</t>
  </si>
  <si>
    <t>_C902092</t>
  </si>
  <si>
    <t>='Schedule_O '!$K$31</t>
  </si>
  <si>
    <t>_C902096</t>
  </si>
  <si>
    <t>='Schedule_O '!$K$38</t>
  </si>
  <si>
    <t>_C902180</t>
  </si>
  <si>
    <t>=Schedule_G!$F$214</t>
  </si>
  <si>
    <t>_C902181</t>
  </si>
  <si>
    <t>=Schedule_G!$G$214</t>
  </si>
  <si>
    <t>_C902182</t>
  </si>
  <si>
    <t>=Schedule_G!$H$214</t>
  </si>
  <si>
    <t>_C902185</t>
  </si>
  <si>
    <t>='Schedule P'!$F$11</t>
  </si>
  <si>
    <t>_C902186</t>
  </si>
  <si>
    <t>='Schedule P'!$F$12</t>
  </si>
  <si>
    <t>_C902187</t>
  </si>
  <si>
    <t>='Schedule P'!$F$13</t>
  </si>
  <si>
    <t>_C902188</t>
  </si>
  <si>
    <t>='Schedule P'!$F$16</t>
  </si>
  <si>
    <t>_C902189</t>
  </si>
  <si>
    <t>='Schedule P'!$F$17</t>
  </si>
  <si>
    <t>_C902190</t>
  </si>
  <si>
    <t>='Schedule P'!$F$18</t>
  </si>
  <si>
    <t>_C902191</t>
  </si>
  <si>
    <t>='Schedule P'!$F$19</t>
  </si>
  <si>
    <t>_C902192</t>
  </si>
  <si>
    <t>='Schedule P'!$F$22</t>
  </si>
  <si>
    <t>_C902193</t>
  </si>
  <si>
    <t>='Schedule P'!$F$26</t>
  </si>
  <si>
    <t>_C902196</t>
  </si>
  <si>
    <t>='Schedule P'!$F$27</t>
  </si>
  <si>
    <t>_C902197</t>
  </si>
  <si>
    <t>='Schedule P'!$F$28</t>
  </si>
  <si>
    <t>_C902198</t>
  </si>
  <si>
    <t>='Schedule P'!$F$29</t>
  </si>
  <si>
    <t>_C902199</t>
  </si>
  <si>
    <t>='Schedule P'!$F$30</t>
  </si>
  <si>
    <t>_C903029</t>
  </si>
  <si>
    <t>='Schedule_G-2_HO'!$G$8</t>
  </si>
  <si>
    <t>_C903030</t>
  </si>
  <si>
    <t>='Schedule_G-2_HO'!$G$9</t>
  </si>
  <si>
    <t>_C903031</t>
  </si>
  <si>
    <t>='Schedule_G-2_HO'!$G$10</t>
  </si>
  <si>
    <t>_C903032</t>
  </si>
  <si>
    <t>='Schedule_G-2_HO'!$G$12</t>
  </si>
  <si>
    <t>_C903033</t>
  </si>
  <si>
    <t>='Schedule_G-2_HO'!$G$13</t>
  </si>
  <si>
    <t>_C903034</t>
  </si>
  <si>
    <t>='Schedule_G-2_HO'!$G$14</t>
  </si>
  <si>
    <t>_C903035</t>
  </si>
  <si>
    <t>='Schedule_G-2_HO'!$G$15</t>
  </si>
  <si>
    <t>_C903036</t>
  </si>
  <si>
    <t>='Schedule_G-2_HO'!$G$16</t>
  </si>
  <si>
    <t>_C903037</t>
  </si>
  <si>
    <t>='Schedule_G-2_HO'!$G$17</t>
  </si>
  <si>
    <t>_C903038</t>
  </si>
  <si>
    <t>='Schedule_G-2_HO'!$G$18</t>
  </si>
  <si>
    <t>_C903039</t>
  </si>
  <si>
    <t>='Schedule_G-2_HO'!$G$19</t>
  </si>
  <si>
    <t>_C903040</t>
  </si>
  <si>
    <t>='Schedule_G-2_HO'!$G$20</t>
  </si>
  <si>
    <t>_C903041</t>
  </si>
  <si>
    <t>='Schedule_G-2_HO'!$G$21</t>
  </si>
  <si>
    <t>_C903042</t>
  </si>
  <si>
    <t>='Schedule_G-2_HO'!$G$22</t>
  </si>
  <si>
    <t>_C903043</t>
  </si>
  <si>
    <t>='Schedule_G-2_HO'!$G$23</t>
  </si>
  <si>
    <t>_C903044</t>
  </si>
  <si>
    <t>='Schedule_G-2_HO'!$G$24</t>
  </si>
  <si>
    <t>_C903045</t>
  </si>
  <si>
    <t>='Schedule_G-2_HO'!$G$25</t>
  </si>
  <si>
    <t>_C903046</t>
  </si>
  <si>
    <t>='Schedule_G-2_HO'!$G$26</t>
  </si>
  <si>
    <t>_C903047</t>
  </si>
  <si>
    <t>='Schedule_G-2_HO'!$G$27</t>
  </si>
  <si>
    <t>_C903048</t>
  </si>
  <si>
    <t>='Schedule_G-2_HO'!$H$8</t>
  </si>
  <si>
    <t>_C903049</t>
  </si>
  <si>
    <t>='Schedule_G-2_HO'!$H$9</t>
  </si>
  <si>
    <t>_C903050</t>
  </si>
  <si>
    <t>='Schedule_G-2_HO'!$H$10</t>
  </si>
  <si>
    <t>_C903051</t>
  </si>
  <si>
    <t>='Schedule_G-2_HO'!$H$12</t>
  </si>
  <si>
    <t>_C903052</t>
  </si>
  <si>
    <t>='Schedule_G-2_HO'!$H$13</t>
  </si>
  <si>
    <t>_C903053</t>
  </si>
  <si>
    <t>='Schedule_G-2_HO'!$H$14</t>
  </si>
  <si>
    <t>_C903054</t>
  </si>
  <si>
    <t>='Schedule_G-2_HO'!$H$15</t>
  </si>
  <si>
    <t>_C903055</t>
  </si>
  <si>
    <t>='Schedule_G-2_HO'!$H$16</t>
  </si>
  <si>
    <t>_C903056</t>
  </si>
  <si>
    <t>='Schedule_G-2_HO'!$H$17</t>
  </si>
  <si>
    <t>_C903057</t>
  </si>
  <si>
    <t>='Schedule_G-2_HO'!$H$18</t>
  </si>
  <si>
    <t>_C903058</t>
  </si>
  <si>
    <t>='Schedule_G-2_HO'!$H$19</t>
  </si>
  <si>
    <t>_C903059</t>
  </si>
  <si>
    <t>='Schedule_G-2_HO'!$H$20</t>
  </si>
  <si>
    <t>_C903060</t>
  </si>
  <si>
    <t>='Schedule_G-2_HO'!$H$21</t>
  </si>
  <si>
    <t>_C903061</t>
  </si>
  <si>
    <t>='Schedule_G-2_HO'!$H$22</t>
  </si>
  <si>
    <t>_C903062</t>
  </si>
  <si>
    <t>='Schedule_G-2_HO'!$H$23</t>
  </si>
  <si>
    <t>_C903063</t>
  </si>
  <si>
    <t>='Schedule_G-2_HO'!$H$24</t>
  </si>
  <si>
    <t>_C903064</t>
  </si>
  <si>
    <t>='Schedule_G-2_HO'!$H$25</t>
  </si>
  <si>
    <t>_C903065</t>
  </si>
  <si>
    <t>='Schedule_G-2_HO'!$H$26</t>
  </si>
  <si>
    <t>_C903066</t>
  </si>
  <si>
    <t>='Schedule_G-2_HO'!$H$27</t>
  </si>
  <si>
    <t>_C903143</t>
  </si>
  <si>
    <t>='Schedule_G-2_HO'!$G$28</t>
  </si>
  <si>
    <t>_C903144</t>
  </si>
  <si>
    <t>='Schedule_G-2_HO'!$H$28</t>
  </si>
  <si>
    <t>_C903644</t>
  </si>
  <si>
    <t>=Schedule_N!$I$8</t>
  </si>
  <si>
    <t>_C903645</t>
  </si>
  <si>
    <t>=Schedule_N!$I$9</t>
  </si>
  <si>
    <t>_C903646</t>
  </si>
  <si>
    <t>=Schedule_N!$I$10</t>
  </si>
  <si>
    <t>_C903647</t>
  </si>
  <si>
    <t>=Schedule_N!$I$11</t>
  </si>
  <si>
    <t>_C903648</t>
  </si>
  <si>
    <t>=Schedule_N!$I$12</t>
  </si>
  <si>
    <t>_C903649</t>
  </si>
  <si>
    <t>=Schedule_N!$I$13</t>
  </si>
  <si>
    <t>_C903650</t>
  </si>
  <si>
    <t>=Schedule_N!$I$14</t>
  </si>
  <si>
    <t>_C903651</t>
  </si>
  <si>
    <t>=Schedule_N!$I$15</t>
  </si>
  <si>
    <t>_C903652</t>
  </si>
  <si>
    <t>=Schedule_N!$I$16</t>
  </si>
  <si>
    <t>_C903653</t>
  </si>
  <si>
    <t>=Schedule_N!$I$17</t>
  </si>
  <si>
    <t>_C903654</t>
  </si>
  <si>
    <t>=Schedule_N!$I$18</t>
  </si>
  <si>
    <t>_C903655</t>
  </si>
  <si>
    <t>=Schedule_N!$I$19</t>
  </si>
  <si>
    <t>_C903656</t>
  </si>
  <si>
    <t>=Schedule_N!$I$20</t>
  </si>
  <si>
    <t>_C903657</t>
  </si>
  <si>
    <t>=Schedule_G!$F$74</t>
  </si>
  <si>
    <t>_C903658</t>
  </si>
  <si>
    <t>=Schedule_G!$F$103</t>
  </si>
  <si>
    <t>_C903659</t>
  </si>
  <si>
    <t>=Schedule_G!$F$119</t>
  </si>
  <si>
    <t>_C903660</t>
  </si>
  <si>
    <t>=Schedule_G!$G$74</t>
  </si>
  <si>
    <t>_C903661</t>
  </si>
  <si>
    <t>=Schedule_G!$G$103</t>
  </si>
  <si>
    <t>_C903662</t>
  </si>
  <si>
    <t>=Schedule_G!$G$119</t>
  </si>
  <si>
    <t>_C903663</t>
  </si>
  <si>
    <t>=Schedule_G!$H$74</t>
  </si>
  <si>
    <t>_C903664</t>
  </si>
  <si>
    <t>=Schedule_G!$H$103</t>
  </si>
  <si>
    <t>_C903665</t>
  </si>
  <si>
    <t>=Schedule_G!$H$119</t>
  </si>
  <si>
    <t>_C903666</t>
  </si>
  <si>
    <t>=Schedule_G!$J$74</t>
  </si>
  <si>
    <t>_C903667</t>
  </si>
  <si>
    <t>=Schedule_G!$J$103</t>
  </si>
  <si>
    <t>_C903668</t>
  </si>
  <si>
    <t>=Schedule_G!$J$119</t>
  </si>
  <si>
    <t>_C903685</t>
  </si>
  <si>
    <t>='Schedule_O '!$D$24</t>
  </si>
  <si>
    <t>_C903686</t>
  </si>
  <si>
    <t>='Schedule_O '!$E$24</t>
  </si>
  <si>
    <t>_C903687</t>
  </si>
  <si>
    <t>='Schedule_O '!$F$24</t>
  </si>
  <si>
    <t>_C903688</t>
  </si>
  <si>
    <t>='Schedule_O '!$G$24</t>
  </si>
  <si>
    <t>_C903689</t>
  </si>
  <si>
    <t>='Schedule_O '!$H$24</t>
  </si>
  <si>
    <t>_C903690</t>
  </si>
  <si>
    <t>='Schedule_O '!$I$24</t>
  </si>
  <si>
    <t>_C903691</t>
  </si>
  <si>
    <t>='Schedule_O '!$J$24</t>
  </si>
  <si>
    <t>_C903692</t>
  </si>
  <si>
    <t>='Schedule_O '!$K$24</t>
  </si>
  <si>
    <t>_C903715</t>
  </si>
  <si>
    <t>='Schedule_O '!$D$37</t>
  </si>
  <si>
    <t>_C903716</t>
  </si>
  <si>
    <t>='Schedule_O '!$E$37</t>
  </si>
  <si>
    <t>_C903717</t>
  </si>
  <si>
    <t>='Schedule_O '!$F$37</t>
  </si>
  <si>
    <t>_C903718</t>
  </si>
  <si>
    <t>='Schedule_O '!$G$37</t>
  </si>
  <si>
    <t>_C903719</t>
  </si>
  <si>
    <t>='Schedule_O '!$H$37</t>
  </si>
  <si>
    <t>_C903720</t>
  </si>
  <si>
    <t>='Schedule_O '!$I$37</t>
  </si>
  <si>
    <t>_C903721</t>
  </si>
  <si>
    <t>='Schedule_O '!$J$37</t>
  </si>
  <si>
    <t>_C903722</t>
  </si>
  <si>
    <t>='Schedule_O '!$K$37</t>
  </si>
  <si>
    <t>_C903723</t>
  </si>
  <si>
    <t>='Schedule_O '!$L$37</t>
  </si>
  <si>
    <t>_C903724</t>
  </si>
  <si>
    <t>='Schedule_O '!$M$37</t>
  </si>
  <si>
    <t>_C903725</t>
  </si>
  <si>
    <t>='Schedule_O '!$N$37</t>
  </si>
  <si>
    <t>_C903732</t>
  </si>
  <si>
    <t>='Schedule_O '!$D$55</t>
  </si>
  <si>
    <t>_C903733</t>
  </si>
  <si>
    <t>='Schedule_O '!$F$55</t>
  </si>
  <si>
    <t>_C903734</t>
  </si>
  <si>
    <t>='Schedule_O '!$G$55</t>
  </si>
  <si>
    <t>_C903735</t>
  </si>
  <si>
    <t>='Schedule_O '!$G$66</t>
  </si>
  <si>
    <t>_C903736</t>
  </si>
  <si>
    <t>='Schedule_O '!$H$66</t>
  </si>
  <si>
    <t>_C903890</t>
  </si>
  <si>
    <t>=Schedule_G!$F$66</t>
  </si>
  <si>
    <t>_C903891</t>
  </si>
  <si>
    <t>=Schedule_G!$G$66</t>
  </si>
  <si>
    <t>_C903892</t>
  </si>
  <si>
    <t>=Schedule_G!$H$66</t>
  </si>
  <si>
    <t>_C903893</t>
  </si>
  <si>
    <t>=Schedule_G!$J$66</t>
  </si>
  <si>
    <t>_C903894</t>
  </si>
  <si>
    <t>=Schedule_G!$F$67</t>
  </si>
  <si>
    <t>_C903895</t>
  </si>
  <si>
    <t>=Schedule_G!$G$67</t>
  </si>
  <si>
    <t>_C903896</t>
  </si>
  <si>
    <t>=Schedule_G!$H$67</t>
  </si>
  <si>
    <t>_C903897</t>
  </si>
  <si>
    <t>=Schedule_G!$I$67</t>
  </si>
  <si>
    <t>_C903898</t>
  </si>
  <si>
    <t>=Schedule_G!$J$67</t>
  </si>
  <si>
    <t>_C903899</t>
  </si>
  <si>
    <t>=Schedule_G!$F$85</t>
  </si>
  <si>
    <t>_C903900</t>
  </si>
  <si>
    <t>=Schedule_G!$G$85</t>
  </si>
  <si>
    <t>_C903901</t>
  </si>
  <si>
    <t>=Schedule_G!$H$85</t>
  </si>
  <si>
    <t>_C903902</t>
  </si>
  <si>
    <t>=Schedule_G!$J$85</t>
  </si>
  <si>
    <t>_C903903</t>
  </si>
  <si>
    <t>=Schedule_G!$F$86</t>
  </si>
  <si>
    <t>_C903904</t>
  </si>
  <si>
    <t>=Schedule_G!$G$86</t>
  </si>
  <si>
    <t>_C903905</t>
  </si>
  <si>
    <t>=Schedule_G!$H$86</t>
  </si>
  <si>
    <t>_C903906</t>
  </si>
  <si>
    <t>=Schedule_G!$I$86</t>
  </si>
  <si>
    <t>_C903907</t>
  </si>
  <si>
    <t>=Schedule_G!$J$86</t>
  </si>
  <si>
    <t>_C903908</t>
  </si>
  <si>
    <t>=Schedule_G!$F$111</t>
  </si>
  <si>
    <t>_C903909</t>
  </si>
  <si>
    <t>=Schedule_G!$G$111</t>
  </si>
  <si>
    <t>_C903910</t>
  </si>
  <si>
    <t>=Schedule_G!$H$111</t>
  </si>
  <si>
    <t>_C903911</t>
  </si>
  <si>
    <t>=Schedule_G!$J$111</t>
  </si>
  <si>
    <t>_C903912</t>
  </si>
  <si>
    <t>=Schedule_G!$F$112</t>
  </si>
  <si>
    <t>_C903913</t>
  </si>
  <si>
    <t>=Schedule_G!$G$112</t>
  </si>
  <si>
    <t>_C903914</t>
  </si>
  <si>
    <t>=Schedule_G!$H$112</t>
  </si>
  <si>
    <t>_C903915</t>
  </si>
  <si>
    <t>=Schedule_G!$I$112</t>
  </si>
  <si>
    <t>_C903916</t>
  </si>
  <si>
    <t>=Schedule_G!$J$112</t>
  </si>
  <si>
    <t>_C903917</t>
  </si>
  <si>
    <t>=Schedule_G!$F$286</t>
  </si>
  <si>
    <t>_C903920</t>
  </si>
  <si>
    <t>=Schedule_G!$H$277</t>
  </si>
  <si>
    <t>_C903921</t>
  </si>
  <si>
    <t>=Schedule_G!$H$278</t>
  </si>
  <si>
    <t>_C903922</t>
  </si>
  <si>
    <t>=Schedule_G!$H$279</t>
  </si>
  <si>
    <t>_C903923</t>
  </si>
  <si>
    <t>=Schedule_G!$H$280</t>
  </si>
  <si>
    <t>_C903924</t>
  </si>
  <si>
    <t>=Schedule_G!$F$284</t>
  </si>
  <si>
    <t>_C903925</t>
  </si>
  <si>
    <t>='Schedule_O '!$D$19</t>
  </si>
  <si>
    <t>_C903926</t>
  </si>
  <si>
    <t>='Schedule_O '!$E$19</t>
  </si>
  <si>
    <t>_C903927</t>
  </si>
  <si>
    <t>='Schedule_O '!$F$19</t>
  </si>
  <si>
    <t>_C903928</t>
  </si>
  <si>
    <t>='Schedule_O '!$G$19</t>
  </si>
  <si>
    <t>_C903929</t>
  </si>
  <si>
    <t>='Schedule_O '!$H$19</t>
  </si>
  <si>
    <t>_C903930</t>
  </si>
  <si>
    <t>='Schedule_O '!$I$19</t>
  </si>
  <si>
    <t>_C903931</t>
  </si>
  <si>
    <t>='Schedule_O '!$J$19</t>
  </si>
  <si>
    <t>_C903932</t>
  </si>
  <si>
    <t>='Schedule_O '!$K$19</t>
  </si>
  <si>
    <t>_C903933</t>
  </si>
  <si>
    <t>='Schedule_O '!$D$20</t>
  </si>
  <si>
    <t>_C903934</t>
  </si>
  <si>
    <t>='Schedule_O '!$E$20</t>
  </si>
  <si>
    <t>_C903935</t>
  </si>
  <si>
    <t>='Schedule_O '!$F$20</t>
  </si>
  <si>
    <t>_C903936</t>
  </si>
  <si>
    <t>='Schedule_O '!$G$20</t>
  </si>
  <si>
    <t>_C903937</t>
  </si>
  <si>
    <t>='Schedule_O '!$H$20</t>
  </si>
  <si>
    <t>_C903938</t>
  </si>
  <si>
    <t>='Schedule_O '!$I$20</t>
  </si>
  <si>
    <t>_C903939</t>
  </si>
  <si>
    <t>='Schedule_O '!$J$20</t>
  </si>
  <si>
    <t>_C903940</t>
  </si>
  <si>
    <t>='Schedule_O '!$K$20</t>
  </si>
  <si>
    <t>_C903941</t>
  </si>
  <si>
    <t>='Schedule_O '!$D$21</t>
  </si>
  <si>
    <t>_C903942</t>
  </si>
  <si>
    <t>='Schedule_O '!$E$21</t>
  </si>
  <si>
    <t>_C903943</t>
  </si>
  <si>
    <t>='Schedule_O '!$F$21</t>
  </si>
  <si>
    <t>_C903944</t>
  </si>
  <si>
    <t>='Schedule_O '!$G$21</t>
  </si>
  <si>
    <t>_C903945</t>
  </si>
  <si>
    <t>='Schedule_O '!$H$21</t>
  </si>
  <si>
    <t>_C903946</t>
  </si>
  <si>
    <t>='Schedule_O '!$I$21</t>
  </si>
  <si>
    <t>_C903947</t>
  </si>
  <si>
    <t>='Schedule_O '!$J$21</t>
  </si>
  <si>
    <t>_C903948</t>
  </si>
  <si>
    <t>='Schedule_O '!$K$21</t>
  </si>
  <si>
    <t>_C903949</t>
  </si>
  <si>
    <t>='Schedule_O '!$D$32</t>
  </si>
  <si>
    <t>_C903950</t>
  </si>
  <si>
    <t>='Schedule_O '!$E$32</t>
  </si>
  <si>
    <t>_C903951</t>
  </si>
  <si>
    <t>='Schedule_O '!$F$32</t>
  </si>
  <si>
    <t>_C903952</t>
  </si>
  <si>
    <t>='Schedule_O '!$G$32</t>
  </si>
  <si>
    <t>_C903953</t>
  </si>
  <si>
    <t>='Schedule_O '!$H$32</t>
  </si>
  <si>
    <t>_C903954</t>
  </si>
  <si>
    <t>='Schedule_O '!$I$32</t>
  </si>
  <si>
    <t>_C903955</t>
  </si>
  <si>
    <t>='Schedule_O '!$J$32</t>
  </si>
  <si>
    <t>_C903956</t>
  </si>
  <si>
    <t>='Schedule_O '!$K$32</t>
  </si>
  <si>
    <t>_C903957</t>
  </si>
  <si>
    <t>='Schedule_O '!$L$32</t>
  </si>
  <si>
    <t>_C903958</t>
  </si>
  <si>
    <t>='Schedule_O '!$M$32</t>
  </si>
  <si>
    <t>_C903959</t>
  </si>
  <si>
    <t>='Schedule_O '!$N$32</t>
  </si>
  <si>
    <t>_C903960</t>
  </si>
  <si>
    <t>='Schedule_O '!$D$33</t>
  </si>
  <si>
    <t>_C903961</t>
  </si>
  <si>
    <t>='Schedule_O '!$E$33</t>
  </si>
  <si>
    <t>_C903962</t>
  </si>
  <si>
    <t>='Schedule_O '!$F$33</t>
  </si>
  <si>
    <t>_C903963</t>
  </si>
  <si>
    <t>='Schedule_O '!$G$33</t>
  </si>
  <si>
    <t>_C903964</t>
  </si>
  <si>
    <t>='Schedule_O '!$H$33</t>
  </si>
  <si>
    <t>_C903965</t>
  </si>
  <si>
    <t>='Schedule_O '!$I$33</t>
  </si>
  <si>
    <t>_C903966</t>
  </si>
  <si>
    <t>='Schedule_O '!$J$33</t>
  </si>
  <si>
    <t>_C903967</t>
  </si>
  <si>
    <t>='Schedule_O '!$K$33</t>
  </si>
  <si>
    <t>_C903968</t>
  </si>
  <si>
    <t>='Schedule_O '!$L$33</t>
  </si>
  <si>
    <t>_C903969</t>
  </si>
  <si>
    <t>='Schedule_O '!$M$33</t>
  </si>
  <si>
    <t>_C903970</t>
  </si>
  <si>
    <t>='Schedule_O '!$N$33</t>
  </si>
  <si>
    <t>_C903971</t>
  </si>
  <si>
    <t>='Schedule_O '!$D$34</t>
  </si>
  <si>
    <t>_C903972</t>
  </si>
  <si>
    <t>='Schedule_O '!$E$34</t>
  </si>
  <si>
    <t>_C903973</t>
  </si>
  <si>
    <t>='Schedule_O '!$F$34</t>
  </si>
  <si>
    <t>_C903974</t>
  </si>
  <si>
    <t>='Schedule_O '!$G$34</t>
  </si>
  <si>
    <t>_C903975</t>
  </si>
  <si>
    <t>='Schedule_O '!$H$34</t>
  </si>
  <si>
    <t>_C903976</t>
  </si>
  <si>
    <t>='Schedule_O '!$I$34</t>
  </si>
  <si>
    <t>_C903977</t>
  </si>
  <si>
    <t>='Schedule_O '!$J$34</t>
  </si>
  <si>
    <t>_C903978</t>
  </si>
  <si>
    <t>='Schedule_O '!$K$34</t>
  </si>
  <si>
    <t>_C903979</t>
  </si>
  <si>
    <t>='Schedule_O '!$L$34</t>
  </si>
  <si>
    <t>_C903980</t>
  </si>
  <si>
    <t>='Schedule_O '!$M$34</t>
  </si>
  <si>
    <t>_C903981</t>
  </si>
  <si>
    <t>='Schedule_O '!$N$34</t>
  </si>
  <si>
    <t>_C903982</t>
  </si>
  <si>
    <t>='Schedule_O '!$D$51</t>
  </si>
  <si>
    <t>_C903983</t>
  </si>
  <si>
    <t>='Schedule_O '!$D$52</t>
  </si>
  <si>
    <t>_C903984</t>
  </si>
  <si>
    <t>='Schedule_O '!$F$51</t>
  </si>
  <si>
    <t>_C903985</t>
  </si>
  <si>
    <t>='Schedule_O '!$F$52</t>
  </si>
  <si>
    <t>_C903986</t>
  </si>
  <si>
    <t>='Schedule_O '!$G$51</t>
  </si>
  <si>
    <t>_C903987</t>
  </si>
  <si>
    <t>='Schedule_O '!$G$52</t>
  </si>
  <si>
    <t>_C903988</t>
  </si>
  <si>
    <t>=Schedule_G!$J$281</t>
  </si>
  <si>
    <t>_C903989</t>
  </si>
  <si>
    <t>=Schedule_G!$G$282</t>
  </si>
  <si>
    <t>_C903990</t>
  </si>
  <si>
    <t>='Schedule_O '!$D$22</t>
  </si>
  <si>
    <t>_C903991</t>
  </si>
  <si>
    <t>='Schedule_O '!$E$22</t>
  </si>
  <si>
    <t>_C903992</t>
  </si>
  <si>
    <t>='Schedule_O '!$F$22</t>
  </si>
  <si>
    <t>_C903993</t>
  </si>
  <si>
    <t>='Schedule_O '!$G$22</t>
  </si>
  <si>
    <t>_C903994</t>
  </si>
  <si>
    <t>='Schedule_O '!$H$22</t>
  </si>
  <si>
    <t>_C903995</t>
  </si>
  <si>
    <t>='Schedule_O '!$I$22</t>
  </si>
  <si>
    <t>_C903996</t>
  </si>
  <si>
    <t>='Schedule_O '!$J$22</t>
  </si>
  <si>
    <t>_C903997</t>
  </si>
  <si>
    <t>='Schedule_O '!$K$22</t>
  </si>
  <si>
    <t>_C903998</t>
  </si>
  <si>
    <t>='Schedule_O '!$D$23</t>
  </si>
  <si>
    <t>_C903999</t>
  </si>
  <si>
    <t>='Schedule_O '!$E$23</t>
  </si>
  <si>
    <t>_C904000</t>
  </si>
  <si>
    <t>='Schedule_O '!$F$23</t>
  </si>
  <si>
    <t>_C904001</t>
  </si>
  <si>
    <t>='Schedule_O '!$G$23</t>
  </si>
  <si>
    <t>_C904002</t>
  </si>
  <si>
    <t>='Schedule_O '!$H$23</t>
  </si>
  <si>
    <t>_C904003</t>
  </si>
  <si>
    <t>='Schedule_O '!$I$23</t>
  </si>
  <si>
    <t>_C904004</t>
  </si>
  <si>
    <t>='Schedule_O '!$J$23</t>
  </si>
  <si>
    <t>_C904005</t>
  </si>
  <si>
    <t>='Schedule_O '!$K$23</t>
  </si>
  <si>
    <t>_C904006</t>
  </si>
  <si>
    <t>='Schedule_O '!$D$35</t>
  </si>
  <si>
    <t>_C904007</t>
  </si>
  <si>
    <t>='Schedule_O '!$E$35</t>
  </si>
  <si>
    <t>_C904008</t>
  </si>
  <si>
    <t>='Schedule_O '!$F$35</t>
  </si>
  <si>
    <t>_C904009</t>
  </si>
  <si>
    <t>='Schedule_O '!$G$35</t>
  </si>
  <si>
    <t>_C904010</t>
  </si>
  <si>
    <t>='Schedule_O '!$H$35</t>
  </si>
  <si>
    <t>_C904011</t>
  </si>
  <si>
    <t>='Schedule_O '!$I$35</t>
  </si>
  <si>
    <t>_C904012</t>
  </si>
  <si>
    <t>='Schedule_O '!$J$35</t>
  </si>
  <si>
    <t>_C904013</t>
  </si>
  <si>
    <t>='Schedule_O '!$K$35</t>
  </si>
  <si>
    <t>_C904014</t>
  </si>
  <si>
    <t>='Schedule_O '!$L$35</t>
  </si>
  <si>
    <t>_C904015</t>
  </si>
  <si>
    <t>='Schedule_O '!$M$35</t>
  </si>
  <si>
    <t>_C904016</t>
  </si>
  <si>
    <t>='Schedule_O '!$N$35</t>
  </si>
  <si>
    <t>_C904017</t>
  </si>
  <si>
    <t>='Schedule_O '!$D$36</t>
  </si>
  <si>
    <t>_C904018</t>
  </si>
  <si>
    <t>='Schedule_O '!$E$36</t>
  </si>
  <si>
    <t>_C904019</t>
  </si>
  <si>
    <t>='Schedule_O '!$F$36</t>
  </si>
  <si>
    <t>_C904020</t>
  </si>
  <si>
    <t>='Schedule_O '!$G$36</t>
  </si>
  <si>
    <t>_C904021</t>
  </si>
  <si>
    <t>='Schedule_O '!$H$36</t>
  </si>
  <si>
    <t>_C904022</t>
  </si>
  <si>
    <t>='Schedule_O '!$I$36</t>
  </si>
  <si>
    <t>_C904023</t>
  </si>
  <si>
    <t>='Schedule_O '!$J$36</t>
  </si>
  <si>
    <t>_C904024</t>
  </si>
  <si>
    <t>='Schedule_O '!$K$36</t>
  </si>
  <si>
    <t>_C904025</t>
  </si>
  <si>
    <t>='Schedule_O '!$L$36</t>
  </si>
  <si>
    <t>_C904026</t>
  </si>
  <si>
    <t>='Schedule_O '!$M$36</t>
  </si>
  <si>
    <t>_C904027</t>
  </si>
  <si>
    <t>='Schedule_O '!$N$36</t>
  </si>
  <si>
    <t>_C904028</t>
  </si>
  <si>
    <t>='Schedule_O '!$D$53</t>
  </si>
  <si>
    <t>_C904029</t>
  </si>
  <si>
    <t>='Schedule_O '!$F$53</t>
  </si>
  <si>
    <t>_C904030</t>
  </si>
  <si>
    <t>='Schedule_O '!$G$53</t>
  </si>
  <si>
    <t>_C904031</t>
  </si>
  <si>
    <t>='Schedule_O '!$D$54</t>
  </si>
  <si>
    <t>_C904032</t>
  </si>
  <si>
    <t>='Schedule_O '!$F$54</t>
  </si>
  <si>
    <t>_C904033</t>
  </si>
  <si>
    <t>='Schedule_O '!$G$54</t>
  </si>
  <si>
    <t>_C904034</t>
  </si>
  <si>
    <t>=Schedule_L!$C$7</t>
  </si>
  <si>
    <t>_C904035</t>
  </si>
  <si>
    <t>=Schedule_L!$C$8</t>
  </si>
  <si>
    <t>_C904036</t>
  </si>
  <si>
    <t>=Schedule_L!$C$9</t>
  </si>
  <si>
    <t>_C904037</t>
  </si>
  <si>
    <t>=Schedule_G!$I$392</t>
  </si>
  <si>
    <t>_C904038</t>
  </si>
  <si>
    <t>=Schedule_G!$I$393</t>
  </si>
  <si>
    <t>_C904039</t>
  </si>
  <si>
    <t>=Schedule_G!$I$394</t>
  </si>
  <si>
    <t>_C904040</t>
  </si>
  <si>
    <t>=Schedule_G!$I$395</t>
  </si>
  <si>
    <t>_C904041</t>
  </si>
  <si>
    <t>=Schedule_G!$I$396</t>
  </si>
  <si>
    <t>_C904042</t>
  </si>
  <si>
    <t>=Schedule_G!$I$397</t>
  </si>
  <si>
    <t>_C904043</t>
  </si>
  <si>
    <t>=Schedule_G!$I$398</t>
  </si>
  <si>
    <t>_C904044</t>
  </si>
  <si>
    <t>=Schedule_G!$I$399</t>
  </si>
  <si>
    <t>_C904045</t>
  </si>
  <si>
    <t>=Schedule_G!$I$400</t>
  </si>
  <si>
    <t>_C904046</t>
  </si>
  <si>
    <t>=Schedule_G!$I$401</t>
  </si>
  <si>
    <t>_C904047</t>
  </si>
  <si>
    <t>=Schedule_G!$I$402</t>
  </si>
  <si>
    <t>_C904048</t>
  </si>
  <si>
    <t>=Schedule_G!$I$403</t>
  </si>
  <si>
    <t>_C904049</t>
  </si>
  <si>
    <t>=Schedule_G!$I$404</t>
  </si>
  <si>
    <t>_C904050</t>
  </si>
  <si>
    <t>=Schedule_G!$I$405</t>
  </si>
  <si>
    <t>_C904051</t>
  </si>
  <si>
    <t>=Schedule_G!$I$406</t>
  </si>
  <si>
    <t>_C904052</t>
  </si>
  <si>
    <t>=Schedule_G!$I$407</t>
  </si>
  <si>
    <t>_C904053</t>
  </si>
  <si>
    <t>=Schedule_G!$I$408</t>
  </si>
  <si>
    <t>_C904054</t>
  </si>
  <si>
    <t>=Schedule_G!$I$409</t>
  </si>
  <si>
    <t>_C904055</t>
  </si>
  <si>
    <t>=Schedule_G!$I$410</t>
  </si>
  <si>
    <t>_C904056</t>
  </si>
  <si>
    <t>=Schedule_G!$I$411</t>
  </si>
  <si>
    <t>_C904057</t>
  </si>
  <si>
    <t>=Schedule_G!$H$392</t>
  </si>
  <si>
    <t>_C904058</t>
  </si>
  <si>
    <t>=Schedule_G!$H$393</t>
  </si>
  <si>
    <t>_C904059</t>
  </si>
  <si>
    <t>=Schedule_G!$H$394</t>
  </si>
  <si>
    <t>_C904060</t>
  </si>
  <si>
    <t>=Schedule_G!$H$395</t>
  </si>
  <si>
    <t>_C904061</t>
  </si>
  <si>
    <t>=Schedule_G!$H$396</t>
  </si>
  <si>
    <t>_C904062</t>
  </si>
  <si>
    <t>=Schedule_G!$H$397</t>
  </si>
  <si>
    <t>_C904063</t>
  </si>
  <si>
    <t>=Schedule_G!$H$398</t>
  </si>
  <si>
    <t>_C904064</t>
  </si>
  <si>
    <t>=Schedule_G!$H$399</t>
  </si>
  <si>
    <t>_C904065</t>
  </si>
  <si>
    <t>=Schedule_G!$H$400</t>
  </si>
  <si>
    <t>_C904066</t>
  </si>
  <si>
    <t>=Schedule_G!$H$401</t>
  </si>
  <si>
    <t>_C904067</t>
  </si>
  <si>
    <t>=Schedule_G!$H$402</t>
  </si>
  <si>
    <t>_C904068</t>
  </si>
  <si>
    <t>=Schedule_G!$H$403</t>
  </si>
  <si>
    <t>_C904069</t>
  </si>
  <si>
    <t>=Schedule_G!$H$404</t>
  </si>
  <si>
    <t>_C904070</t>
  </si>
  <si>
    <t>=Schedule_G!$H$405</t>
  </si>
  <si>
    <t>_C904071</t>
  </si>
  <si>
    <t>=Schedule_G!$H$406</t>
  </si>
  <si>
    <t>_C904072</t>
  </si>
  <si>
    <t>=Schedule_G!$H$407</t>
  </si>
  <si>
    <t>_C904073</t>
  </si>
  <si>
    <t>=Schedule_G!$H$408</t>
  </si>
  <si>
    <t>_C904074</t>
  </si>
  <si>
    <t>=Schedule_G!$H$409</t>
  </si>
  <si>
    <t>_C904075</t>
  </si>
  <si>
    <t>=Schedule_G!$H$410</t>
  </si>
  <si>
    <t>_C904076</t>
  </si>
  <si>
    <t>=Schedule_G!$H$411</t>
  </si>
  <si>
    <t>_C904077</t>
  </si>
  <si>
    <t>=Schedule_G!$G$392</t>
  </si>
  <si>
    <t>_C904078</t>
  </si>
  <si>
    <t>=Schedule_G!$G$393</t>
  </si>
  <si>
    <t>_C904079</t>
  </si>
  <si>
    <t>=Schedule_G!$G$394</t>
  </si>
  <si>
    <t>_C904080</t>
  </si>
  <si>
    <t>=Schedule_G!$G$395</t>
  </si>
  <si>
    <t>_C904081</t>
  </si>
  <si>
    <t>=Schedule_G!$G$396</t>
  </si>
  <si>
    <t>_C904082</t>
  </si>
  <si>
    <t>=Schedule_G!$G$397</t>
  </si>
  <si>
    <t>_C904083</t>
  </si>
  <si>
    <t>=Schedule_G!$G$398</t>
  </si>
  <si>
    <t>_C904084</t>
  </si>
  <si>
    <t>=Schedule_G!$G$399</t>
  </si>
  <si>
    <t>_C904085</t>
  </si>
  <si>
    <t>=Schedule_G!$G$400</t>
  </si>
  <si>
    <t>_C904086</t>
  </si>
  <si>
    <t>=Schedule_G!$G$401</t>
  </si>
  <si>
    <t>_C904087</t>
  </si>
  <si>
    <t>=Schedule_G!$G$402</t>
  </si>
  <si>
    <t>_C904088</t>
  </si>
  <si>
    <t>=Schedule_G!$G$403</t>
  </si>
  <si>
    <t>_C904089</t>
  </si>
  <si>
    <t>=Schedule_G!$G$404</t>
  </si>
  <si>
    <t>_C904090</t>
  </si>
  <si>
    <t>=Schedule_G!$G$405</t>
  </si>
  <si>
    <t>_C904091</t>
  </si>
  <si>
    <t>=Schedule_G!$G$406</t>
  </si>
  <si>
    <t>_C904092</t>
  </si>
  <si>
    <t>=Schedule_G!$G$407</t>
  </si>
  <si>
    <t>_C904093</t>
  </si>
  <si>
    <t>=Schedule_G!$G$408</t>
  </si>
  <si>
    <t>_C904094</t>
  </si>
  <si>
    <t>=Schedule_G!$G$409</t>
  </si>
  <si>
    <t>_C904095</t>
  </si>
  <si>
    <t>=Schedule_G!$G$410</t>
  </si>
  <si>
    <t>_C904096</t>
  </si>
  <si>
    <t>=Schedule_G!$G$411</t>
  </si>
  <si>
    <t>_C904097</t>
  </si>
  <si>
    <t>=Schedule_G!$F$392</t>
  </si>
  <si>
    <t>_C904098</t>
  </si>
  <si>
    <t>=Schedule_G!$F$393</t>
  </si>
  <si>
    <t>_C904099</t>
  </si>
  <si>
    <t>=Schedule_G!$F$394</t>
  </si>
  <si>
    <t>_C904100</t>
  </si>
  <si>
    <t>=Schedule_G!$F$395</t>
  </si>
  <si>
    <t>_C904101</t>
  </si>
  <si>
    <t>=Schedule_G!$F$396</t>
  </si>
  <si>
    <t>_C904102</t>
  </si>
  <si>
    <t>=Schedule_G!$F$397</t>
  </si>
  <si>
    <t>_C904103</t>
  </si>
  <si>
    <t>=Schedule_G!$F$398</t>
  </si>
  <si>
    <t>_C904104</t>
  </si>
  <si>
    <t>=Schedule_G!$F$399</t>
  </si>
  <si>
    <t>_C904105</t>
  </si>
  <si>
    <t>=Schedule_G!$F$400</t>
  </si>
  <si>
    <t>_C904106</t>
  </si>
  <si>
    <t>=Schedule_G!$F$401</t>
  </si>
  <si>
    <t>_C904107</t>
  </si>
  <si>
    <t>=Schedule_G!$F$402</t>
  </si>
  <si>
    <t>_C904108</t>
  </si>
  <si>
    <t>=Schedule_G!$F$403</t>
  </si>
  <si>
    <t>_C904109</t>
  </si>
  <si>
    <t>=Schedule_G!$F$404</t>
  </si>
  <si>
    <t>_C904110</t>
  </si>
  <si>
    <t>=Schedule_G!$F$405</t>
  </si>
  <si>
    <t>_C904111</t>
  </si>
  <si>
    <t>=Schedule_G!$F$406</t>
  </si>
  <si>
    <t>_C904112</t>
  </si>
  <si>
    <t>=Schedule_G!$F$407</t>
  </si>
  <si>
    <t>_C904113</t>
  </si>
  <si>
    <t>=Schedule_G!$F$408</t>
  </si>
  <si>
    <t>_C904114</t>
  </si>
  <si>
    <t>=Schedule_G!$F$409</t>
  </si>
  <si>
    <t>_C904115</t>
  </si>
  <si>
    <t>=Schedule_G!$F$410</t>
  </si>
  <si>
    <t>_C904116</t>
  </si>
  <si>
    <t>=Schedule_G!$F$411</t>
  </si>
  <si>
    <t>_M000001</t>
  </si>
  <si>
    <t>=Schedule_A!$B$8</t>
  </si>
  <si>
    <t>_M000002</t>
  </si>
  <si>
    <t>=Schedule_A!$I$8</t>
  </si>
  <si>
    <t>_M000003</t>
  </si>
  <si>
    <t>=Schedule_A!$B$10</t>
  </si>
  <si>
    <t>_M000004</t>
  </si>
  <si>
    <t>=Schedule_A!$F$10</t>
  </si>
  <si>
    <t>_M000005</t>
  </si>
  <si>
    <t>=Schedule_A!$H$10</t>
  </si>
  <si>
    <t>_M000006</t>
  </si>
  <si>
    <t>=Schedule_A!$F$14</t>
  </si>
  <si>
    <t>_M000007</t>
  </si>
  <si>
    <t>=Schedule_A!$I$14</t>
  </si>
  <si>
    <t>_M000008</t>
  </si>
  <si>
    <t>=Schedule_A!$B$14</t>
  </si>
  <si>
    <t>_M000010</t>
  </si>
  <si>
    <t>=Schedule_A!$I$16</t>
  </si>
  <si>
    <t>_M000011</t>
  </si>
  <si>
    <t>=Schedule_A!$B$16</t>
  </si>
  <si>
    <t>_M000013</t>
  </si>
  <si>
    <t>=Schedule_A!$G$16</t>
  </si>
  <si>
    <t>_M000014</t>
  </si>
  <si>
    <t>=Schedule_A!$B$18</t>
  </si>
  <si>
    <t>_M000015</t>
  </si>
  <si>
    <t>=Schedule_A!$F$18</t>
  </si>
  <si>
    <t>_M000016</t>
  </si>
  <si>
    <t>=Schedule_A!$H$18</t>
  </si>
  <si>
    <t>_M000017</t>
  </si>
  <si>
    <t>=Schedule_A!$J$18</t>
  </si>
  <si>
    <t>_M000018</t>
  </si>
  <si>
    <t>=Schedule_A!$B$20</t>
  </si>
  <si>
    <t>_M000019</t>
  </si>
  <si>
    <t>=Schedule_A!$G$20</t>
  </si>
  <si>
    <t>_M000020</t>
  </si>
  <si>
    <t>=Schedule_A!$B$22</t>
  </si>
  <si>
    <t>_M000021</t>
  </si>
  <si>
    <t>=Schedule_A!$F$22</t>
  </si>
  <si>
    <t>_M000022</t>
  </si>
  <si>
    <t>=Schedule_A!$H$22</t>
  </si>
  <si>
    <t>_M000023</t>
  </si>
  <si>
    <t>=Schedule_A!$J$22</t>
  </si>
  <si>
    <t>_M000024</t>
  </si>
  <si>
    <t>=Schedule_A!$B$24</t>
  </si>
  <si>
    <t>_M000026</t>
  </si>
  <si>
    <t>=Schedule_A!$G$24</t>
  </si>
  <si>
    <t>_M000028</t>
  </si>
  <si>
    <t>=Schedule_A!$I$24</t>
  </si>
  <si>
    <t>_M000029</t>
  </si>
  <si>
    <t>=Schedule_A!$B$26</t>
  </si>
  <si>
    <t>_M000030</t>
  </si>
  <si>
    <t>=Schedule_A!$G$26</t>
  </si>
  <si>
    <t>_M000031</t>
  </si>
  <si>
    <t>=Schedule_A!$B$72</t>
  </si>
  <si>
    <t>_M000032</t>
  </si>
  <si>
    <t>=Schedule_A!$D$72</t>
  </si>
  <si>
    <t>_M000034</t>
  </si>
  <si>
    <t>=Schedule_A!$I$72</t>
  </si>
  <si>
    <t>_M000051</t>
  </si>
  <si>
    <t>=Schedule_A!$B$79</t>
  </si>
  <si>
    <t>_M000052</t>
  </si>
  <si>
    <t>=Schedule_A!$E$79</t>
  </si>
  <si>
    <t>_M000053</t>
  </si>
  <si>
    <t>=Schedule_A!$H$79</t>
  </si>
  <si>
    <t>_M000054</t>
  </si>
  <si>
    <t>=Schedule_A!$I$79</t>
  </si>
  <si>
    <t>_M000055</t>
  </si>
  <si>
    <t>=Schedule_A!$J$79</t>
  </si>
  <si>
    <t>_M000056</t>
  </si>
  <si>
    <t>=Schedule_A!$B$81</t>
  </si>
  <si>
    <t>_M000057</t>
  </si>
  <si>
    <t>=Schedule_A!$E$81</t>
  </si>
  <si>
    <t>_M000058</t>
  </si>
  <si>
    <t>=Schedule_A!$H$81</t>
  </si>
  <si>
    <t>_M000059</t>
  </si>
  <si>
    <t>=Schedule_A!$I$81</t>
  </si>
  <si>
    <t>_M000060</t>
  </si>
  <si>
    <t>=Schedule_A!$J$81</t>
  </si>
  <si>
    <t>_M000061</t>
  </si>
  <si>
    <t>=Schedule_A!$B$83</t>
  </si>
  <si>
    <t>_M000062</t>
  </si>
  <si>
    <t>=Schedule_A!$E$83</t>
  </si>
  <si>
    <t>_M000063</t>
  </si>
  <si>
    <t>=Schedule_A!$H$83</t>
  </si>
  <si>
    <t>_M000064</t>
  </si>
  <si>
    <t>=Schedule_A!$I$83</t>
  </si>
  <si>
    <t>_M000065</t>
  </si>
  <si>
    <t>=Schedule_A!$J$83</t>
  </si>
  <si>
    <t>=wksOPT!$B$14</t>
  </si>
  <si>
    <t>_M000067</t>
  </si>
  <si>
    <t>=Schedule_A!$B$94</t>
  </si>
  <si>
    <t>_M000068</t>
  </si>
  <si>
    <t>=Schedule_A!$E$94</t>
  </si>
  <si>
    <t>_M000069</t>
  </si>
  <si>
    <t>=Schedule_A!$H$94</t>
  </si>
  <si>
    <t>_M000070</t>
  </si>
  <si>
    <t>=Schedule_A!$J$94</t>
  </si>
  <si>
    <t>_M000071</t>
  </si>
  <si>
    <t>=Schedule_A!$B$96</t>
  </si>
  <si>
    <t>_M000072</t>
  </si>
  <si>
    <t>=Schedule_A!$E$96</t>
  </si>
  <si>
    <t>_M000073</t>
  </si>
  <si>
    <t>=Schedule_A!$H$96</t>
  </si>
  <si>
    <t>_M000074</t>
  </si>
  <si>
    <t>=Schedule_A!$J$96</t>
  </si>
  <si>
    <t>_M000075</t>
  </si>
  <si>
    <t>=Schedule_A!$B$98</t>
  </si>
  <si>
    <t>_M000076</t>
  </si>
  <si>
    <t>=Schedule_A!$E$98</t>
  </si>
  <si>
    <t>_M000077</t>
  </si>
  <si>
    <t>=Schedule_A!$H$98</t>
  </si>
  <si>
    <t>_M000078</t>
  </si>
  <si>
    <t>=Schedule_A!$J$98</t>
  </si>
  <si>
    <t>_M000079</t>
  </si>
  <si>
    <t>=Schedule_A!$B$100</t>
  </si>
  <si>
    <t>_M000080</t>
  </si>
  <si>
    <t>=Schedule_A!$E$100</t>
  </si>
  <si>
    <t>_M000081</t>
  </si>
  <si>
    <t>=Schedule_A!$H$100</t>
  </si>
  <si>
    <t>_M000082</t>
  </si>
  <si>
    <t>=Schedule_A!$J$100</t>
  </si>
  <si>
    <t>_M000083</t>
  </si>
  <si>
    <t>=Schedule_A!$B$102</t>
  </si>
  <si>
    <t>_M000084</t>
  </si>
  <si>
    <t>=Schedule_A!$E$102</t>
  </si>
  <si>
    <t>_M000085</t>
  </si>
  <si>
    <t>=Schedule_A!$H$102</t>
  </si>
  <si>
    <t>_M000086</t>
  </si>
  <si>
    <t>=Schedule_A!$J$102</t>
  </si>
  <si>
    <t>_M000087</t>
  </si>
  <si>
    <t>=Schedule_A!$B$104</t>
  </si>
  <si>
    <t>_M000088</t>
  </si>
  <si>
    <t>=Schedule_A!$E$104</t>
  </si>
  <si>
    <t>_M000089</t>
  </si>
  <si>
    <t>=Schedule_A!$H$104</t>
  </si>
  <si>
    <t>_M000090</t>
  </si>
  <si>
    <t>=Schedule_A!$J$104</t>
  </si>
  <si>
    <t>_M000091</t>
  </si>
  <si>
    <t>=Schedule_A!$B$106</t>
  </si>
  <si>
    <t>_M000092</t>
  </si>
  <si>
    <t>=Schedule_A!$E$106</t>
  </si>
  <si>
    <t>_M000093</t>
  </si>
  <si>
    <t>=Schedule_A!$H$106</t>
  </si>
  <si>
    <t>_M000094</t>
  </si>
  <si>
    <t>=Schedule_A!$J$106</t>
  </si>
  <si>
    <t>_M000095</t>
  </si>
  <si>
    <t>=Schedule_B!$C$9</t>
  </si>
  <si>
    <t>_M000097</t>
  </si>
  <si>
    <t>=Schedule_G!$D$367</t>
  </si>
  <si>
    <t>_M000098</t>
  </si>
  <si>
    <t>=Schedule_G!$D$368</t>
  </si>
  <si>
    <t>_M000099</t>
  </si>
  <si>
    <t>=Schedule_G!$D$369</t>
  </si>
  <si>
    <t>_M000100</t>
  </si>
  <si>
    <t>=Schedule_G!$D$370</t>
  </si>
  <si>
    <t>_M000101</t>
  </si>
  <si>
    <t>=Schedule_G!$D$371</t>
  </si>
  <si>
    <t>_M000102</t>
  </si>
  <si>
    <t>=Schedule_G!$D$372</t>
  </si>
  <si>
    <t>_M000103</t>
  </si>
  <si>
    <t>=Schedule_G!$D$373</t>
  </si>
  <si>
    <t>_M000104</t>
  </si>
  <si>
    <t>=Schedule_G!$D$374</t>
  </si>
  <si>
    <t>_M000105</t>
  </si>
  <si>
    <t>=Schedule_G!$D$375</t>
  </si>
  <si>
    <t>_M000106</t>
  </si>
  <si>
    <t>=Schedule_G!$D$376</t>
  </si>
  <si>
    <t>_M000107</t>
  </si>
  <si>
    <t>=Schedule_G!$D$377</t>
  </si>
  <si>
    <t>_M000108</t>
  </si>
  <si>
    <t>=Schedule_G!$D$378</t>
  </si>
  <si>
    <t>_M000109</t>
  </si>
  <si>
    <t>=Schedule_G!$D$379</t>
  </si>
  <si>
    <t>_M000110</t>
  </si>
  <si>
    <t>=Schedule_G!$D$380</t>
  </si>
  <si>
    <t>_M000111</t>
  </si>
  <si>
    <t>=Schedule_G!$D$381</t>
  </si>
  <si>
    <t>_M000112</t>
  </si>
  <si>
    <t>=Schedule_G!$D$382</t>
  </si>
  <si>
    <t>_M000113</t>
  </si>
  <si>
    <t>=Schedule_G!$D$383</t>
  </si>
  <si>
    <t>_M000114</t>
  </si>
  <si>
    <t>=Schedule_G!$D$384</t>
  </si>
  <si>
    <t>_M000115</t>
  </si>
  <si>
    <t>=Schedule_G!$D$385</t>
  </si>
  <si>
    <t>_M000116</t>
  </si>
  <si>
    <t>=Schedule_G!$D$386</t>
  </si>
  <si>
    <t>_M000117</t>
  </si>
  <si>
    <t>=Schedule_G!$D$387</t>
  </si>
  <si>
    <t>_M000118</t>
  </si>
  <si>
    <t>=Schedule_G!$D$388</t>
  </si>
  <si>
    <t>_M000119</t>
  </si>
  <si>
    <t>=Schedule_G!$D$389</t>
  </si>
  <si>
    <t>_M000120</t>
  </si>
  <si>
    <t>=Schedule_G!$D$390</t>
  </si>
  <si>
    <t>_M000121</t>
  </si>
  <si>
    <t>=Schedule_G!$D$391</t>
  </si>
  <si>
    <t>_M000122</t>
  </si>
  <si>
    <t>=Schedule_G!$C$426</t>
  </si>
  <si>
    <t>_M000123</t>
  </si>
  <si>
    <t>=Schedule_G!$C$427</t>
  </si>
  <si>
    <t>_M000126</t>
  </si>
  <si>
    <t>='Schedule_G-1'!$C$8</t>
  </si>
  <si>
    <t>_M000127</t>
  </si>
  <si>
    <t>='Schedule_G-1'!$C$9</t>
  </si>
  <si>
    <t>_M000128</t>
  </si>
  <si>
    <t>='Schedule_G-1'!$C$10</t>
  </si>
  <si>
    <t>_M000129</t>
  </si>
  <si>
    <t>='Schedule_G-1'!$D$9</t>
  </si>
  <si>
    <t>_M000130</t>
  </si>
  <si>
    <t>='Schedule_G-1'!$E$9</t>
  </si>
  <si>
    <t>_M000131</t>
  </si>
  <si>
    <t>='Schedule_G-1'!$F$9</t>
  </si>
  <si>
    <t>_M000132</t>
  </si>
  <si>
    <t>='Schedule_G-1'!$C$11</t>
  </si>
  <si>
    <t>_M000133</t>
  </si>
  <si>
    <t>='Schedule_G-1'!$C$12</t>
  </si>
  <si>
    <t>_M000134</t>
  </si>
  <si>
    <t>='Schedule_G-1'!$C$13</t>
  </si>
  <si>
    <t>_M000135</t>
  </si>
  <si>
    <t>='Schedule_G-1'!$D$12</t>
  </si>
  <si>
    <t>_M000136</t>
  </si>
  <si>
    <t>='Schedule_G-1'!$E$12</t>
  </si>
  <si>
    <t>_M000137</t>
  </si>
  <si>
    <t>='Schedule_G-1'!$F$12</t>
  </si>
  <si>
    <t>_M000138</t>
  </si>
  <si>
    <t>='Schedule_G-1'!$C$14</t>
  </si>
  <si>
    <t>_M000139</t>
  </si>
  <si>
    <t>='Schedule_G-1'!$C$15</t>
  </si>
  <si>
    <t>_M000140</t>
  </si>
  <si>
    <t>='Schedule_G-1'!$C$16</t>
  </si>
  <si>
    <t>_M000141</t>
  </si>
  <si>
    <t>='Schedule_G-1'!$D$15</t>
  </si>
  <si>
    <t>_M000142</t>
  </si>
  <si>
    <t>='Schedule_G-1'!$E$15</t>
  </si>
  <si>
    <t>_M000143</t>
  </si>
  <si>
    <t>='Schedule_G-1'!$F$15</t>
  </si>
  <si>
    <t>_M000144</t>
  </si>
  <si>
    <t>='Schedule_G-1'!$C$17</t>
  </si>
  <si>
    <t>_M000145</t>
  </si>
  <si>
    <t>='Schedule_G-1'!$C$18</t>
  </si>
  <si>
    <t>_M000146</t>
  </si>
  <si>
    <t>='Schedule_G-1'!$C$19</t>
  </si>
  <si>
    <t>_M000147</t>
  </si>
  <si>
    <t>='Schedule_G-1'!$D$18</t>
  </si>
  <si>
    <t>_M000148</t>
  </si>
  <si>
    <t>='Schedule_G-1'!$E$18</t>
  </si>
  <si>
    <t>_M000149</t>
  </si>
  <si>
    <t>='Schedule_G-1'!$F$18</t>
  </si>
  <si>
    <t>_M000150</t>
  </si>
  <si>
    <t>='Schedule_G-1'!$C$20</t>
  </si>
  <si>
    <t>_M000151</t>
  </si>
  <si>
    <t>='Schedule_G-1'!$C$21</t>
  </si>
  <si>
    <t>_M000152</t>
  </si>
  <si>
    <t>='Schedule_G-1'!$C$22</t>
  </si>
  <si>
    <t>_M000153</t>
  </si>
  <si>
    <t>='Schedule_G-1'!$D$21</t>
  </si>
  <si>
    <t>_M000154</t>
  </si>
  <si>
    <t>='Schedule_G-1'!$E$21</t>
  </si>
  <si>
    <t>_M000155</t>
  </si>
  <si>
    <t>='Schedule_G-1'!$F$21</t>
  </si>
  <si>
    <t>_M000156</t>
  </si>
  <si>
    <t>='Schedule_G-1'!$C$23</t>
  </si>
  <si>
    <t>_M000157</t>
  </si>
  <si>
    <t>='Schedule_G-1'!$C$24</t>
  </si>
  <si>
    <t>_M000158</t>
  </si>
  <si>
    <t>='Schedule_G-1'!$C$25</t>
  </si>
  <si>
    <t>_M000159</t>
  </si>
  <si>
    <t>='Schedule_G-1'!$D$24</t>
  </si>
  <si>
    <t>_M000160</t>
  </si>
  <si>
    <t>='Schedule_G-1'!$E$24</t>
  </si>
  <si>
    <t>_M000161</t>
  </si>
  <si>
    <t>='Schedule_G-1'!$F$24</t>
  </si>
  <si>
    <t>_M000162</t>
  </si>
  <si>
    <t>='Schedule_G-1'!$C$33</t>
  </si>
  <si>
    <t>_M000163</t>
  </si>
  <si>
    <t>='Schedule_G-1'!$D$33</t>
  </si>
  <si>
    <t>_M000164</t>
  </si>
  <si>
    <t>='Schedule_G-1'!$E$33</t>
  </si>
  <si>
    <t>_M000165</t>
  </si>
  <si>
    <t>='Schedule_G-1'!$G$33</t>
  </si>
  <si>
    <t>_M000166</t>
  </si>
  <si>
    <t>='Schedule_G-1'!$C$34</t>
  </si>
  <si>
    <t>_M000167</t>
  </si>
  <si>
    <t>='Schedule_G-1'!$D$34</t>
  </si>
  <si>
    <t>_M000168</t>
  </si>
  <si>
    <t>='Schedule_G-1'!$E$34</t>
  </si>
  <si>
    <t>_M000169</t>
  </si>
  <si>
    <t>='Schedule_G-1'!$G$34</t>
  </si>
  <si>
    <t>_M000170</t>
  </si>
  <si>
    <t>='Schedule_G-1'!$C$35</t>
  </si>
  <si>
    <t>_M000171</t>
  </si>
  <si>
    <t>='Schedule_G-1'!$D$35</t>
  </si>
  <si>
    <t>_M000172</t>
  </si>
  <si>
    <t>='Schedule_G-1'!$E$35</t>
  </si>
  <si>
    <t>_M000173</t>
  </si>
  <si>
    <t>='Schedule_G-1'!$G$35</t>
  </si>
  <si>
    <t>_M000174</t>
  </si>
  <si>
    <t>='Schedule_G-1'!$C$36</t>
  </si>
  <si>
    <t>_M000175</t>
  </si>
  <si>
    <t>='Schedule_G-1'!$D$36</t>
  </si>
  <si>
    <t>_M000176</t>
  </si>
  <si>
    <t>='Schedule_G-1'!$E$36</t>
  </si>
  <si>
    <t>_M000177</t>
  </si>
  <si>
    <t>='Schedule_G-1'!$G$36</t>
  </si>
  <si>
    <t>_M000178</t>
  </si>
  <si>
    <t>='Schedule_G-1'!$C$37</t>
  </si>
  <si>
    <t>_M000179</t>
  </si>
  <si>
    <t>='Schedule_G-1'!$D$37</t>
  </si>
  <si>
    <t>_M000180</t>
  </si>
  <si>
    <t>='Schedule_G-1'!$E$37</t>
  </si>
  <si>
    <t>_M000181</t>
  </si>
  <si>
    <t>='Schedule_G-1'!$G$37</t>
  </si>
  <si>
    <t>_M000182</t>
  </si>
  <si>
    <t>='Schedule_G-2'!$E$10</t>
  </si>
  <si>
    <t>_M000184</t>
  </si>
  <si>
    <t>='Schedule_G-2'!$D$12</t>
  </si>
  <si>
    <t>_M000185</t>
  </si>
  <si>
    <t>='Schedule_G-2'!$E$12</t>
  </si>
  <si>
    <t>_M000186</t>
  </si>
  <si>
    <t>='Schedule_G-2'!$F$12</t>
  </si>
  <si>
    <t>_M000187</t>
  </si>
  <si>
    <t>='Schedule_G-2'!$D$13</t>
  </si>
  <si>
    <t>_M000188</t>
  </si>
  <si>
    <t>='Schedule_G-2'!$E$13</t>
  </si>
  <si>
    <t>_M000189</t>
  </si>
  <si>
    <t>='Schedule_G-2'!$F$13</t>
  </si>
  <si>
    <t>_M000190</t>
  </si>
  <si>
    <t>='Schedule_G-2'!$D$14</t>
  </si>
  <si>
    <t>_M000191</t>
  </si>
  <si>
    <t>='Schedule_G-2'!$E$14</t>
  </si>
  <si>
    <t>_M000192</t>
  </si>
  <si>
    <t>='Schedule_G-2'!$F$14</t>
  </si>
  <si>
    <t>_M000193</t>
  </si>
  <si>
    <t>='Schedule_G-2'!$D$15</t>
  </si>
  <si>
    <t>_M000194</t>
  </si>
  <si>
    <t>='Schedule_G-2'!$E$15</t>
  </si>
  <si>
    <t>_M000195</t>
  </si>
  <si>
    <t>='Schedule_G-2'!$F$15</t>
  </si>
  <si>
    <t>_M000196</t>
  </si>
  <si>
    <t>='Schedule_G-2'!$D$16</t>
  </si>
  <si>
    <t>_M000197</t>
  </si>
  <si>
    <t>='Schedule_G-2'!$E$16</t>
  </si>
  <si>
    <t>_M000198</t>
  </si>
  <si>
    <t>='Schedule_G-2'!$F$16</t>
  </si>
  <si>
    <t>_M000199</t>
  </si>
  <si>
    <t>='Schedule_G-2'!$D$17</t>
  </si>
  <si>
    <t>_M000200</t>
  </si>
  <si>
    <t>='Schedule_G-2'!$E$17</t>
  </si>
  <si>
    <t>_M000201</t>
  </si>
  <si>
    <t>='Schedule_G-2'!$F$17</t>
  </si>
  <si>
    <t>_M000202</t>
  </si>
  <si>
    <t>='Schedule_G-2'!$D$18</t>
  </si>
  <si>
    <t>_M000203</t>
  </si>
  <si>
    <t>='Schedule_G-2'!$E$18</t>
  </si>
  <si>
    <t>_M000204</t>
  </si>
  <si>
    <t>='Schedule_G-2'!$F$18</t>
  </si>
  <si>
    <t>_M000205</t>
  </si>
  <si>
    <t>='Schedule_G-2'!$D$19</t>
  </si>
  <si>
    <t>_M000206</t>
  </si>
  <si>
    <t>='Schedule_G-2'!$E$19</t>
  </si>
  <si>
    <t>_M000207</t>
  </si>
  <si>
    <t>='Schedule_G-2'!$F$19</t>
  </si>
  <si>
    <t>_M000208</t>
  </si>
  <si>
    <t>='Schedule_G-2'!$D$20</t>
  </si>
  <si>
    <t>_M000209</t>
  </si>
  <si>
    <t>='Schedule_G-2'!$E$20</t>
  </si>
  <si>
    <t>_M000210</t>
  </si>
  <si>
    <t>='Schedule_G-2'!$F$20</t>
  </si>
  <si>
    <t>_M000211</t>
  </si>
  <si>
    <t>='Schedule_G-2'!$D$21</t>
  </si>
  <si>
    <t>_M000212</t>
  </si>
  <si>
    <t>='Schedule_G-2'!$E$21</t>
  </si>
  <si>
    <t>_M000213</t>
  </si>
  <si>
    <t>='Schedule_G-2'!$F$21</t>
  </si>
  <si>
    <t>_M000214</t>
  </si>
  <si>
    <t>='Schedule_G-2'!$D$22</t>
  </si>
  <si>
    <t>_M000215</t>
  </si>
  <si>
    <t>='Schedule_G-2'!$E$22</t>
  </si>
  <si>
    <t>_M000216</t>
  </si>
  <si>
    <t>='Schedule_G-2'!$F$22</t>
  </si>
  <si>
    <t>_M000217</t>
  </si>
  <si>
    <t>='Schedule_G-2'!$D$23</t>
  </si>
  <si>
    <t>_M000218</t>
  </si>
  <si>
    <t>='Schedule_G-2'!$E$23</t>
  </si>
  <si>
    <t>_M000219</t>
  </si>
  <si>
    <t>='Schedule_G-2'!$F$23</t>
  </si>
  <si>
    <t>_M000220</t>
  </si>
  <si>
    <t>='Schedule_G-2'!$D$24</t>
  </si>
  <si>
    <t>_M000221</t>
  </si>
  <si>
    <t>='Schedule_G-2'!$E$24</t>
  </si>
  <si>
    <t>_M000222</t>
  </si>
  <si>
    <t>='Schedule_G-2'!$F$24</t>
  </si>
  <si>
    <t>_M000223</t>
  </si>
  <si>
    <t>='Schedule_G-2'!$D$25</t>
  </si>
  <si>
    <t>_M000224</t>
  </si>
  <si>
    <t>='Schedule_G-2'!$E$25</t>
  </si>
  <si>
    <t>_M000225</t>
  </si>
  <si>
    <t>='Schedule_G-2'!$F$25</t>
  </si>
  <si>
    <t>_M000226</t>
  </si>
  <si>
    <t>='Schedule_G-2'!$D$26</t>
  </si>
  <si>
    <t>_M000227</t>
  </si>
  <si>
    <t>='Schedule_G-2'!$E$26</t>
  </si>
  <si>
    <t>_M000228</t>
  </si>
  <si>
    <t>='Schedule_G-2'!$F$26</t>
  </si>
  <si>
    <t>_M000229</t>
  </si>
  <si>
    <t>='Schedule_G-2'!$D$27</t>
  </si>
  <si>
    <t>_M000230</t>
  </si>
  <si>
    <t>='Schedule_G-2'!$E$27</t>
  </si>
  <si>
    <t>_M000231</t>
  </si>
  <si>
    <t>='Schedule_G-2'!$F$27</t>
  </si>
  <si>
    <t>_M000244</t>
  </si>
  <si>
    <t>=Schedule_A!$C$115</t>
  </si>
  <si>
    <t>_M000245</t>
  </si>
  <si>
    <t>=Schedule_A!$C$116</t>
  </si>
  <si>
    <t>_M000246</t>
  </si>
  <si>
    <t>=Schedule_A!$C$117</t>
  </si>
  <si>
    <t>_M000247</t>
  </si>
  <si>
    <t>=Schedule_A!$C$118</t>
  </si>
  <si>
    <t>_M000248</t>
  </si>
  <si>
    <t>=Schedule_A!$F$115</t>
  </si>
  <si>
    <t>_M000249</t>
  </si>
  <si>
    <t>=Schedule_A!$J$115</t>
  </si>
  <si>
    <t>_M000250</t>
  </si>
  <si>
    <t>=Schedule_A!$F$116</t>
  </si>
  <si>
    <t>_M000251</t>
  </si>
  <si>
    <t>=Schedule_A!$J$116</t>
  </si>
  <si>
    <t>_M000252</t>
  </si>
  <si>
    <t>=Schedule_A!$F$117</t>
  </si>
  <si>
    <t>_M000253</t>
  </si>
  <si>
    <t>=Schedule_A!$J$117</t>
  </si>
  <si>
    <t>_M000254</t>
  </si>
  <si>
    <t>=Schedule_A!$F$118</t>
  </si>
  <si>
    <t>_M000255</t>
  </si>
  <si>
    <t>=Schedule_A!$J$118</t>
  </si>
  <si>
    <t>_M000256</t>
  </si>
  <si>
    <t>=Schedule_A!$C$120</t>
  </si>
  <si>
    <t>_M000257</t>
  </si>
  <si>
    <t>=Schedule_A!$C$121</t>
  </si>
  <si>
    <t>_M000258</t>
  </si>
  <si>
    <t>=Schedule_A!$C$122</t>
  </si>
  <si>
    <t>_M000259</t>
  </si>
  <si>
    <t>=Schedule_A!$C$123</t>
  </si>
  <si>
    <t>_M000260</t>
  </si>
  <si>
    <t>=Schedule_A!$C$124</t>
  </si>
  <si>
    <t>_M000261</t>
  </si>
  <si>
    <t>=Schedule_A!$F$120</t>
  </si>
  <si>
    <t>_M000262</t>
  </si>
  <si>
    <t>=Schedule_A!$F$121</t>
  </si>
  <si>
    <t>_M000263</t>
  </si>
  <si>
    <t>=Schedule_A!$F$122</t>
  </si>
  <si>
    <t>_M000264</t>
  </si>
  <si>
    <t>=Schedule_A!$F$123</t>
  </si>
  <si>
    <t>_M000265</t>
  </si>
  <si>
    <t>=Schedule_A!$F$124</t>
  </si>
  <si>
    <t>_M000266</t>
  </si>
  <si>
    <t>=Schedule_A!$J$120</t>
  </si>
  <si>
    <t>_M000267</t>
  </si>
  <si>
    <t>=Schedule_A!$J$121</t>
  </si>
  <si>
    <t>_M000268</t>
  </si>
  <si>
    <t>=Schedule_A!$J$122</t>
  </si>
  <si>
    <t>_M000269</t>
  </si>
  <si>
    <t>=Schedule_A!$J$123</t>
  </si>
  <si>
    <t>_M000270</t>
  </si>
  <si>
    <t>=Schedule_A!$J$124</t>
  </si>
  <si>
    <t>_M000271</t>
  </si>
  <si>
    <t>=Schedule_A!$C$125</t>
  </si>
  <si>
    <t>_M000272</t>
  </si>
  <si>
    <t>=Schedule_A!$C$126</t>
  </si>
  <si>
    <t>_M000273</t>
  </si>
  <si>
    <t>=Schedule_A!$C$127</t>
  </si>
  <si>
    <t>_M000274</t>
  </si>
  <si>
    <t>=Schedule_A!$C$128</t>
  </si>
  <si>
    <t>_M000275</t>
  </si>
  <si>
    <t>=Schedule_A!$C$129</t>
  </si>
  <si>
    <t>_M000276</t>
  </si>
  <si>
    <t>=Schedule_A!$F$125</t>
  </si>
  <si>
    <t>_M000277</t>
  </si>
  <si>
    <t>=Schedule_A!$F$126</t>
  </si>
  <si>
    <t>_M000278</t>
  </si>
  <si>
    <t>=Schedule_A!$F$127</t>
  </si>
  <si>
    <t>_M000279</t>
  </si>
  <si>
    <t>=Schedule_A!$F$128</t>
  </si>
  <si>
    <t>_M000280</t>
  </si>
  <si>
    <t>=Schedule_A!$F$129</t>
  </si>
  <si>
    <t>_M000281</t>
  </si>
  <si>
    <t>=Schedule_A!$J$125</t>
  </si>
  <si>
    <t>_M000282</t>
  </si>
  <si>
    <t>=Schedule_A!$J$126</t>
  </si>
  <si>
    <t>_M000283</t>
  </si>
  <si>
    <t>=Schedule_A!$J$127</t>
  </si>
  <si>
    <t>_M000284</t>
  </si>
  <si>
    <t>=Schedule_A!$J$128</t>
  </si>
  <si>
    <t>_M000285</t>
  </si>
  <si>
    <t>=Schedule_A!$J$129</t>
  </si>
  <si>
    <t>_M000286</t>
  </si>
  <si>
    <t>=Schedule_A!$C$134</t>
  </si>
  <si>
    <t>_M000287</t>
  </si>
  <si>
    <t>=Schedule_A!$C$135</t>
  </si>
  <si>
    <t>_M000288</t>
  </si>
  <si>
    <t>=Schedule_A!$C$136</t>
  </si>
  <si>
    <t>_M000289</t>
  </si>
  <si>
    <t>=Schedule_A!$C$137</t>
  </si>
  <si>
    <t>_M000290</t>
  </si>
  <si>
    <t>=Schedule_A!$F$134</t>
  </si>
  <si>
    <t>_M000291</t>
  </si>
  <si>
    <t>=Schedule_A!$J$134</t>
  </si>
  <si>
    <t>_M000292</t>
  </si>
  <si>
    <t>=Schedule_A!$F$135</t>
  </si>
  <si>
    <t>_M000293</t>
  </si>
  <si>
    <t>=Schedule_A!$J$135</t>
  </si>
  <si>
    <t>_M000294</t>
  </si>
  <si>
    <t>=Schedule_A!$F$136</t>
  </si>
  <si>
    <t>_M000295</t>
  </si>
  <si>
    <t>=Schedule_A!$J$136</t>
  </si>
  <si>
    <t>_M000296</t>
  </si>
  <si>
    <t>=Schedule_A!$F$137</t>
  </si>
  <si>
    <t>_M000297</t>
  </si>
  <si>
    <t>=Schedule_A!$J$137</t>
  </si>
  <si>
    <t>_M000298</t>
  </si>
  <si>
    <t>=Schedule_A!$C$139</t>
  </si>
  <si>
    <t>_M000299</t>
  </si>
  <si>
    <t>=Schedule_A!$C$140</t>
  </si>
  <si>
    <t>_M000300</t>
  </si>
  <si>
    <t>=Schedule_A!$C$141</t>
  </si>
  <si>
    <t>_M000301</t>
  </si>
  <si>
    <t>=Schedule_A!$C$142</t>
  </si>
  <si>
    <t>_M000302</t>
  </si>
  <si>
    <t>=Schedule_A!$C$143</t>
  </si>
  <si>
    <t>_M000303</t>
  </si>
  <si>
    <t>=Schedule_A!$F$139</t>
  </si>
  <si>
    <t>_M000304</t>
  </si>
  <si>
    <t>=Schedule_A!$F$140</t>
  </si>
  <si>
    <t>_M000305</t>
  </si>
  <si>
    <t>=Schedule_A!$F$141</t>
  </si>
  <si>
    <t>_M000306</t>
  </si>
  <si>
    <t>=Schedule_A!$F$142</t>
  </si>
  <si>
    <t>_M000307</t>
  </si>
  <si>
    <t>=Schedule_A!$F$143</t>
  </si>
  <si>
    <t>_M000308</t>
  </si>
  <si>
    <t>=Schedule_A!$J$139</t>
  </si>
  <si>
    <t>_M000309</t>
  </si>
  <si>
    <t>=Schedule_A!$J$140</t>
  </si>
  <si>
    <t>_M000310</t>
  </si>
  <si>
    <t>=Schedule_A!$J$141</t>
  </si>
  <si>
    <t>_M000311</t>
  </si>
  <si>
    <t>=Schedule_A!$J$142</t>
  </si>
  <si>
    <t>_M000312</t>
  </si>
  <si>
    <t>=Schedule_A!$J$143</t>
  </si>
  <si>
    <t>_M000313</t>
  </si>
  <si>
    <t>=Schedule_A!$C$144</t>
  </si>
  <si>
    <t>_M000314</t>
  </si>
  <si>
    <t>=Schedule_A!$C$145</t>
  </si>
  <si>
    <t>_M000315</t>
  </si>
  <si>
    <t>=Schedule_A!$C$146</t>
  </si>
  <si>
    <t>_M000316</t>
  </si>
  <si>
    <t>=Schedule_A!$C$147</t>
  </si>
  <si>
    <t>_M000317</t>
  </si>
  <si>
    <t>=Schedule_A!$C$148</t>
  </si>
  <si>
    <t>_M000318</t>
  </si>
  <si>
    <t>=Schedule_A!$F$144</t>
  </si>
  <si>
    <t>_M000319</t>
  </si>
  <si>
    <t>=Schedule_A!$F$145</t>
  </si>
  <si>
    <t>_M000320</t>
  </si>
  <si>
    <t>=Schedule_A!$F$146</t>
  </si>
  <si>
    <t>_M000330</t>
  </si>
  <si>
    <t>=Schedule_A!$F$147</t>
  </si>
  <si>
    <t>_M000331</t>
  </si>
  <si>
    <t>=Schedule_A!$F$148</t>
  </si>
  <si>
    <t>_M000332</t>
  </si>
  <si>
    <t>=Schedule_A!$J$144</t>
  </si>
  <si>
    <t>_M000333</t>
  </si>
  <si>
    <t>=Schedule_A!$J$145</t>
  </si>
  <si>
    <t>_M000334</t>
  </si>
  <si>
    <t>=Schedule_A!$J$146</t>
  </si>
  <si>
    <t>_M000335</t>
  </si>
  <si>
    <t>=Schedule_A!$J$147</t>
  </si>
  <si>
    <t>_M000336</t>
  </si>
  <si>
    <t>=Schedule_A!$J$148</t>
  </si>
  <si>
    <t>_M000439</t>
  </si>
  <si>
    <t>=Schedule_A!$B$165</t>
  </si>
  <si>
    <t>_M000440</t>
  </si>
  <si>
    <t>=Schedule_A!$E$165</t>
  </si>
  <si>
    <t>_M000441</t>
  </si>
  <si>
    <t>=Schedule_A!$I$165</t>
  </si>
  <si>
    <t>_M000442</t>
  </si>
  <si>
    <t>=Schedule_A!$J$165</t>
  </si>
  <si>
    <t>_M000443</t>
  </si>
  <si>
    <t>=Schedule_A!$B$167</t>
  </si>
  <si>
    <t>_M000444</t>
  </si>
  <si>
    <t>=Schedule_A!$E$167</t>
  </si>
  <si>
    <t>_M000445</t>
  </si>
  <si>
    <t>=Schedule_A!$I$167</t>
  </si>
  <si>
    <t>_M000446</t>
  </si>
  <si>
    <t>=Schedule_A!$J$167</t>
  </si>
  <si>
    <t>_M000447</t>
  </si>
  <si>
    <t>=Schedule_A!$B$169</t>
  </si>
  <si>
    <t>_M000448</t>
  </si>
  <si>
    <t>=Schedule_A!$E$169</t>
  </si>
  <si>
    <t>_M000449</t>
  </si>
  <si>
    <t>=Schedule_A!$I$169</t>
  </si>
  <si>
    <t>_M000450</t>
  </si>
  <si>
    <t>=Schedule_A!$J$169</t>
  </si>
  <si>
    <t>_M000451</t>
  </si>
  <si>
    <t>=Schedule_A!$B$171</t>
  </si>
  <si>
    <t>_M000452</t>
  </si>
  <si>
    <t>=Schedule_A!$E$171</t>
  </si>
  <si>
    <t>_M000453</t>
  </si>
  <si>
    <t>=Schedule_A!$I$171</t>
  </si>
  <si>
    <t>_M000454</t>
  </si>
  <si>
    <t>=Schedule_A!$J$171</t>
  </si>
  <si>
    <t>_M000455</t>
  </si>
  <si>
    <t>=Schedule_A!$B$173</t>
  </si>
  <si>
    <t>_M000456</t>
  </si>
  <si>
    <t>=Schedule_A!$E$173</t>
  </si>
  <si>
    <t>_M000457</t>
  </si>
  <si>
    <t>=Schedule_A!$I$173</t>
  </si>
  <si>
    <t>_M000458</t>
  </si>
  <si>
    <t>=Schedule_A!$J$173</t>
  </si>
  <si>
    <t>_M000459</t>
  </si>
  <si>
    <t>=Schedule_A!$B$184</t>
  </si>
  <si>
    <t>_M000460</t>
  </si>
  <si>
    <t>=Schedule_A!$E$184</t>
  </si>
  <si>
    <t>_M000461</t>
  </si>
  <si>
    <t>=Schedule_A!$I$184</t>
  </si>
  <si>
    <t>_M000462</t>
  </si>
  <si>
    <t>=Schedule_A!$J$184</t>
  </si>
  <si>
    <t>_M000463</t>
  </si>
  <si>
    <t>=Schedule_A!$B$186</t>
  </si>
  <si>
    <t>_M000464</t>
  </si>
  <si>
    <t>=Schedule_A!$E$186</t>
  </si>
  <si>
    <t>_M000465</t>
  </si>
  <si>
    <t>=Schedule_A!$I$186</t>
  </si>
  <si>
    <t>_M000466</t>
  </si>
  <si>
    <t>=Schedule_A!$J$186</t>
  </si>
  <si>
    <t>_M000467</t>
  </si>
  <si>
    <t>=Schedule_A!$B$188</t>
  </si>
  <si>
    <t>_M000468</t>
  </si>
  <si>
    <t>=Schedule_A!$E$188</t>
  </si>
  <si>
    <t>_M000469</t>
  </si>
  <si>
    <t>=Schedule_A!$I$188</t>
  </si>
  <si>
    <t>_M000470</t>
  </si>
  <si>
    <t>=Schedule_A!$J$188</t>
  </si>
  <si>
    <t>_M000471</t>
  </si>
  <si>
    <t>=Schedule_A!$B$190</t>
  </si>
  <si>
    <t>_M000472</t>
  </si>
  <si>
    <t>=Schedule_A!$E$190</t>
  </si>
  <si>
    <t>_M000473</t>
  </si>
  <si>
    <t>=Schedule_A!$I$190</t>
  </si>
  <si>
    <t>_M000474</t>
  </si>
  <si>
    <t>=Schedule_A!$J$190</t>
  </si>
  <si>
    <t>_M000475</t>
  </si>
  <si>
    <t>=Schedule_A!$B$201</t>
  </si>
  <si>
    <t>_M000476</t>
  </si>
  <si>
    <t>=Schedule_A!$E$201</t>
  </si>
  <si>
    <t>_M000477</t>
  </si>
  <si>
    <t>=Schedule_A!$I$201</t>
  </si>
  <si>
    <t>_M000478</t>
  </si>
  <si>
    <t>=Schedule_A!$J$201</t>
  </si>
  <si>
    <t>_M000479</t>
  </si>
  <si>
    <t>=Schedule_A!$B$203</t>
  </si>
  <si>
    <t>_M000480</t>
  </si>
  <si>
    <t>=Schedule_A!$E$203</t>
  </si>
  <si>
    <t>_M000481</t>
  </si>
  <si>
    <t>=Schedule_A!$I$203</t>
  </si>
  <si>
    <t>_M000482</t>
  </si>
  <si>
    <t>=Schedule_A!$J$203</t>
  </si>
  <si>
    <t>_M000483</t>
  </si>
  <si>
    <t>=Schedule_A!$B$205</t>
  </si>
  <si>
    <t>_M000484</t>
  </si>
  <si>
    <t>=Schedule_A!$E$205</t>
  </si>
  <si>
    <t>_M000485</t>
  </si>
  <si>
    <t>=Schedule_A!$I$205</t>
  </si>
  <si>
    <t>_M000486</t>
  </si>
  <si>
    <t>=Schedule_A!$J$205</t>
  </si>
  <si>
    <t>_M000487</t>
  </si>
  <si>
    <t>=Schedule_A!$B$207</t>
  </si>
  <si>
    <t>_M000488</t>
  </si>
  <si>
    <t>=Schedule_A!$E$207</t>
  </si>
  <si>
    <t>_M000489</t>
  </si>
  <si>
    <t>=Schedule_A!$I$207</t>
  </si>
  <si>
    <t>_M000490</t>
  </si>
  <si>
    <t>=Schedule_A!$J$207</t>
  </si>
  <si>
    <t>_M000500</t>
  </si>
  <si>
    <t>=Schedule_A!$B$28</t>
  </si>
  <si>
    <t>_M000501</t>
  </si>
  <si>
    <t>=Schedule_A!$E$28</t>
  </si>
  <si>
    <t>_M000502</t>
  </si>
  <si>
    <t>=Schedule_A!$I$28</t>
  </si>
  <si>
    <t>_M000600</t>
  </si>
  <si>
    <t>=Schedule_A!$B$12</t>
  </si>
  <si>
    <t>_M000601</t>
  </si>
  <si>
    <t>=Schedule_A!$F$12</t>
  </si>
  <si>
    <t>_M000602</t>
  </si>
  <si>
    <t>=Schedule_A!$H$12</t>
  </si>
  <si>
    <t>_M000603</t>
  </si>
  <si>
    <t>=Schedule_A!$I$12</t>
  </si>
  <si>
    <t>_M000604</t>
  </si>
  <si>
    <t>='Schedule_G-2'!$E$8</t>
  </si>
  <si>
    <t>_M000605</t>
  </si>
  <si>
    <t>='Schedule_G-2'!$E$9</t>
  </si>
  <si>
    <t>_M000606</t>
  </si>
  <si>
    <t>='Schedule_G-2_HO'!$E$8</t>
  </si>
  <si>
    <t>_M000607</t>
  </si>
  <si>
    <t>='Schedule_G-2_HO'!$E$9</t>
  </si>
  <si>
    <t>_M000608</t>
  </si>
  <si>
    <t>='Schedule_G-2_HO'!$E$10</t>
  </si>
  <si>
    <t>_M000609</t>
  </si>
  <si>
    <t>='Schedule_G-2_HO'!$E$12</t>
  </si>
  <si>
    <t>_M000610</t>
  </si>
  <si>
    <t>='Schedule_G-2_HO'!$E$13</t>
  </si>
  <si>
    <t>_M000611</t>
  </si>
  <si>
    <t>='Schedule_G-2_HO'!$E$14</t>
  </si>
  <si>
    <t>_M000612</t>
  </si>
  <si>
    <t>='Schedule_G-2_HO'!$E$15</t>
  </si>
  <si>
    <t>_M000613</t>
  </si>
  <si>
    <t>='Schedule_G-2_HO'!$E$16</t>
  </si>
  <si>
    <t>_M000614</t>
  </si>
  <si>
    <t>='Schedule_G-2_HO'!$E$17</t>
  </si>
  <si>
    <t>_M000615</t>
  </si>
  <si>
    <t>='Schedule_G-2_HO'!$E$18</t>
  </si>
  <si>
    <t>_M000616</t>
  </si>
  <si>
    <t>='Schedule_G-2_HO'!$E$19</t>
  </si>
  <si>
    <t>_M000617</t>
  </si>
  <si>
    <t>='Schedule_G-2_HO'!$E$20</t>
  </si>
  <si>
    <t>_M000618</t>
  </si>
  <si>
    <t>='Schedule_G-2_HO'!$E$21</t>
  </si>
  <si>
    <t>_M000619</t>
  </si>
  <si>
    <t>='Schedule_G-2_HO'!$E$22</t>
  </si>
  <si>
    <t>_M000620</t>
  </si>
  <si>
    <t>='Schedule_G-2_HO'!$E$23</t>
  </si>
  <si>
    <t>_M000621</t>
  </si>
  <si>
    <t>='Schedule_G-2_HO'!$E$24</t>
  </si>
  <si>
    <t>_M000622</t>
  </si>
  <si>
    <t>='Schedule_G-2_HO'!$E$25</t>
  </si>
  <si>
    <t>_M000623</t>
  </si>
  <si>
    <t>='Schedule_G-2_HO'!$E$26</t>
  </si>
  <si>
    <t>_M000624</t>
  </si>
  <si>
    <t>='Schedule_G-2_HO'!$E$27</t>
  </si>
  <si>
    <t>_M000625</t>
  </si>
  <si>
    <t>='Schedule_G-2_HO'!$D$12</t>
  </si>
  <si>
    <t>_M000626</t>
  </si>
  <si>
    <t>='Schedule_G-2_HO'!$D$13</t>
  </si>
  <si>
    <t>_M000627</t>
  </si>
  <si>
    <t>='Schedule_G-2_HO'!$D$14</t>
  </si>
  <si>
    <t>_M000628</t>
  </si>
  <si>
    <t>='Schedule_G-2_HO'!$D$15</t>
  </si>
  <si>
    <t>_M000629</t>
  </si>
  <si>
    <t>='Schedule_G-2_HO'!$D$16</t>
  </si>
  <si>
    <t>_M000630</t>
  </si>
  <si>
    <t>='Schedule_G-2_HO'!$D$17</t>
  </si>
  <si>
    <t>_M000631</t>
  </si>
  <si>
    <t>='Schedule_G-2_HO'!$D$18</t>
  </si>
  <si>
    <t>_M000632</t>
  </si>
  <si>
    <t>='Schedule_G-2_HO'!$D$19</t>
  </si>
  <si>
    <t>_M000633</t>
  </si>
  <si>
    <t>='Schedule_G-2_HO'!$D$20</t>
  </si>
  <si>
    <t>_M000634</t>
  </si>
  <si>
    <t>='Schedule_G-2_HO'!$D$21</t>
  </si>
  <si>
    <t>_M000635</t>
  </si>
  <si>
    <t>='Schedule_G-2_HO'!$D$22</t>
  </si>
  <si>
    <t>_M000636</t>
  </si>
  <si>
    <t>='Schedule_G-2_HO'!$D$23</t>
  </si>
  <si>
    <t>_M000637</t>
  </si>
  <si>
    <t>='Schedule_G-2_HO'!$D$24</t>
  </si>
  <si>
    <t>_M000638</t>
  </si>
  <si>
    <t>='Schedule_G-2_HO'!$D$25</t>
  </si>
  <si>
    <t>_M000639</t>
  </si>
  <si>
    <t>='Schedule_G-2_HO'!$D$26</t>
  </si>
  <si>
    <t>_M000640</t>
  </si>
  <si>
    <t>='Schedule_G-2_HO'!$D$27</t>
  </si>
  <si>
    <t>_M000641</t>
  </si>
  <si>
    <t>='Schedule_G-2_HO'!$F$8</t>
  </si>
  <si>
    <t>_M000642</t>
  </si>
  <si>
    <t>='Schedule_G-2_HO'!$F$9</t>
  </si>
  <si>
    <t>_M000643</t>
  </si>
  <si>
    <t>='Schedule_G-2_HO'!$F$10</t>
  </si>
  <si>
    <t>_M000644</t>
  </si>
  <si>
    <t>='Schedule_G-2_HO'!$F$12</t>
  </si>
  <si>
    <t>_M000645</t>
  </si>
  <si>
    <t>='Schedule_G-2_HO'!$F$13</t>
  </si>
  <si>
    <t>_M000646</t>
  </si>
  <si>
    <t>='Schedule_G-2_HO'!$F$14</t>
  </si>
  <si>
    <t>_M000647</t>
  </si>
  <si>
    <t>='Schedule_G-2_HO'!$F$15</t>
  </si>
  <si>
    <t>_M000648</t>
  </si>
  <si>
    <t>='Schedule_G-2_HO'!$F$16</t>
  </si>
  <si>
    <t>_M000649</t>
  </si>
  <si>
    <t>='Schedule_G-2_HO'!$F$17</t>
  </si>
  <si>
    <t>_M000650</t>
  </si>
  <si>
    <t>='Schedule_G-2_HO'!$F$18</t>
  </si>
  <si>
    <t>_M000651</t>
  </si>
  <si>
    <t>='Schedule_G-2_HO'!$F$19</t>
  </si>
  <si>
    <t>_M000652</t>
  </si>
  <si>
    <t>='Schedule_G-2_HO'!$F$20</t>
  </si>
  <si>
    <t>_M000653</t>
  </si>
  <si>
    <t>='Schedule_G-2_HO'!$F$21</t>
  </si>
  <si>
    <t>_M000654</t>
  </si>
  <si>
    <t>='Schedule_G-2_HO'!$F$22</t>
  </si>
  <si>
    <t>_M000655</t>
  </si>
  <si>
    <t>='Schedule_G-2_HO'!$F$23</t>
  </si>
  <si>
    <t>_M000656</t>
  </si>
  <si>
    <t>='Schedule_G-2_HO'!$F$24</t>
  </si>
  <si>
    <t>_M000657</t>
  </si>
  <si>
    <t>='Schedule_G-2_HO'!$F$25</t>
  </si>
  <si>
    <t>_M000658</t>
  </si>
  <si>
    <t>='Schedule_G-2_HO'!$F$26</t>
  </si>
  <si>
    <t>_M000659</t>
  </si>
  <si>
    <t>='Schedule_G-2_HO'!$F$27</t>
  </si>
  <si>
    <t>_M903278</t>
  </si>
  <si>
    <t>='Schedule_G-2_HO'!$C$8</t>
  </si>
  <si>
    <t>_M903279</t>
  </si>
  <si>
    <t>='Schedule_G-2_HO'!$C$9</t>
  </si>
  <si>
    <t>_M903280</t>
  </si>
  <si>
    <t>='Schedule_G-2_HO'!$C$10</t>
  </si>
  <si>
    <t>_M903281</t>
  </si>
  <si>
    <t>='Schedule_G-2_HO'!$C$12</t>
  </si>
  <si>
    <t>_M903282</t>
  </si>
  <si>
    <t>='Schedule_G-2_HO'!$C$13</t>
  </si>
  <si>
    <t>_M903283</t>
  </si>
  <si>
    <t>='Schedule_G-2_HO'!$C$14</t>
  </si>
  <si>
    <t>_M903284</t>
  </si>
  <si>
    <t>='Schedule_G-2_HO'!$C$15</t>
  </si>
  <si>
    <t>_M903285</t>
  </si>
  <si>
    <t>='Schedule_G-2_HO'!$C$16</t>
  </si>
  <si>
    <t>_M903286</t>
  </si>
  <si>
    <t>='Schedule_G-2_HO'!$C$17</t>
  </si>
  <si>
    <t>_M903287</t>
  </si>
  <si>
    <t>='Schedule_G-2_HO'!$C$18</t>
  </si>
  <si>
    <t>_M903288</t>
  </si>
  <si>
    <t>='Schedule_G-2_HO'!$C$19</t>
  </si>
  <si>
    <t>_M903289</t>
  </si>
  <si>
    <t>='Schedule_G-2_HO'!$C$20</t>
  </si>
  <si>
    <t>_M903290</t>
  </si>
  <si>
    <t>='Schedule_G-2_HO'!$C$21</t>
  </si>
  <si>
    <t>_M903291</t>
  </si>
  <si>
    <t>='Schedule_G-2_HO'!$C$22</t>
  </si>
  <si>
    <t>_M903292</t>
  </si>
  <si>
    <t>='Schedule_G-2_HO'!$C$23</t>
  </si>
  <si>
    <t>_M903293</t>
  </si>
  <si>
    <t>='Schedule_G-2_HO'!$C$24</t>
  </si>
  <si>
    <t>_M903294</t>
  </si>
  <si>
    <t>='Schedule_G-2_HO'!$C$25</t>
  </si>
  <si>
    <t>_M903295</t>
  </si>
  <si>
    <t>='Schedule_G-2_HO'!$C$26</t>
  </si>
  <si>
    <t>_M903296</t>
  </si>
  <si>
    <t>='Schedule_G-2_HO'!$C$27</t>
  </si>
  <si>
    <t>_M903297</t>
  </si>
  <si>
    <t>=Schedule_A!$G$8</t>
  </si>
  <si>
    <t>_M903517</t>
  </si>
  <si>
    <t>=Schedule_A!$J$72</t>
  </si>
  <si>
    <t>_M903518</t>
  </si>
  <si>
    <t>=Schedule_A!$I$10</t>
  </si>
  <si>
    <t>_M903519</t>
  </si>
  <si>
    <t>='Schedule_G-2'!$C$8</t>
  </si>
  <si>
    <t>_M903520</t>
  </si>
  <si>
    <t>='Schedule_G-2'!$C$9</t>
  </si>
  <si>
    <t>_M903521</t>
  </si>
  <si>
    <t>='Schedule_G-2'!$C$10</t>
  </si>
  <si>
    <t>_M903522</t>
  </si>
  <si>
    <t>='Schedule_G-2'!$C$12</t>
  </si>
  <si>
    <t>_M903523</t>
  </si>
  <si>
    <t>='Schedule_G-2'!$C$13</t>
  </si>
  <si>
    <t>_M903524</t>
  </si>
  <si>
    <t>='Schedule_G-2'!$C$14</t>
  </si>
  <si>
    <t>_M903525</t>
  </si>
  <si>
    <t>='Schedule_G-2'!$C$15</t>
  </si>
  <si>
    <t>_M903526</t>
  </si>
  <si>
    <t>='Schedule_G-2'!$C$16</t>
  </si>
  <si>
    <t>_M903527</t>
  </si>
  <si>
    <t>='Schedule_G-2'!$C$17</t>
  </si>
  <si>
    <t>_M903528</t>
  </si>
  <si>
    <t>='Schedule_G-2'!$C$18</t>
  </si>
  <si>
    <t>_M903529</t>
  </si>
  <si>
    <t>='Schedule_G-2'!$C$19</t>
  </si>
  <si>
    <t>_M903530</t>
  </si>
  <si>
    <t>='Schedule_G-2'!$C$20</t>
  </si>
  <si>
    <t>_M903531</t>
  </si>
  <si>
    <t>='Schedule_G-2'!$C$21</t>
  </si>
  <si>
    <t>_M903532</t>
  </si>
  <si>
    <t>='Schedule_G-2'!$C$22</t>
  </si>
  <si>
    <t>_M903533</t>
  </si>
  <si>
    <t>='Schedule_G-2'!$C$23</t>
  </si>
  <si>
    <t>_M903534</t>
  </si>
  <si>
    <t>='Schedule_G-2'!$C$24</t>
  </si>
  <si>
    <t>_M903535</t>
  </si>
  <si>
    <t>='Schedule_G-2'!$C$25</t>
  </si>
  <si>
    <t>_M903536</t>
  </si>
  <si>
    <t>='Schedule_G-2'!$C$26</t>
  </si>
  <si>
    <t>_M903537</t>
  </si>
  <si>
    <t>='Schedule_G-2'!$C$27</t>
  </si>
  <si>
    <t>_M903538</t>
  </si>
  <si>
    <t>=Schedule_G!$D$392</t>
  </si>
  <si>
    <t>_M903539</t>
  </si>
  <si>
    <t>=Schedule_G!$D$393</t>
  </si>
  <si>
    <t>_M903540</t>
  </si>
  <si>
    <t>=Schedule_G!$D$394</t>
  </si>
  <si>
    <t>_M903541</t>
  </si>
  <si>
    <t>=Schedule_G!$D$395</t>
  </si>
  <si>
    <t>_M903542</t>
  </si>
  <si>
    <t>=Schedule_G!$D$396</t>
  </si>
  <si>
    <t>_M903543</t>
  </si>
  <si>
    <t>=Schedule_G!$D$397</t>
  </si>
  <si>
    <t>_M903544</t>
  </si>
  <si>
    <t>=Schedule_G!$D$398</t>
  </si>
  <si>
    <t>_M903545</t>
  </si>
  <si>
    <t>=Schedule_G!$D$399</t>
  </si>
  <si>
    <t>_M903546</t>
  </si>
  <si>
    <t>=Schedule_G!$D$400</t>
  </si>
  <si>
    <t>_M903547</t>
  </si>
  <si>
    <t>=Schedule_G!$D$401</t>
  </si>
  <si>
    <t>_M903548</t>
  </si>
  <si>
    <t>=Schedule_G!$D$402</t>
  </si>
  <si>
    <t>_M903549</t>
  </si>
  <si>
    <t>=Schedule_G!$D$403</t>
  </si>
  <si>
    <t>_M903550</t>
  </si>
  <si>
    <t>=Schedule_G!$D$404</t>
  </si>
  <si>
    <t>_M903551</t>
  </si>
  <si>
    <t>=Schedule_G!$D$405</t>
  </si>
  <si>
    <t>_M903552</t>
  </si>
  <si>
    <t>=Schedule_G!$D$406</t>
  </si>
  <si>
    <t>_M903553</t>
  </si>
  <si>
    <t>=Schedule_G!$D$407</t>
  </si>
  <si>
    <t>_M903554</t>
  </si>
  <si>
    <t>=Schedule_G!$D$408</t>
  </si>
  <si>
    <t>_M903555</t>
  </si>
  <si>
    <t>=Schedule_G!$D$409</t>
  </si>
  <si>
    <t>_M903556</t>
  </si>
  <si>
    <t>=Schedule_G!$D$410</t>
  </si>
  <si>
    <t>_M903557</t>
  </si>
  <si>
    <t>=Schedule_G!$D$411</t>
  </si>
  <si>
    <t>=wksOPT!$B$2</t>
  </si>
  <si>
    <t>=wksOPT!$B$3</t>
  </si>
  <si>
    <t>=wksOPT!$B$15</t>
  </si>
  <si>
    <t>=wksOPT!$B$16</t>
  </si>
  <si>
    <t>=wksOPT!$B$17</t>
  </si>
  <si>
    <t>=wksOPT!$B$18</t>
  </si>
  <si>
    <t>=wksOPT!$B$19</t>
  </si>
  <si>
    <t>=wksOPT!$B$20</t>
  </si>
  <si>
    <t>=wksOPT!$B$21</t>
  </si>
  <si>
    <t>=wksOPT!$B$22</t>
  </si>
  <si>
    <t>=wksOPT!$B$23</t>
  </si>
  <si>
    <t>=wksOPT!$B$24</t>
  </si>
  <si>
    <t>=wksOPT!$B$25</t>
  </si>
  <si>
    <t>=wksOPT!$B$26</t>
  </si>
  <si>
    <t>=wksOPT!$B$27</t>
  </si>
  <si>
    <t>=wksOPT!$B$13</t>
  </si>
  <si>
    <t>=wksOPT!$B$28</t>
  </si>
  <si>
    <t>=wksOPT!$B$4</t>
  </si>
  <si>
    <t>=wksOPT!$B$6</t>
  </si>
  <si>
    <t>=wksOPT!$B$5</t>
  </si>
  <si>
    <t>=wksOPT!$B$7</t>
  </si>
  <si>
    <t>SSI4_2</t>
  </si>
  <si>
    <t>=wksOPT!$B$8</t>
  </si>
  <si>
    <t>=wksOPT!$B$9</t>
  </si>
  <si>
    <t>=wksOPT!$B$10</t>
  </si>
  <si>
    <t>=wksOPT!$B$11</t>
  </si>
  <si>
    <t>=wksOPT!$B$12</t>
  </si>
  <si>
    <t>Error!!!!!! Prefix</t>
  </si>
  <si>
    <t>Error!!!!!! Length</t>
  </si>
  <si>
    <t>(From Revenue/Census Report Class Code 50, 60, 62 and 63)</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</si>
</sst>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_);[Red]\(#,##0.0\)"/>
    <numFmt numFmtId="168" formatCode="_(* #,##0.000_);_(* \(#,##0.000\);_(* &quot;-&quot;??_);_(@_)"/>
    <numFmt numFmtId="169" formatCode="_(* #,##0.0_);_(* \(#,##0.0\);_(* &quot;-&quot;??_);_(@_)"/>
    <numFmt numFmtId="170" formatCode="_(* #,##0_);_(* \(#,##0\);_(* &quot;-&quot;??_);_(@_)"/>
    <numFmt numFmtId="171" formatCode="_(&quot;$&quot;* #,##0.0_);_(&quot;$&quot;* \(#,##0.0\);_(&quot;$&quot;* &quot;-&quot;??_);_(@_)"/>
    <numFmt numFmtId="172" formatCode="_(&quot;$&quot;* #,##0_);_(&quot;$&quot;* \(#,##0\);_(&quot;$&quot;* &quot;-&quot;??_);_(@_)"/>
    <numFmt numFmtId="173" formatCode="#,##0.000_);[Red]\(#,##0.000\)"/>
    <numFmt numFmtId="174" formatCode="#,##0.0000_);[Red]\(#,##0.0000\)"/>
    <numFmt numFmtId="175" formatCode="&quot;$&quot;#,##0.0_);\(&quot;$&quot;#,##0.0\)"/>
    <numFmt numFmtId="176" formatCode="0.0000"/>
    <numFmt numFmtId="177" formatCode="&quot;$&quot;#,##0.000_);\(&quot;$&quot;#,##0.000\)"/>
    <numFmt numFmtId="178" formatCode="&quot;$&quot;#,##0.0000_);\(&quot;$&quot;#,##0.0000\)"/>
    <numFmt numFmtId="179" formatCode="0.00000"/>
    <numFmt numFmtId="180" formatCode="0.000000"/>
    <numFmt numFmtId="181" formatCode="_(* #,##0.0000_);_(* \(#,##0.0000\);_(* &quot;-&quot;??_);_(@_)"/>
    <numFmt numFmtId="182" formatCode="_(* #,##0.00000_);_(* \(#,##0.00000\);_(* &quot;-&quot;??_);_(@_)"/>
    <numFmt numFmtId="183" formatCode="_(* #,##0.000000_);_(* \(#,##0.000000\);_(* &quot;-&quot;??_);_(@_)"/>
    <numFmt numFmtId="184" formatCode="#,##0.0"/>
    <numFmt numFmtId="185" formatCode="#,##0.0000_);\(#,##0.0000\)"/>
    <numFmt numFmtId="186" formatCode="General_)"/>
    <numFmt numFmtId="187" formatCode="0_)"/>
    <numFmt numFmtId="188" formatCode="_(&quot;$&quot;* #,##0.000_);_(&quot;$&quot;* \(#,##0.000\);_(&quot;$&quot;* &quot;-&quot;??_);_(@_)"/>
    <numFmt numFmtId="189" formatCode="m/d/yy"/>
    <numFmt numFmtId="190" formatCode="m/d"/>
    <numFmt numFmtId="191" formatCode="mm/dd/yy"/>
    <numFmt numFmtId="192" formatCode="&quot;$&quot;#,##0.00"/>
    <numFmt numFmtId="193" formatCode="&quot;$&quot;#,##0"/>
    <numFmt numFmtId="194" formatCode="0.0000_);\(0.0000\)"/>
    <numFmt numFmtId="195" formatCode="#,##0.0_);\(#,##0.0\)"/>
    <numFmt numFmtId="196" formatCode="mmm\-yyyy"/>
    <numFmt numFmtId="197" formatCode="[$-409]dddd\,\ mmmm\ dd\,\ yyyy"/>
    <numFmt numFmtId="198" formatCode="m/d/yy;@"/>
    <numFmt numFmtId="199" formatCode="&quot;Yes&quot;;&quot;Yes&quot;;&quot;No&quot;"/>
    <numFmt numFmtId="200" formatCode="&quot;True&quot;;&quot;True&quot;;&quot;False&quot;"/>
    <numFmt numFmtId="201" formatCode="&quot;On&quot;;&quot;On&quot;;&quot;Off&quot;"/>
    <numFmt numFmtId="202" formatCode="[$€-2]\ #,##0.00_);[Red]\([$€-2]\ #,##0.00\)"/>
    <numFmt numFmtId="203" formatCode="mm/dd/yy;@"/>
    <numFmt numFmtId="204" formatCode="[$-409]h:mm:ss\ AM/PM"/>
    <numFmt numFmtId="205" formatCode="00"/>
    <numFmt numFmtId="206" formatCode="0_);\(0\)"/>
    <numFmt numFmtId="207" formatCode="0.000%"/>
    <numFmt numFmtId="208" formatCode="[$-409]dddd\,\ mmmm\ d\,\ yyyy"/>
  </numFmts>
  <fonts count="86">
    <font>
      <sz val="10"/>
      <name val="Arial"/>
      <family val="0"/>
    </font>
    <font>
      <b/>
      <sz val="10"/>
      <name val="Arial"/>
      <family val="0"/>
    </font>
    <font>
      <i/>
      <sz val="10"/>
      <name val="Arial"/>
      <family val="0"/>
    </font>
    <font>
      <b/>
      <i/>
      <sz val="10"/>
      <name val="Arial"/>
      <family val="0"/>
    </font>
    <font>
      <sz val="12"/>
      <name val="Times New Roman"/>
      <family val="1"/>
    </font>
    <font>
      <sz val="12"/>
      <name val="Arial"/>
      <family val="2"/>
    </font>
    <font>
      <b/>
      <sz val="14"/>
      <name val="Arial"/>
      <family val="2"/>
    </font>
    <font>
      <b/>
      <sz val="10"/>
      <name val="Times New Roman"/>
      <family val="1"/>
    </font>
    <font>
      <sz val="8"/>
      <name val="Times New Roman"/>
      <family val="1"/>
    </font>
    <font>
      <b/>
      <u val="single"/>
      <sz val="14"/>
      <name val="Times New Roman"/>
      <family val="1"/>
    </font>
    <font>
      <b/>
      <sz val="8"/>
      <name val="Times New Roman"/>
      <family val="1"/>
    </font>
    <font>
      <sz val="10"/>
      <name val="Times New Roman"/>
      <family val="1"/>
    </font>
    <font>
      <u val="single"/>
      <sz val="10"/>
      <name val="Times New Roman"/>
      <family val="1"/>
    </font>
    <font>
      <sz val="11"/>
      <name val="Times New Roman"/>
      <family val="1"/>
    </font>
    <font>
      <b/>
      <sz val="12"/>
      <name val="Times New Roman"/>
      <family val="1"/>
    </font>
    <font>
      <b/>
      <sz val="9"/>
      <name val="Times New Roman"/>
      <family val="1"/>
    </font>
    <font>
      <sz val="9"/>
      <name val="Times New Roman"/>
      <family val="1"/>
    </font>
    <font>
      <b/>
      <sz val="12"/>
      <name val="Arial"/>
      <family val="2"/>
    </font>
    <font>
      <sz val="11"/>
      <name val="Arial"/>
      <family val="2"/>
    </font>
    <font>
      <sz val="14"/>
      <name val="Times New Roman"/>
      <family val="1"/>
    </font>
    <font>
      <b/>
      <sz val="14"/>
      <name val="Times New Roman"/>
      <family val="1"/>
    </font>
    <font>
      <u val="single"/>
      <sz val="12"/>
      <name val="Times New Roman"/>
      <family val="1"/>
    </font>
    <font>
      <b/>
      <sz val="16"/>
      <name val="Arial"/>
      <family val="2"/>
    </font>
    <font>
      <b/>
      <sz val="20"/>
      <name val="Arial"/>
      <family val="2"/>
    </font>
    <font>
      <b/>
      <sz val="18"/>
      <name val="Arial"/>
      <family val="2"/>
    </font>
    <font>
      <b/>
      <sz val="18"/>
      <name val="Times New Roman"/>
      <family val="1"/>
    </font>
    <font>
      <sz val="10"/>
      <name val="Arial Narrow"/>
      <family val="2"/>
    </font>
    <font>
      <sz val="7"/>
      <name val="Times New Roman"/>
      <family val="1"/>
    </font>
    <font>
      <u val="single"/>
      <sz val="10"/>
      <color indexed="12"/>
      <name val="Arial"/>
      <family val="2"/>
    </font>
    <font>
      <u val="single"/>
      <sz val="10"/>
      <color indexed="36"/>
      <name val="Arial"/>
      <family val="2"/>
    </font>
    <font>
      <sz val="8"/>
      <name val="Tms Rmn"/>
      <family val="0"/>
    </font>
    <font>
      <sz val="10"/>
      <name val="Tms Rmn"/>
      <family val="0"/>
    </font>
    <font>
      <b/>
      <sz val="14"/>
      <name val="Helv"/>
      <family val="0"/>
    </font>
    <font>
      <sz val="8"/>
      <name val="Arial"/>
      <family val="2"/>
    </font>
    <font>
      <b/>
      <sz val="16"/>
      <name val="Times New Roman"/>
      <family val="1"/>
    </font>
    <font>
      <sz val="18"/>
      <name val="Times New Roman"/>
      <family val="1"/>
    </font>
    <font>
      <sz val="11"/>
      <name val="Calibri"/>
      <family val="2"/>
    </font>
    <font>
      <sz val="20"/>
      <name val="Times New Roman"/>
      <family val="1"/>
    </font>
    <font>
      <b/>
      <sz val="13.5"/>
      <name val="Times New Roman"/>
      <family val="1"/>
    </font>
    <font>
      <b/>
      <u val="single"/>
      <sz val="12"/>
      <name val="Times New Roman"/>
      <family val="1"/>
    </font>
    <font>
      <b/>
      <sz val="16"/>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sz val="8"/>
      <color indexed="8"/>
      <name val="Times New Roman"/>
      <family val="1"/>
    </font>
    <font>
      <b/>
      <sz val="14"/>
      <name val="Calibri"/>
      <family val="2"/>
    </font>
    <font>
      <sz val="12"/>
      <color indexed="8"/>
      <name val="Times New Roman"/>
      <family val="1"/>
    </font>
    <font>
      <sz val="10"/>
      <color indexed="8"/>
      <name val="Times New Roman"/>
      <family val="0"/>
    </font>
    <font>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Arial"/>
      <family val="2"/>
    </font>
    <font>
      <sz val="8"/>
      <color rgb="FF000000"/>
      <name val="Times New Roman"/>
      <family val="1"/>
    </font>
    <font>
      <sz val="12"/>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lightGray">
        <fgColor indexed="8"/>
      </patternFill>
    </fill>
    <fill>
      <patternFill patternType="solid">
        <fgColor indexed="21"/>
        <bgColor indexed="64"/>
      </patternFill>
    </fill>
    <fill>
      <patternFill patternType="solid">
        <fgColor indexed="10"/>
        <bgColor indexed="64"/>
      </patternFill>
    </fill>
    <fill>
      <patternFill patternType="solid">
        <fgColor theme="2"/>
        <bgColor indexed="64"/>
      </patternFill>
    </fill>
    <fill>
      <patternFill patternType="solid">
        <fgColor theme="0" tint="-0.24997000396251678"/>
        <bgColor indexed="64"/>
      </patternFill>
    </fill>
    <fill>
      <patternFill patternType="solid">
        <fgColor theme="1" tint="0.15000000596046448"/>
        <bgColor indexed="64"/>
      </patternFill>
    </fill>
    <fill>
      <patternFill patternType="solid">
        <fgColor indexed="8"/>
        <bgColor indexed="64"/>
      </patternFill>
    </fill>
    <fill>
      <patternFill patternType="solid">
        <fgColor theme="0"/>
        <bgColor indexed="64"/>
      </patternFill>
    </fill>
    <fill>
      <patternFill patternType="solid">
        <fgColor indexed="55"/>
        <bgColor indexed="64"/>
      </patternFill>
    </fill>
    <fill>
      <patternFill patternType="solid">
        <fgColor theme="0" tint="-0.499969989061355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style="medium"/>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medium"/>
      <bottom style="thin"/>
    </border>
    <border>
      <left>
        <color indexed="63"/>
      </left>
      <right style="thin"/>
      <top style="medium"/>
      <bottom>
        <color indexed="63"/>
      </bottom>
    </border>
    <border>
      <left>
        <color indexed="63"/>
      </left>
      <right style="thin"/>
      <top style="medium"/>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style="medium"/>
      <top>
        <color indexed="63"/>
      </top>
      <bottom>
        <color indexed="63"/>
      </bottom>
    </border>
    <border>
      <left style="thin"/>
      <right style="medium"/>
      <top style="thin"/>
      <bottom style="medium"/>
    </border>
    <border>
      <left>
        <color indexed="63"/>
      </left>
      <right style="medium">
        <color indexed="8"/>
      </right>
      <top>
        <color indexed="63"/>
      </top>
      <bottom style="thin">
        <color indexed="8"/>
      </bottom>
    </border>
    <border>
      <left style="medium"/>
      <right>
        <color indexed="63"/>
      </right>
      <top style="medium"/>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medium"/>
      <right style="thin"/>
      <top style="medium"/>
      <bottom>
        <color indexed="63"/>
      </bottom>
    </border>
    <border>
      <left style="thin"/>
      <right style="medium"/>
      <top style="double"/>
      <bottom style="double"/>
    </border>
    <border>
      <left style="medium"/>
      <right style="thin"/>
      <top style="thin"/>
      <bottom style="thin"/>
    </border>
    <border>
      <left style="thin"/>
      <right style="medium"/>
      <top style="double"/>
      <bottom>
        <color indexed="63"/>
      </bottom>
    </border>
    <border>
      <left style="thin"/>
      <right style="medium"/>
      <top>
        <color indexed="63"/>
      </top>
      <bottom style="double"/>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color indexed="8"/>
      </right>
      <top style="thin"/>
      <bottom style="medium"/>
    </border>
    <border>
      <left style="thin"/>
      <right style="thin"/>
      <top style="medium"/>
      <bottom style="thin"/>
    </border>
    <border>
      <left style="medium"/>
      <right style="medium"/>
      <top style="medium"/>
      <bottom style="thin"/>
    </border>
    <border>
      <left style="medium"/>
      <right>
        <color indexed="63"/>
      </right>
      <top style="thick"/>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793">
    <xf numFmtId="0" fontId="0" fillId="0" borderId="0" xfId="0" applyAlignment="1">
      <alignment/>
    </xf>
    <xf numFmtId="0" fontId="4" fillId="0" borderId="0" xfId="61">
      <alignment/>
      <protection/>
    </xf>
    <xf numFmtId="0" fontId="5" fillId="0" borderId="0" xfId="61" applyFont="1" applyAlignment="1">
      <alignment horizontal="centerContinuous"/>
      <protection/>
    </xf>
    <xf numFmtId="0" fontId="4" fillId="0" borderId="0" xfId="61" applyAlignment="1">
      <alignment horizontal="centerContinuous"/>
      <protection/>
    </xf>
    <xf numFmtId="0" fontId="6" fillId="0" borderId="0" xfId="61" applyFont="1" applyAlignment="1">
      <alignment horizontal="centerContinuous"/>
      <protection/>
    </xf>
    <xf numFmtId="0" fontId="7" fillId="0" borderId="0" xfId="61" applyFont="1">
      <alignment/>
      <protection/>
    </xf>
    <xf numFmtId="0" fontId="8" fillId="0" borderId="0" xfId="61" applyFont="1">
      <alignment/>
      <protection/>
    </xf>
    <xf numFmtId="0" fontId="8" fillId="0" borderId="10" xfId="61" applyFont="1" applyBorder="1">
      <alignment/>
      <protection/>
    </xf>
    <xf numFmtId="0" fontId="8" fillId="0" borderId="11" xfId="61" applyFont="1" applyBorder="1">
      <alignment/>
      <protection/>
    </xf>
    <xf numFmtId="0" fontId="8" fillId="0" borderId="12" xfId="61" applyFont="1" applyBorder="1">
      <alignment/>
      <protection/>
    </xf>
    <xf numFmtId="0" fontId="8" fillId="0" borderId="13" xfId="61" applyFont="1" applyBorder="1">
      <alignment/>
      <protection/>
    </xf>
    <xf numFmtId="0" fontId="4" fillId="0" borderId="14" xfId="61" applyBorder="1" applyProtection="1">
      <alignment/>
      <protection locked="0"/>
    </xf>
    <xf numFmtId="0" fontId="4" fillId="0" borderId="15" xfId="61" applyBorder="1">
      <alignment/>
      <protection/>
    </xf>
    <xf numFmtId="0" fontId="4" fillId="0" borderId="16" xfId="61" applyBorder="1" applyProtection="1">
      <alignment/>
      <protection locked="0"/>
    </xf>
    <xf numFmtId="0" fontId="4" fillId="0" borderId="17" xfId="61" applyBorder="1">
      <alignment/>
      <protection/>
    </xf>
    <xf numFmtId="0" fontId="9" fillId="0" borderId="0" xfId="61" applyFont="1">
      <alignment/>
      <protection/>
    </xf>
    <xf numFmtId="0" fontId="8" fillId="0" borderId="18" xfId="61" applyFont="1" applyBorder="1">
      <alignment/>
      <protection/>
    </xf>
    <xf numFmtId="0" fontId="8" fillId="0" borderId="0" xfId="61" applyFont="1" applyBorder="1">
      <alignment/>
      <protection/>
    </xf>
    <xf numFmtId="0" fontId="8" fillId="0" borderId="19" xfId="61" applyFont="1" applyBorder="1">
      <alignment/>
      <protection/>
    </xf>
    <xf numFmtId="0" fontId="8" fillId="0" borderId="20" xfId="61" applyFont="1" applyBorder="1">
      <alignment/>
      <protection/>
    </xf>
    <xf numFmtId="0" fontId="4" fillId="0" borderId="15" xfId="61" applyBorder="1" applyProtection="1">
      <alignment/>
      <protection locked="0"/>
    </xf>
    <xf numFmtId="0" fontId="4" fillId="0" borderId="15" xfId="61" applyBorder="1" applyAlignment="1" applyProtection="1">
      <alignment horizontal="left"/>
      <protection locked="0"/>
    </xf>
    <xf numFmtId="0" fontId="4" fillId="0" borderId="17" xfId="61" applyBorder="1" applyAlignment="1" applyProtection="1">
      <alignment horizontal="left"/>
      <protection locked="0"/>
    </xf>
    <xf numFmtId="0" fontId="4" fillId="0" borderId="15" xfId="61" applyBorder="1" applyProtection="1">
      <alignment/>
      <protection/>
    </xf>
    <xf numFmtId="0" fontId="8" fillId="0" borderId="18" xfId="61" applyFont="1" applyBorder="1" applyAlignment="1" applyProtection="1">
      <alignment/>
      <protection/>
    </xf>
    <xf numFmtId="0" fontId="4" fillId="0" borderId="0" xfId="61" applyBorder="1" applyAlignment="1">
      <alignment/>
      <protection/>
    </xf>
    <xf numFmtId="0" fontId="8" fillId="0" borderId="21" xfId="61" applyFont="1" applyBorder="1" applyAlignment="1">
      <alignment/>
      <protection/>
    </xf>
    <xf numFmtId="0" fontId="8" fillId="0" borderId="0" xfId="61" applyFont="1" applyBorder="1" applyAlignment="1">
      <alignment/>
      <protection/>
    </xf>
    <xf numFmtId="0" fontId="8" fillId="0" borderId="20" xfId="61" applyFont="1" applyBorder="1" applyAlignment="1">
      <alignment/>
      <protection/>
    </xf>
    <xf numFmtId="0" fontId="4" fillId="0" borderId="22" xfId="61" applyBorder="1" applyProtection="1">
      <alignment/>
      <protection locked="0"/>
    </xf>
    <xf numFmtId="0" fontId="4" fillId="0" borderId="23" xfId="61" applyBorder="1">
      <alignment/>
      <protection/>
    </xf>
    <xf numFmtId="0" fontId="4" fillId="0" borderId="24" xfId="61" applyBorder="1">
      <alignment/>
      <protection/>
    </xf>
    <xf numFmtId="0" fontId="4" fillId="0" borderId="23" xfId="61" applyBorder="1" applyProtection="1">
      <alignment/>
      <protection locked="0"/>
    </xf>
    <xf numFmtId="0" fontId="4" fillId="0" borderId="25" xfId="61" applyBorder="1">
      <alignment/>
      <protection/>
    </xf>
    <xf numFmtId="0" fontId="10" fillId="0" borderId="10" xfId="61" applyFont="1" applyBorder="1" applyAlignment="1">
      <alignment horizontal="centerContinuous"/>
      <protection/>
    </xf>
    <xf numFmtId="0" fontId="8" fillId="0" borderId="11" xfId="61" applyFont="1" applyBorder="1" applyAlignment="1">
      <alignment horizontal="centerContinuous"/>
      <protection/>
    </xf>
    <xf numFmtId="0" fontId="8" fillId="0" borderId="13" xfId="61" applyFont="1" applyBorder="1" applyAlignment="1">
      <alignment horizontal="centerContinuous"/>
      <protection/>
    </xf>
    <xf numFmtId="0" fontId="10" fillId="0" borderId="18" xfId="61" applyFont="1" applyBorder="1" applyAlignment="1">
      <alignment horizontal="centerContinuous"/>
      <protection/>
    </xf>
    <xf numFmtId="0" fontId="8" fillId="0" borderId="0" xfId="61" applyFont="1" applyBorder="1" applyAlignment="1">
      <alignment horizontal="centerContinuous"/>
      <protection/>
    </xf>
    <xf numFmtId="0" fontId="8" fillId="0" borderId="20" xfId="61" applyFont="1" applyBorder="1" applyAlignment="1">
      <alignment horizontal="centerContinuous"/>
      <protection/>
    </xf>
    <xf numFmtId="0" fontId="4" fillId="0" borderId="18" xfId="61" applyBorder="1">
      <alignment/>
      <protection/>
    </xf>
    <xf numFmtId="0" fontId="4" fillId="0" borderId="0" xfId="61" applyBorder="1">
      <alignment/>
      <protection/>
    </xf>
    <xf numFmtId="0" fontId="4" fillId="0" borderId="20" xfId="61" applyBorder="1">
      <alignment/>
      <protection/>
    </xf>
    <xf numFmtId="0" fontId="11" fillId="0" borderId="0" xfId="61" applyFont="1">
      <alignment/>
      <protection/>
    </xf>
    <xf numFmtId="0" fontId="11" fillId="0" borderId="18" xfId="61" applyFont="1" applyBorder="1" applyProtection="1">
      <alignment/>
      <protection/>
    </xf>
    <xf numFmtId="0" fontId="11" fillId="0" borderId="0" xfId="61" applyFont="1" applyBorder="1">
      <alignment/>
      <protection/>
    </xf>
    <xf numFmtId="0" fontId="11" fillId="0" borderId="20" xfId="61" applyFont="1" applyBorder="1">
      <alignment/>
      <protection/>
    </xf>
    <xf numFmtId="0" fontId="11" fillId="0" borderId="18" xfId="61" applyFont="1" applyBorder="1" applyAlignment="1" quotePrefix="1">
      <alignment horizontal="left"/>
      <protection/>
    </xf>
    <xf numFmtId="0" fontId="4" fillId="0" borderId="15" xfId="61" applyFont="1" applyBorder="1" applyProtection="1">
      <alignment/>
      <protection locked="0"/>
    </xf>
    <xf numFmtId="0" fontId="11" fillId="0" borderId="15" xfId="61" applyFont="1" applyBorder="1">
      <alignment/>
      <protection/>
    </xf>
    <xf numFmtId="0" fontId="4" fillId="0" borderId="0" xfId="61" applyBorder="1" applyAlignment="1">
      <alignment horizontal="centerContinuous"/>
      <protection/>
    </xf>
    <xf numFmtId="0" fontId="4" fillId="0" borderId="20" xfId="61" applyBorder="1" applyAlignment="1">
      <alignment horizontal="centerContinuous"/>
      <protection/>
    </xf>
    <xf numFmtId="0" fontId="13" fillId="0" borderId="18" xfId="61" applyFont="1" applyBorder="1" applyAlignment="1" quotePrefix="1">
      <alignment horizontal="left"/>
      <protection/>
    </xf>
    <xf numFmtId="0" fontId="13" fillId="0" borderId="0" xfId="61" applyFont="1">
      <alignment/>
      <protection/>
    </xf>
    <xf numFmtId="0" fontId="13" fillId="0" borderId="18" xfId="61" applyFont="1" applyBorder="1">
      <alignment/>
      <protection/>
    </xf>
    <xf numFmtId="0" fontId="4" fillId="0" borderId="15" xfId="61" applyFont="1" applyBorder="1">
      <alignment/>
      <protection/>
    </xf>
    <xf numFmtId="0" fontId="13" fillId="0" borderId="0" xfId="61" applyFont="1" applyBorder="1">
      <alignment/>
      <protection/>
    </xf>
    <xf numFmtId="0" fontId="13" fillId="0" borderId="20" xfId="61" applyFont="1" applyBorder="1">
      <alignment/>
      <protection/>
    </xf>
    <xf numFmtId="0" fontId="11" fillId="0" borderId="0" xfId="61" applyFont="1" applyBorder="1" applyAlignment="1">
      <alignment horizontal="right"/>
      <protection/>
    </xf>
    <xf numFmtId="0" fontId="13" fillId="0" borderId="18" xfId="61" applyFont="1" applyBorder="1" applyAlignment="1" applyProtection="1">
      <alignment horizontal="left"/>
      <protection/>
    </xf>
    <xf numFmtId="0" fontId="4" fillId="0" borderId="0" xfId="61" applyBorder="1" applyAlignment="1" applyProtection="1">
      <alignment horizontal="center"/>
      <protection/>
    </xf>
    <xf numFmtId="0" fontId="4" fillId="0" borderId="0" xfId="61" applyProtection="1">
      <alignment/>
      <protection/>
    </xf>
    <xf numFmtId="0" fontId="4" fillId="0" borderId="0" xfId="61" applyBorder="1" applyAlignment="1" applyProtection="1">
      <alignment horizontal="left"/>
      <protection/>
    </xf>
    <xf numFmtId="0" fontId="8" fillId="0" borderId="0" xfId="61" applyFont="1" applyBorder="1" applyAlignment="1" applyProtection="1">
      <alignment horizontal="centerContinuous" vertical="top"/>
      <protection/>
    </xf>
    <xf numFmtId="0" fontId="4" fillId="0" borderId="22" xfId="61" applyBorder="1">
      <alignment/>
      <protection/>
    </xf>
    <xf numFmtId="0" fontId="4" fillId="0" borderId="10" xfId="61" applyBorder="1">
      <alignment/>
      <protection/>
    </xf>
    <xf numFmtId="0" fontId="4" fillId="0" borderId="11" xfId="61" applyBorder="1">
      <alignment/>
      <protection/>
    </xf>
    <xf numFmtId="0" fontId="4" fillId="0" borderId="11" xfId="61" applyBorder="1" applyAlignment="1">
      <alignment horizontal="right"/>
      <protection/>
    </xf>
    <xf numFmtId="0" fontId="14" fillId="0" borderId="11" xfId="61" applyFont="1" applyBorder="1">
      <alignment/>
      <protection/>
    </xf>
    <xf numFmtId="0" fontId="4" fillId="0" borderId="13" xfId="61" applyBorder="1">
      <alignment/>
      <protection/>
    </xf>
    <xf numFmtId="0" fontId="14" fillId="0" borderId="0" xfId="61" applyFont="1" applyBorder="1">
      <alignment/>
      <protection/>
    </xf>
    <xf numFmtId="0" fontId="14" fillId="0" borderId="23" xfId="61" applyFont="1" applyBorder="1">
      <alignment/>
      <protection/>
    </xf>
    <xf numFmtId="0" fontId="4" fillId="0" borderId="0" xfId="61" applyAlignment="1">
      <alignment horizontal="right"/>
      <protection/>
    </xf>
    <xf numFmtId="14" fontId="4" fillId="0" borderId="15" xfId="61" applyNumberFormat="1" applyBorder="1" applyAlignment="1">
      <alignment horizontal="left"/>
      <protection/>
    </xf>
    <xf numFmtId="0" fontId="8" fillId="0" borderId="18" xfId="61" applyFont="1" applyBorder="1" applyAlignment="1" applyProtection="1" quotePrefix="1">
      <alignment horizontal="left" vertical="top"/>
      <protection/>
    </xf>
    <xf numFmtId="0" fontId="8" fillId="0" borderId="0" xfId="61" applyFont="1" applyBorder="1" applyAlignment="1" applyProtection="1">
      <alignment horizontal="centerContinuous" vertical="top" wrapText="1"/>
      <protection/>
    </xf>
    <xf numFmtId="0" fontId="8" fillId="0" borderId="20" xfId="61" applyFont="1" applyBorder="1" applyAlignment="1" applyProtection="1">
      <alignment horizontal="centerContinuous" vertical="top"/>
      <protection/>
    </xf>
    <xf numFmtId="0" fontId="8" fillId="0" borderId="15" xfId="61" applyFont="1" applyBorder="1" applyAlignment="1" applyProtection="1">
      <alignment horizontal="centerContinuous" vertical="top" wrapText="1"/>
      <protection/>
    </xf>
    <xf numFmtId="0" fontId="8" fillId="0" borderId="17" xfId="61" applyFont="1" applyBorder="1" applyAlignment="1" applyProtection="1">
      <alignment horizontal="centerContinuous" vertical="top"/>
      <protection/>
    </xf>
    <xf numFmtId="0" fontId="8" fillId="0" borderId="0" xfId="61" applyFont="1" applyProtection="1">
      <alignment/>
      <protection/>
    </xf>
    <xf numFmtId="0" fontId="16" fillId="0" borderId="0" xfId="61" applyFont="1">
      <alignment/>
      <protection/>
    </xf>
    <xf numFmtId="0" fontId="16" fillId="0" borderId="26" xfId="61" applyFont="1" applyBorder="1" applyAlignment="1" quotePrefix="1">
      <alignment horizontal="left" vertical="center"/>
      <protection/>
    </xf>
    <xf numFmtId="0" fontId="16" fillId="0" borderId="27" xfId="61" applyFont="1" applyBorder="1">
      <alignment/>
      <protection/>
    </xf>
    <xf numFmtId="0" fontId="16" fillId="0" borderId="28" xfId="61" applyFont="1" applyBorder="1">
      <alignment/>
      <protection/>
    </xf>
    <xf numFmtId="0" fontId="8" fillId="0" borderId="29" xfId="61" applyFont="1" applyBorder="1">
      <alignment/>
      <protection/>
    </xf>
    <xf numFmtId="0" fontId="4" fillId="0" borderId="30" xfId="61" applyBorder="1" applyProtection="1">
      <alignment/>
      <protection locked="0"/>
    </xf>
    <xf numFmtId="0" fontId="8" fillId="0" borderId="14" xfId="61" applyFont="1" applyBorder="1" applyAlignment="1" quotePrefix="1">
      <alignment horizontal="left"/>
      <protection/>
    </xf>
    <xf numFmtId="0" fontId="8" fillId="0" borderId="15" xfId="61" applyFont="1" applyBorder="1">
      <alignment/>
      <protection/>
    </xf>
    <xf numFmtId="0" fontId="8" fillId="0" borderId="17" xfId="61" applyFont="1" applyBorder="1">
      <alignment/>
      <protection/>
    </xf>
    <xf numFmtId="0" fontId="10" fillId="0" borderId="19" xfId="61" applyFont="1" applyBorder="1">
      <alignment/>
      <protection/>
    </xf>
    <xf numFmtId="0" fontId="4" fillId="0" borderId="16" xfId="61" applyBorder="1" applyAlignment="1" applyProtection="1" quotePrefix="1">
      <alignment horizontal="left"/>
      <protection locked="0"/>
    </xf>
    <xf numFmtId="0" fontId="4" fillId="0" borderId="16" xfId="61" applyBorder="1" applyAlignment="1" applyProtection="1">
      <alignment horizontal="left"/>
      <protection locked="0"/>
    </xf>
    <xf numFmtId="14" fontId="4" fillId="0" borderId="31" xfId="61" applyNumberFormat="1" applyBorder="1" applyAlignment="1" applyProtection="1">
      <alignment horizontal="left"/>
      <protection locked="0"/>
    </xf>
    <xf numFmtId="0" fontId="4" fillId="0" borderId="31" xfId="61" applyBorder="1" applyAlignment="1" applyProtection="1">
      <alignment horizontal="left"/>
      <protection locked="0"/>
    </xf>
    <xf numFmtId="0" fontId="4" fillId="0" borderId="30" xfId="61" applyBorder="1" applyAlignment="1" applyProtection="1">
      <alignment horizontal="left"/>
      <protection locked="0"/>
    </xf>
    <xf numFmtId="0" fontId="4" fillId="0" borderId="32" xfId="61" applyBorder="1" applyAlignment="1" applyProtection="1">
      <alignment horizontal="left"/>
      <protection locked="0"/>
    </xf>
    <xf numFmtId="0" fontId="11" fillId="0" borderId="0" xfId="61" applyFont="1" applyAlignment="1" quotePrefix="1">
      <alignment horizontal="left"/>
      <protection/>
    </xf>
    <xf numFmtId="0" fontId="7" fillId="0" borderId="0" xfId="61" applyFont="1" applyAlignment="1">
      <alignment horizontal="right"/>
      <protection/>
    </xf>
    <xf numFmtId="0" fontId="8" fillId="0" borderId="14" xfId="61" applyFont="1" applyBorder="1">
      <alignment/>
      <protection/>
    </xf>
    <xf numFmtId="0" fontId="4" fillId="0" borderId="0" xfId="62">
      <alignment/>
      <protection/>
    </xf>
    <xf numFmtId="0" fontId="4" fillId="0" borderId="0" xfId="62" applyAlignment="1">
      <alignment horizontal="right"/>
      <protection/>
    </xf>
    <xf numFmtId="0" fontId="4" fillId="0" borderId="0" xfId="62" applyBorder="1">
      <alignment/>
      <protection/>
    </xf>
    <xf numFmtId="0" fontId="4" fillId="0" borderId="15" xfId="62" applyBorder="1" applyAlignment="1">
      <alignment horizontal="left"/>
      <protection/>
    </xf>
    <xf numFmtId="0" fontId="4" fillId="0" borderId="0" xfId="62" applyBorder="1" applyAlignment="1">
      <alignment horizontal="left"/>
      <protection/>
    </xf>
    <xf numFmtId="0" fontId="6" fillId="0" borderId="0" xfId="62" applyFont="1" applyAlignment="1">
      <alignment horizontal="centerContinuous"/>
      <protection/>
    </xf>
    <xf numFmtId="0" fontId="4" fillId="0" borderId="0" xfId="62" applyAlignment="1">
      <alignment horizontal="centerContinuous"/>
      <protection/>
    </xf>
    <xf numFmtId="0" fontId="17" fillId="0" borderId="0" xfId="62" applyFont="1" applyAlignment="1">
      <alignment horizontal="centerContinuous"/>
      <protection/>
    </xf>
    <xf numFmtId="0" fontId="18" fillId="0" borderId="0" xfId="62" applyFont="1" applyAlignment="1">
      <alignment horizontal="centerContinuous"/>
      <protection/>
    </xf>
    <xf numFmtId="0" fontId="4" fillId="0" borderId="0" xfId="62" applyAlignment="1">
      <alignment horizontal="center"/>
      <protection/>
    </xf>
    <xf numFmtId="0" fontId="4" fillId="0" borderId="15" xfId="62" applyBorder="1" applyProtection="1">
      <alignment/>
      <protection/>
    </xf>
    <xf numFmtId="0" fontId="4" fillId="0" borderId="15" xfId="62" applyBorder="1" applyAlignment="1" applyProtection="1">
      <alignment horizontal="left"/>
      <protection locked="0"/>
    </xf>
    <xf numFmtId="0" fontId="17" fillId="0" borderId="0" xfId="62" applyFont="1" applyAlignment="1">
      <alignment horizontal="center"/>
      <protection/>
    </xf>
    <xf numFmtId="0" fontId="7" fillId="0" borderId="0" xfId="62" applyFont="1">
      <alignment/>
      <protection/>
    </xf>
    <xf numFmtId="0" fontId="4" fillId="0" borderId="10" xfId="62" applyBorder="1" applyAlignment="1">
      <alignment horizontal="centerContinuous" vertical="center" wrapText="1"/>
      <protection/>
    </xf>
    <xf numFmtId="0" fontId="4" fillId="0" borderId="12" xfId="62" applyFont="1" applyBorder="1" applyAlignment="1">
      <alignment horizontal="centerContinuous" vertical="center" wrapText="1"/>
      <protection/>
    </xf>
    <xf numFmtId="0" fontId="4" fillId="0" borderId="11" xfId="62" applyFont="1" applyBorder="1" applyAlignment="1">
      <alignment horizontal="centerContinuous" vertical="center" wrapText="1"/>
      <protection/>
    </xf>
    <xf numFmtId="0" fontId="4" fillId="0" borderId="12" xfId="62" applyFont="1" applyBorder="1" applyAlignment="1">
      <alignment horizontal="center" vertical="center" wrapText="1"/>
      <protection/>
    </xf>
    <xf numFmtId="0" fontId="4" fillId="0" borderId="33" xfId="62" applyFont="1" applyBorder="1" applyAlignment="1">
      <alignment horizontal="centerContinuous" vertical="center" wrapText="1"/>
      <protection/>
    </xf>
    <xf numFmtId="0" fontId="4" fillId="0" borderId="34" xfId="62" applyFont="1" applyBorder="1" applyAlignment="1">
      <alignment horizontal="centerContinuous" vertical="center" wrapText="1"/>
      <protection/>
    </xf>
    <xf numFmtId="0" fontId="4" fillId="0" borderId="18" xfId="62" applyBorder="1" applyAlignment="1">
      <alignment horizontal="centerContinuous" vertical="center" wrapText="1"/>
      <protection/>
    </xf>
    <xf numFmtId="0" fontId="4" fillId="0" borderId="19" xfId="62" applyBorder="1" applyAlignment="1">
      <alignment horizontal="centerContinuous" vertical="center" wrapText="1"/>
      <protection/>
    </xf>
    <xf numFmtId="0" fontId="4" fillId="0" borderId="0" xfId="62" applyBorder="1" applyAlignment="1">
      <alignment horizontal="centerContinuous" vertical="center" wrapText="1"/>
      <protection/>
    </xf>
    <xf numFmtId="0" fontId="4" fillId="0" borderId="16" xfId="62" applyBorder="1" applyAlignment="1">
      <alignment horizontal="center" vertical="center" wrapText="1"/>
      <protection/>
    </xf>
    <xf numFmtId="0" fontId="11" fillId="0" borderId="0" xfId="62" applyFont="1">
      <alignment/>
      <protection/>
    </xf>
    <xf numFmtId="0" fontId="11" fillId="0" borderId="14" xfId="62" applyFont="1" applyBorder="1" applyAlignment="1">
      <alignment horizontal="centerContinuous" vertical="center" wrapText="1"/>
      <protection/>
    </xf>
    <xf numFmtId="0" fontId="11" fillId="0" borderId="16" xfId="62" applyFont="1" applyBorder="1" applyAlignment="1">
      <alignment horizontal="centerContinuous" vertical="center" wrapText="1"/>
      <protection/>
    </xf>
    <xf numFmtId="0" fontId="11" fillId="0" borderId="15" xfId="62" applyFont="1" applyBorder="1" applyAlignment="1">
      <alignment horizontal="centerContinuous" vertical="center" wrapText="1"/>
      <protection/>
    </xf>
    <xf numFmtId="0" fontId="11" fillId="0" borderId="16" xfId="62" applyFont="1" applyBorder="1" applyAlignment="1" quotePrefix="1">
      <alignment horizontal="center" vertical="center" wrapText="1"/>
      <protection/>
    </xf>
    <xf numFmtId="0" fontId="4" fillId="0" borderId="14" xfId="62" applyBorder="1" applyAlignment="1">
      <alignment horizontal="center"/>
      <protection/>
    </xf>
    <xf numFmtId="0" fontId="19" fillId="0" borderId="16" xfId="62" applyFont="1" applyBorder="1">
      <alignment/>
      <protection/>
    </xf>
    <xf numFmtId="0" fontId="4" fillId="0" borderId="15" xfId="62" applyBorder="1">
      <alignment/>
      <protection/>
    </xf>
    <xf numFmtId="0" fontId="4" fillId="33" borderId="16" xfId="62" applyFill="1" applyBorder="1">
      <alignment/>
      <protection/>
    </xf>
    <xf numFmtId="0" fontId="4" fillId="0" borderId="16" xfId="62" applyBorder="1" applyAlignment="1">
      <alignment horizontal="left"/>
      <protection/>
    </xf>
    <xf numFmtId="0" fontId="4" fillId="0" borderId="16" xfId="62" applyBorder="1" applyAlignment="1">
      <alignment horizontal="center"/>
      <protection/>
    </xf>
    <xf numFmtId="38" fontId="4" fillId="0" borderId="16" xfId="62" applyNumberFormat="1" applyBorder="1" applyProtection="1">
      <alignment/>
      <protection locked="0"/>
    </xf>
    <xf numFmtId="0" fontId="4" fillId="0" borderId="16" xfId="62" applyBorder="1">
      <alignment/>
      <protection/>
    </xf>
    <xf numFmtId="0" fontId="4" fillId="0" borderId="14" xfId="62" applyBorder="1" applyAlignment="1">
      <alignment horizontal="center" vertical="top"/>
      <protection/>
    </xf>
    <xf numFmtId="0" fontId="4" fillId="0" borderId="15" xfId="62" applyBorder="1" applyAlignment="1">
      <alignment wrapText="1"/>
      <protection/>
    </xf>
    <xf numFmtId="0" fontId="4" fillId="0" borderId="16" xfId="62" applyBorder="1" applyAlignment="1">
      <alignment horizontal="center" vertical="top"/>
      <protection/>
    </xf>
    <xf numFmtId="38" fontId="4" fillId="0" borderId="16" xfId="62" applyNumberFormat="1" applyBorder="1" applyAlignment="1" applyProtection="1">
      <alignment vertical="top"/>
      <protection locked="0"/>
    </xf>
    <xf numFmtId="0" fontId="4" fillId="0" borderId="15" xfId="62" applyBorder="1" applyAlignment="1">
      <alignment horizontal="center"/>
      <protection/>
    </xf>
    <xf numFmtId="0" fontId="4" fillId="0" borderId="18" xfId="62" applyBorder="1" applyAlignment="1">
      <alignment horizontal="center"/>
      <protection/>
    </xf>
    <xf numFmtId="0" fontId="4" fillId="0" borderId="19" xfId="62" applyBorder="1" applyAlignment="1">
      <alignment/>
      <protection/>
    </xf>
    <xf numFmtId="0" fontId="4" fillId="0" borderId="0" xfId="62" applyBorder="1" applyAlignment="1">
      <alignment/>
      <protection/>
    </xf>
    <xf numFmtId="0" fontId="4" fillId="0" borderId="16" xfId="62" applyBorder="1" applyAlignment="1">
      <alignment/>
      <protection/>
    </xf>
    <xf numFmtId="0" fontId="4" fillId="0" borderId="15" xfId="62" applyBorder="1" applyAlignment="1">
      <alignment/>
      <protection/>
    </xf>
    <xf numFmtId="0" fontId="4" fillId="0" borderId="15" xfId="62" applyBorder="1" applyAlignment="1" quotePrefix="1">
      <alignment horizontal="left"/>
      <protection/>
    </xf>
    <xf numFmtId="0" fontId="4" fillId="0" borderId="18" xfId="62" applyBorder="1" applyAlignment="1">
      <alignment horizontal="center" vertical="top"/>
      <protection/>
    </xf>
    <xf numFmtId="0" fontId="4" fillId="0" borderId="0" xfId="62" applyBorder="1" applyAlignment="1">
      <alignment horizontal="centerContinuous" wrapText="1"/>
      <protection/>
    </xf>
    <xf numFmtId="0" fontId="4" fillId="0" borderId="0" xfId="62" applyBorder="1" applyAlignment="1">
      <alignment horizontal="centerContinuous"/>
      <protection/>
    </xf>
    <xf numFmtId="0" fontId="8" fillId="0" borderId="0" xfId="62" applyFont="1">
      <alignment/>
      <protection/>
    </xf>
    <xf numFmtId="0" fontId="8" fillId="0" borderId="14" xfId="62" applyFont="1" applyBorder="1" applyAlignment="1">
      <alignment horizontal="center" vertical="top"/>
      <protection/>
    </xf>
    <xf numFmtId="0" fontId="8" fillId="0" borderId="16" xfId="62" applyFont="1" applyBorder="1" applyAlignment="1">
      <alignment/>
      <protection/>
    </xf>
    <xf numFmtId="0" fontId="8" fillId="0" borderId="15" xfId="62" applyFont="1" applyBorder="1" applyAlignment="1">
      <alignment horizontal="centerContinuous" wrapText="1"/>
      <protection/>
    </xf>
    <xf numFmtId="0" fontId="8" fillId="0" borderId="15" xfId="62" applyFont="1" applyBorder="1" applyAlignment="1">
      <alignment horizontal="centerContinuous"/>
      <protection/>
    </xf>
    <xf numFmtId="0" fontId="4" fillId="0" borderId="19" xfId="62" applyBorder="1">
      <alignment/>
      <protection/>
    </xf>
    <xf numFmtId="0" fontId="4" fillId="0" borderId="0" xfId="62" applyBorder="1" applyAlignment="1">
      <alignment horizontal="center"/>
      <protection/>
    </xf>
    <xf numFmtId="38" fontId="4" fillId="0" borderId="19" xfId="62" applyNumberFormat="1" applyBorder="1">
      <alignment/>
      <protection/>
    </xf>
    <xf numFmtId="0" fontId="8" fillId="0" borderId="22" xfId="62" applyFont="1" applyBorder="1" applyAlignment="1">
      <alignment horizontal="center"/>
      <protection/>
    </xf>
    <xf numFmtId="0" fontId="8" fillId="0" borderId="30" xfId="62" applyFont="1" applyBorder="1">
      <alignment/>
      <protection/>
    </xf>
    <xf numFmtId="0" fontId="8" fillId="0" borderId="23" xfId="62" applyFont="1" applyBorder="1">
      <alignment/>
      <protection/>
    </xf>
    <xf numFmtId="0" fontId="8" fillId="0" borderId="23" xfId="62" applyFont="1" applyBorder="1" applyAlignment="1">
      <alignment horizontal="center"/>
      <protection/>
    </xf>
    <xf numFmtId="38" fontId="8" fillId="0" borderId="30" xfId="62" applyNumberFormat="1" applyFont="1" applyBorder="1">
      <alignment/>
      <protection/>
    </xf>
    <xf numFmtId="0" fontId="4" fillId="0" borderId="0" xfId="62" applyFont="1">
      <alignment/>
      <protection/>
    </xf>
    <xf numFmtId="0" fontId="4" fillId="0" borderId="12" xfId="62" applyFont="1" applyBorder="1" applyAlignment="1" quotePrefix="1">
      <alignment horizontal="center" vertical="center" wrapText="1"/>
      <protection/>
    </xf>
    <xf numFmtId="0" fontId="16" fillId="0" borderId="16" xfId="62" applyFont="1" applyBorder="1" applyAlignment="1">
      <alignment horizontal="center" vertical="center"/>
      <protection/>
    </xf>
    <xf numFmtId="0" fontId="8" fillId="0" borderId="14" xfId="62" applyFont="1" applyBorder="1" applyAlignment="1">
      <alignment horizontal="center"/>
      <protection/>
    </xf>
    <xf numFmtId="0" fontId="8" fillId="0" borderId="16" xfId="62" applyFont="1" applyBorder="1">
      <alignment/>
      <protection/>
    </xf>
    <xf numFmtId="0" fontId="8" fillId="0" borderId="15" xfId="62" applyFont="1" applyBorder="1">
      <alignment/>
      <protection/>
    </xf>
    <xf numFmtId="0" fontId="8" fillId="0" borderId="15" xfId="62" applyFont="1" applyBorder="1" applyAlignment="1">
      <alignment horizontal="center"/>
      <protection/>
    </xf>
    <xf numFmtId="38" fontId="8" fillId="0" borderId="16" xfId="62" applyNumberFormat="1" applyFont="1" applyBorder="1">
      <alignment/>
      <protection/>
    </xf>
    <xf numFmtId="0" fontId="4" fillId="33" borderId="16" xfId="62" applyFill="1" applyBorder="1" applyAlignment="1">
      <alignment horizontal="center"/>
      <protection/>
    </xf>
    <xf numFmtId="38" fontId="4" fillId="33" borderId="16" xfId="62" applyNumberFormat="1" applyFill="1" applyBorder="1">
      <alignment/>
      <protection/>
    </xf>
    <xf numFmtId="0" fontId="19" fillId="0" borderId="19" xfId="62" applyFont="1" applyBorder="1">
      <alignment/>
      <protection/>
    </xf>
    <xf numFmtId="0" fontId="4" fillId="33" borderId="19" xfId="62" applyFill="1" applyBorder="1" applyAlignment="1">
      <alignment horizontal="center"/>
      <protection/>
    </xf>
    <xf numFmtId="0" fontId="8" fillId="0" borderId="22" xfId="62" applyFont="1" applyBorder="1">
      <alignment/>
      <protection/>
    </xf>
    <xf numFmtId="0" fontId="8" fillId="33" borderId="30" xfId="62" applyFont="1" applyFill="1" applyBorder="1" applyAlignment="1">
      <alignment horizontal="center"/>
      <protection/>
    </xf>
    <xf numFmtId="0" fontId="4" fillId="0" borderId="0" xfId="63">
      <alignment/>
      <protection/>
    </xf>
    <xf numFmtId="0" fontId="4" fillId="0" borderId="0" xfId="63" applyAlignment="1">
      <alignment horizontal="right"/>
      <protection/>
    </xf>
    <xf numFmtId="0" fontId="4" fillId="0" borderId="0" xfId="63" applyBorder="1" applyAlignment="1">
      <alignment horizontal="left"/>
      <protection/>
    </xf>
    <xf numFmtId="0" fontId="6" fillId="0" borderId="0" xfId="63" applyFont="1" applyAlignment="1">
      <alignment horizontal="centerContinuous"/>
      <protection/>
    </xf>
    <xf numFmtId="0" fontId="4" fillId="0" borderId="0" xfId="63" applyAlignment="1">
      <alignment horizontal="centerContinuous"/>
      <protection/>
    </xf>
    <xf numFmtId="0" fontId="0" fillId="0" borderId="0" xfId="63" applyFont="1" applyAlignment="1">
      <alignment horizontal="right" vertical="top"/>
      <protection/>
    </xf>
    <xf numFmtId="0" fontId="4" fillId="0" borderId="35" xfId="63" applyBorder="1" applyAlignment="1">
      <alignment horizontal="center" vertical="center" wrapText="1"/>
      <protection/>
    </xf>
    <xf numFmtId="0" fontId="4" fillId="0" borderId="34" xfId="63" applyBorder="1" applyAlignment="1">
      <alignment horizontal="centerContinuous" vertical="center" wrapText="1"/>
      <protection/>
    </xf>
    <xf numFmtId="0" fontId="4" fillId="0" borderId="14" xfId="63" applyBorder="1" applyAlignment="1">
      <alignment horizontal="center"/>
      <protection/>
    </xf>
    <xf numFmtId="0" fontId="4" fillId="0" borderId="16" xfId="63" applyBorder="1">
      <alignment/>
      <protection/>
    </xf>
    <xf numFmtId="0" fontId="4" fillId="0" borderId="15" xfId="63" applyBorder="1">
      <alignment/>
      <protection/>
    </xf>
    <xf numFmtId="0" fontId="4" fillId="0" borderId="19" xfId="63" applyBorder="1">
      <alignment/>
      <protection/>
    </xf>
    <xf numFmtId="0" fontId="4" fillId="0" borderId="0" xfId="63" applyBorder="1">
      <alignment/>
      <protection/>
    </xf>
    <xf numFmtId="0" fontId="4" fillId="0" borderId="23" xfId="63" applyBorder="1">
      <alignment/>
      <protection/>
    </xf>
    <xf numFmtId="0" fontId="4" fillId="0" borderId="0" xfId="64">
      <alignment/>
      <protection/>
    </xf>
    <xf numFmtId="0" fontId="4" fillId="0" borderId="0" xfId="64" applyAlignment="1">
      <alignment horizontal="right"/>
      <protection/>
    </xf>
    <xf numFmtId="0" fontId="4" fillId="0" borderId="15" xfId="64" applyBorder="1" applyAlignment="1">
      <alignment horizontal="left"/>
      <protection/>
    </xf>
    <xf numFmtId="0" fontId="6" fillId="0" borderId="0" xfId="64" applyFont="1" applyAlignment="1">
      <alignment horizontal="centerContinuous"/>
      <protection/>
    </xf>
    <xf numFmtId="0" fontId="4" fillId="0" borderId="0" xfId="64" applyAlignment="1">
      <alignment horizontal="centerContinuous"/>
      <protection/>
    </xf>
    <xf numFmtId="0" fontId="0" fillId="0" borderId="0" xfId="64" applyFont="1">
      <alignment/>
      <protection/>
    </xf>
    <xf numFmtId="0" fontId="4" fillId="0" borderId="35" xfId="64" applyBorder="1" applyAlignment="1">
      <alignment horizontal="center"/>
      <protection/>
    </xf>
    <xf numFmtId="0" fontId="4" fillId="33" borderId="33" xfId="64" applyFill="1" applyBorder="1">
      <alignment/>
      <protection/>
    </xf>
    <xf numFmtId="0" fontId="4" fillId="33" borderId="36" xfId="64" applyFill="1" applyBorder="1">
      <alignment/>
      <protection/>
    </xf>
    <xf numFmtId="0" fontId="4" fillId="0" borderId="14" xfId="64" applyBorder="1" applyProtection="1">
      <alignment/>
      <protection locked="0"/>
    </xf>
    <xf numFmtId="0" fontId="4" fillId="0" borderId="16" xfId="64" applyBorder="1" applyProtection="1">
      <alignment/>
      <protection locked="0"/>
    </xf>
    <xf numFmtId="0" fontId="4" fillId="0" borderId="17" xfId="64" applyBorder="1" applyProtection="1">
      <alignment/>
      <protection locked="0"/>
    </xf>
    <xf numFmtId="0" fontId="4" fillId="0" borderId="22" xfId="64" applyBorder="1" applyProtection="1">
      <alignment/>
      <protection locked="0"/>
    </xf>
    <xf numFmtId="0" fontId="4" fillId="0" borderId="30" xfId="64" applyBorder="1" applyProtection="1">
      <alignment/>
      <protection locked="0"/>
    </xf>
    <xf numFmtId="0" fontId="4" fillId="0" borderId="25" xfId="64" applyBorder="1" applyProtection="1">
      <alignment/>
      <protection locked="0"/>
    </xf>
    <xf numFmtId="0" fontId="4" fillId="0" borderId="0" xfId="65">
      <alignment/>
      <protection/>
    </xf>
    <xf numFmtId="0" fontId="4" fillId="0" borderId="0" xfId="65" applyAlignment="1">
      <alignment horizontal="right"/>
      <protection/>
    </xf>
    <xf numFmtId="0" fontId="4" fillId="0" borderId="15" xfId="65" applyBorder="1" applyAlignment="1">
      <alignment horizontal="left"/>
      <protection/>
    </xf>
    <xf numFmtId="0" fontId="4" fillId="0" borderId="0" xfId="65" applyBorder="1">
      <alignment/>
      <protection/>
    </xf>
    <xf numFmtId="0" fontId="4" fillId="0" borderId="0" xfId="65" applyProtection="1">
      <alignment/>
      <protection/>
    </xf>
    <xf numFmtId="0" fontId="4" fillId="0" borderId="0" xfId="65" applyBorder="1" applyAlignment="1">
      <alignment horizontal="left"/>
      <protection/>
    </xf>
    <xf numFmtId="0" fontId="6" fillId="0" borderId="0" xfId="65" applyFont="1" applyAlignment="1">
      <alignment horizontal="centerContinuous"/>
      <protection/>
    </xf>
    <xf numFmtId="0" fontId="4" fillId="0" borderId="0" xfId="65" applyAlignment="1">
      <alignment horizontal="centerContinuous"/>
      <protection/>
    </xf>
    <xf numFmtId="0" fontId="17" fillId="0" borderId="0" xfId="65" applyFont="1" applyAlignment="1">
      <alignment horizontal="centerContinuous"/>
      <protection/>
    </xf>
    <xf numFmtId="0" fontId="4" fillId="0" borderId="10" xfId="65" applyBorder="1" applyAlignment="1">
      <alignment horizontal="center" wrapText="1"/>
      <protection/>
    </xf>
    <xf numFmtId="0" fontId="4" fillId="0" borderId="12" xfId="65" applyFont="1" applyBorder="1" applyAlignment="1">
      <alignment vertical="center" wrapText="1"/>
      <protection/>
    </xf>
    <xf numFmtId="0" fontId="4" fillId="0" borderId="11" xfId="65" applyFont="1" applyBorder="1" applyAlignment="1">
      <alignment horizontal="centerContinuous" vertical="center" wrapText="1"/>
      <protection/>
    </xf>
    <xf numFmtId="0" fontId="4" fillId="0" borderId="12" xfId="65" applyFont="1" applyBorder="1" applyAlignment="1">
      <alignment horizontal="center" wrapText="1"/>
      <protection/>
    </xf>
    <xf numFmtId="0" fontId="4" fillId="0" borderId="33" xfId="65" applyFont="1" applyBorder="1" applyAlignment="1">
      <alignment horizontal="centerContinuous" vertical="center" wrapText="1"/>
      <protection/>
    </xf>
    <xf numFmtId="0" fontId="4" fillId="0" borderId="34" xfId="65" applyFont="1" applyBorder="1" applyAlignment="1">
      <alignment horizontal="centerContinuous" vertical="center" wrapText="1"/>
      <protection/>
    </xf>
    <xf numFmtId="0" fontId="4" fillId="0" borderId="37" xfId="65" applyFont="1" applyBorder="1" applyAlignment="1">
      <alignment horizontal="center" wrapText="1"/>
      <protection/>
    </xf>
    <xf numFmtId="0" fontId="4" fillId="0" borderId="18" xfId="65" applyBorder="1" applyAlignment="1">
      <alignment horizontal="center" vertical="center" wrapText="1"/>
      <protection/>
    </xf>
    <xf numFmtId="0" fontId="4" fillId="0" borderId="19" xfId="65" applyBorder="1" applyAlignment="1">
      <alignment horizontal="centerContinuous" vertical="center" wrapText="1"/>
      <protection/>
    </xf>
    <xf numFmtId="0" fontId="4" fillId="0" borderId="0" xfId="65" applyBorder="1" applyAlignment="1">
      <alignment horizontal="centerContinuous" vertical="center" wrapText="1"/>
      <protection/>
    </xf>
    <xf numFmtId="0" fontId="4" fillId="0" borderId="16" xfId="65" applyBorder="1" applyAlignment="1">
      <alignment horizontal="center" vertical="center" wrapText="1"/>
      <protection/>
    </xf>
    <xf numFmtId="0" fontId="11" fillId="0" borderId="0" xfId="65" applyFont="1">
      <alignment/>
      <protection/>
    </xf>
    <xf numFmtId="0" fontId="11" fillId="0" borderId="14" xfId="65" applyFont="1" applyBorder="1" applyAlignment="1">
      <alignment horizontal="centerContinuous" vertical="center" wrapText="1"/>
      <protection/>
    </xf>
    <xf numFmtId="0" fontId="11" fillId="0" borderId="16" xfId="65" applyFont="1" applyBorder="1" applyAlignment="1">
      <alignment horizontal="centerContinuous" vertical="center" wrapText="1"/>
      <protection/>
    </xf>
    <xf numFmtId="0" fontId="11" fillId="0" borderId="15" xfId="65" applyFont="1" applyBorder="1" applyAlignment="1">
      <alignment horizontal="centerContinuous" vertical="center" wrapText="1"/>
      <protection/>
    </xf>
    <xf numFmtId="0" fontId="11" fillId="0" borderId="16" xfId="65" applyFont="1" applyBorder="1" applyAlignment="1" quotePrefix="1">
      <alignment horizontal="center" vertical="center" wrapText="1"/>
      <protection/>
    </xf>
    <xf numFmtId="0" fontId="11" fillId="0" borderId="0" xfId="65" applyFont="1" applyProtection="1">
      <alignment/>
      <protection/>
    </xf>
    <xf numFmtId="0" fontId="4" fillId="0" borderId="14" xfId="65" applyBorder="1" applyAlignment="1">
      <alignment horizontal="center"/>
      <protection/>
    </xf>
    <xf numFmtId="0" fontId="19" fillId="0" borderId="16" xfId="65" applyFont="1" applyBorder="1" applyAlignment="1">
      <alignment/>
      <protection/>
    </xf>
    <xf numFmtId="0" fontId="4" fillId="0" borderId="15" xfId="65" applyBorder="1" applyAlignment="1">
      <alignment/>
      <protection/>
    </xf>
    <xf numFmtId="0" fontId="4" fillId="33" borderId="16" xfId="65" applyFill="1" applyBorder="1" applyAlignment="1">
      <alignment/>
      <protection/>
    </xf>
    <xf numFmtId="0" fontId="4" fillId="0" borderId="16" xfId="65" applyBorder="1" applyAlignment="1">
      <alignment horizontal="left"/>
      <protection/>
    </xf>
    <xf numFmtId="0" fontId="4" fillId="0" borderId="16" xfId="65" applyBorder="1" applyAlignment="1">
      <alignment horizontal="center"/>
      <protection/>
    </xf>
    <xf numFmtId="38" fontId="4" fillId="0" borderId="16" xfId="65" applyNumberFormat="1" applyBorder="1" applyAlignment="1" applyProtection="1">
      <alignment/>
      <protection locked="0"/>
    </xf>
    <xf numFmtId="38" fontId="4" fillId="0" borderId="0" xfId="65" applyNumberFormat="1" applyProtection="1">
      <alignment/>
      <protection/>
    </xf>
    <xf numFmtId="0" fontId="4" fillId="0" borderId="16" xfId="65" applyBorder="1" applyAlignment="1">
      <alignment/>
      <protection/>
    </xf>
    <xf numFmtId="0" fontId="4" fillId="0" borderId="15" xfId="65" applyBorder="1" applyAlignment="1" quotePrefix="1">
      <alignment horizontal="left" wrapText="1"/>
      <protection/>
    </xf>
    <xf numFmtId="38" fontId="4" fillId="0" borderId="16" xfId="65" applyNumberFormat="1" applyBorder="1" applyAlignment="1">
      <alignment/>
      <protection/>
    </xf>
    <xf numFmtId="38" fontId="4" fillId="33" borderId="16" xfId="65" applyNumberFormat="1" applyFill="1" applyBorder="1" applyAlignment="1">
      <alignment/>
      <protection/>
    </xf>
    <xf numFmtId="0" fontId="4" fillId="0" borderId="38" xfId="65" applyBorder="1" applyAlignment="1">
      <alignment/>
      <protection/>
    </xf>
    <xf numFmtId="0" fontId="4" fillId="0" borderId="16" xfId="65" applyFont="1" applyBorder="1" applyAlignment="1">
      <alignment/>
      <protection/>
    </xf>
    <xf numFmtId="0" fontId="4" fillId="0" borderId="38" xfId="65" applyBorder="1" applyAlignment="1">
      <alignment horizontal="centerContinuous" wrapText="1"/>
      <protection/>
    </xf>
    <xf numFmtId="0" fontId="4" fillId="0" borderId="38" xfId="65" applyBorder="1" applyAlignment="1">
      <alignment wrapText="1"/>
      <protection/>
    </xf>
    <xf numFmtId="0" fontId="4" fillId="0" borderId="38" xfId="65" applyBorder="1" applyAlignment="1" quotePrefix="1">
      <alignment horizontal="left" wrapText="1"/>
      <protection/>
    </xf>
    <xf numFmtId="38" fontId="4" fillId="0" borderId="16" xfId="65" applyNumberFormat="1" applyBorder="1" applyAlignment="1" applyProtection="1">
      <alignment vertical="top"/>
      <protection locked="0"/>
    </xf>
    <xf numFmtId="0" fontId="4" fillId="0" borderId="16" xfId="65" applyBorder="1" applyAlignment="1" quotePrefix="1">
      <alignment horizontal="left"/>
      <protection/>
    </xf>
    <xf numFmtId="38" fontId="4" fillId="0" borderId="19" xfId="65" applyNumberFormat="1" applyBorder="1" applyAlignment="1">
      <alignment/>
      <protection/>
    </xf>
    <xf numFmtId="38" fontId="4" fillId="0" borderId="0" xfId="65" applyNumberFormat="1" applyBorder="1" applyAlignment="1" applyProtection="1">
      <alignment/>
      <protection/>
    </xf>
    <xf numFmtId="0" fontId="8" fillId="0" borderId="0" xfId="65" applyFont="1">
      <alignment/>
      <protection/>
    </xf>
    <xf numFmtId="0" fontId="8" fillId="0" borderId="0" xfId="65" applyFont="1" applyProtection="1">
      <alignment/>
      <protection/>
    </xf>
    <xf numFmtId="0" fontId="4" fillId="0" borderId="0" xfId="65" applyFont="1">
      <alignment/>
      <protection/>
    </xf>
    <xf numFmtId="0" fontId="4" fillId="0" borderId="0" xfId="65" applyFont="1" applyProtection="1">
      <alignment/>
      <protection/>
    </xf>
    <xf numFmtId="0" fontId="4" fillId="0" borderId="10" xfId="65" applyBorder="1" applyAlignment="1">
      <alignment horizontal="centerContinuous" wrapText="1"/>
      <protection/>
    </xf>
    <xf numFmtId="0" fontId="4" fillId="0" borderId="39" xfId="65" applyFont="1" applyBorder="1" applyAlignment="1">
      <alignment horizontal="center" wrapText="1"/>
      <protection/>
    </xf>
    <xf numFmtId="0" fontId="4" fillId="0" borderId="18" xfId="65" applyFont="1" applyFill="1" applyBorder="1" applyAlignment="1">
      <alignment horizontal="center" wrapText="1"/>
      <protection/>
    </xf>
    <xf numFmtId="0" fontId="4" fillId="0" borderId="16" xfId="65" applyBorder="1" applyAlignment="1">
      <alignment horizontal="center" wrapText="1"/>
      <protection/>
    </xf>
    <xf numFmtId="0" fontId="4" fillId="0" borderId="40" xfId="65" applyBorder="1" applyAlignment="1">
      <alignment horizontal="center"/>
      <protection/>
    </xf>
    <xf numFmtId="0" fontId="4" fillId="0" borderId="18" xfId="65" applyFill="1" applyBorder="1" applyAlignment="1">
      <alignment horizontal="center" wrapText="1"/>
      <protection/>
    </xf>
    <xf numFmtId="0" fontId="11" fillId="0" borderId="40" xfId="65" applyFont="1" applyBorder="1" applyAlignment="1" quotePrefix="1">
      <alignment horizontal="center" vertical="center" wrapText="1"/>
      <protection/>
    </xf>
    <xf numFmtId="0" fontId="11" fillId="0" borderId="18" xfId="65" applyFont="1" applyFill="1" applyBorder="1" applyAlignment="1" quotePrefix="1">
      <alignment horizontal="center" vertical="center" wrapText="1"/>
      <protection/>
    </xf>
    <xf numFmtId="0" fontId="19" fillId="0" borderId="16" xfId="65" applyFont="1" applyBorder="1">
      <alignment/>
      <protection/>
    </xf>
    <xf numFmtId="0" fontId="4" fillId="0" borderId="15" xfId="65" applyBorder="1">
      <alignment/>
      <protection/>
    </xf>
    <xf numFmtId="38" fontId="4" fillId="33" borderId="16" xfId="65" applyNumberFormat="1" applyFill="1" applyBorder="1">
      <alignment/>
      <protection/>
    </xf>
    <xf numFmtId="38" fontId="4" fillId="0" borderId="18" xfId="65" applyNumberFormat="1" applyFill="1" applyBorder="1">
      <alignment/>
      <protection/>
    </xf>
    <xf numFmtId="0" fontId="4" fillId="0" borderId="16" xfId="65" applyBorder="1">
      <alignment/>
      <protection/>
    </xf>
    <xf numFmtId="38" fontId="4" fillId="0" borderId="16" xfId="65" applyNumberFormat="1" applyBorder="1" applyProtection="1">
      <alignment/>
      <protection locked="0"/>
    </xf>
    <xf numFmtId="38" fontId="4" fillId="0" borderId="16" xfId="65" applyNumberFormat="1" applyBorder="1">
      <alignment/>
      <protection/>
    </xf>
    <xf numFmtId="37" fontId="4" fillId="0" borderId="40" xfId="65" applyNumberFormat="1" applyBorder="1" applyAlignment="1" applyProtection="1">
      <alignment horizontal="right"/>
      <protection locked="0"/>
    </xf>
    <xf numFmtId="37" fontId="4" fillId="0" borderId="18" xfId="65" applyNumberFormat="1" applyFill="1" applyBorder="1" applyAlignment="1" applyProtection="1">
      <alignment horizontal="right"/>
      <protection locked="0"/>
    </xf>
    <xf numFmtId="38" fontId="4" fillId="0" borderId="0" xfId="65" applyNumberFormat="1">
      <alignment/>
      <protection/>
    </xf>
    <xf numFmtId="0" fontId="4" fillId="0" borderId="38" xfId="65" applyBorder="1">
      <alignment/>
      <protection/>
    </xf>
    <xf numFmtId="0" fontId="4" fillId="0" borderId="16" xfId="65" applyFont="1" applyBorder="1">
      <alignment/>
      <protection/>
    </xf>
    <xf numFmtId="38" fontId="4" fillId="0" borderId="16" xfId="65" applyNumberFormat="1" applyFont="1" applyBorder="1" applyProtection="1">
      <alignment/>
      <protection locked="0"/>
    </xf>
    <xf numFmtId="37" fontId="4" fillId="0" borderId="40" xfId="65" applyNumberFormat="1" applyFont="1" applyBorder="1" applyAlignment="1" applyProtection="1">
      <alignment horizontal="right"/>
      <protection locked="0"/>
    </xf>
    <xf numFmtId="38" fontId="4" fillId="0" borderId="16" xfId="65" applyNumberFormat="1" applyFill="1" applyBorder="1" applyProtection="1">
      <alignment/>
      <protection locked="0"/>
    </xf>
    <xf numFmtId="37" fontId="4" fillId="0" borderId="40" xfId="65" applyNumberFormat="1" applyFill="1" applyBorder="1" applyAlignment="1" applyProtection="1">
      <alignment horizontal="right"/>
      <protection locked="0"/>
    </xf>
    <xf numFmtId="0" fontId="4" fillId="0" borderId="15" xfId="65" applyBorder="1" applyAlignment="1" quotePrefix="1">
      <alignment horizontal="left"/>
      <protection/>
    </xf>
    <xf numFmtId="0" fontId="4" fillId="0" borderId="16" xfId="65" applyFont="1" applyBorder="1">
      <alignment/>
      <protection/>
    </xf>
    <xf numFmtId="37" fontId="4" fillId="0" borderId="18" xfId="65" applyNumberFormat="1" applyFill="1" applyBorder="1">
      <alignment/>
      <protection/>
    </xf>
    <xf numFmtId="0" fontId="4" fillId="0" borderId="23" xfId="65" applyBorder="1">
      <alignment/>
      <protection/>
    </xf>
    <xf numFmtId="38" fontId="4" fillId="0" borderId="30" xfId="65" applyNumberFormat="1" applyBorder="1">
      <alignment/>
      <protection/>
    </xf>
    <xf numFmtId="0" fontId="4" fillId="0" borderId="0" xfId="65" applyFill="1" applyBorder="1">
      <alignment/>
      <protection/>
    </xf>
    <xf numFmtId="0" fontId="19" fillId="0" borderId="16" xfId="65" applyFont="1" applyBorder="1" applyAlignment="1" quotePrefix="1">
      <alignment horizontal="left"/>
      <protection/>
    </xf>
    <xf numFmtId="0" fontId="4" fillId="33" borderId="16" xfId="65" applyFill="1" applyBorder="1">
      <alignment/>
      <protection/>
    </xf>
    <xf numFmtId="0" fontId="4" fillId="33" borderId="40" xfId="65" applyFill="1" applyBorder="1">
      <alignment/>
      <protection/>
    </xf>
    <xf numFmtId="0" fontId="4" fillId="0" borderId="18" xfId="65" applyFill="1" applyBorder="1">
      <alignment/>
      <protection/>
    </xf>
    <xf numFmtId="37" fontId="4" fillId="0" borderId="18" xfId="65" applyNumberFormat="1" applyBorder="1" applyAlignment="1" applyProtection="1">
      <alignment horizontal="right"/>
      <protection locked="0"/>
    </xf>
    <xf numFmtId="0" fontId="4" fillId="0" borderId="0" xfId="65" applyAlignment="1">
      <alignment/>
      <protection/>
    </xf>
    <xf numFmtId="0" fontId="4" fillId="0" borderId="15" xfId="65" applyBorder="1" applyAlignment="1">
      <alignment wrapText="1"/>
      <protection/>
    </xf>
    <xf numFmtId="2" fontId="4" fillId="0" borderId="15" xfId="65" applyNumberFormat="1" applyBorder="1" applyAlignment="1" quotePrefix="1">
      <alignment horizontal="left" wrapText="1"/>
      <protection/>
    </xf>
    <xf numFmtId="0" fontId="4" fillId="0" borderId="16" xfId="65" applyFont="1" applyBorder="1" applyAlignment="1" quotePrefix="1">
      <alignment horizontal="left"/>
      <protection/>
    </xf>
    <xf numFmtId="38" fontId="4" fillId="0" borderId="18" xfId="65" applyNumberFormat="1" applyFill="1" applyBorder="1" applyAlignment="1">
      <alignment horizontal="right"/>
      <protection/>
    </xf>
    <xf numFmtId="38" fontId="4" fillId="0" borderId="0" xfId="65" applyNumberFormat="1" applyBorder="1" applyAlignment="1" applyProtection="1">
      <alignment horizontal="right"/>
      <protection/>
    </xf>
    <xf numFmtId="38" fontId="4" fillId="0" borderId="0" xfId="65" applyNumberFormat="1" applyBorder="1" applyAlignment="1">
      <alignment horizontal="right"/>
      <protection/>
    </xf>
    <xf numFmtId="0" fontId="4" fillId="0" borderId="15" xfId="65" applyFont="1" applyBorder="1">
      <alignment/>
      <protection/>
    </xf>
    <xf numFmtId="0" fontId="4" fillId="0" borderId="41" xfId="65" applyBorder="1">
      <alignment/>
      <protection/>
    </xf>
    <xf numFmtId="0" fontId="4" fillId="34" borderId="16" xfId="65" applyFill="1" applyBorder="1" applyAlignment="1">
      <alignment horizontal="center"/>
      <protection/>
    </xf>
    <xf numFmtId="0" fontId="4" fillId="34" borderId="19" xfId="65" applyFill="1" applyBorder="1" applyAlignment="1">
      <alignment horizontal="center"/>
      <protection/>
    </xf>
    <xf numFmtId="38" fontId="4" fillId="0" borderId="19" xfId="65" applyNumberFormat="1" applyBorder="1" applyAlignment="1" applyProtection="1">
      <alignment/>
      <protection locked="0"/>
    </xf>
    <xf numFmtId="0" fontId="8" fillId="0" borderId="30" xfId="65" applyFont="1" applyBorder="1" applyAlignment="1" quotePrefix="1">
      <alignment horizontal="left"/>
      <protection/>
    </xf>
    <xf numFmtId="0" fontId="8" fillId="0" borderId="23" xfId="65" applyFont="1" applyBorder="1">
      <alignment/>
      <protection/>
    </xf>
    <xf numFmtId="0" fontId="4" fillId="0" borderId="30" xfId="65" applyFont="1" applyBorder="1" applyAlignment="1" quotePrefix="1">
      <alignment horizontal="left"/>
      <protection/>
    </xf>
    <xf numFmtId="0" fontId="4" fillId="34" borderId="30" xfId="65" applyFill="1" applyBorder="1" applyAlignment="1">
      <alignment horizontal="center"/>
      <protection/>
    </xf>
    <xf numFmtId="38" fontId="4" fillId="0" borderId="0" xfId="65" applyNumberFormat="1" applyBorder="1" applyProtection="1">
      <alignment/>
      <protection/>
    </xf>
    <xf numFmtId="0" fontId="19" fillId="0" borderId="16" xfId="65" applyFont="1" applyBorder="1" applyAlignment="1">
      <alignment horizontal="left"/>
      <protection/>
    </xf>
    <xf numFmtId="0" fontId="4" fillId="0" borderId="18" xfId="65" applyFill="1" applyBorder="1" applyAlignment="1">
      <alignment horizontal="right"/>
      <protection/>
    </xf>
    <xf numFmtId="1" fontId="4" fillId="0" borderId="16" xfId="65" applyNumberFormat="1" applyFill="1" applyBorder="1" applyAlignment="1">
      <alignment horizontal="center"/>
      <protection/>
    </xf>
    <xf numFmtId="38" fontId="4" fillId="0" borderId="41" xfId="65" applyNumberFormat="1" applyBorder="1" applyAlignment="1">
      <alignment/>
      <protection/>
    </xf>
    <xf numFmtId="38" fontId="4" fillId="0" borderId="40" xfId="65" applyNumberFormat="1" applyBorder="1" applyAlignment="1" applyProtection="1">
      <alignment horizontal="right"/>
      <protection locked="0"/>
    </xf>
    <xf numFmtId="2" fontId="4" fillId="0" borderId="15" xfId="65" applyNumberFormat="1" applyBorder="1" applyAlignment="1">
      <alignment horizontal="left" wrapText="1"/>
      <protection/>
    </xf>
    <xf numFmtId="0" fontId="4" fillId="33" borderId="30" xfId="65" applyFill="1" applyBorder="1" applyAlignment="1">
      <alignment horizontal="center"/>
      <protection/>
    </xf>
    <xf numFmtId="38" fontId="4" fillId="0" borderId="30" xfId="65" applyNumberFormat="1" applyBorder="1" applyAlignment="1">
      <alignment/>
      <protection/>
    </xf>
    <xf numFmtId="38" fontId="4" fillId="0" borderId="30" xfId="65" applyNumberFormat="1" applyBorder="1" applyAlignment="1" applyProtection="1">
      <alignment/>
      <protection locked="0"/>
    </xf>
    <xf numFmtId="38" fontId="4" fillId="0" borderId="0" xfId="65" applyNumberFormat="1" applyBorder="1" applyAlignment="1">
      <alignment/>
      <protection/>
    </xf>
    <xf numFmtId="0" fontId="8" fillId="0" borderId="23" xfId="65" applyFont="1" applyBorder="1" applyAlignment="1" quotePrefix="1">
      <alignment horizontal="left"/>
      <protection/>
    </xf>
    <xf numFmtId="0" fontId="19" fillId="0" borderId="16" xfId="65" applyFont="1" applyBorder="1" applyAlignment="1">
      <alignment horizontal="left"/>
      <protection/>
    </xf>
    <xf numFmtId="0" fontId="4" fillId="0" borderId="16" xfId="65" applyFont="1" applyBorder="1" applyAlignment="1">
      <alignment horizontal="left"/>
      <protection/>
    </xf>
    <xf numFmtId="2" fontId="4" fillId="0" borderId="16" xfId="65" applyNumberFormat="1" applyFill="1" applyBorder="1" applyAlignment="1">
      <alignment horizontal="center"/>
      <protection/>
    </xf>
    <xf numFmtId="38" fontId="4" fillId="34" borderId="40" xfId="65" applyNumberFormat="1" applyFill="1" applyBorder="1" applyAlignment="1" applyProtection="1">
      <alignment horizontal="right"/>
      <protection/>
    </xf>
    <xf numFmtId="38" fontId="4" fillId="0" borderId="18" xfId="65" applyNumberFormat="1" applyFont="1" applyFill="1" applyBorder="1" applyAlignment="1">
      <alignment horizontal="right"/>
      <protection/>
    </xf>
    <xf numFmtId="0" fontId="4" fillId="0" borderId="0" xfId="65" applyBorder="1" applyAlignment="1" quotePrefix="1">
      <alignment horizontal="left"/>
      <protection/>
    </xf>
    <xf numFmtId="0" fontId="4" fillId="0" borderId="15" xfId="65" applyFont="1" applyBorder="1" applyAlignment="1" quotePrefix="1">
      <alignment horizontal="left"/>
      <protection/>
    </xf>
    <xf numFmtId="38" fontId="8" fillId="0" borderId="16" xfId="65" applyNumberFormat="1" applyFont="1" applyBorder="1" applyAlignment="1">
      <alignment/>
      <protection/>
    </xf>
    <xf numFmtId="38" fontId="8" fillId="0" borderId="18" xfId="65" applyNumberFormat="1" applyFont="1" applyFill="1" applyBorder="1" applyAlignment="1">
      <alignment horizontal="right"/>
      <protection/>
    </xf>
    <xf numFmtId="0" fontId="4" fillId="0" borderId="15" xfId="65" applyFont="1" applyBorder="1">
      <alignment/>
      <protection/>
    </xf>
    <xf numFmtId="38" fontId="4" fillId="0" borderId="16" xfId="65" applyNumberFormat="1" applyFont="1" applyBorder="1" applyAlignment="1" applyProtection="1">
      <alignment/>
      <protection locked="0"/>
    </xf>
    <xf numFmtId="0" fontId="19" fillId="0" borderId="16" xfId="65" applyFont="1" applyBorder="1">
      <alignment/>
      <protection/>
    </xf>
    <xf numFmtId="0" fontId="4" fillId="0" borderId="24" xfId="65" applyBorder="1">
      <alignment/>
      <protection/>
    </xf>
    <xf numFmtId="0" fontId="14" fillId="0" borderId="0" xfId="65" applyFont="1">
      <alignment/>
      <protection/>
    </xf>
    <xf numFmtId="0" fontId="14" fillId="0" borderId="0" xfId="65" applyFont="1" applyAlignment="1" quotePrefix="1">
      <alignment horizontal="left"/>
      <protection/>
    </xf>
    <xf numFmtId="38" fontId="4" fillId="33" borderId="40" xfId="65" applyNumberFormat="1" applyFill="1" applyBorder="1" applyProtection="1">
      <alignment/>
      <protection/>
    </xf>
    <xf numFmtId="0" fontId="4" fillId="0" borderId="27" xfId="65" applyBorder="1">
      <alignment/>
      <protection/>
    </xf>
    <xf numFmtId="0" fontId="4" fillId="0" borderId="27" xfId="65" applyBorder="1" applyAlignment="1">
      <alignment horizontal="left"/>
      <protection/>
    </xf>
    <xf numFmtId="38" fontId="4" fillId="0" borderId="42" xfId="65" applyNumberFormat="1" applyBorder="1" applyAlignment="1" applyProtection="1">
      <alignment/>
      <protection locked="0"/>
    </xf>
    <xf numFmtId="38" fontId="4" fillId="0" borderId="42" xfId="65" applyNumberFormat="1" applyBorder="1" applyAlignment="1">
      <alignment/>
      <protection/>
    </xf>
    <xf numFmtId="0" fontId="4" fillId="0" borderId="43" xfId="65" applyBorder="1" applyAlignment="1" quotePrefix="1">
      <alignment horizontal="left"/>
      <protection/>
    </xf>
    <xf numFmtId="0" fontId="4" fillId="0" borderId="42" xfId="65" applyBorder="1">
      <alignment/>
      <protection/>
    </xf>
    <xf numFmtId="2" fontId="4" fillId="0" borderId="15" xfId="65" applyNumberFormat="1" applyBorder="1" applyAlignment="1" quotePrefix="1">
      <alignment horizontal="left"/>
      <protection/>
    </xf>
    <xf numFmtId="38" fontId="4" fillId="0" borderId="40" xfId="65" applyNumberFormat="1" applyBorder="1" applyAlignment="1">
      <alignment/>
      <protection/>
    </xf>
    <xf numFmtId="0" fontId="4" fillId="0" borderId="19" xfId="65" applyBorder="1" applyAlignment="1" quotePrefix="1">
      <alignment horizontal="left"/>
      <protection/>
    </xf>
    <xf numFmtId="0" fontId="8" fillId="0" borderId="16" xfId="65" applyFont="1" applyBorder="1">
      <alignment/>
      <protection/>
    </xf>
    <xf numFmtId="0" fontId="8" fillId="0" borderId="15" xfId="65" applyFont="1" applyBorder="1" applyAlignment="1" quotePrefix="1">
      <alignment horizontal="left"/>
      <protection/>
    </xf>
    <xf numFmtId="2" fontId="4" fillId="0" borderId="15" xfId="65" applyNumberFormat="1" applyBorder="1" applyAlignment="1">
      <alignment horizontal="left"/>
      <protection/>
    </xf>
    <xf numFmtId="38" fontId="4" fillId="0" borderId="18" xfId="65" applyNumberFormat="1" applyFill="1" applyBorder="1" applyAlignment="1">
      <alignment/>
      <protection/>
    </xf>
    <xf numFmtId="0" fontId="4" fillId="0" borderId="44" xfId="65" applyBorder="1" applyAlignment="1" quotePrefix="1">
      <alignment horizontal="left"/>
      <protection/>
    </xf>
    <xf numFmtId="0" fontId="4" fillId="0" borderId="45" xfId="65" applyBorder="1">
      <alignment/>
      <protection/>
    </xf>
    <xf numFmtId="38" fontId="4" fillId="0" borderId="44" xfId="65" applyNumberFormat="1" applyBorder="1" applyAlignment="1" applyProtection="1">
      <alignment/>
      <protection locked="0"/>
    </xf>
    <xf numFmtId="38" fontId="4" fillId="0" borderId="46" xfId="65" applyNumberFormat="1" applyBorder="1" applyAlignment="1">
      <alignment/>
      <protection/>
    </xf>
    <xf numFmtId="38" fontId="4" fillId="0" borderId="41" xfId="65" applyNumberFormat="1" applyBorder="1">
      <alignment/>
      <protection/>
    </xf>
    <xf numFmtId="38" fontId="4" fillId="0" borderId="47" xfId="65" applyNumberFormat="1" applyBorder="1">
      <alignment/>
      <protection/>
    </xf>
    <xf numFmtId="38" fontId="4" fillId="0" borderId="48" xfId="65" applyNumberFormat="1" applyBorder="1" applyAlignment="1">
      <alignment/>
      <protection/>
    </xf>
    <xf numFmtId="0" fontId="4" fillId="0" borderId="18" xfId="65" applyFill="1" applyBorder="1" applyAlignment="1">
      <alignment horizontal="center"/>
      <protection/>
    </xf>
    <xf numFmtId="0" fontId="8" fillId="0" borderId="0" xfId="65" applyFont="1" applyBorder="1" applyAlignment="1">
      <alignment horizontal="center"/>
      <protection/>
    </xf>
    <xf numFmtId="0" fontId="8" fillId="0" borderId="0" xfId="65" applyFont="1" applyBorder="1">
      <alignment/>
      <protection/>
    </xf>
    <xf numFmtId="0" fontId="8" fillId="0" borderId="0" xfId="65" applyFont="1" applyBorder="1" applyAlignment="1" quotePrefix="1">
      <alignment horizontal="left"/>
      <protection/>
    </xf>
    <xf numFmtId="0" fontId="8" fillId="0" borderId="0" xfId="65" applyFont="1" applyFill="1" applyBorder="1">
      <alignment/>
      <protection/>
    </xf>
    <xf numFmtId="38" fontId="8" fillId="0" borderId="0" xfId="65" applyNumberFormat="1" applyFont="1" applyBorder="1">
      <alignment/>
      <protection/>
    </xf>
    <xf numFmtId="38" fontId="4" fillId="0" borderId="0" xfId="65" applyNumberFormat="1" applyBorder="1">
      <alignment/>
      <protection/>
    </xf>
    <xf numFmtId="0" fontId="21" fillId="0" borderId="15" xfId="65" applyFont="1" applyBorder="1" applyAlignment="1" applyProtection="1">
      <alignment horizontal="center"/>
      <protection locked="0"/>
    </xf>
    <xf numFmtId="0" fontId="4" fillId="0" borderId="15" xfId="65" applyBorder="1" applyProtection="1">
      <alignment/>
      <protection locked="0"/>
    </xf>
    <xf numFmtId="0" fontId="4" fillId="0" borderId="27" xfId="65" applyBorder="1" applyProtection="1">
      <alignment/>
      <protection locked="0"/>
    </xf>
    <xf numFmtId="0" fontId="4" fillId="0" borderId="0" xfId="65" applyBorder="1" applyProtection="1">
      <alignment/>
      <protection locked="0"/>
    </xf>
    <xf numFmtId="0" fontId="4" fillId="0" borderId="18" xfId="65" applyFill="1" applyBorder="1" applyAlignment="1">
      <alignment/>
      <protection/>
    </xf>
    <xf numFmtId="0" fontId="19" fillId="0" borderId="16" xfId="65" applyFont="1" applyBorder="1" applyAlignment="1">
      <alignment horizontal="left" vertical="center"/>
      <protection/>
    </xf>
    <xf numFmtId="0" fontId="19" fillId="0" borderId="16" xfId="65" applyFont="1" applyBorder="1" applyAlignment="1" quotePrefix="1">
      <alignment horizontal="left" vertical="center"/>
      <protection/>
    </xf>
    <xf numFmtId="0" fontId="19" fillId="0" borderId="16" xfId="65" applyFont="1" applyBorder="1" applyAlignment="1">
      <alignment horizontal="left" vertical="center"/>
      <protection/>
    </xf>
    <xf numFmtId="38" fontId="4" fillId="34" borderId="0" xfId="65" applyNumberFormat="1" applyFill="1" applyBorder="1" applyAlignment="1">
      <alignment horizontal="right"/>
      <protection/>
    </xf>
    <xf numFmtId="0" fontId="11" fillId="0" borderId="0" xfId="65" applyFont="1" applyAlignment="1" quotePrefix="1">
      <alignment horizontal="left"/>
      <protection/>
    </xf>
    <xf numFmtId="0" fontId="4" fillId="0" borderId="43" xfId="65" applyBorder="1">
      <alignment/>
      <protection/>
    </xf>
    <xf numFmtId="0" fontId="4" fillId="34" borderId="41" xfId="65" applyFill="1" applyBorder="1" applyAlignment="1">
      <alignment horizontal="center"/>
      <protection/>
    </xf>
    <xf numFmtId="38" fontId="4" fillId="0" borderId="41" xfId="65" applyNumberFormat="1" applyBorder="1" applyAlignment="1" applyProtection="1">
      <alignment/>
      <protection locked="0"/>
    </xf>
    <xf numFmtId="38" fontId="4" fillId="0" borderId="49" xfId="65" applyNumberFormat="1" applyBorder="1" applyAlignment="1">
      <alignment/>
      <protection/>
    </xf>
    <xf numFmtId="0" fontId="14" fillId="0" borderId="16" xfId="65" applyFont="1" applyBorder="1" applyAlignment="1">
      <alignment horizontal="left"/>
      <protection/>
    </xf>
    <xf numFmtId="0" fontId="4" fillId="33" borderId="40" xfId="65" applyFill="1" applyBorder="1" applyAlignment="1">
      <alignment/>
      <protection/>
    </xf>
    <xf numFmtId="38" fontId="4" fillId="34" borderId="30" xfId="65" applyNumberFormat="1" applyFill="1" applyBorder="1" applyAlignment="1">
      <alignment/>
      <protection/>
    </xf>
    <xf numFmtId="38" fontId="4" fillId="34" borderId="50" xfId="65" applyNumberFormat="1" applyFill="1" applyBorder="1" applyAlignment="1">
      <alignment/>
      <protection/>
    </xf>
    <xf numFmtId="38" fontId="4" fillId="34" borderId="0" xfId="65" applyNumberFormat="1" applyFill="1" applyBorder="1" applyAlignment="1" applyProtection="1">
      <alignment/>
      <protection/>
    </xf>
    <xf numFmtId="38" fontId="4" fillId="34" borderId="16" xfId="65" applyNumberFormat="1" applyFill="1" applyBorder="1" applyProtection="1">
      <alignment/>
      <protection locked="0"/>
    </xf>
    <xf numFmtId="0" fontId="4" fillId="0" borderId="15" xfId="65" applyBorder="1" applyAlignment="1" applyProtection="1">
      <alignment horizontal="center"/>
      <protection locked="0"/>
    </xf>
    <xf numFmtId="0" fontId="4" fillId="0" borderId="43" xfId="65" applyBorder="1" applyProtection="1">
      <alignment/>
      <protection locked="0"/>
    </xf>
    <xf numFmtId="38" fontId="4" fillId="0" borderId="41" xfId="65" applyNumberFormat="1" applyBorder="1" applyProtection="1">
      <alignment/>
      <protection locked="0"/>
    </xf>
    <xf numFmtId="0" fontId="4" fillId="0" borderId="0" xfId="65" applyFont="1" applyBorder="1" applyAlignment="1" quotePrefix="1">
      <alignment horizontal="left"/>
      <protection/>
    </xf>
    <xf numFmtId="0" fontId="4" fillId="34" borderId="19" xfId="65" applyFont="1" applyFill="1" applyBorder="1" applyAlignment="1">
      <alignment horizontal="center"/>
      <protection/>
    </xf>
    <xf numFmtId="38" fontId="4" fillId="0" borderId="19" xfId="65" applyNumberFormat="1" applyFont="1" applyBorder="1">
      <alignment/>
      <protection/>
    </xf>
    <xf numFmtId="38" fontId="4" fillId="0" borderId="49" xfId="65" applyNumberFormat="1" applyBorder="1">
      <alignment/>
      <protection/>
    </xf>
    <xf numFmtId="38" fontId="4" fillId="0" borderId="0" xfId="65" applyNumberFormat="1" applyFont="1" applyBorder="1" applyProtection="1">
      <alignment/>
      <protection/>
    </xf>
    <xf numFmtId="0" fontId="4" fillId="0" borderId="0" xfId="65" applyProtection="1">
      <alignment/>
      <protection locked="0"/>
    </xf>
    <xf numFmtId="0" fontId="4" fillId="0" borderId="15" xfId="65" applyBorder="1" applyAlignment="1" applyProtection="1">
      <alignment horizontal="left"/>
      <protection locked="0"/>
    </xf>
    <xf numFmtId="0" fontId="4" fillId="0" borderId="14" xfId="65" applyBorder="1" applyProtection="1">
      <alignment/>
      <protection locked="0"/>
    </xf>
    <xf numFmtId="0" fontId="4" fillId="0" borderId="17" xfId="65" applyBorder="1" applyProtection="1">
      <alignment/>
      <protection locked="0"/>
    </xf>
    <xf numFmtId="0" fontId="21" fillId="0" borderId="14" xfId="65" applyFont="1" applyBorder="1" applyProtection="1">
      <alignment/>
      <protection locked="0"/>
    </xf>
    <xf numFmtId="0" fontId="4" fillId="0" borderId="26" xfId="65" applyBorder="1" applyProtection="1">
      <alignment/>
      <protection locked="0"/>
    </xf>
    <xf numFmtId="0" fontId="4" fillId="0" borderId="28" xfId="65" applyBorder="1" applyProtection="1">
      <alignment/>
      <protection locked="0"/>
    </xf>
    <xf numFmtId="0" fontId="4" fillId="0" borderId="23" xfId="65" applyBorder="1" applyProtection="1">
      <alignment/>
      <protection locked="0"/>
    </xf>
    <xf numFmtId="0" fontId="4" fillId="0" borderId="25" xfId="65" applyBorder="1" applyProtection="1">
      <alignment/>
      <protection locked="0"/>
    </xf>
    <xf numFmtId="0" fontId="4" fillId="0" borderId="0" xfId="65" applyAlignment="1" applyProtection="1">
      <alignment horizontal="right"/>
      <protection locked="0"/>
    </xf>
    <xf numFmtId="0" fontId="4" fillId="0" borderId="0" xfId="65" applyBorder="1" applyAlignment="1" applyProtection="1">
      <alignment horizontal="left"/>
      <protection locked="0"/>
    </xf>
    <xf numFmtId="0" fontId="4" fillId="0" borderId="0" xfId="65" applyAlignment="1" applyProtection="1">
      <alignment horizontal="centerContinuous"/>
      <protection locked="0"/>
    </xf>
    <xf numFmtId="0" fontId="4" fillId="0" borderId="35" xfId="65" applyBorder="1" applyAlignment="1" applyProtection="1" quotePrefix="1">
      <alignment horizontal="left"/>
      <protection locked="0"/>
    </xf>
    <xf numFmtId="0" fontId="4" fillId="0" borderId="15" xfId="65" applyBorder="1" applyAlignment="1" applyProtection="1" quotePrefix="1">
      <alignment horizontal="left"/>
      <protection locked="0"/>
    </xf>
    <xf numFmtId="0" fontId="23" fillId="0" borderId="0" xfId="66" applyFont="1" applyAlignment="1">
      <alignment horizontal="centerContinuous"/>
      <protection/>
    </xf>
    <xf numFmtId="0" fontId="4" fillId="0" borderId="0" xfId="66" applyAlignment="1">
      <alignment horizontal="centerContinuous"/>
      <protection/>
    </xf>
    <xf numFmtId="0" fontId="4" fillId="0" borderId="0" xfId="66">
      <alignment/>
      <protection/>
    </xf>
    <xf numFmtId="0" fontId="17" fillId="0" borderId="0" xfId="66" applyFont="1" applyAlignment="1">
      <alignment horizontal="centerContinuous"/>
      <protection/>
    </xf>
    <xf numFmtId="0" fontId="4" fillId="0" borderId="0" xfId="66" applyAlignment="1">
      <alignment horizontal="right"/>
      <protection/>
    </xf>
    <xf numFmtId="0" fontId="4" fillId="0" borderId="15" xfId="66" applyBorder="1" applyAlignment="1">
      <alignment horizontal="left"/>
      <protection/>
    </xf>
    <xf numFmtId="0" fontId="4" fillId="0" borderId="0" xfId="66" applyAlignment="1" quotePrefix="1">
      <alignment horizontal="right"/>
      <protection/>
    </xf>
    <xf numFmtId="0" fontId="4" fillId="0" borderId="10" xfId="66" applyBorder="1" applyAlignment="1">
      <alignment horizontal="center" vertical="center" wrapText="1"/>
      <protection/>
    </xf>
    <xf numFmtId="0" fontId="4" fillId="0" borderId="33" xfId="66" applyBorder="1" applyAlignment="1">
      <alignment horizontal="center" vertical="center" wrapText="1"/>
      <protection/>
    </xf>
    <xf numFmtId="0" fontId="4" fillId="0" borderId="51" xfId="66" applyBorder="1" applyAlignment="1">
      <alignment horizontal="center" vertical="center" wrapText="1"/>
      <protection/>
    </xf>
    <xf numFmtId="0" fontId="4" fillId="0" borderId="0" xfId="66" applyBorder="1" applyAlignment="1">
      <alignment horizontal="center" vertical="center" wrapText="1"/>
      <protection/>
    </xf>
    <xf numFmtId="0" fontId="4" fillId="34" borderId="14" xfId="66" applyFill="1" applyBorder="1">
      <alignment/>
      <protection/>
    </xf>
    <xf numFmtId="0" fontId="4" fillId="0" borderId="16" xfId="66" applyBorder="1" applyAlignment="1" quotePrefix="1">
      <alignment horizontal="center" vertical="center"/>
      <protection/>
    </xf>
    <xf numFmtId="0" fontId="4" fillId="0" borderId="31" xfId="66" applyBorder="1" applyAlignment="1" quotePrefix="1">
      <alignment horizontal="center" vertical="center"/>
      <protection/>
    </xf>
    <xf numFmtId="0" fontId="4" fillId="0" borderId="0" xfId="66" applyBorder="1" applyAlignment="1" quotePrefix="1">
      <alignment horizontal="center"/>
      <protection/>
    </xf>
    <xf numFmtId="0" fontId="4" fillId="0" borderId="18" xfId="66" applyBorder="1">
      <alignment/>
      <protection/>
    </xf>
    <xf numFmtId="0" fontId="4" fillId="0" borderId="16" xfId="66" applyBorder="1" applyProtection="1">
      <alignment/>
      <protection locked="0"/>
    </xf>
    <xf numFmtId="38" fontId="4" fillId="33" borderId="16" xfId="66" applyNumberFormat="1" applyFill="1" applyBorder="1">
      <alignment/>
      <protection/>
    </xf>
    <xf numFmtId="38" fontId="4" fillId="33" borderId="16" xfId="66" applyNumberFormat="1" applyFill="1" applyBorder="1" applyAlignment="1">
      <alignment horizontal="right"/>
      <protection/>
    </xf>
    <xf numFmtId="0" fontId="4" fillId="33" borderId="16" xfId="66" applyFill="1" applyBorder="1" applyAlignment="1">
      <alignment horizontal="center"/>
      <protection/>
    </xf>
    <xf numFmtId="0" fontId="4" fillId="33" borderId="31" xfId="66" applyFill="1" applyBorder="1">
      <alignment/>
      <protection/>
    </xf>
    <xf numFmtId="0" fontId="4" fillId="34" borderId="0" xfId="66" applyFill="1" applyBorder="1">
      <alignment/>
      <protection/>
    </xf>
    <xf numFmtId="0" fontId="4" fillId="0" borderId="18" xfId="66" applyBorder="1" applyAlignment="1">
      <alignment horizontal="center"/>
      <protection/>
    </xf>
    <xf numFmtId="38" fontId="4" fillId="0" borderId="16" xfId="66" applyNumberFormat="1" applyBorder="1" applyAlignment="1" applyProtection="1">
      <alignment horizontal="center"/>
      <protection locked="0"/>
    </xf>
    <xf numFmtId="38" fontId="4" fillId="0" borderId="16" xfId="66" applyNumberFormat="1" applyBorder="1" applyProtection="1">
      <alignment/>
      <protection locked="0"/>
    </xf>
    <xf numFmtId="0" fontId="4" fillId="0" borderId="16" xfId="66" applyNumberFormat="1" applyBorder="1" applyAlignment="1" applyProtection="1">
      <alignment horizontal="center"/>
      <protection locked="0"/>
    </xf>
    <xf numFmtId="38" fontId="4" fillId="0" borderId="16" xfId="66" applyNumberFormat="1" applyBorder="1" applyAlignment="1" applyProtection="1">
      <alignment horizontal="right"/>
      <protection locked="0"/>
    </xf>
    <xf numFmtId="38" fontId="4" fillId="0" borderId="31" xfId="66" applyNumberFormat="1" applyBorder="1">
      <alignment/>
      <protection/>
    </xf>
    <xf numFmtId="38" fontId="4" fillId="0" borderId="0" xfId="66" applyNumberFormat="1" applyBorder="1">
      <alignment/>
      <protection/>
    </xf>
    <xf numFmtId="0" fontId="4" fillId="0" borderId="14" xfId="66" applyBorder="1">
      <alignment/>
      <protection/>
    </xf>
    <xf numFmtId="0" fontId="4" fillId="33" borderId="16" xfId="66" applyNumberFormat="1" applyFill="1" applyBorder="1" applyAlignment="1">
      <alignment horizontal="center"/>
      <protection/>
    </xf>
    <xf numFmtId="0" fontId="4" fillId="33" borderId="16" xfId="66" applyFill="1" applyBorder="1" applyAlignment="1">
      <alignment horizontal="right"/>
      <protection/>
    </xf>
    <xf numFmtId="38" fontId="4" fillId="33" borderId="31" xfId="66" applyNumberFormat="1" applyFill="1" applyBorder="1">
      <alignment/>
      <protection/>
    </xf>
    <xf numFmtId="38" fontId="4" fillId="34" borderId="16" xfId="66" applyNumberFormat="1" applyFill="1" applyBorder="1" applyAlignment="1" applyProtection="1">
      <alignment horizontal="center"/>
      <protection locked="0"/>
    </xf>
    <xf numFmtId="38" fontId="4" fillId="34" borderId="16" xfId="66" applyNumberFormat="1" applyFill="1" applyBorder="1" applyProtection="1">
      <alignment/>
      <protection locked="0"/>
    </xf>
    <xf numFmtId="0" fontId="4" fillId="34" borderId="16" xfId="66" applyNumberFormat="1" applyFill="1" applyBorder="1" applyAlignment="1" applyProtection="1">
      <alignment horizontal="center"/>
      <protection locked="0"/>
    </xf>
    <xf numFmtId="38" fontId="4" fillId="34" borderId="16" xfId="66" applyNumberFormat="1" applyFill="1" applyBorder="1" applyAlignment="1" applyProtection="1">
      <alignment horizontal="right"/>
      <protection locked="0"/>
    </xf>
    <xf numFmtId="38" fontId="4" fillId="34" borderId="0" xfId="66" applyNumberFormat="1" applyFill="1" applyBorder="1">
      <alignment/>
      <protection/>
    </xf>
    <xf numFmtId="0" fontId="7" fillId="0" borderId="15" xfId="66" applyFont="1" applyBorder="1">
      <alignment/>
      <protection/>
    </xf>
    <xf numFmtId="38" fontId="4" fillId="0" borderId="16" xfId="66" applyNumberFormat="1" applyBorder="1">
      <alignment/>
      <protection/>
    </xf>
    <xf numFmtId="38" fontId="4" fillId="0" borderId="16" xfId="66" applyNumberFormat="1" applyBorder="1" applyAlignment="1">
      <alignment horizontal="right"/>
      <protection/>
    </xf>
    <xf numFmtId="0" fontId="4" fillId="0" borderId="16" xfId="66" applyBorder="1" applyAlignment="1">
      <alignment horizontal="right"/>
      <protection/>
    </xf>
    <xf numFmtId="38" fontId="4" fillId="0" borderId="17" xfId="66" applyNumberFormat="1" applyBorder="1">
      <alignment/>
      <protection/>
    </xf>
    <xf numFmtId="0" fontId="4" fillId="0" borderId="14" xfId="66" applyBorder="1" applyProtection="1">
      <alignment/>
      <protection locked="0"/>
    </xf>
    <xf numFmtId="0" fontId="4" fillId="0" borderId="15" xfId="66" applyBorder="1" applyProtection="1">
      <alignment/>
      <protection locked="0"/>
    </xf>
    <xf numFmtId="38" fontId="4" fillId="0" borderId="15" xfId="66" applyNumberFormat="1" applyBorder="1" applyProtection="1">
      <alignment/>
      <protection locked="0"/>
    </xf>
    <xf numFmtId="38" fontId="4" fillId="0" borderId="15" xfId="66" applyNumberFormat="1" applyBorder="1" applyAlignment="1" applyProtection="1">
      <alignment horizontal="right"/>
      <protection locked="0"/>
    </xf>
    <xf numFmtId="0" fontId="4" fillId="0" borderId="15" xfId="66" applyBorder="1" applyAlignment="1" applyProtection="1">
      <alignment horizontal="right"/>
      <protection locked="0"/>
    </xf>
    <xf numFmtId="38" fontId="4" fillId="0" borderId="17" xfId="66" applyNumberFormat="1" applyBorder="1" applyProtection="1">
      <alignment/>
      <protection locked="0"/>
    </xf>
    <xf numFmtId="0" fontId="4" fillId="0" borderId="22" xfId="66" applyBorder="1" applyProtection="1">
      <alignment/>
      <protection locked="0"/>
    </xf>
    <xf numFmtId="0" fontId="19" fillId="0" borderId="23" xfId="66" applyFont="1" applyBorder="1" applyProtection="1">
      <alignment/>
      <protection locked="0"/>
    </xf>
    <xf numFmtId="38" fontId="4" fillId="0" borderId="23" xfId="66" applyNumberFormat="1" applyBorder="1" applyProtection="1">
      <alignment/>
      <protection locked="0"/>
    </xf>
    <xf numFmtId="0" fontId="4" fillId="34" borderId="23" xfId="66" applyFill="1" applyBorder="1" applyAlignment="1" applyProtection="1">
      <alignment horizontal="right"/>
      <protection locked="0"/>
    </xf>
    <xf numFmtId="38" fontId="4" fillId="0" borderId="25" xfId="66" applyNumberFormat="1" applyBorder="1" applyProtection="1">
      <alignment/>
      <protection locked="0"/>
    </xf>
    <xf numFmtId="0" fontId="4" fillId="0" borderId="10" xfId="66" applyBorder="1">
      <alignment/>
      <protection/>
    </xf>
    <xf numFmtId="0" fontId="4" fillId="0" borderId="39" xfId="66" applyBorder="1">
      <alignment/>
      <protection/>
    </xf>
    <xf numFmtId="0" fontId="4" fillId="0" borderId="52" xfId="66" applyBorder="1">
      <alignment/>
      <protection/>
    </xf>
    <xf numFmtId="0" fontId="4" fillId="0" borderId="53" xfId="66" applyBorder="1" applyAlignment="1" quotePrefix="1">
      <alignment horizontal="left" vertical="center"/>
      <protection/>
    </xf>
    <xf numFmtId="0" fontId="4" fillId="0" borderId="53" xfId="66" applyBorder="1">
      <alignment/>
      <protection/>
    </xf>
    <xf numFmtId="0" fontId="4" fillId="0" borderId="52" xfId="66" applyBorder="1" applyAlignment="1">
      <alignment horizontal="center" vertical="center"/>
      <protection/>
    </xf>
    <xf numFmtId="0" fontId="4" fillId="0" borderId="52" xfId="66" applyBorder="1" applyAlignment="1">
      <alignment horizontal="right"/>
      <protection/>
    </xf>
    <xf numFmtId="0" fontId="4" fillId="0" borderId="39" xfId="66" applyFont="1" applyBorder="1" applyAlignment="1">
      <alignment horizontal="center" vertical="center" wrapText="1"/>
      <protection/>
    </xf>
    <xf numFmtId="0" fontId="4" fillId="0" borderId="37" xfId="66" applyFont="1" applyBorder="1" applyAlignment="1">
      <alignment horizontal="center" vertical="center" wrapText="1"/>
      <protection/>
    </xf>
    <xf numFmtId="0" fontId="4" fillId="0" borderId="54" xfId="66" applyBorder="1" applyAlignment="1">
      <alignment horizontal="center" vertical="center" wrapText="1"/>
      <protection/>
    </xf>
    <xf numFmtId="0" fontId="4" fillId="0" borderId="38" xfId="66" applyBorder="1" applyAlignment="1">
      <alignment horizontal="center" vertical="center" wrapText="1"/>
      <protection/>
    </xf>
    <xf numFmtId="0" fontId="4" fillId="0" borderId="40" xfId="66" applyBorder="1" applyAlignment="1">
      <alignment horizontal="center" vertical="center" wrapText="1"/>
      <protection/>
    </xf>
    <xf numFmtId="0" fontId="4" fillId="0" borderId="38" xfId="66" applyBorder="1" applyAlignment="1">
      <alignment horizontal="center"/>
      <protection/>
    </xf>
    <xf numFmtId="0" fontId="4" fillId="0" borderId="38" xfId="66" applyBorder="1" applyAlignment="1">
      <alignment horizontal="center" vertical="top"/>
      <protection/>
    </xf>
    <xf numFmtId="0" fontId="4" fillId="0" borderId="38" xfId="66" applyBorder="1" applyAlignment="1">
      <alignment horizontal="center" wrapText="1"/>
      <protection/>
    </xf>
    <xf numFmtId="0" fontId="4" fillId="0" borderId="15" xfId="66" applyBorder="1" applyAlignment="1">
      <alignment horizontal="center" wrapText="1"/>
      <protection/>
    </xf>
    <xf numFmtId="0" fontId="4" fillId="0" borderId="40" xfId="66" applyFont="1" applyBorder="1" applyAlignment="1" quotePrefix="1">
      <alignment horizontal="center" vertical="center" wrapText="1"/>
      <protection/>
    </xf>
    <xf numFmtId="0" fontId="4" fillId="0" borderId="17" xfId="66" applyFont="1" applyBorder="1" applyAlignment="1">
      <alignment horizontal="center" vertical="center" wrapText="1"/>
      <protection/>
    </xf>
    <xf numFmtId="0" fontId="4" fillId="34" borderId="55" xfId="66" applyFill="1" applyBorder="1">
      <alignment/>
      <protection/>
    </xf>
    <xf numFmtId="0" fontId="4" fillId="0" borderId="15" xfId="66" applyBorder="1" applyAlignment="1" quotePrefix="1">
      <alignment horizontal="center" vertical="center"/>
      <protection/>
    </xf>
    <xf numFmtId="0" fontId="4" fillId="0" borderId="40" xfId="66" applyBorder="1" applyAlignment="1">
      <alignment vertical="center"/>
      <protection/>
    </xf>
    <xf numFmtId="0" fontId="4" fillId="0" borderId="40" xfId="66" applyBorder="1" applyAlignment="1" quotePrefix="1">
      <alignment horizontal="center" vertical="center"/>
      <protection/>
    </xf>
    <xf numFmtId="0" fontId="4" fillId="0" borderId="40" xfId="66" applyBorder="1" applyAlignment="1" quotePrefix="1">
      <alignment horizontal="right" vertical="center"/>
      <protection/>
    </xf>
    <xf numFmtId="0" fontId="4" fillId="0" borderId="19" xfId="66" applyBorder="1" applyAlignment="1" quotePrefix="1">
      <alignment horizontal="center"/>
      <protection/>
    </xf>
    <xf numFmtId="0" fontId="4" fillId="0" borderId="55" xfId="66" applyBorder="1" applyAlignment="1">
      <alignment horizontal="center"/>
      <protection/>
    </xf>
    <xf numFmtId="0" fontId="4" fillId="0" borderId="40" xfId="66" applyBorder="1" applyAlignment="1" applyProtection="1">
      <alignment horizontal="center"/>
      <protection locked="0"/>
    </xf>
    <xf numFmtId="0" fontId="4" fillId="0" borderId="38" xfId="66" applyBorder="1" applyProtection="1">
      <alignment/>
      <protection locked="0"/>
    </xf>
    <xf numFmtId="0" fontId="4" fillId="0" borderId="38" xfId="66" applyBorder="1" applyAlignment="1" applyProtection="1">
      <alignment horizontal="center"/>
      <protection locked="0"/>
    </xf>
    <xf numFmtId="2" fontId="4" fillId="0" borderId="38" xfId="66" applyNumberFormat="1" applyBorder="1" applyProtection="1">
      <alignment/>
      <protection locked="0"/>
    </xf>
    <xf numFmtId="5" fontId="4" fillId="0" borderId="38" xfId="66" applyNumberFormat="1" applyBorder="1" applyProtection="1">
      <alignment/>
      <protection locked="0"/>
    </xf>
    <xf numFmtId="5" fontId="4" fillId="0" borderId="38" xfId="66" applyNumberFormat="1" applyBorder="1" applyAlignment="1" applyProtection="1">
      <alignment horizontal="right"/>
      <protection locked="0"/>
    </xf>
    <xf numFmtId="5" fontId="4" fillId="0" borderId="15" xfId="66" applyNumberFormat="1" applyBorder="1" applyProtection="1">
      <alignment/>
      <protection locked="0"/>
    </xf>
    <xf numFmtId="5" fontId="4" fillId="0" borderId="40" xfId="66" applyNumberFormat="1" applyBorder="1">
      <alignment/>
      <protection/>
    </xf>
    <xf numFmtId="5" fontId="4" fillId="0" borderId="17" xfId="66" applyNumberFormat="1" applyBorder="1" applyProtection="1">
      <alignment/>
      <protection locked="0"/>
    </xf>
    <xf numFmtId="0" fontId="4" fillId="0" borderId="56" xfId="66" applyBorder="1" applyAlignment="1">
      <alignment horizontal="center"/>
      <protection/>
    </xf>
    <xf numFmtId="0" fontId="4" fillId="0" borderId="23" xfId="66" applyBorder="1" applyProtection="1">
      <alignment/>
      <protection locked="0"/>
    </xf>
    <xf numFmtId="0" fontId="4" fillId="0" borderId="50" xfId="66" applyBorder="1" applyAlignment="1" applyProtection="1">
      <alignment horizontal="center"/>
      <protection locked="0"/>
    </xf>
    <xf numFmtId="0" fontId="4" fillId="0" borderId="24" xfId="66" applyBorder="1" applyProtection="1">
      <alignment/>
      <protection locked="0"/>
    </xf>
    <xf numFmtId="0" fontId="4" fillId="0" borderId="24" xfId="66" applyBorder="1" applyAlignment="1" applyProtection="1">
      <alignment horizontal="center"/>
      <protection locked="0"/>
    </xf>
    <xf numFmtId="2" fontId="4" fillId="0" borderId="24" xfId="66" applyNumberFormat="1" applyBorder="1" applyProtection="1">
      <alignment/>
      <protection locked="0"/>
    </xf>
    <xf numFmtId="5" fontId="4" fillId="0" borderId="24" xfId="66" applyNumberFormat="1" applyBorder="1" applyProtection="1">
      <alignment/>
      <protection locked="0"/>
    </xf>
    <xf numFmtId="5" fontId="4" fillId="0" borderId="24" xfId="66" applyNumberFormat="1" applyBorder="1" applyAlignment="1" applyProtection="1">
      <alignment horizontal="right"/>
      <protection locked="0"/>
    </xf>
    <xf numFmtId="5" fontId="4" fillId="0" borderId="23" xfId="66" applyNumberFormat="1" applyBorder="1" applyProtection="1">
      <alignment/>
      <protection locked="0"/>
    </xf>
    <xf numFmtId="5" fontId="4" fillId="0" borderId="50" xfId="66" applyNumberFormat="1" applyBorder="1">
      <alignment/>
      <protection/>
    </xf>
    <xf numFmtId="5" fontId="4" fillId="0" borderId="25" xfId="66" applyNumberFormat="1" applyBorder="1" applyProtection="1">
      <alignment/>
      <protection locked="0"/>
    </xf>
    <xf numFmtId="0" fontId="14" fillId="0" borderId="0" xfId="66" applyFont="1">
      <alignment/>
      <protection/>
    </xf>
    <xf numFmtId="0" fontId="7" fillId="0" borderId="0" xfId="66" applyFont="1" applyAlignment="1">
      <alignment vertical="center"/>
      <protection/>
    </xf>
    <xf numFmtId="0" fontId="4" fillId="0" borderId="0" xfId="67">
      <alignment/>
      <protection/>
    </xf>
    <xf numFmtId="0" fontId="4" fillId="0" borderId="0" xfId="67" applyAlignment="1">
      <alignment vertical="center"/>
      <protection/>
    </xf>
    <xf numFmtId="0" fontId="8" fillId="0" borderId="0" xfId="67" applyFont="1">
      <alignment/>
      <protection/>
    </xf>
    <xf numFmtId="0" fontId="4" fillId="0" borderId="0" xfId="67" applyFont="1">
      <alignment/>
      <protection/>
    </xf>
    <xf numFmtId="0" fontId="4" fillId="0" borderId="0" xfId="67" applyFont="1" applyAlignment="1">
      <alignment vertical="center"/>
      <protection/>
    </xf>
    <xf numFmtId="0" fontId="4" fillId="0" borderId="0" xfId="67" applyAlignment="1">
      <alignment horizontal="center"/>
      <protection/>
    </xf>
    <xf numFmtId="0" fontId="4" fillId="0" borderId="0" xfId="68">
      <alignment/>
      <protection/>
    </xf>
    <xf numFmtId="0" fontId="4" fillId="0" borderId="0" xfId="68" applyAlignment="1">
      <alignment horizontal="right"/>
      <protection/>
    </xf>
    <xf numFmtId="0" fontId="4" fillId="0" borderId="0" xfId="68" applyBorder="1">
      <alignment/>
      <protection/>
    </xf>
    <xf numFmtId="0" fontId="4" fillId="0" borderId="0" xfId="68" applyAlignment="1">
      <alignment horizontal="centerContinuous"/>
      <protection/>
    </xf>
    <xf numFmtId="0" fontId="4" fillId="0" borderId="0" xfId="68" applyAlignment="1" quotePrefix="1">
      <alignment horizontal="left"/>
      <protection/>
    </xf>
    <xf numFmtId="0" fontId="4" fillId="0" borderId="10" xfId="68" applyBorder="1">
      <alignment/>
      <protection/>
    </xf>
    <xf numFmtId="0" fontId="4" fillId="0" borderId="36" xfId="68" applyBorder="1">
      <alignment/>
      <protection/>
    </xf>
    <xf numFmtId="0" fontId="4" fillId="0" borderId="26" xfId="68" applyBorder="1" applyAlignment="1">
      <alignment horizontal="right"/>
      <protection/>
    </xf>
    <xf numFmtId="0" fontId="4" fillId="0" borderId="15" xfId="68" applyBorder="1" applyProtection="1">
      <alignment/>
      <protection locked="0"/>
    </xf>
    <xf numFmtId="0" fontId="4" fillId="0" borderId="17" xfId="68" applyBorder="1">
      <alignment/>
      <protection/>
    </xf>
    <xf numFmtId="0" fontId="4" fillId="0" borderId="27" xfId="68" applyBorder="1" applyAlignment="1" applyProtection="1">
      <alignment horizontal="left"/>
      <protection locked="0"/>
    </xf>
    <xf numFmtId="0" fontId="4" fillId="0" borderId="15" xfId="68" applyBorder="1" applyAlignment="1">
      <alignment horizontal="right"/>
      <protection/>
    </xf>
    <xf numFmtId="0" fontId="4" fillId="0" borderId="17" xfId="68" applyBorder="1" applyProtection="1">
      <alignment/>
      <protection locked="0"/>
    </xf>
    <xf numFmtId="0" fontId="4" fillId="0" borderId="15" xfId="68" applyBorder="1" applyAlignment="1" applyProtection="1">
      <alignment horizontal="left"/>
      <protection locked="0"/>
    </xf>
    <xf numFmtId="0" fontId="4" fillId="0" borderId="57" xfId="68" applyBorder="1" applyAlignment="1">
      <alignment horizontal="right"/>
      <protection/>
    </xf>
    <xf numFmtId="0" fontId="4" fillId="0" borderId="23" xfId="68" applyBorder="1" applyProtection="1">
      <alignment/>
      <protection locked="0"/>
    </xf>
    <xf numFmtId="0" fontId="4" fillId="0" borderId="25" xfId="68" applyBorder="1">
      <alignment/>
      <protection/>
    </xf>
    <xf numFmtId="0" fontId="4" fillId="0" borderId="23" xfId="68" applyBorder="1" applyAlignment="1" applyProtection="1">
      <alignment horizontal="left"/>
      <protection locked="0"/>
    </xf>
    <xf numFmtId="0" fontId="4" fillId="0" borderId="23" xfId="68" applyBorder="1" applyAlignment="1">
      <alignment horizontal="right"/>
      <protection/>
    </xf>
    <xf numFmtId="0" fontId="4" fillId="0" borderId="25" xfId="68" applyBorder="1" applyProtection="1">
      <alignment/>
      <protection locked="0"/>
    </xf>
    <xf numFmtId="0" fontId="4" fillId="0" borderId="22" xfId="68" applyBorder="1">
      <alignment/>
      <protection/>
    </xf>
    <xf numFmtId="0" fontId="4" fillId="0" borderId="0" xfId="68" applyAlignment="1">
      <alignment horizontal="center"/>
      <protection/>
    </xf>
    <xf numFmtId="0" fontId="4" fillId="0" borderId="53" xfId="68" applyBorder="1" applyProtection="1">
      <alignment/>
      <protection locked="0"/>
    </xf>
    <xf numFmtId="0" fontId="4" fillId="0" borderId="33" xfId="68" applyBorder="1" applyAlignment="1">
      <alignment horizontal="right"/>
      <protection/>
    </xf>
    <xf numFmtId="0" fontId="4" fillId="0" borderId="34" xfId="68" applyBorder="1" applyProtection="1">
      <alignment/>
      <protection locked="0"/>
    </xf>
    <xf numFmtId="0" fontId="4" fillId="0" borderId="34" xfId="68" applyBorder="1" applyProtection="1">
      <alignment/>
      <protection/>
    </xf>
    <xf numFmtId="0" fontId="4" fillId="0" borderId="36" xfId="68" applyBorder="1" applyProtection="1">
      <alignment/>
      <protection locked="0"/>
    </xf>
    <xf numFmtId="0" fontId="4" fillId="0" borderId="42" xfId="68" applyBorder="1" applyAlignment="1">
      <alignment horizontal="right"/>
      <protection/>
    </xf>
    <xf numFmtId="0" fontId="4" fillId="0" borderId="27" xfId="68" applyBorder="1" applyProtection="1">
      <alignment/>
      <protection locked="0"/>
    </xf>
    <xf numFmtId="0" fontId="4" fillId="0" borderId="15" xfId="68" applyBorder="1" applyProtection="1">
      <alignment/>
      <protection/>
    </xf>
    <xf numFmtId="0" fontId="4" fillId="0" borderId="28" xfId="68" applyBorder="1" applyProtection="1">
      <alignment/>
      <protection locked="0"/>
    </xf>
    <xf numFmtId="0" fontId="4" fillId="0" borderId="58" xfId="68" applyBorder="1" applyAlignment="1">
      <alignment horizontal="right"/>
      <protection/>
    </xf>
    <xf numFmtId="0" fontId="4" fillId="0" borderId="59" xfId="68" applyBorder="1" applyProtection="1">
      <alignment/>
      <protection locked="0"/>
    </xf>
    <xf numFmtId="0" fontId="4" fillId="0" borderId="60" xfId="68" applyBorder="1" applyAlignment="1">
      <alignment horizontal="right"/>
      <protection/>
    </xf>
    <xf numFmtId="0" fontId="4" fillId="0" borderId="61" xfId="68" applyBorder="1" applyProtection="1">
      <alignment/>
      <protection locked="0"/>
    </xf>
    <xf numFmtId="0" fontId="4" fillId="0" borderId="61" xfId="68" applyBorder="1" applyProtection="1">
      <alignment/>
      <protection/>
    </xf>
    <xf numFmtId="0" fontId="4" fillId="0" borderId="62" xfId="68" applyBorder="1" applyProtection="1">
      <alignment/>
      <protection locked="0"/>
    </xf>
    <xf numFmtId="0" fontId="4" fillId="0" borderId="63" xfId="68" applyBorder="1" applyAlignment="1" applyProtection="1">
      <alignment horizontal="center"/>
      <protection locked="0"/>
    </xf>
    <xf numFmtId="0" fontId="4" fillId="0" borderId="64" xfId="68" applyBorder="1" applyAlignment="1">
      <alignment horizontal="right"/>
      <protection/>
    </xf>
    <xf numFmtId="0" fontId="4" fillId="0" borderId="65" xfId="68" applyBorder="1" applyProtection="1">
      <alignment/>
      <protection locked="0"/>
    </xf>
    <xf numFmtId="0" fontId="4" fillId="0" borderId="65" xfId="68" applyBorder="1" applyAlignment="1" applyProtection="1">
      <alignment horizontal="center"/>
      <protection/>
    </xf>
    <xf numFmtId="0" fontId="4" fillId="0" borderId="66" xfId="68" applyBorder="1" applyAlignment="1" applyProtection="1">
      <alignment horizontal="center"/>
      <protection locked="0"/>
    </xf>
    <xf numFmtId="0" fontId="4" fillId="0" borderId="43" xfId="68" applyBorder="1" applyProtection="1">
      <alignment/>
      <protection locked="0"/>
    </xf>
    <xf numFmtId="0" fontId="4" fillId="0" borderId="27" xfId="68" applyBorder="1" applyProtection="1">
      <alignment/>
      <protection/>
    </xf>
    <xf numFmtId="0" fontId="4" fillId="0" borderId="34" xfId="68" applyBorder="1" applyAlignment="1" quotePrefix="1">
      <alignment horizontal="center"/>
      <protection/>
    </xf>
    <xf numFmtId="0" fontId="4" fillId="0" borderId="11" xfId="68" applyBorder="1">
      <alignment/>
      <protection/>
    </xf>
    <xf numFmtId="0" fontId="4" fillId="0" borderId="0" xfId="68" applyBorder="1" applyAlignment="1" quotePrefix="1">
      <alignment horizontal="right"/>
      <protection/>
    </xf>
    <xf numFmtId="0" fontId="4" fillId="0" borderId="0" xfId="68" applyBorder="1" applyAlignment="1" applyProtection="1">
      <alignment horizontal="center"/>
      <protection locked="0"/>
    </xf>
    <xf numFmtId="0" fontId="4" fillId="0" borderId="0" xfId="68" applyBorder="1" applyAlignment="1">
      <alignment horizontal="right"/>
      <protection/>
    </xf>
    <xf numFmtId="0" fontId="4" fillId="0" borderId="0" xfId="68" applyBorder="1" applyProtection="1">
      <alignment/>
      <protection locked="0"/>
    </xf>
    <xf numFmtId="0" fontId="4" fillId="0" borderId="0" xfId="68" applyBorder="1" applyAlignment="1" applyProtection="1">
      <alignment horizontal="center"/>
      <protection/>
    </xf>
    <xf numFmtId="0" fontId="14" fillId="0" borderId="0" xfId="68" applyFont="1" applyAlignment="1" applyProtection="1" quotePrefix="1">
      <alignment horizontal="left"/>
      <protection/>
    </xf>
    <xf numFmtId="0" fontId="4" fillId="0" borderId="0" xfId="69">
      <alignment/>
      <protection/>
    </xf>
    <xf numFmtId="0" fontId="19" fillId="0" borderId="0" xfId="69" applyFont="1" applyAlignment="1">
      <alignment horizontal="centerContinuous"/>
      <protection/>
    </xf>
    <xf numFmtId="0" fontId="19" fillId="0" borderId="0" xfId="69" applyFont="1">
      <alignment/>
      <protection/>
    </xf>
    <xf numFmtId="0" fontId="4" fillId="0" borderId="0" xfId="70">
      <alignment/>
      <protection/>
    </xf>
    <xf numFmtId="0" fontId="4" fillId="0" borderId="0" xfId="70" applyAlignment="1">
      <alignment horizontal="right"/>
      <protection/>
    </xf>
    <xf numFmtId="0" fontId="4" fillId="0" borderId="15" xfId="70" applyBorder="1" applyAlignment="1">
      <alignment horizontal="left"/>
      <protection/>
    </xf>
    <xf numFmtId="0" fontId="4" fillId="0" borderId="0" xfId="70" applyAlignment="1" quotePrefix="1">
      <alignment horizontal="right"/>
      <protection/>
    </xf>
    <xf numFmtId="0" fontId="4" fillId="0" borderId="0" xfId="70" applyBorder="1" applyAlignment="1">
      <alignment horizontal="left"/>
      <protection/>
    </xf>
    <xf numFmtId="0" fontId="6" fillId="0" borderId="0" xfId="70" applyFont="1" applyAlignment="1">
      <alignment horizontal="centerContinuous"/>
      <protection/>
    </xf>
    <xf numFmtId="0" fontId="4" fillId="0" borderId="0" xfId="70" applyAlignment="1">
      <alignment horizontal="centerContinuous"/>
      <protection/>
    </xf>
    <xf numFmtId="0" fontId="19" fillId="0" borderId="0" xfId="70" applyFont="1" applyAlignment="1">
      <alignment horizontal="centerContinuous"/>
      <protection/>
    </xf>
    <xf numFmtId="0" fontId="17" fillId="0" borderId="0" xfId="70" applyFont="1" applyAlignment="1">
      <alignment horizontal="centerContinuous"/>
      <protection/>
    </xf>
    <xf numFmtId="0" fontId="4" fillId="0" borderId="0" xfId="70" applyAlignment="1">
      <alignment horizontal="center"/>
      <protection/>
    </xf>
    <xf numFmtId="0" fontId="4" fillId="0" borderId="10" xfId="70" applyBorder="1" applyAlignment="1">
      <alignment horizontal="center" vertical="center" wrapText="1"/>
      <protection/>
    </xf>
    <xf numFmtId="0" fontId="4" fillId="0" borderId="12" xfId="70" applyBorder="1" applyAlignment="1">
      <alignment horizontal="center" vertical="center" wrapText="1"/>
      <protection/>
    </xf>
    <xf numFmtId="0" fontId="4" fillId="0" borderId="33" xfId="70" applyBorder="1" applyAlignment="1">
      <alignment horizontal="centerContinuous" vertical="center" wrapText="1"/>
      <protection/>
    </xf>
    <xf numFmtId="0" fontId="4" fillId="0" borderId="34" xfId="70" applyBorder="1" applyAlignment="1">
      <alignment horizontal="centerContinuous" vertical="center" wrapText="1"/>
      <protection/>
    </xf>
    <xf numFmtId="0" fontId="4" fillId="0" borderId="34" xfId="70" applyBorder="1" applyAlignment="1">
      <alignment horizontal="centerContinuous" vertical="center"/>
      <protection/>
    </xf>
    <xf numFmtId="0" fontId="4" fillId="0" borderId="34" xfId="70" applyBorder="1" applyAlignment="1">
      <alignment horizontal="centerContinuous"/>
      <protection/>
    </xf>
    <xf numFmtId="0" fontId="4" fillId="0" borderId="36" xfId="70" applyBorder="1" applyAlignment="1">
      <alignment horizontal="centerContinuous" vertical="center" wrapText="1"/>
      <protection/>
    </xf>
    <xf numFmtId="0" fontId="4" fillId="0" borderId="0" xfId="70" applyBorder="1" applyAlignment="1">
      <alignment horizontal="center" vertical="center" wrapText="1"/>
      <protection/>
    </xf>
    <xf numFmtId="0" fontId="4" fillId="0" borderId="18" xfId="70" applyBorder="1" applyAlignment="1">
      <alignment horizontal="center"/>
      <protection/>
    </xf>
    <xf numFmtId="0" fontId="4" fillId="0" borderId="19" xfId="70" applyBorder="1" applyAlignment="1">
      <alignment horizontal="center" vertical="center" wrapText="1"/>
      <protection/>
    </xf>
    <xf numFmtId="0" fontId="4" fillId="0" borderId="16" xfId="70" applyBorder="1" applyAlignment="1" quotePrefix="1">
      <alignment horizontal="centerContinuous" vertical="center"/>
      <protection/>
    </xf>
    <xf numFmtId="0" fontId="4" fillId="0" borderId="27" xfId="70" applyBorder="1" applyAlignment="1">
      <alignment horizontal="centerContinuous" vertical="center" wrapText="1"/>
      <protection/>
    </xf>
    <xf numFmtId="0" fontId="4" fillId="0" borderId="19" xfId="70" applyBorder="1" applyAlignment="1">
      <alignment horizontal="center" vertical="center"/>
      <protection/>
    </xf>
    <xf numFmtId="0" fontId="4" fillId="0" borderId="29" xfId="70" applyBorder="1" applyAlignment="1">
      <alignment horizontal="center" vertical="center" wrapText="1"/>
      <protection/>
    </xf>
    <xf numFmtId="0" fontId="4" fillId="0" borderId="18" xfId="70" applyBorder="1" applyAlignment="1">
      <alignment horizontal="center" vertical="center" wrapText="1"/>
      <protection/>
    </xf>
    <xf numFmtId="0" fontId="4" fillId="0" borderId="19" xfId="70" applyBorder="1" applyAlignment="1">
      <alignment horizontal="center" vertical="top"/>
      <protection/>
    </xf>
    <xf numFmtId="0" fontId="4" fillId="0" borderId="16" xfId="70" applyBorder="1" applyAlignment="1" quotePrefix="1">
      <alignment horizontal="center" vertical="center" wrapText="1"/>
      <protection/>
    </xf>
    <xf numFmtId="0" fontId="4" fillId="0" borderId="16" xfId="70" applyBorder="1" applyAlignment="1">
      <alignment horizontal="center" vertical="top" wrapText="1"/>
      <protection/>
    </xf>
    <xf numFmtId="0" fontId="4" fillId="0" borderId="31" xfId="70" applyBorder="1" applyAlignment="1">
      <alignment horizontal="center" vertical="center" wrapText="1"/>
      <protection/>
    </xf>
    <xf numFmtId="0" fontId="4" fillId="34" borderId="14" xfId="70" applyFill="1" applyBorder="1">
      <alignment/>
      <protection/>
    </xf>
    <xf numFmtId="0" fontId="4" fillId="0" borderId="16" xfId="70" applyBorder="1" applyAlignment="1" quotePrefix="1">
      <alignment horizontal="center" vertical="center"/>
      <protection/>
    </xf>
    <xf numFmtId="0" fontId="4" fillId="0" borderId="32" xfId="70" applyBorder="1" applyAlignment="1" quotePrefix="1">
      <alignment horizontal="center" vertical="center"/>
      <protection/>
    </xf>
    <xf numFmtId="0" fontId="4" fillId="0" borderId="0" xfId="70" applyBorder="1" applyAlignment="1" quotePrefix="1">
      <alignment horizontal="center" vertical="center"/>
      <protection/>
    </xf>
    <xf numFmtId="0" fontId="4" fillId="0" borderId="0" xfId="70" applyBorder="1" applyAlignment="1" quotePrefix="1">
      <alignment horizontal="center"/>
      <protection/>
    </xf>
    <xf numFmtId="0" fontId="4" fillId="0" borderId="35" xfId="70" applyBorder="1" applyAlignment="1">
      <alignment horizontal="center"/>
      <protection/>
    </xf>
    <xf numFmtId="0" fontId="4" fillId="0" borderId="33" xfId="70" applyBorder="1">
      <alignment/>
      <protection/>
    </xf>
    <xf numFmtId="38" fontId="4" fillId="0" borderId="33" xfId="70" applyNumberFormat="1" applyBorder="1" applyProtection="1">
      <alignment/>
      <protection locked="0"/>
    </xf>
    <xf numFmtId="38" fontId="4" fillId="0" borderId="33" xfId="70" applyNumberFormat="1" applyBorder="1" applyAlignment="1" applyProtection="1">
      <alignment horizontal="right"/>
      <protection locked="0"/>
    </xf>
    <xf numFmtId="38" fontId="4" fillId="0" borderId="67" xfId="70" applyNumberFormat="1" applyBorder="1" applyAlignment="1">
      <alignment horizontal="right"/>
      <protection/>
    </xf>
    <xf numFmtId="0" fontId="4" fillId="0" borderId="0" xfId="70" applyBorder="1" applyAlignment="1">
      <alignment horizontal="center"/>
      <protection/>
    </xf>
    <xf numFmtId="38" fontId="4" fillId="0" borderId="0" xfId="70" applyNumberFormat="1" applyBorder="1">
      <alignment/>
      <protection/>
    </xf>
    <xf numFmtId="0" fontId="4" fillId="0" borderId="14" xfId="70" applyBorder="1" applyAlignment="1">
      <alignment horizontal="center"/>
      <protection/>
    </xf>
    <xf numFmtId="0" fontId="4" fillId="0" borderId="16" xfId="70" applyBorder="1">
      <alignment/>
      <protection/>
    </xf>
    <xf numFmtId="38" fontId="4" fillId="0" borderId="16" xfId="70" applyNumberFormat="1" applyBorder="1" applyProtection="1">
      <alignment/>
      <protection locked="0"/>
    </xf>
    <xf numFmtId="38" fontId="4" fillId="0" borderId="16" xfId="70" applyNumberFormat="1" applyBorder="1" applyAlignment="1" applyProtection="1">
      <alignment horizontal="right"/>
      <protection locked="0"/>
    </xf>
    <xf numFmtId="0" fontId="4" fillId="0" borderId="16" xfId="70" applyBorder="1" applyAlignment="1" applyProtection="1">
      <alignment horizontal="left"/>
      <protection locked="0"/>
    </xf>
    <xf numFmtId="0" fontId="4" fillId="0" borderId="68" xfId="70" applyBorder="1" applyAlignment="1">
      <alignment horizontal="center"/>
      <protection/>
    </xf>
    <xf numFmtId="0" fontId="4" fillId="0" borderId="69" xfId="70" applyFont="1" applyBorder="1">
      <alignment/>
      <protection/>
    </xf>
    <xf numFmtId="38" fontId="4" fillId="0" borderId="69" xfId="70" applyNumberFormat="1" applyBorder="1">
      <alignment/>
      <protection/>
    </xf>
    <xf numFmtId="38" fontId="4" fillId="0" borderId="70" xfId="70" applyNumberFormat="1" applyBorder="1" applyAlignment="1">
      <alignment horizontal="right"/>
      <protection/>
    </xf>
    <xf numFmtId="0" fontId="4" fillId="34" borderId="0" xfId="70" applyFill="1" applyBorder="1">
      <alignment/>
      <protection/>
    </xf>
    <xf numFmtId="0" fontId="4" fillId="0" borderId="12" xfId="70" applyBorder="1" applyAlignment="1">
      <alignment horizontal="centerContinuous" vertical="center"/>
      <protection/>
    </xf>
    <xf numFmtId="0" fontId="4" fillId="0" borderId="11" xfId="70" applyBorder="1" applyAlignment="1">
      <alignment horizontal="centerContinuous" vertical="center"/>
      <protection/>
    </xf>
    <xf numFmtId="0" fontId="4" fillId="0" borderId="11" xfId="70" applyBorder="1" applyAlignment="1">
      <alignment horizontal="centerContinuous"/>
      <protection/>
    </xf>
    <xf numFmtId="0" fontId="4" fillId="0" borderId="11" xfId="70" applyBorder="1" applyAlignment="1" quotePrefix="1">
      <alignment horizontal="centerContinuous" vertical="center" wrapText="1"/>
      <protection/>
    </xf>
    <xf numFmtId="0" fontId="4" fillId="0" borderId="11" xfId="70" applyBorder="1" applyAlignment="1">
      <alignment horizontal="centerContinuous" vertical="top" wrapText="1"/>
      <protection/>
    </xf>
    <xf numFmtId="0" fontId="4" fillId="0" borderId="37" xfId="70" applyBorder="1" applyAlignment="1">
      <alignment horizontal="center" wrapText="1"/>
      <protection/>
    </xf>
    <xf numFmtId="0" fontId="4" fillId="34" borderId="22" xfId="70" applyFill="1" applyBorder="1" applyAlignment="1">
      <alignment horizontal="center"/>
      <protection/>
    </xf>
    <xf numFmtId="0" fontId="4" fillId="0" borderId="30" xfId="70" applyBorder="1" applyAlignment="1" quotePrefix="1">
      <alignment horizontal="center" vertical="center"/>
      <protection/>
    </xf>
    <xf numFmtId="0" fontId="4" fillId="0" borderId="23" xfId="70" applyBorder="1" applyAlignment="1" quotePrefix="1">
      <alignment horizontal="center" vertical="center"/>
      <protection/>
    </xf>
    <xf numFmtId="38" fontId="4" fillId="0" borderId="15" xfId="70" applyNumberFormat="1" applyBorder="1">
      <alignment/>
      <protection/>
    </xf>
    <xf numFmtId="38" fontId="4" fillId="0" borderId="16" xfId="70" applyNumberFormat="1" applyBorder="1" applyAlignment="1">
      <alignment horizontal="right"/>
      <protection/>
    </xf>
    <xf numFmtId="38" fontId="4" fillId="0" borderId="31" xfId="70" applyNumberFormat="1" applyBorder="1" applyAlignment="1">
      <alignment horizontal="right"/>
      <protection/>
    </xf>
    <xf numFmtId="0" fontId="4" fillId="0" borderId="16" xfId="70" applyBorder="1" applyAlignment="1" quotePrefix="1">
      <alignment horizontal="left"/>
      <protection/>
    </xf>
    <xf numFmtId="174" fontId="4" fillId="0" borderId="16" xfId="70" applyNumberFormat="1" applyBorder="1" applyAlignment="1">
      <alignment horizontal="right"/>
      <protection/>
    </xf>
    <xf numFmtId="174" fontId="4" fillId="0" borderId="31" xfId="70" applyNumberFormat="1" applyBorder="1" applyAlignment="1">
      <alignment horizontal="right"/>
      <protection/>
    </xf>
    <xf numFmtId="38" fontId="4" fillId="0" borderId="15" xfId="70" applyNumberFormat="1" applyBorder="1" applyAlignment="1">
      <alignment horizontal="right"/>
      <protection/>
    </xf>
    <xf numFmtId="38" fontId="4" fillId="0" borderId="15" xfId="70" applyNumberFormat="1" applyBorder="1" applyProtection="1">
      <alignment/>
      <protection locked="0"/>
    </xf>
    <xf numFmtId="38" fontId="4" fillId="0" borderId="15" xfId="70" applyNumberFormat="1" applyBorder="1" applyProtection="1">
      <alignment/>
      <protection/>
    </xf>
    <xf numFmtId="38" fontId="4" fillId="0" borderId="16" xfId="42" applyNumberFormat="1" applyFont="1" applyBorder="1" applyAlignment="1" applyProtection="1">
      <alignment horizontal="right"/>
      <protection locked="0"/>
    </xf>
    <xf numFmtId="38" fontId="4" fillId="0" borderId="31" xfId="42" applyNumberFormat="1" applyFont="1" applyBorder="1" applyAlignment="1" applyProtection="1">
      <alignment horizontal="right"/>
      <protection locked="0"/>
    </xf>
    <xf numFmtId="38" fontId="4" fillId="0" borderId="31" xfId="70" applyNumberFormat="1" applyBorder="1" applyAlignment="1" applyProtection="1">
      <alignment horizontal="right"/>
      <protection locked="0"/>
    </xf>
    <xf numFmtId="0" fontId="4" fillId="0" borderId="23" xfId="70" applyFont="1" applyBorder="1">
      <alignment/>
      <protection/>
    </xf>
    <xf numFmtId="38" fontId="4" fillId="0" borderId="23" xfId="70" applyNumberFormat="1" applyBorder="1">
      <alignment/>
      <protection/>
    </xf>
    <xf numFmtId="38" fontId="4" fillId="0" borderId="24" xfId="70" applyNumberFormat="1" applyBorder="1">
      <alignment/>
      <protection/>
    </xf>
    <xf numFmtId="38" fontId="4" fillId="0" borderId="30" xfId="70" applyNumberFormat="1" applyBorder="1" applyAlignment="1">
      <alignment horizontal="right"/>
      <protection/>
    </xf>
    <xf numFmtId="38" fontId="4" fillId="0" borderId="32" xfId="70" applyNumberFormat="1" applyBorder="1" applyAlignment="1">
      <alignment horizontal="right"/>
      <protection/>
    </xf>
    <xf numFmtId="0" fontId="4" fillId="0" borderId="45" xfId="70" applyBorder="1">
      <alignment/>
      <protection/>
    </xf>
    <xf numFmtId="0" fontId="4" fillId="0" borderId="71" xfId="70" applyBorder="1">
      <alignment/>
      <protection/>
    </xf>
    <xf numFmtId="38" fontId="4" fillId="0" borderId="45" xfId="70" applyNumberFormat="1" applyBorder="1">
      <alignment/>
      <protection/>
    </xf>
    <xf numFmtId="0" fontId="4" fillId="0" borderId="0" xfId="71">
      <alignment/>
      <protection/>
    </xf>
    <xf numFmtId="0" fontId="4" fillId="0" borderId="0" xfId="71" applyAlignment="1">
      <alignment horizontal="right"/>
      <protection/>
    </xf>
    <xf numFmtId="0" fontId="4" fillId="0" borderId="15" xfId="71" applyBorder="1" applyAlignment="1">
      <alignment horizontal="left"/>
      <protection/>
    </xf>
    <xf numFmtId="0" fontId="4" fillId="0" borderId="72" xfId="71" applyBorder="1" applyAlignment="1">
      <alignment horizontal="center" vertical="center" wrapText="1"/>
      <protection/>
    </xf>
    <xf numFmtId="0" fontId="4" fillId="0" borderId="34" xfId="71" applyBorder="1" applyAlignment="1">
      <alignment horizontal="centerContinuous" vertical="center" wrapText="1"/>
      <protection/>
    </xf>
    <xf numFmtId="0" fontId="4" fillId="0" borderId="51" xfId="71" applyBorder="1" applyAlignment="1">
      <alignment horizontal="center" vertical="center" wrapText="1"/>
      <protection/>
    </xf>
    <xf numFmtId="0" fontId="4" fillId="0" borderId="55" xfId="71" applyBorder="1" applyAlignment="1" quotePrefix="1">
      <alignment horizontal="center" vertical="top"/>
      <protection/>
    </xf>
    <xf numFmtId="0" fontId="4" fillId="0" borderId="54" xfId="71" applyBorder="1" applyAlignment="1" quotePrefix="1">
      <alignment horizontal="center" vertical="top"/>
      <protection/>
    </xf>
    <xf numFmtId="0" fontId="4" fillId="0" borderId="0" xfId="71" applyBorder="1" applyAlignment="1">
      <alignment horizontal="left" wrapText="1"/>
      <protection/>
    </xf>
    <xf numFmtId="38" fontId="4" fillId="0" borderId="29" xfId="71" applyNumberFormat="1" applyBorder="1" applyProtection="1">
      <alignment/>
      <protection locked="0"/>
    </xf>
    <xf numFmtId="0" fontId="4" fillId="0" borderId="73" xfId="71" applyBorder="1" applyAlignment="1" quotePrefix="1">
      <alignment horizontal="center" vertical="top"/>
      <protection/>
    </xf>
    <xf numFmtId="0" fontId="4" fillId="0" borderId="61" xfId="71" applyBorder="1" applyAlignment="1">
      <alignment horizontal="left" wrapText="1"/>
      <protection/>
    </xf>
    <xf numFmtId="38" fontId="4" fillId="0" borderId="74" xfId="71" applyNumberFormat="1" applyBorder="1" applyProtection="1">
      <alignment/>
      <protection locked="0"/>
    </xf>
    <xf numFmtId="0" fontId="4" fillId="0" borderId="61" xfId="71" applyBorder="1" applyAlignment="1">
      <alignment horizontal="left"/>
      <protection/>
    </xf>
    <xf numFmtId="0" fontId="4" fillId="0" borderId="75" xfId="71" applyBorder="1" applyAlignment="1" quotePrefix="1">
      <alignment horizontal="center" vertical="top"/>
      <protection/>
    </xf>
    <xf numFmtId="38" fontId="4" fillId="0" borderId="32" xfId="71" applyNumberFormat="1" applyBorder="1">
      <alignment/>
      <protection/>
    </xf>
    <xf numFmtId="0" fontId="4" fillId="0" borderId="0" xfId="73">
      <alignment/>
      <protection/>
    </xf>
    <xf numFmtId="0" fontId="4" fillId="0" borderId="0" xfId="73" applyAlignment="1">
      <alignment horizontal="right"/>
      <protection/>
    </xf>
    <xf numFmtId="0" fontId="4" fillId="0" borderId="15" xfId="73" applyBorder="1" applyAlignment="1">
      <alignment horizontal="left"/>
      <protection/>
    </xf>
    <xf numFmtId="0" fontId="4" fillId="0" borderId="0" xfId="73" applyBorder="1" applyAlignment="1">
      <alignment horizontal="left"/>
      <protection/>
    </xf>
    <xf numFmtId="0" fontId="4" fillId="0" borderId="0" xfId="73" applyBorder="1">
      <alignment/>
      <protection/>
    </xf>
    <xf numFmtId="0" fontId="24" fillId="0" borderId="0" xfId="73" applyFont="1" applyAlignment="1">
      <alignment horizontal="centerContinuous"/>
      <protection/>
    </xf>
    <xf numFmtId="0" fontId="4" fillId="0" borderId="0" xfId="73" applyAlignment="1">
      <alignment horizontal="centerContinuous"/>
      <protection/>
    </xf>
    <xf numFmtId="0" fontId="4" fillId="0" borderId="10" xfId="73" applyBorder="1" applyAlignment="1">
      <alignment horizontal="center" vertical="center" wrapText="1"/>
      <protection/>
    </xf>
    <xf numFmtId="0" fontId="4" fillId="0" borderId="12" xfId="73" applyBorder="1" applyAlignment="1">
      <alignment horizontal="center" vertical="center" wrapText="1"/>
      <protection/>
    </xf>
    <xf numFmtId="0" fontId="4" fillId="0" borderId="33" xfId="73" applyBorder="1" applyAlignment="1">
      <alignment horizontal="center" vertical="center" wrapText="1"/>
      <protection/>
    </xf>
    <xf numFmtId="0" fontId="4" fillId="0" borderId="33" xfId="73" applyBorder="1" applyAlignment="1" quotePrefix="1">
      <alignment horizontal="center" vertical="center" wrapText="1"/>
      <protection/>
    </xf>
    <xf numFmtId="0" fontId="11" fillId="0" borderId="33" xfId="73" applyFont="1" applyBorder="1" applyAlignment="1" quotePrefix="1">
      <alignment horizontal="center" vertical="center" wrapText="1"/>
      <protection/>
    </xf>
    <xf numFmtId="0" fontId="4" fillId="0" borderId="51" xfId="73" applyBorder="1" applyAlignment="1" quotePrefix="1">
      <alignment horizontal="center" vertical="center" wrapText="1"/>
      <protection/>
    </xf>
    <xf numFmtId="0" fontId="4" fillId="0" borderId="14" xfId="73" applyBorder="1">
      <alignment/>
      <protection/>
    </xf>
    <xf numFmtId="0" fontId="4" fillId="0" borderId="16" xfId="73" applyBorder="1">
      <alignment/>
      <protection/>
    </xf>
    <xf numFmtId="0" fontId="4" fillId="0" borderId="16" xfId="73" applyBorder="1" applyAlignment="1" quotePrefix="1">
      <alignment horizontal="center"/>
      <protection/>
    </xf>
    <xf numFmtId="0" fontId="4" fillId="0" borderId="31" xfId="73" applyBorder="1" applyAlignment="1" quotePrefix="1">
      <alignment horizontal="center"/>
      <protection/>
    </xf>
    <xf numFmtId="0" fontId="4" fillId="0" borderId="0" xfId="73" applyBorder="1" applyAlignment="1">
      <alignment horizontal="center"/>
      <protection/>
    </xf>
    <xf numFmtId="0" fontId="4" fillId="0" borderId="14" xfId="73" applyBorder="1" applyAlignment="1">
      <alignment horizontal="center"/>
      <protection/>
    </xf>
    <xf numFmtId="0" fontId="4" fillId="0" borderId="16" xfId="73" applyFont="1" applyBorder="1">
      <alignment/>
      <protection/>
    </xf>
    <xf numFmtId="3" fontId="4" fillId="0" borderId="16" xfId="73" applyNumberFormat="1" applyBorder="1" applyProtection="1">
      <alignment/>
      <protection locked="0"/>
    </xf>
    <xf numFmtId="0" fontId="4" fillId="0" borderId="16" xfId="73" applyBorder="1" applyProtection="1">
      <alignment/>
      <protection locked="0"/>
    </xf>
    <xf numFmtId="3" fontId="4" fillId="0" borderId="16" xfId="73" applyNumberFormat="1" applyBorder="1">
      <alignment/>
      <protection/>
    </xf>
    <xf numFmtId="5" fontId="4" fillId="0" borderId="16" xfId="73" applyNumberFormat="1" applyBorder="1" applyProtection="1">
      <alignment/>
      <protection locked="0"/>
    </xf>
    <xf numFmtId="3" fontId="4" fillId="0" borderId="0" xfId="73" applyNumberFormat="1">
      <alignment/>
      <protection/>
    </xf>
    <xf numFmtId="0" fontId="4" fillId="0" borderId="0" xfId="73" applyBorder="1" applyAlignment="1" quotePrefix="1">
      <alignment horizontal="center"/>
      <protection/>
    </xf>
    <xf numFmtId="0" fontId="8" fillId="0" borderId="0" xfId="73" applyFont="1">
      <alignment/>
      <protection/>
    </xf>
    <xf numFmtId="0" fontId="11" fillId="0" borderId="16" xfId="73" applyFont="1" applyBorder="1" applyAlignment="1">
      <alignment wrapText="1"/>
      <protection/>
    </xf>
    <xf numFmtId="3" fontId="4" fillId="33" borderId="16" xfId="73" applyNumberFormat="1" applyFill="1" applyBorder="1">
      <alignment/>
      <protection/>
    </xf>
    <xf numFmtId="0" fontId="4" fillId="33" borderId="16" xfId="73" applyFill="1" applyBorder="1">
      <alignment/>
      <protection/>
    </xf>
    <xf numFmtId="5" fontId="4" fillId="33" borderId="16" xfId="73" applyNumberFormat="1" applyFill="1" applyBorder="1">
      <alignment/>
      <protection/>
    </xf>
    <xf numFmtId="0" fontId="4" fillId="0" borderId="22" xfId="73" applyBorder="1" applyAlignment="1">
      <alignment horizontal="center"/>
      <protection/>
    </xf>
    <xf numFmtId="0" fontId="4" fillId="0" borderId="30" xfId="73" applyFont="1" applyBorder="1">
      <alignment/>
      <protection/>
    </xf>
    <xf numFmtId="3" fontId="4" fillId="0" borderId="30" xfId="73" applyNumberFormat="1" applyBorder="1">
      <alignment/>
      <protection/>
    </xf>
    <xf numFmtId="5" fontId="4" fillId="0" borderId="30" xfId="73" applyNumberFormat="1" applyBorder="1">
      <alignment/>
      <protection/>
    </xf>
    <xf numFmtId="5" fontId="4" fillId="0" borderId="32" xfId="73" applyNumberFormat="1" applyBorder="1">
      <alignment/>
      <protection/>
    </xf>
    <xf numFmtId="3" fontId="4" fillId="0" borderId="0" xfId="73" applyNumberFormat="1" applyBorder="1">
      <alignment/>
      <protection/>
    </xf>
    <xf numFmtId="0" fontId="4" fillId="0" borderId="0" xfId="74">
      <alignment/>
      <protection/>
    </xf>
    <xf numFmtId="0" fontId="4" fillId="0" borderId="0" xfId="74" applyAlignment="1">
      <alignment horizontal="right"/>
      <protection/>
    </xf>
    <xf numFmtId="0" fontId="4" fillId="0" borderId="15" xfId="74" applyBorder="1" applyAlignment="1">
      <alignment horizontal="left"/>
      <protection/>
    </xf>
    <xf numFmtId="0" fontId="4" fillId="0" borderId="0" xfId="74" applyBorder="1" applyAlignment="1">
      <alignment horizontal="left"/>
      <protection/>
    </xf>
    <xf numFmtId="0" fontId="4" fillId="0" borderId="0" xfId="74" applyAlignment="1">
      <alignment horizontal="centerContinuous"/>
      <protection/>
    </xf>
    <xf numFmtId="0" fontId="4" fillId="0" borderId="10" xfId="74" applyBorder="1" applyAlignment="1">
      <alignment horizontal="center" vertical="center" wrapText="1"/>
      <protection/>
    </xf>
    <xf numFmtId="0" fontId="4" fillId="0" borderId="12" xfId="74" applyBorder="1" applyAlignment="1" quotePrefix="1">
      <alignment horizontal="center" vertical="center" wrapText="1"/>
      <protection/>
    </xf>
    <xf numFmtId="0" fontId="4" fillId="0" borderId="33" xfId="74" applyBorder="1" applyAlignment="1" quotePrefix="1">
      <alignment horizontal="center" vertical="center" wrapText="1"/>
      <protection/>
    </xf>
    <xf numFmtId="0" fontId="4" fillId="0" borderId="33" xfId="74" applyBorder="1" applyAlignment="1">
      <alignment horizontal="center" vertical="center" wrapText="1"/>
      <protection/>
    </xf>
    <xf numFmtId="0" fontId="4" fillId="0" borderId="33" xfId="74" applyFont="1" applyBorder="1" applyAlignment="1" quotePrefix="1">
      <alignment horizontal="center" vertical="center" wrapText="1"/>
      <protection/>
    </xf>
    <xf numFmtId="0" fontId="4" fillId="0" borderId="36" xfId="74" applyBorder="1" applyAlignment="1" quotePrefix="1">
      <alignment horizontal="center" vertical="center" wrapText="1"/>
      <protection/>
    </xf>
    <xf numFmtId="14" fontId="4" fillId="0" borderId="0" xfId="74" applyNumberFormat="1">
      <alignment/>
      <protection/>
    </xf>
    <xf numFmtId="0" fontId="4" fillId="0" borderId="14" xfId="74" applyBorder="1">
      <alignment/>
      <protection/>
    </xf>
    <xf numFmtId="0" fontId="4" fillId="0" borderId="16" xfId="74" applyBorder="1">
      <alignment/>
      <protection/>
    </xf>
    <xf numFmtId="0" fontId="4" fillId="0" borderId="16" xfId="74" applyBorder="1" applyAlignment="1" quotePrefix="1">
      <alignment horizontal="center"/>
      <protection/>
    </xf>
    <xf numFmtId="0" fontId="4" fillId="0" borderId="40" xfId="74" applyBorder="1" applyAlignment="1" quotePrefix="1">
      <alignment horizontal="center"/>
      <protection/>
    </xf>
    <xf numFmtId="0" fontId="4" fillId="0" borderId="14" xfId="74" applyBorder="1" applyAlignment="1">
      <alignment horizontal="center"/>
      <protection/>
    </xf>
    <xf numFmtId="0" fontId="4" fillId="0" borderId="16" xfId="74" applyFont="1" applyBorder="1">
      <alignment/>
      <protection/>
    </xf>
    <xf numFmtId="0" fontId="4" fillId="0" borderId="16" xfId="74" applyBorder="1" applyProtection="1">
      <alignment/>
      <protection locked="0"/>
    </xf>
    <xf numFmtId="0" fontId="4" fillId="34" borderId="17" xfId="74" applyFill="1" applyBorder="1" applyProtection="1">
      <alignment/>
      <protection locked="0"/>
    </xf>
    <xf numFmtId="0" fontId="4" fillId="0" borderId="0" xfId="74" applyBorder="1" applyAlignment="1" quotePrefix="1">
      <alignment horizontal="center"/>
      <protection/>
    </xf>
    <xf numFmtId="0" fontId="8" fillId="0" borderId="0" xfId="74" applyFont="1">
      <alignment/>
      <protection/>
    </xf>
    <xf numFmtId="0" fontId="4" fillId="0" borderId="22" xfId="74" applyBorder="1" applyAlignment="1">
      <alignment horizontal="center"/>
      <protection/>
    </xf>
    <xf numFmtId="0" fontId="4" fillId="0" borderId="30" xfId="74" applyFont="1" applyBorder="1">
      <alignment/>
      <protection/>
    </xf>
    <xf numFmtId="0" fontId="4" fillId="0" borderId="30" xfId="74" applyBorder="1">
      <alignment/>
      <protection/>
    </xf>
    <xf numFmtId="0" fontId="4" fillId="33" borderId="25" xfId="74" applyFill="1" applyBorder="1">
      <alignment/>
      <protection/>
    </xf>
    <xf numFmtId="0" fontId="16" fillId="0" borderId="0" xfId="74" applyFont="1">
      <alignment/>
      <protection/>
    </xf>
    <xf numFmtId="0" fontId="11" fillId="0" borderId="0" xfId="74" applyFont="1" applyAlignment="1" quotePrefix="1">
      <alignment horizontal="right"/>
      <protection/>
    </xf>
    <xf numFmtId="0" fontId="11" fillId="0" borderId="0" xfId="74" applyFont="1">
      <alignment/>
      <protection/>
    </xf>
    <xf numFmtId="0" fontId="11" fillId="0" borderId="0" xfId="74" applyFont="1" applyAlignment="1" quotePrefix="1">
      <alignment horizontal="left"/>
      <protection/>
    </xf>
    <xf numFmtId="0" fontId="4" fillId="0" borderId="15" xfId="74" applyBorder="1" applyProtection="1">
      <alignment/>
      <protection locked="0"/>
    </xf>
    <xf numFmtId="0" fontId="4" fillId="0" borderId="76" xfId="74" applyBorder="1">
      <alignment/>
      <protection/>
    </xf>
    <xf numFmtId="0" fontId="16" fillId="0" borderId="0" xfId="74" applyFont="1" applyAlignment="1" quotePrefix="1">
      <alignment horizontal="left"/>
      <protection/>
    </xf>
    <xf numFmtId="14" fontId="4" fillId="0" borderId="76" xfId="74" applyNumberFormat="1" applyBorder="1">
      <alignment/>
      <protection/>
    </xf>
    <xf numFmtId="0" fontId="4" fillId="0" borderId="15" xfId="74" applyBorder="1">
      <alignment/>
      <protection/>
    </xf>
    <xf numFmtId="1" fontId="4" fillId="0" borderId="15" xfId="74" applyNumberFormat="1" applyBorder="1">
      <alignment/>
      <protection/>
    </xf>
    <xf numFmtId="9" fontId="4" fillId="0" borderId="15" xfId="82" applyFont="1" applyBorder="1" applyAlignment="1">
      <alignment horizontal="right"/>
    </xf>
    <xf numFmtId="0" fontId="4" fillId="0" borderId="13" xfId="74" applyBorder="1">
      <alignment/>
      <protection/>
    </xf>
    <xf numFmtId="0" fontId="4" fillId="0" borderId="22" xfId="74" applyBorder="1">
      <alignment/>
      <protection/>
    </xf>
    <xf numFmtId="0" fontId="4" fillId="0" borderId="23" xfId="74" applyBorder="1">
      <alignment/>
      <protection/>
    </xf>
    <xf numFmtId="0" fontId="4" fillId="0" borderId="25" xfId="74" applyBorder="1">
      <alignment/>
      <protection/>
    </xf>
    <xf numFmtId="0" fontId="4" fillId="0" borderId="0" xfId="75">
      <alignment/>
      <protection/>
    </xf>
    <xf numFmtId="0" fontId="4" fillId="0" borderId="0" xfId="75" applyAlignment="1" quotePrefix="1">
      <alignment horizontal="right"/>
      <protection/>
    </xf>
    <xf numFmtId="0" fontId="4" fillId="0" borderId="15" xfId="75" applyBorder="1" applyAlignment="1">
      <alignment horizontal="left"/>
      <protection/>
    </xf>
    <xf numFmtId="0" fontId="4" fillId="0" borderId="0" xfId="75" applyBorder="1" applyAlignment="1">
      <alignment horizontal="left"/>
      <protection/>
    </xf>
    <xf numFmtId="0" fontId="4" fillId="0" borderId="0" xfId="75" applyBorder="1" applyAlignment="1">
      <alignment horizontal="right"/>
      <protection/>
    </xf>
    <xf numFmtId="0" fontId="4" fillId="0" borderId="15" xfId="75" applyBorder="1">
      <alignment/>
      <protection/>
    </xf>
    <xf numFmtId="0" fontId="24" fillId="0" borderId="0" xfId="75" applyFont="1" applyAlignment="1">
      <alignment horizontal="centerContinuous"/>
      <protection/>
    </xf>
    <xf numFmtId="0" fontId="4" fillId="0" borderId="0" xfId="75" applyAlignment="1">
      <alignment horizontal="centerContinuous"/>
      <protection/>
    </xf>
    <xf numFmtId="0" fontId="4" fillId="0" borderId="0" xfId="75" applyAlignment="1" quotePrefix="1">
      <alignment horizontal="left"/>
      <protection/>
    </xf>
    <xf numFmtId="0" fontId="4" fillId="0" borderId="76" xfId="75" applyBorder="1">
      <alignment/>
      <protection/>
    </xf>
    <xf numFmtId="0" fontId="4" fillId="0" borderId="76" xfId="75" applyBorder="1" applyAlignment="1">
      <alignment horizontal="center"/>
      <protection/>
    </xf>
    <xf numFmtId="0" fontId="4" fillId="0" borderId="77" xfId="75" applyBorder="1" applyAlignment="1" quotePrefix="1">
      <alignment horizontal="center" vertical="center" wrapText="1"/>
      <protection/>
    </xf>
    <xf numFmtId="0" fontId="4" fillId="0" borderId="37" xfId="75" applyBorder="1" applyAlignment="1">
      <alignment horizontal="center" wrapText="1"/>
      <protection/>
    </xf>
    <xf numFmtId="0" fontId="4" fillId="0" borderId="51" xfId="75" applyBorder="1" applyAlignment="1">
      <alignment horizontal="center" vertical="center" wrapText="1"/>
      <protection/>
    </xf>
    <xf numFmtId="0" fontId="4" fillId="0" borderId="51" xfId="75" applyFont="1" applyBorder="1" applyAlignment="1">
      <alignment horizontal="center" vertical="center" wrapText="1"/>
      <protection/>
    </xf>
    <xf numFmtId="0" fontId="4" fillId="0" borderId="76" xfId="75" applyBorder="1" applyAlignment="1">
      <alignment horizontal="left"/>
      <protection/>
    </xf>
    <xf numFmtId="3" fontId="4" fillId="0" borderId="76" xfId="75" applyNumberFormat="1" applyBorder="1" applyAlignment="1">
      <alignment horizontal="right"/>
      <protection/>
    </xf>
    <xf numFmtId="0" fontId="4" fillId="0" borderId="78" xfId="75" applyBorder="1">
      <alignment/>
      <protection/>
    </xf>
    <xf numFmtId="0" fontId="4" fillId="0" borderId="32" xfId="75" applyBorder="1">
      <alignment/>
      <protection/>
    </xf>
    <xf numFmtId="0" fontId="4" fillId="0" borderId="32" xfId="75" applyBorder="1" applyAlignment="1" quotePrefix="1">
      <alignment horizontal="center"/>
      <protection/>
    </xf>
    <xf numFmtId="1" fontId="4" fillId="0" borderId="79" xfId="75" applyNumberFormat="1" applyBorder="1" applyAlignment="1" quotePrefix="1">
      <alignment horizontal="center"/>
      <protection/>
    </xf>
    <xf numFmtId="0" fontId="4" fillId="0" borderId="31" xfId="75" applyFont="1" applyBorder="1" applyAlignment="1">
      <alignment horizontal="center"/>
      <protection/>
    </xf>
    <xf numFmtId="38" fontId="4" fillId="0" borderId="31" xfId="75" applyNumberFormat="1" applyBorder="1">
      <alignment/>
      <protection/>
    </xf>
    <xf numFmtId="176" fontId="4" fillId="0" borderId="31" xfId="75" applyNumberFormat="1" applyBorder="1" applyAlignment="1">
      <alignment horizontal="right"/>
      <protection/>
    </xf>
    <xf numFmtId="0" fontId="4" fillId="0" borderId="79" xfId="75" applyBorder="1" applyAlignment="1" quotePrefix="1">
      <alignment horizontal="center"/>
      <protection/>
    </xf>
    <xf numFmtId="0" fontId="4" fillId="0" borderId="32" xfId="75" applyFont="1" applyBorder="1" applyAlignment="1">
      <alignment horizontal="center"/>
      <protection/>
    </xf>
    <xf numFmtId="38" fontId="4" fillId="0" borderId="32" xfId="75" applyNumberFormat="1" applyBorder="1">
      <alignment/>
      <protection/>
    </xf>
    <xf numFmtId="176" fontId="4" fillId="0" borderId="32" xfId="75" applyNumberFormat="1" applyBorder="1" applyAlignment="1">
      <alignment horizontal="right"/>
      <protection/>
    </xf>
    <xf numFmtId="0" fontId="4" fillId="0" borderId="0" xfId="75" applyFont="1" applyBorder="1">
      <alignment/>
      <protection/>
    </xf>
    <xf numFmtId="0" fontId="4" fillId="0" borderId="0" xfId="75" applyBorder="1">
      <alignment/>
      <protection/>
    </xf>
    <xf numFmtId="0" fontId="4" fillId="0" borderId="77" xfId="75" applyBorder="1" applyAlignment="1">
      <alignment horizontal="center" vertical="center" wrapText="1"/>
      <protection/>
    </xf>
    <xf numFmtId="0" fontId="4" fillId="0" borderId="0" xfId="75" applyAlignment="1">
      <alignment horizontal="left"/>
      <protection/>
    </xf>
    <xf numFmtId="0" fontId="4" fillId="0" borderId="0" xfId="75" applyProtection="1">
      <alignment/>
      <protection locked="0"/>
    </xf>
    <xf numFmtId="0" fontId="4" fillId="0" borderId="78" xfId="75" applyBorder="1" applyAlignment="1">
      <alignment horizontal="center"/>
      <protection/>
    </xf>
    <xf numFmtId="0" fontId="4" fillId="0" borderId="13" xfId="75" applyBorder="1" applyAlignment="1">
      <alignment horizontal="center"/>
      <protection/>
    </xf>
    <xf numFmtId="0" fontId="4" fillId="0" borderId="20" xfId="75" applyBorder="1" applyAlignment="1">
      <alignment horizontal="centerContinuous"/>
      <protection/>
    </xf>
    <xf numFmtId="176" fontId="4" fillId="0" borderId="17" xfId="75" applyNumberFormat="1" applyBorder="1" applyAlignment="1">
      <alignment horizontal="right"/>
      <protection/>
    </xf>
    <xf numFmtId="176" fontId="4" fillId="0" borderId="71" xfId="75" applyNumberFormat="1" applyBorder="1" applyAlignment="1">
      <alignment horizontal="right"/>
      <protection/>
    </xf>
    <xf numFmtId="0" fontId="4" fillId="0" borderId="0" xfId="75" applyFont="1" applyBorder="1">
      <alignment/>
      <protection/>
    </xf>
    <xf numFmtId="0" fontId="4" fillId="0" borderId="77" xfId="75" applyBorder="1" applyAlignment="1">
      <alignment horizontal="center" wrapText="1"/>
      <protection/>
    </xf>
    <xf numFmtId="0" fontId="4" fillId="0" borderId="37" xfId="75" applyFont="1" applyBorder="1" applyAlignment="1">
      <alignment horizontal="center" vertical="center" wrapText="1"/>
      <protection/>
    </xf>
    <xf numFmtId="0" fontId="4" fillId="0" borderId="80" xfId="75" applyBorder="1" applyAlignment="1">
      <alignment horizontal="center" vertical="top" wrapText="1"/>
      <protection/>
    </xf>
    <xf numFmtId="0" fontId="4" fillId="0" borderId="29" xfId="75" applyBorder="1" applyAlignment="1">
      <alignment horizontal="center" vertical="center" wrapText="1"/>
      <protection/>
    </xf>
    <xf numFmtId="0" fontId="4" fillId="0" borderId="81" xfId="75" applyBorder="1" applyAlignment="1" quotePrefix="1">
      <alignment horizontal="center"/>
      <protection/>
    </xf>
    <xf numFmtId="176" fontId="4" fillId="0" borderId="31" xfId="75" applyNumberFormat="1" applyBorder="1">
      <alignment/>
      <protection/>
    </xf>
    <xf numFmtId="185" fontId="4" fillId="0" borderId="82" xfId="75" applyNumberFormat="1" applyBorder="1" applyProtection="1">
      <alignment/>
      <protection/>
    </xf>
    <xf numFmtId="164" fontId="4" fillId="0" borderId="0" xfId="75" applyNumberFormat="1" applyAlignment="1">
      <alignment horizontal="centerContinuous"/>
      <protection/>
    </xf>
    <xf numFmtId="185" fontId="4" fillId="35" borderId="82" xfId="75" applyNumberFormat="1" applyFill="1" applyBorder="1" applyProtection="1">
      <alignment/>
      <protection/>
    </xf>
    <xf numFmtId="176" fontId="4" fillId="0" borderId="32" xfId="75" applyNumberFormat="1" applyBorder="1">
      <alignment/>
      <protection/>
    </xf>
    <xf numFmtId="0" fontId="4" fillId="0" borderId="0" xfId="75" applyBorder="1" applyAlignment="1" quotePrefix="1">
      <alignment horizontal="left"/>
      <protection/>
    </xf>
    <xf numFmtId="0" fontId="4" fillId="0" borderId="0" xfId="75" applyFont="1" applyBorder="1" applyAlignment="1">
      <alignment horizontal="center"/>
      <protection/>
    </xf>
    <xf numFmtId="0" fontId="4" fillId="0" borderId="0" xfId="75" applyBorder="1" applyAlignment="1" quotePrefix="1">
      <alignment horizontal="center"/>
      <protection/>
    </xf>
    <xf numFmtId="0" fontId="4" fillId="0" borderId="12" xfId="75" applyBorder="1" applyAlignment="1">
      <alignment horizontal="center" vertical="top" wrapText="1"/>
      <protection/>
    </xf>
    <xf numFmtId="0" fontId="4" fillId="0" borderId="11" xfId="75" applyBorder="1" applyAlignment="1">
      <alignment horizontal="center" vertical="center" wrapText="1"/>
      <protection/>
    </xf>
    <xf numFmtId="0" fontId="4" fillId="0" borderId="11" xfId="75" applyFont="1" applyBorder="1" applyAlignment="1">
      <alignment horizontal="center" vertical="center" wrapText="1"/>
      <protection/>
    </xf>
    <xf numFmtId="0" fontId="4" fillId="0" borderId="11" xfId="75" applyBorder="1" applyAlignment="1" quotePrefix="1">
      <alignment horizontal="center" vertical="center" wrapText="1"/>
      <protection/>
    </xf>
    <xf numFmtId="0" fontId="4" fillId="0" borderId="13" xfId="75" applyFont="1" applyBorder="1" applyAlignment="1" quotePrefix="1">
      <alignment horizontal="center" vertical="center" wrapText="1"/>
      <protection/>
    </xf>
    <xf numFmtId="0" fontId="4" fillId="0" borderId="0" xfId="75" applyBorder="1" applyAlignment="1">
      <alignment horizontal="centerContinuous"/>
      <protection/>
    </xf>
    <xf numFmtId="0" fontId="4" fillId="0" borderId="30" xfId="75" applyBorder="1">
      <alignment/>
      <protection/>
    </xf>
    <xf numFmtId="0" fontId="4" fillId="0" borderId="23" xfId="75" applyBorder="1" applyAlignment="1" quotePrefix="1">
      <alignment horizontal="center"/>
      <protection/>
    </xf>
    <xf numFmtId="0" fontId="4" fillId="0" borderId="25" xfId="75" applyBorder="1" applyAlignment="1" quotePrefix="1">
      <alignment horizontal="center"/>
      <protection/>
    </xf>
    <xf numFmtId="0" fontId="4" fillId="0" borderId="25" xfId="75" applyBorder="1" applyAlignment="1">
      <alignment horizontal="left"/>
      <protection/>
    </xf>
    <xf numFmtId="0" fontId="4" fillId="0" borderId="16" xfId="75" applyFont="1" applyBorder="1" applyAlignment="1">
      <alignment horizontal="left"/>
      <protection/>
    </xf>
    <xf numFmtId="0" fontId="4" fillId="0" borderId="17" xfId="75" applyBorder="1">
      <alignment/>
      <protection/>
    </xf>
    <xf numFmtId="38" fontId="4" fillId="0" borderId="17" xfId="75" applyNumberFormat="1" applyBorder="1" applyAlignment="1">
      <alignment horizontal="right"/>
      <protection/>
    </xf>
    <xf numFmtId="6" fontId="4" fillId="0" borderId="17" xfId="75" applyNumberFormat="1" applyBorder="1" applyAlignment="1">
      <alignment horizontal="right"/>
      <protection/>
    </xf>
    <xf numFmtId="0" fontId="4" fillId="0" borderId="30" xfId="75" applyFont="1" applyBorder="1" applyAlignment="1" quotePrefix="1">
      <alignment horizontal="left"/>
      <protection/>
    </xf>
    <xf numFmtId="0" fontId="4" fillId="0" borderId="23" xfId="75" applyBorder="1">
      <alignment/>
      <protection/>
    </xf>
    <xf numFmtId="0" fontId="4" fillId="0" borderId="25" xfId="75" applyBorder="1">
      <alignment/>
      <protection/>
    </xf>
    <xf numFmtId="6" fontId="4" fillId="0" borderId="25" xfId="75" applyNumberFormat="1" applyBorder="1" applyAlignment="1">
      <alignment horizontal="right"/>
      <protection/>
    </xf>
    <xf numFmtId="0" fontId="4" fillId="0" borderId="0" xfId="75" applyBorder="1" applyAlignment="1">
      <alignment horizontal="center"/>
      <protection/>
    </xf>
    <xf numFmtId="0" fontId="4" fillId="0" borderId="0" xfId="76">
      <alignment/>
      <protection/>
    </xf>
    <xf numFmtId="0" fontId="4" fillId="0" borderId="0" xfId="76" applyBorder="1">
      <alignment/>
      <protection/>
    </xf>
    <xf numFmtId="0" fontId="4" fillId="0" borderId="0" xfId="76" applyBorder="1" applyAlignment="1">
      <alignment horizontal="left"/>
      <protection/>
    </xf>
    <xf numFmtId="0" fontId="17" fillId="0" borderId="0" xfId="76" applyFont="1" applyAlignment="1">
      <alignment horizontal="centerContinuous"/>
      <protection/>
    </xf>
    <xf numFmtId="0" fontId="17" fillId="0" borderId="0" xfId="76" applyFont="1" applyAlignment="1" quotePrefix="1">
      <alignment horizontal="left"/>
      <protection/>
    </xf>
    <xf numFmtId="0" fontId="17" fillId="0" borderId="0" xfId="76" applyFont="1" applyAlignment="1">
      <alignment horizontal="left"/>
      <protection/>
    </xf>
    <xf numFmtId="0" fontId="4" fillId="0" borderId="11" xfId="76" applyBorder="1" applyAlignment="1" quotePrefix="1">
      <alignment horizontal="left"/>
      <protection/>
    </xf>
    <xf numFmtId="0" fontId="4" fillId="0" borderId="11" xfId="76" applyFont="1" applyBorder="1" applyAlignment="1">
      <alignment vertical="center" wrapText="1"/>
      <protection/>
    </xf>
    <xf numFmtId="0" fontId="4" fillId="0" borderId="11" xfId="76" applyFont="1" applyBorder="1" applyAlignment="1">
      <alignment horizontal="centerContinuous" vertical="center" wrapText="1"/>
      <protection/>
    </xf>
    <xf numFmtId="0" fontId="4" fillId="0" borderId="11" xfId="76" applyFont="1" applyBorder="1" applyAlignment="1">
      <alignment horizontal="center" wrapText="1"/>
      <protection/>
    </xf>
    <xf numFmtId="0" fontId="4" fillId="0" borderId="34" xfId="76" applyFont="1" applyBorder="1" applyAlignment="1">
      <alignment horizontal="centerContinuous" vertical="center" wrapText="1"/>
      <protection/>
    </xf>
    <xf numFmtId="0" fontId="4" fillId="0" borderId="36" xfId="76" applyFont="1" applyBorder="1" applyAlignment="1">
      <alignment horizontal="center" wrapText="1"/>
      <protection/>
    </xf>
    <xf numFmtId="0" fontId="4" fillId="0" borderId="0" xfId="76" applyBorder="1" applyAlignment="1" quotePrefix="1">
      <alignment horizontal="left" vertical="center"/>
      <protection/>
    </xf>
    <xf numFmtId="0" fontId="4" fillId="0" borderId="0" xfId="76" applyBorder="1" applyAlignment="1">
      <alignment horizontal="centerContinuous" vertical="center" wrapText="1"/>
      <protection/>
    </xf>
    <xf numFmtId="0" fontId="4" fillId="0" borderId="0" xfId="76" applyAlignment="1" applyProtection="1" quotePrefix="1">
      <alignment horizontal="center"/>
      <protection locked="0"/>
    </xf>
    <xf numFmtId="0" fontId="4" fillId="0" borderId="0" xfId="76" applyAlignment="1" applyProtection="1">
      <alignment horizontal="center"/>
      <protection locked="0"/>
    </xf>
    <xf numFmtId="0" fontId="15" fillId="0" borderId="0" xfId="76" applyFont="1" applyBorder="1" applyAlignment="1" applyProtection="1">
      <alignment horizontal="centerContinuous" vertical="center" wrapText="1"/>
      <protection locked="0"/>
    </xf>
    <xf numFmtId="0" fontId="14" fillId="0" borderId="0" xfId="76" applyFont="1" applyBorder="1" applyAlignment="1" applyProtection="1">
      <alignment horizontal="center" vertical="center"/>
      <protection locked="0"/>
    </xf>
    <xf numFmtId="0" fontId="4" fillId="0" borderId="15" xfId="76" applyBorder="1" applyProtection="1">
      <alignment/>
      <protection locked="0"/>
    </xf>
    <xf numFmtId="0" fontId="11" fillId="0" borderId="17" xfId="76" applyFont="1" applyBorder="1" applyAlignment="1" applyProtection="1" quotePrefix="1">
      <alignment horizontal="center" vertical="center" wrapText="1"/>
      <protection locked="0"/>
    </xf>
    <xf numFmtId="0" fontId="4" fillId="0" borderId="14" xfId="76" applyBorder="1" applyAlignment="1">
      <alignment horizontal="center"/>
      <protection/>
    </xf>
    <xf numFmtId="0" fontId="4" fillId="0" borderId="15" xfId="76" applyBorder="1" applyAlignment="1">
      <alignment horizontal="center"/>
      <protection/>
    </xf>
    <xf numFmtId="0" fontId="4" fillId="0" borderId="15" xfId="76" applyBorder="1">
      <alignment/>
      <protection/>
    </xf>
    <xf numFmtId="38" fontId="4" fillId="0" borderId="15" xfId="76" applyNumberFormat="1" applyBorder="1">
      <alignment/>
      <protection/>
    </xf>
    <xf numFmtId="38" fontId="4" fillId="0" borderId="17" xfId="76" applyNumberFormat="1" applyBorder="1">
      <alignment/>
      <protection/>
    </xf>
    <xf numFmtId="0" fontId="4" fillId="0" borderId="0" xfId="76" applyBorder="1" applyAlignment="1">
      <alignment horizontal="center"/>
      <protection/>
    </xf>
    <xf numFmtId="38" fontId="4" fillId="0" borderId="0" xfId="76" applyNumberFormat="1" applyBorder="1">
      <alignment/>
      <protection/>
    </xf>
    <xf numFmtId="38" fontId="4" fillId="0" borderId="20" xfId="76" applyNumberFormat="1" applyBorder="1">
      <alignment/>
      <protection/>
    </xf>
    <xf numFmtId="0" fontId="4" fillId="0" borderId="15" xfId="76" applyBorder="1" applyAlignment="1" quotePrefix="1">
      <alignment horizontal="left"/>
      <protection/>
    </xf>
    <xf numFmtId="0" fontId="8" fillId="0" borderId="0" xfId="76" applyFont="1" applyBorder="1">
      <alignment/>
      <protection/>
    </xf>
    <xf numFmtId="0" fontId="8" fillId="0" borderId="19" xfId="76" applyFont="1" applyBorder="1">
      <alignment/>
      <protection/>
    </xf>
    <xf numFmtId="0" fontId="8" fillId="0" borderId="0" xfId="76" applyFont="1" applyBorder="1" applyAlignment="1">
      <alignment horizontal="center"/>
      <protection/>
    </xf>
    <xf numFmtId="38" fontId="8" fillId="0" borderId="0" xfId="76" applyNumberFormat="1" applyFont="1" applyBorder="1">
      <alignment/>
      <protection/>
    </xf>
    <xf numFmtId="38" fontId="8" fillId="0" borderId="19" xfId="76" applyNumberFormat="1" applyFont="1" applyBorder="1" applyAlignment="1" quotePrefix="1">
      <alignment horizontal="left"/>
      <protection/>
    </xf>
    <xf numFmtId="38" fontId="8" fillId="0" borderId="29" xfId="76" applyNumberFormat="1" applyFont="1" applyBorder="1">
      <alignment/>
      <protection/>
    </xf>
    <xf numFmtId="0" fontId="4" fillId="0" borderId="15" xfId="76" applyFont="1" applyBorder="1">
      <alignment/>
      <protection/>
    </xf>
    <xf numFmtId="0" fontId="4" fillId="0" borderId="16" xfId="76" applyFont="1" applyBorder="1" applyProtection="1">
      <alignment/>
      <protection locked="0"/>
    </xf>
    <xf numFmtId="0" fontId="4" fillId="0" borderId="15" xfId="76" applyFont="1" applyBorder="1" applyAlignment="1">
      <alignment horizontal="center"/>
      <protection/>
    </xf>
    <xf numFmtId="38" fontId="4" fillId="0" borderId="15" xfId="76" applyNumberFormat="1" applyFont="1" applyBorder="1">
      <alignment/>
      <protection/>
    </xf>
    <xf numFmtId="2" fontId="4" fillId="0" borderId="16" xfId="76" applyNumberFormat="1" applyFont="1" applyBorder="1" applyAlignment="1" applyProtection="1" quotePrefix="1">
      <alignment horizontal="left"/>
      <protection locked="0"/>
    </xf>
    <xf numFmtId="14" fontId="4" fillId="0" borderId="31" xfId="76" applyNumberFormat="1" applyFont="1" applyBorder="1" applyAlignment="1" applyProtection="1">
      <alignment horizontal="center"/>
      <protection locked="0"/>
    </xf>
    <xf numFmtId="0" fontId="4" fillId="0" borderId="23" xfId="76" applyFont="1" applyBorder="1">
      <alignment/>
      <protection/>
    </xf>
    <xf numFmtId="0" fontId="4" fillId="0" borderId="30" xfId="76" applyFont="1" applyBorder="1" applyProtection="1">
      <alignment/>
      <protection locked="0"/>
    </xf>
    <xf numFmtId="0" fontId="4" fillId="0" borderId="23" xfId="76" applyFont="1" applyBorder="1" applyAlignment="1">
      <alignment horizontal="center"/>
      <protection/>
    </xf>
    <xf numFmtId="38" fontId="4" fillId="0" borderId="23" xfId="76" applyNumberFormat="1" applyFont="1" applyBorder="1">
      <alignment/>
      <protection/>
    </xf>
    <xf numFmtId="2" fontId="4" fillId="0" borderId="30" xfId="76" applyNumberFormat="1" applyFont="1" applyBorder="1" applyAlignment="1" applyProtection="1" quotePrefix="1">
      <alignment horizontal="left"/>
      <protection locked="0"/>
    </xf>
    <xf numFmtId="14" fontId="4" fillId="0" borderId="32" xfId="76" applyNumberFormat="1" applyFont="1" applyBorder="1" applyAlignment="1" applyProtection="1">
      <alignment horizontal="center"/>
      <protection locked="0"/>
    </xf>
    <xf numFmtId="0" fontId="4" fillId="0" borderId="34" xfId="76" applyFont="1" applyBorder="1" applyAlignment="1" applyProtection="1" quotePrefix="1">
      <alignment horizontal="left"/>
      <protection locked="0"/>
    </xf>
    <xf numFmtId="0" fontId="4" fillId="0" borderId="20" xfId="76" applyBorder="1" applyAlignment="1" applyProtection="1">
      <alignment horizontal="center"/>
      <protection locked="0"/>
    </xf>
    <xf numFmtId="0" fontId="4" fillId="0" borderId="0" xfId="76" applyBorder="1" applyAlignment="1" applyProtection="1" quotePrefix="1">
      <alignment horizontal="center"/>
      <protection locked="0"/>
    </xf>
    <xf numFmtId="0" fontId="14" fillId="0" borderId="0" xfId="76" applyFont="1" applyBorder="1" applyAlignment="1" applyProtection="1">
      <alignment horizontal="centerContinuous" vertical="center" wrapText="1"/>
      <protection locked="0"/>
    </xf>
    <xf numFmtId="0" fontId="4" fillId="0" borderId="23" xfId="76" applyBorder="1">
      <alignment/>
      <protection/>
    </xf>
    <xf numFmtId="0" fontId="4" fillId="0" borderId="23" xfId="76" applyBorder="1" applyAlignment="1">
      <alignment horizontal="center"/>
      <protection/>
    </xf>
    <xf numFmtId="38" fontId="4" fillId="0" borderId="23" xfId="76" applyNumberFormat="1" applyBorder="1">
      <alignment/>
      <protection/>
    </xf>
    <xf numFmtId="0" fontId="4" fillId="0" borderId="34" xfId="76" applyFont="1" applyBorder="1" applyAlignment="1" applyProtection="1">
      <alignment horizontal="left"/>
      <protection locked="0"/>
    </xf>
    <xf numFmtId="0" fontId="4" fillId="0" borderId="0" xfId="77" applyBorder="1" applyAlignment="1" quotePrefix="1">
      <alignment horizontal="right"/>
      <protection/>
    </xf>
    <xf numFmtId="0" fontId="4" fillId="0" borderId="0" xfId="78">
      <alignment/>
      <protection/>
    </xf>
    <xf numFmtId="0" fontId="4" fillId="0" borderId="0" xfId="78" applyAlignment="1">
      <alignment horizontal="right"/>
      <protection/>
    </xf>
    <xf numFmtId="0" fontId="4" fillId="0" borderId="15" xfId="78" applyBorder="1" applyAlignment="1">
      <alignment horizontal="left"/>
      <protection/>
    </xf>
    <xf numFmtId="0" fontId="4" fillId="0" borderId="0" xfId="78" applyBorder="1">
      <alignment/>
      <protection/>
    </xf>
    <xf numFmtId="0" fontId="4" fillId="0" borderId="0" xfId="78" applyBorder="1" applyAlignment="1" quotePrefix="1">
      <alignment horizontal="right"/>
      <protection/>
    </xf>
    <xf numFmtId="0" fontId="4" fillId="0" borderId="0" xfId="78" applyAlignment="1">
      <alignment horizontal="centerContinuous"/>
      <protection/>
    </xf>
    <xf numFmtId="0" fontId="4" fillId="0" borderId="0" xfId="78" applyAlignment="1" quotePrefix="1">
      <alignment horizontal="left"/>
      <protection/>
    </xf>
    <xf numFmtId="0" fontId="4" fillId="0" borderId="10" xfId="78" applyBorder="1" applyAlignment="1" quotePrefix="1">
      <alignment horizontal="center" vertical="center" wrapText="1"/>
      <protection/>
    </xf>
    <xf numFmtId="0" fontId="4" fillId="0" borderId="39" xfId="78" applyBorder="1" applyAlignment="1" quotePrefix="1">
      <alignment horizontal="center" vertical="center" wrapText="1"/>
      <protection/>
    </xf>
    <xf numFmtId="0" fontId="4" fillId="0" borderId="52" xfId="78" applyBorder="1" applyAlignment="1">
      <alignment horizontal="center"/>
      <protection/>
    </xf>
    <xf numFmtId="0" fontId="4" fillId="0" borderId="18" xfId="78" applyBorder="1" applyAlignment="1">
      <alignment horizontal="center" vertical="center" wrapText="1"/>
      <protection/>
    </xf>
    <xf numFmtId="0" fontId="4" fillId="0" borderId="48" xfId="78" applyBorder="1" applyAlignment="1" quotePrefix="1">
      <alignment horizontal="center" vertical="center" wrapText="1"/>
      <protection/>
    </xf>
    <xf numFmtId="0" fontId="4" fillId="0" borderId="48" xfId="78" applyBorder="1" applyAlignment="1">
      <alignment horizontal="center" vertical="center" wrapText="1"/>
      <protection/>
    </xf>
    <xf numFmtId="0" fontId="4" fillId="0" borderId="19" xfId="78" applyBorder="1" applyAlignment="1">
      <alignment horizontal="center" wrapText="1"/>
      <protection/>
    </xf>
    <xf numFmtId="0" fontId="11" fillId="0" borderId="19" xfId="78" applyFont="1" applyBorder="1" applyAlignment="1" quotePrefix="1">
      <alignment horizontal="center" wrapText="1"/>
      <protection/>
    </xf>
    <xf numFmtId="0" fontId="11" fillId="0" borderId="29" xfId="78" applyFont="1" applyBorder="1" applyAlignment="1" quotePrefix="1">
      <alignment horizontal="center" vertical="center" wrapText="1"/>
      <protection/>
    </xf>
    <xf numFmtId="0" fontId="4" fillId="0" borderId="14" xfId="78" applyBorder="1">
      <alignment/>
      <protection/>
    </xf>
    <xf numFmtId="0" fontId="4" fillId="0" borderId="16" xfId="78" applyBorder="1" applyAlignment="1" quotePrefix="1">
      <alignment horizontal="center"/>
      <protection/>
    </xf>
    <xf numFmtId="0" fontId="4" fillId="0" borderId="31" xfId="78" applyBorder="1" applyAlignment="1" quotePrefix="1">
      <alignment horizontal="center"/>
      <protection/>
    </xf>
    <xf numFmtId="0" fontId="4" fillId="0" borderId="14" xfId="78" applyBorder="1" applyAlignment="1" quotePrefix="1">
      <alignment horizontal="center" vertical="center"/>
      <protection/>
    </xf>
    <xf numFmtId="0" fontId="4" fillId="0" borderId="40" xfId="78" applyFont="1" applyBorder="1" applyAlignment="1">
      <alignment horizontal="center" vertical="center"/>
      <protection/>
    </xf>
    <xf numFmtId="4" fontId="4" fillId="0" borderId="15" xfId="78" applyNumberFormat="1" applyFont="1" applyBorder="1" applyAlignment="1" applyProtection="1">
      <alignment horizontal="center"/>
      <protection locked="0"/>
    </xf>
    <xf numFmtId="3" fontId="4" fillId="0" borderId="16" xfId="78" applyNumberFormat="1" applyBorder="1" applyProtection="1">
      <alignment/>
      <protection locked="0"/>
    </xf>
    <xf numFmtId="3" fontId="4" fillId="0" borderId="16" xfId="78" applyNumberFormat="1" applyBorder="1">
      <alignment/>
      <protection/>
    </xf>
    <xf numFmtId="6" fontId="4" fillId="0" borderId="31" xfId="78" applyNumberFormat="1" applyBorder="1">
      <alignment/>
      <protection/>
    </xf>
    <xf numFmtId="0" fontId="4" fillId="0" borderId="40" xfId="78" applyFont="1" applyBorder="1" applyAlignment="1" quotePrefix="1">
      <alignment horizontal="center" vertical="center"/>
      <protection/>
    </xf>
    <xf numFmtId="4" fontId="4" fillId="0" borderId="15" xfId="78" applyNumberFormat="1" applyFont="1" applyBorder="1" applyAlignment="1" applyProtection="1">
      <alignment horizontal="center"/>
      <protection locked="0"/>
    </xf>
    <xf numFmtId="3" fontId="4" fillId="34" borderId="16" xfId="78" applyNumberFormat="1" applyFill="1" applyBorder="1" applyProtection="1">
      <alignment/>
      <protection locked="0"/>
    </xf>
    <xf numFmtId="0" fontId="4" fillId="0" borderId="22" xfId="78" applyBorder="1" applyAlignment="1" quotePrefix="1">
      <alignment horizontal="center" vertical="center"/>
      <protection/>
    </xf>
    <xf numFmtId="0" fontId="4" fillId="0" borderId="50" xfId="78" applyFont="1" applyBorder="1" applyAlignment="1">
      <alignment horizontal="center" vertical="center"/>
      <protection/>
    </xf>
    <xf numFmtId="4" fontId="4" fillId="0" borderId="23" xfId="78" applyNumberFormat="1" applyFont="1" applyBorder="1" applyAlignment="1" applyProtection="1">
      <alignment horizontal="center"/>
      <protection locked="0"/>
    </xf>
    <xf numFmtId="3" fontId="4" fillId="0" borderId="30" xfId="78" applyNumberFormat="1" applyBorder="1" applyProtection="1">
      <alignment/>
      <protection locked="0"/>
    </xf>
    <xf numFmtId="3" fontId="4" fillId="0" borderId="30" xfId="78" applyNumberFormat="1" applyBorder="1">
      <alignment/>
      <protection/>
    </xf>
    <xf numFmtId="6" fontId="4" fillId="0" borderId="32" xfId="78" applyNumberFormat="1" applyBorder="1">
      <alignment/>
      <protection/>
    </xf>
    <xf numFmtId="0" fontId="4" fillId="0" borderId="0" xfId="78" applyAlignment="1">
      <alignment vertical="center"/>
      <protection/>
    </xf>
    <xf numFmtId="0" fontId="4" fillId="0" borderId="83" xfId="78" applyBorder="1" applyAlignment="1" quotePrefix="1">
      <alignment horizontal="center" vertical="center"/>
      <protection/>
    </xf>
    <xf numFmtId="0" fontId="4" fillId="0" borderId="46" xfId="78" applyFont="1" applyBorder="1" applyAlignment="1">
      <alignment horizontal="center" vertical="center"/>
      <protection/>
    </xf>
    <xf numFmtId="0" fontId="4" fillId="33" borderId="45" xfId="78" applyFont="1" applyFill="1" applyBorder="1" applyAlignment="1">
      <alignment horizontal="center"/>
      <protection/>
    </xf>
    <xf numFmtId="3" fontId="4" fillId="0" borderId="44" xfId="78" applyNumberFormat="1" applyBorder="1">
      <alignment/>
      <protection/>
    </xf>
    <xf numFmtId="6" fontId="4" fillId="0" borderId="70" xfId="78" applyNumberFormat="1" applyBorder="1">
      <alignment/>
      <protection/>
    </xf>
    <xf numFmtId="0" fontId="4" fillId="0" borderId="0" xfId="78" applyBorder="1" applyAlignment="1" quotePrefix="1">
      <alignment horizontal="center"/>
      <protection/>
    </xf>
    <xf numFmtId="0" fontId="0" fillId="36" borderId="84" xfId="0" applyFill="1" applyBorder="1" applyAlignment="1">
      <alignment horizontal="centerContinuous" vertical="center"/>
    </xf>
    <xf numFmtId="0" fontId="0" fillId="36" borderId="85" xfId="0" applyFill="1" applyBorder="1" applyAlignment="1">
      <alignment horizontal="centerContinuous" vertical="center"/>
    </xf>
    <xf numFmtId="0" fontId="0" fillId="36" borderId="86" xfId="0" applyFill="1" applyBorder="1" applyAlignment="1">
      <alignment horizontal="center" vertical="center"/>
    </xf>
    <xf numFmtId="0" fontId="0" fillId="36" borderId="87" xfId="0" applyFill="1" applyBorder="1" applyAlignment="1">
      <alignment horizontal="center" vertical="center"/>
    </xf>
    <xf numFmtId="0" fontId="0" fillId="36" borderId="88" xfId="0" applyFill="1" applyBorder="1" applyAlignment="1">
      <alignment horizontal="center" vertical="center"/>
    </xf>
    <xf numFmtId="0" fontId="0" fillId="36" borderId="89" xfId="0" applyFill="1" applyBorder="1" applyAlignment="1">
      <alignment horizontal="center" vertical="center"/>
    </xf>
    <xf numFmtId="0" fontId="0" fillId="36" borderId="88" xfId="0" applyFill="1" applyBorder="1" applyAlignment="1" quotePrefix="1">
      <alignment horizontal="center" vertical="center"/>
    </xf>
    <xf numFmtId="0" fontId="0" fillId="36" borderId="90" xfId="0" applyFill="1" applyBorder="1" applyAlignment="1">
      <alignment horizontal="center" vertical="center"/>
    </xf>
    <xf numFmtId="0" fontId="0" fillId="36" borderId="91" xfId="0" applyFill="1" applyBorder="1" applyAlignment="1">
      <alignment horizontal="center" vertical="center"/>
    </xf>
    <xf numFmtId="0" fontId="26" fillId="36" borderId="89" xfId="0" applyFont="1" applyFill="1" applyBorder="1" applyAlignment="1">
      <alignment horizontal="center" vertical="center"/>
    </xf>
    <xf numFmtId="38" fontId="4" fillId="0" borderId="50" xfId="65" applyNumberFormat="1" applyBorder="1" applyAlignment="1">
      <alignment/>
      <protection/>
    </xf>
    <xf numFmtId="0" fontId="4" fillId="0" borderId="27" xfId="65" applyFont="1" applyBorder="1">
      <alignment/>
      <protection/>
    </xf>
    <xf numFmtId="0" fontId="4" fillId="0" borderId="23" xfId="65" applyFont="1" applyBorder="1">
      <alignment/>
      <protection/>
    </xf>
    <xf numFmtId="2" fontId="4" fillId="0" borderId="23" xfId="65" applyNumberFormat="1" applyFont="1" applyBorder="1" applyAlignment="1" quotePrefix="1">
      <alignment horizontal="left" wrapText="1"/>
      <protection/>
    </xf>
    <xf numFmtId="14" fontId="4" fillId="0" borderId="0" xfId="75" applyNumberFormat="1" applyFont="1" applyBorder="1" applyAlignment="1">
      <alignment horizontal="center"/>
      <protection/>
    </xf>
    <xf numFmtId="0" fontId="4" fillId="0" borderId="0" xfId="75" applyFont="1" applyBorder="1" applyAlignment="1" quotePrefix="1">
      <alignment horizontal="left"/>
      <protection/>
    </xf>
    <xf numFmtId="6" fontId="4" fillId="0" borderId="0" xfId="75" applyNumberFormat="1" applyBorder="1" applyAlignment="1">
      <alignment horizontal="right"/>
      <protection/>
    </xf>
    <xf numFmtId="0" fontId="4" fillId="0" borderId="0" xfId="75" applyFont="1" applyAlignment="1" quotePrefix="1">
      <alignment horizontal="left"/>
      <protection/>
    </xf>
    <xf numFmtId="14" fontId="4" fillId="0" borderId="15" xfId="61" applyNumberFormat="1" applyFont="1" applyBorder="1" applyAlignment="1" applyProtection="1">
      <alignment horizontal="left"/>
      <protection locked="0"/>
    </xf>
    <xf numFmtId="37" fontId="4" fillId="34" borderId="40" xfId="65" applyNumberFormat="1" applyFill="1" applyBorder="1" applyAlignment="1" applyProtection="1">
      <alignment horizontal="right"/>
      <protection locked="0"/>
    </xf>
    <xf numFmtId="0" fontId="4" fillId="34" borderId="40" xfId="65" applyFill="1" applyBorder="1" applyProtection="1">
      <alignment/>
      <protection locked="0"/>
    </xf>
    <xf numFmtId="189" fontId="4" fillId="0" borderId="15" xfId="62" applyNumberFormat="1" applyBorder="1" applyAlignment="1">
      <alignment horizontal="left"/>
      <protection/>
    </xf>
    <xf numFmtId="189" fontId="4" fillId="0" borderId="15" xfId="64" applyNumberFormat="1" applyBorder="1" applyAlignment="1">
      <alignment horizontal="left"/>
      <protection/>
    </xf>
    <xf numFmtId="189" fontId="4" fillId="0" borderId="15" xfId="65" applyNumberFormat="1" applyBorder="1" applyAlignment="1">
      <alignment horizontal="left"/>
      <protection/>
    </xf>
    <xf numFmtId="189" fontId="4" fillId="0" borderId="15" xfId="66" applyNumberFormat="1" applyBorder="1" applyAlignment="1">
      <alignment horizontal="left"/>
      <protection/>
    </xf>
    <xf numFmtId="189" fontId="4" fillId="0" borderId="15" xfId="70" applyNumberFormat="1" applyBorder="1" applyAlignment="1">
      <alignment horizontal="left"/>
      <protection/>
    </xf>
    <xf numFmtId="189" fontId="4" fillId="0" borderId="15" xfId="71" applyNumberFormat="1" applyBorder="1" applyAlignment="1">
      <alignment horizontal="left"/>
      <protection/>
    </xf>
    <xf numFmtId="189" fontId="4" fillId="0" borderId="15" xfId="73" applyNumberFormat="1" applyBorder="1" applyAlignment="1">
      <alignment horizontal="left"/>
      <protection/>
    </xf>
    <xf numFmtId="189" fontId="4" fillId="0" borderId="15" xfId="74" applyNumberFormat="1" applyBorder="1" applyAlignment="1">
      <alignment horizontal="left"/>
      <protection/>
    </xf>
    <xf numFmtId="189" fontId="4" fillId="0" borderId="15" xfId="75" applyNumberFormat="1" applyBorder="1" applyAlignment="1">
      <alignment horizontal="left"/>
      <protection/>
    </xf>
    <xf numFmtId="189" fontId="4" fillId="0" borderId="15" xfId="78" applyNumberFormat="1" applyBorder="1" applyAlignment="1">
      <alignment horizontal="left"/>
      <protection/>
    </xf>
    <xf numFmtId="189" fontId="4" fillId="0" borderId="10" xfId="74" applyNumberFormat="1" applyBorder="1">
      <alignment/>
      <protection/>
    </xf>
    <xf numFmtId="189" fontId="4" fillId="0" borderId="11" xfId="74" applyNumberFormat="1" applyBorder="1">
      <alignment/>
      <protection/>
    </xf>
    <xf numFmtId="0" fontId="4" fillId="0" borderId="61" xfId="74" applyBorder="1">
      <alignment/>
      <protection/>
    </xf>
    <xf numFmtId="0" fontId="4" fillId="0" borderId="0" xfId="73" applyFont="1">
      <alignment/>
      <protection/>
    </xf>
    <xf numFmtId="0" fontId="4" fillId="0" borderId="61" xfId="71" applyFont="1" applyBorder="1" applyAlignment="1">
      <alignment horizontal="left" wrapText="1"/>
      <protection/>
    </xf>
    <xf numFmtId="38" fontId="4" fillId="0" borderId="16" xfId="65" applyNumberFormat="1" applyBorder="1" applyAlignment="1" applyProtection="1">
      <alignment horizontal="right"/>
      <protection locked="0"/>
    </xf>
    <xf numFmtId="3" fontId="4" fillId="0" borderId="31" xfId="75" applyNumberFormat="1" applyBorder="1">
      <alignment/>
      <protection/>
    </xf>
    <xf numFmtId="3" fontId="4" fillId="0" borderId="32" xfId="75" applyNumberFormat="1" applyBorder="1">
      <alignment/>
      <protection/>
    </xf>
    <xf numFmtId="3" fontId="4" fillId="0" borderId="71" xfId="75" applyNumberFormat="1" applyBorder="1" applyAlignment="1">
      <alignment horizontal="center"/>
      <protection/>
    </xf>
    <xf numFmtId="5" fontId="4" fillId="0" borderId="71" xfId="75" applyNumberFormat="1" applyBorder="1" applyAlignment="1">
      <alignment horizontal="right"/>
      <protection/>
    </xf>
    <xf numFmtId="0" fontId="4" fillId="0" borderId="0" xfId="76" applyBorder="1" applyAlignment="1" applyProtection="1" quotePrefix="1">
      <alignment horizontal="center"/>
      <protection/>
    </xf>
    <xf numFmtId="0" fontId="15" fillId="0" borderId="0" xfId="76" applyFont="1" applyBorder="1" applyAlignment="1" applyProtection="1">
      <alignment horizontal="centerContinuous" vertical="center" wrapText="1"/>
      <protection/>
    </xf>
    <xf numFmtId="0" fontId="15" fillId="0" borderId="0" xfId="76" applyFont="1" applyBorder="1" applyAlignment="1" applyProtection="1">
      <alignment horizontal="center" vertical="center"/>
      <protection/>
    </xf>
    <xf numFmtId="0" fontId="4" fillId="0" borderId="0" xfId="76" applyFont="1" applyBorder="1" applyAlignment="1" applyProtection="1">
      <alignment horizontal="centerContinuous" vertical="center" wrapText="1"/>
      <protection/>
    </xf>
    <xf numFmtId="0" fontId="4" fillId="0" borderId="14" xfId="61" applyFont="1" applyBorder="1" applyProtection="1">
      <alignment/>
      <protection locked="0"/>
    </xf>
    <xf numFmtId="0" fontId="4" fillId="0" borderId="0" xfId="67" applyProtection="1">
      <alignment/>
      <protection locked="0"/>
    </xf>
    <xf numFmtId="0" fontId="4" fillId="0" borderId="0" xfId="67" applyAlignment="1" applyProtection="1">
      <alignment vertical="center"/>
      <protection locked="0"/>
    </xf>
    <xf numFmtId="0" fontId="8" fillId="0" borderId="0" xfId="67" applyFont="1" applyProtection="1">
      <alignment/>
      <protection locked="0"/>
    </xf>
    <xf numFmtId="0" fontId="4" fillId="0" borderId="0" xfId="67" applyFont="1" applyProtection="1">
      <alignment/>
      <protection locked="0"/>
    </xf>
    <xf numFmtId="0" fontId="4" fillId="0" borderId="0" xfId="67" applyFont="1" applyAlignment="1" applyProtection="1">
      <alignment vertical="center"/>
      <protection locked="0"/>
    </xf>
    <xf numFmtId="0" fontId="4" fillId="0" borderId="0" xfId="67" applyBorder="1" applyProtection="1">
      <alignment/>
      <protection locked="0"/>
    </xf>
    <xf numFmtId="38" fontId="4" fillId="0" borderId="0" xfId="67" applyNumberFormat="1" applyBorder="1" applyProtection="1">
      <alignment/>
      <protection locked="0"/>
    </xf>
    <xf numFmtId="0" fontId="4" fillId="0" borderId="0" xfId="69" applyProtection="1">
      <alignment/>
      <protection locked="0"/>
    </xf>
    <xf numFmtId="0" fontId="6" fillId="0" borderId="0" xfId="69" applyFont="1" applyAlignment="1" applyProtection="1">
      <alignment horizontal="centerContinuous"/>
      <protection locked="0"/>
    </xf>
    <xf numFmtId="0" fontId="19" fillId="0" borderId="0" xfId="69" applyFont="1" applyAlignment="1" applyProtection="1">
      <alignment horizontal="centerContinuous"/>
      <protection locked="0"/>
    </xf>
    <xf numFmtId="0" fontId="4" fillId="0" borderId="0" xfId="69" applyBorder="1" applyAlignment="1" applyProtection="1" quotePrefix="1">
      <alignment horizontal="center"/>
      <protection locked="0"/>
    </xf>
    <xf numFmtId="0" fontId="4" fillId="0" borderId="0" xfId="67" applyProtection="1">
      <alignment/>
      <protection/>
    </xf>
    <xf numFmtId="0" fontId="4" fillId="0" borderId="0" xfId="67" applyAlignment="1" applyProtection="1">
      <alignment horizontal="right"/>
      <protection/>
    </xf>
    <xf numFmtId="189" fontId="4" fillId="0" borderId="15" xfId="67" applyNumberFormat="1" applyBorder="1" applyAlignment="1" applyProtection="1">
      <alignment horizontal="center"/>
      <protection/>
    </xf>
    <xf numFmtId="0" fontId="4" fillId="0" borderId="15" xfId="67" applyBorder="1" applyAlignment="1" applyProtection="1">
      <alignment horizontal="center"/>
      <protection/>
    </xf>
    <xf numFmtId="0" fontId="4" fillId="0" borderId="0" xfId="69" applyAlignment="1" applyProtection="1">
      <alignment horizontal="right"/>
      <protection/>
    </xf>
    <xf numFmtId="189" fontId="4" fillId="0" borderId="15" xfId="69" applyNumberFormat="1" applyBorder="1" applyAlignment="1" applyProtection="1">
      <alignment horizontal="right"/>
      <protection/>
    </xf>
    <xf numFmtId="0" fontId="4" fillId="0" borderId="15" xfId="69" applyBorder="1" applyAlignment="1" applyProtection="1">
      <alignment horizontal="right"/>
      <protection/>
    </xf>
    <xf numFmtId="0" fontId="4" fillId="0" borderId="0" xfId="69" applyProtection="1">
      <alignment/>
      <protection/>
    </xf>
    <xf numFmtId="0" fontId="4" fillId="0" borderId="0" xfId="69" applyBorder="1" applyAlignment="1" applyProtection="1">
      <alignment horizontal="right"/>
      <protection/>
    </xf>
    <xf numFmtId="0" fontId="19" fillId="0" borderId="0" xfId="69" applyFont="1" applyAlignment="1" applyProtection="1">
      <alignment horizontal="centerContinuous"/>
      <protection/>
    </xf>
    <xf numFmtId="0" fontId="4" fillId="0" borderId="0" xfId="69" applyFont="1" applyProtection="1">
      <alignment/>
      <protection/>
    </xf>
    <xf numFmtId="0" fontId="4" fillId="0" borderId="0" xfId="69" applyBorder="1" applyAlignment="1" applyProtection="1">
      <alignment horizontal="left"/>
      <protection/>
    </xf>
    <xf numFmtId="0" fontId="4" fillId="0" borderId="0" xfId="69" applyBorder="1" applyProtection="1">
      <alignment/>
      <protection/>
    </xf>
    <xf numFmtId="0" fontId="4" fillId="0" borderId="92" xfId="69" applyBorder="1" applyProtection="1">
      <alignment/>
      <protection/>
    </xf>
    <xf numFmtId="0" fontId="0" fillId="0" borderId="71" xfId="0" applyBorder="1" applyAlignment="1" applyProtection="1">
      <alignment horizontal="centerContinuous" vertical="center"/>
      <protection/>
    </xf>
    <xf numFmtId="0" fontId="4" fillId="0" borderId="13" xfId="69" applyBorder="1" applyProtection="1">
      <alignment/>
      <protection/>
    </xf>
    <xf numFmtId="0" fontId="4" fillId="0" borderId="0" xfId="78" applyFont="1">
      <alignment/>
      <protection/>
    </xf>
    <xf numFmtId="0" fontId="20" fillId="0" borderId="15" xfId="65" applyFont="1" applyBorder="1" applyAlignment="1" applyProtection="1">
      <alignment horizontal="center"/>
      <protection locked="0"/>
    </xf>
    <xf numFmtId="0" fontId="16" fillId="0" borderId="22" xfId="65" applyFont="1" applyBorder="1" applyAlignment="1" applyProtection="1">
      <alignment horizontal="left"/>
      <protection locked="0"/>
    </xf>
    <xf numFmtId="0" fontId="4" fillId="0" borderId="34" xfId="65" applyBorder="1" applyAlignment="1" applyProtection="1">
      <alignment horizontal="left"/>
      <protection locked="0"/>
    </xf>
    <xf numFmtId="0" fontId="4" fillId="0" borderId="36" xfId="65" applyBorder="1" applyAlignment="1" applyProtection="1">
      <alignment horizontal="left"/>
      <protection locked="0"/>
    </xf>
    <xf numFmtId="0" fontId="4" fillId="0" borderId="14" xfId="65" applyBorder="1" applyAlignment="1" applyProtection="1">
      <alignment horizontal="left"/>
      <protection locked="0"/>
    </xf>
    <xf numFmtId="0" fontId="4" fillId="0" borderId="17" xfId="65" applyBorder="1" applyAlignment="1" applyProtection="1">
      <alignment horizontal="left"/>
      <protection locked="0"/>
    </xf>
    <xf numFmtId="0" fontId="4" fillId="0" borderId="23" xfId="65" applyBorder="1" applyAlignment="1" applyProtection="1">
      <alignment horizontal="left"/>
      <protection locked="0"/>
    </xf>
    <xf numFmtId="0" fontId="4" fillId="0" borderId="25" xfId="65" applyBorder="1" applyAlignment="1" applyProtection="1">
      <alignment horizontal="left"/>
      <protection locked="0"/>
    </xf>
    <xf numFmtId="0" fontId="4" fillId="0" borderId="15" xfId="65" applyBorder="1" applyAlignment="1" applyProtection="1">
      <alignment horizontal="left" wrapText="1"/>
      <protection locked="0"/>
    </xf>
    <xf numFmtId="0" fontId="4" fillId="0" borderId="21" xfId="78" applyFont="1" applyBorder="1" applyAlignment="1">
      <alignment horizontal="center" wrapText="1"/>
      <protection/>
    </xf>
    <xf numFmtId="0" fontId="4" fillId="0" borderId="19" xfId="78" applyFont="1" applyBorder="1" applyAlignment="1">
      <alignment horizontal="center" wrapText="1"/>
      <protection/>
    </xf>
    <xf numFmtId="0" fontId="4" fillId="0" borderId="52" xfId="78" applyFont="1" applyBorder="1" applyAlignment="1">
      <alignment horizontal="center"/>
      <protection/>
    </xf>
    <xf numFmtId="0" fontId="11" fillId="0" borderId="19" xfId="78" applyFont="1" applyBorder="1" applyAlignment="1">
      <alignment horizontal="center" wrapText="1"/>
      <protection/>
    </xf>
    <xf numFmtId="0" fontId="4" fillId="0" borderId="52" xfId="78" applyFont="1" applyBorder="1" applyAlignment="1">
      <alignment horizontal="center" wrapText="1"/>
      <protection/>
    </xf>
    <xf numFmtId="0" fontId="4" fillId="0" borderId="48" xfId="78" applyFont="1" applyBorder="1" applyAlignment="1">
      <alignment horizontal="center" wrapText="1"/>
      <protection/>
    </xf>
    <xf numFmtId="0" fontId="4" fillId="0" borderId="0" xfId="78" applyBorder="1" applyAlignment="1">
      <alignment horizontal="center" wrapText="1"/>
      <protection/>
    </xf>
    <xf numFmtId="0" fontId="4" fillId="0" borderId="13" xfId="78" applyFont="1" applyBorder="1" applyAlignment="1">
      <alignment horizontal="center" wrapText="1"/>
      <protection/>
    </xf>
    <xf numFmtId="0" fontId="4" fillId="0" borderId="29" xfId="78" applyBorder="1" applyAlignment="1">
      <alignment horizontal="center" wrapText="1"/>
      <protection/>
    </xf>
    <xf numFmtId="0" fontId="4" fillId="0" borderId="29" xfId="78" applyFont="1" applyBorder="1" applyAlignment="1">
      <alignment horizontal="center" vertical="center" wrapText="1"/>
      <protection/>
    </xf>
    <xf numFmtId="0" fontId="4" fillId="0" borderId="15" xfId="65" applyFont="1" applyBorder="1" applyAlignment="1">
      <alignment wrapText="1"/>
      <protection/>
    </xf>
    <xf numFmtId="0" fontId="4" fillId="34" borderId="16" xfId="65" applyFill="1" applyBorder="1">
      <alignment/>
      <protection/>
    </xf>
    <xf numFmtId="38" fontId="4" fillId="34" borderId="16" xfId="65" applyNumberFormat="1" applyFill="1" applyBorder="1" applyAlignment="1" applyProtection="1">
      <alignment/>
      <protection locked="0"/>
    </xf>
    <xf numFmtId="0" fontId="4" fillId="0" borderId="15" xfId="61" applyFont="1" applyBorder="1" applyAlignment="1" applyProtection="1">
      <alignment horizontal="centerContinuous"/>
      <protection locked="0"/>
    </xf>
    <xf numFmtId="0" fontId="4" fillId="0" borderId="15" xfId="61" applyBorder="1" applyAlignment="1">
      <alignment horizontal="centerContinuous"/>
      <protection/>
    </xf>
    <xf numFmtId="0" fontId="8" fillId="0" borderId="59" xfId="61" applyFont="1" applyBorder="1">
      <alignment/>
      <protection/>
    </xf>
    <xf numFmtId="0" fontId="4" fillId="0" borderId="38" xfId="61" applyBorder="1">
      <alignment/>
      <protection/>
    </xf>
    <xf numFmtId="0" fontId="4" fillId="0" borderId="0" xfId="74" applyBorder="1" applyProtection="1">
      <alignment/>
      <protection/>
    </xf>
    <xf numFmtId="9" fontId="4" fillId="0" borderId="63" xfId="68" applyNumberFormat="1" applyBorder="1" applyAlignment="1" applyProtection="1">
      <alignment horizontal="center"/>
      <protection locked="0"/>
    </xf>
    <xf numFmtId="9" fontId="4" fillId="0" borderId="65" xfId="68" applyNumberFormat="1" applyBorder="1" applyAlignment="1" applyProtection="1">
      <alignment horizontal="center"/>
      <protection/>
    </xf>
    <xf numFmtId="9" fontId="4" fillId="0" borderId="66" xfId="68" applyNumberFormat="1" applyBorder="1" applyAlignment="1" applyProtection="1">
      <alignment horizontal="center"/>
      <protection locked="0"/>
    </xf>
    <xf numFmtId="0" fontId="13" fillId="0" borderId="18" xfId="61" applyFont="1" applyBorder="1" applyProtection="1">
      <alignment/>
      <protection/>
    </xf>
    <xf numFmtId="0" fontId="4" fillId="0" borderId="0" xfId="61" applyBorder="1" applyProtection="1">
      <alignment/>
      <protection/>
    </xf>
    <xf numFmtId="14" fontId="4" fillId="0" borderId="0" xfId="61" applyNumberFormat="1" applyBorder="1" applyAlignment="1" applyProtection="1">
      <alignment horizontal="center"/>
      <protection/>
    </xf>
    <xf numFmtId="0" fontId="13" fillId="0" borderId="18" xfId="61" applyFont="1" applyBorder="1" applyAlignment="1" applyProtection="1">
      <alignment horizontal="right"/>
      <protection/>
    </xf>
    <xf numFmtId="0" fontId="4" fillId="0" borderId="0" xfId="61" applyNumberFormat="1" applyFont="1" applyBorder="1" applyProtection="1">
      <alignment/>
      <protection/>
    </xf>
    <xf numFmtId="0" fontId="4" fillId="0" borderId="0" xfId="61" applyFont="1" applyBorder="1" applyProtection="1">
      <alignment/>
      <protection/>
    </xf>
    <xf numFmtId="0" fontId="4" fillId="0" borderId="0" xfId="61" applyFont="1" applyBorder="1" applyAlignment="1" applyProtection="1">
      <alignment horizontal="right"/>
      <protection/>
    </xf>
    <xf numFmtId="0" fontId="4" fillId="0" borderId="0" xfId="61" applyBorder="1" applyAlignment="1" applyProtection="1">
      <alignment horizontal="right"/>
      <protection/>
    </xf>
    <xf numFmtId="14" fontId="4" fillId="0" borderId="0" xfId="61" applyNumberFormat="1" applyFont="1" applyBorder="1" applyProtection="1">
      <alignment/>
      <protection/>
    </xf>
    <xf numFmtId="0" fontId="4" fillId="0" borderId="18" xfId="61" applyBorder="1" applyProtection="1">
      <alignment/>
      <protection/>
    </xf>
    <xf numFmtId="0" fontId="4" fillId="0" borderId="22" xfId="61" applyBorder="1" applyProtection="1">
      <alignment/>
      <protection/>
    </xf>
    <xf numFmtId="0" fontId="4" fillId="0" borderId="23" xfId="61" applyBorder="1" applyProtection="1">
      <alignment/>
      <protection/>
    </xf>
    <xf numFmtId="0" fontId="4" fillId="0" borderId="14" xfId="61" applyFont="1" applyBorder="1" applyProtection="1">
      <alignment/>
      <protection locked="0"/>
    </xf>
    <xf numFmtId="38" fontId="4" fillId="0" borderId="16" xfId="65" applyNumberFormat="1" applyBorder="1" applyAlignment="1">
      <alignment horizontal="right"/>
      <protection/>
    </xf>
    <xf numFmtId="38" fontId="4" fillId="33" borderId="16" xfId="65" applyNumberFormat="1" applyFill="1" applyBorder="1" applyAlignment="1">
      <alignment horizontal="right"/>
      <protection/>
    </xf>
    <xf numFmtId="38" fontId="4" fillId="0" borderId="16" xfId="65" applyNumberFormat="1" applyBorder="1" applyAlignment="1">
      <alignment horizontal="right" vertical="top"/>
      <protection/>
    </xf>
    <xf numFmtId="0" fontId="4" fillId="0" borderId="17" xfId="62" applyBorder="1">
      <alignment/>
      <protection/>
    </xf>
    <xf numFmtId="0" fontId="11" fillId="0" borderId="17" xfId="62" applyFont="1" applyBorder="1" applyAlignment="1" quotePrefix="1">
      <alignment horizontal="center" vertical="center" wrapText="1"/>
      <protection/>
    </xf>
    <xf numFmtId="0" fontId="4" fillId="33" borderId="17" xfId="62" applyFill="1" applyBorder="1">
      <alignment/>
      <protection/>
    </xf>
    <xf numFmtId="38" fontId="8" fillId="0" borderId="17" xfId="62" applyNumberFormat="1" applyFont="1" applyBorder="1" applyAlignment="1">
      <alignment horizontal="right"/>
      <protection/>
    </xf>
    <xf numFmtId="38" fontId="4" fillId="33" borderId="17" xfId="62" applyNumberFormat="1" applyFill="1" applyBorder="1" applyAlignment="1">
      <alignment horizontal="right"/>
      <protection/>
    </xf>
    <xf numFmtId="0" fontId="8" fillId="0" borderId="25" xfId="62" applyFont="1" applyBorder="1" applyAlignment="1">
      <alignment horizontal="right"/>
      <protection/>
    </xf>
    <xf numFmtId="0" fontId="4" fillId="0" borderId="39" xfId="62" applyFont="1" applyBorder="1" applyAlignment="1">
      <alignment horizontal="center" vertical="center" wrapText="1"/>
      <protection/>
    </xf>
    <xf numFmtId="0" fontId="4" fillId="0" borderId="40" xfId="62" applyBorder="1">
      <alignment/>
      <protection/>
    </xf>
    <xf numFmtId="0" fontId="11" fillId="0" borderId="40" xfId="62" applyFont="1" applyBorder="1" applyAlignment="1" quotePrefix="1">
      <alignment horizontal="center" vertical="center" wrapText="1"/>
      <protection/>
    </xf>
    <xf numFmtId="0" fontId="4" fillId="33" borderId="40" xfId="62" applyFill="1" applyBorder="1">
      <alignment/>
      <protection/>
    </xf>
    <xf numFmtId="38" fontId="4" fillId="0" borderId="40" xfId="62" applyNumberFormat="1" applyBorder="1">
      <alignment/>
      <protection/>
    </xf>
    <xf numFmtId="38" fontId="4" fillId="0" borderId="40" xfId="62" applyNumberFormat="1" applyBorder="1" applyAlignment="1">
      <alignment vertical="top"/>
      <protection/>
    </xf>
    <xf numFmtId="38" fontId="14" fillId="33" borderId="40" xfId="62" applyNumberFormat="1" applyFont="1" applyFill="1" applyBorder="1" applyAlignment="1">
      <alignment horizontal="center"/>
      <protection/>
    </xf>
    <xf numFmtId="38" fontId="4" fillId="0" borderId="48" xfId="62" applyNumberFormat="1" applyBorder="1">
      <alignment/>
      <protection/>
    </xf>
    <xf numFmtId="38" fontId="8" fillId="0" borderId="40" xfId="62" applyNumberFormat="1" applyFont="1" applyBorder="1">
      <alignment/>
      <protection/>
    </xf>
    <xf numFmtId="38" fontId="4" fillId="33" borderId="40" xfId="62" applyNumberFormat="1" applyFill="1" applyBorder="1">
      <alignment/>
      <protection/>
    </xf>
    <xf numFmtId="38" fontId="4" fillId="0" borderId="48" xfId="62" applyNumberFormat="1" applyBorder="1" applyAlignment="1">
      <alignment horizontal="right"/>
      <protection/>
    </xf>
    <xf numFmtId="0" fontId="8" fillId="0" borderId="50" xfId="62" applyFont="1" applyBorder="1">
      <alignment/>
      <protection/>
    </xf>
    <xf numFmtId="0" fontId="4" fillId="0" borderId="17" xfId="62" applyNumberFormat="1" applyBorder="1" applyAlignment="1">
      <alignment horizontal="right" vertical="top"/>
      <protection/>
    </xf>
    <xf numFmtId="0" fontId="8" fillId="0" borderId="17" xfId="62" applyNumberFormat="1" applyFont="1" applyBorder="1" applyAlignment="1">
      <alignment horizontal="right"/>
      <protection/>
    </xf>
    <xf numFmtId="0" fontId="4" fillId="33" borderId="17" xfId="62" applyNumberFormat="1" applyFill="1" applyBorder="1" applyAlignment="1">
      <alignment horizontal="right"/>
      <protection/>
    </xf>
    <xf numFmtId="0" fontId="8" fillId="0" borderId="25" xfId="62" applyNumberFormat="1" applyFont="1" applyBorder="1" applyAlignment="1">
      <alignment horizontal="right"/>
      <protection/>
    </xf>
    <xf numFmtId="0" fontId="8" fillId="0" borderId="17" xfId="62" applyNumberFormat="1" applyFont="1" applyBorder="1" applyAlignment="1">
      <alignment horizontal="right" vertical="top"/>
      <protection/>
    </xf>
    <xf numFmtId="38" fontId="8" fillId="0" borderId="50" xfId="62" applyNumberFormat="1" applyFont="1" applyBorder="1">
      <alignment/>
      <protection/>
    </xf>
    <xf numFmtId="0" fontId="4" fillId="0" borderId="18" xfId="61" applyFont="1" applyBorder="1" applyAlignment="1">
      <alignment horizontal="centerContinuous" wrapText="1"/>
      <protection/>
    </xf>
    <xf numFmtId="0" fontId="13" fillId="0" borderId="18" xfId="61" applyFont="1" applyBorder="1" applyAlignment="1">
      <alignment horizontal="left"/>
      <protection/>
    </xf>
    <xf numFmtId="0" fontId="12" fillId="0" borderId="15" xfId="61" applyFont="1" applyBorder="1">
      <alignment/>
      <protection/>
    </xf>
    <xf numFmtId="0" fontId="4" fillId="0" borderId="15" xfId="71" applyFont="1" applyBorder="1" applyAlignment="1">
      <alignment horizontal="left" wrapText="1"/>
      <protection/>
    </xf>
    <xf numFmtId="0" fontId="17" fillId="0" borderId="0" xfId="63" applyFont="1" applyAlignment="1">
      <alignment horizontal="centerContinuous"/>
      <protection/>
    </xf>
    <xf numFmtId="0" fontId="4" fillId="0" borderId="33" xfId="63" applyFont="1" applyBorder="1" applyAlignment="1">
      <alignment horizontal="centerContinuous" vertical="center" wrapText="1"/>
      <protection/>
    </xf>
    <xf numFmtId="0" fontId="4" fillId="0" borderId="51" xfId="63" applyFont="1" applyBorder="1" applyAlignment="1">
      <alignment horizontal="center" vertical="center" wrapText="1"/>
      <protection/>
    </xf>
    <xf numFmtId="0" fontId="4" fillId="0" borderId="42" xfId="63" applyFont="1" applyBorder="1" applyAlignment="1">
      <alignment horizontal="left"/>
      <protection/>
    </xf>
    <xf numFmtId="0" fontId="4" fillId="34" borderId="15" xfId="63" applyFill="1" applyBorder="1" applyAlignment="1" quotePrefix="1">
      <alignment horizontal="left"/>
      <protection/>
    </xf>
    <xf numFmtId="0" fontId="4" fillId="34" borderId="15" xfId="63" applyFill="1" applyBorder="1">
      <alignment/>
      <protection/>
    </xf>
    <xf numFmtId="0" fontId="4" fillId="0" borderId="15" xfId="63" applyFont="1" applyBorder="1" applyAlignment="1">
      <alignment horizontal="left"/>
      <protection/>
    </xf>
    <xf numFmtId="38" fontId="4" fillId="0" borderId="93" xfId="63" applyNumberFormat="1" applyBorder="1">
      <alignment/>
      <protection/>
    </xf>
    <xf numFmtId="0" fontId="4" fillId="33" borderId="16" xfId="63" applyFill="1" applyBorder="1">
      <alignment/>
      <protection/>
    </xf>
    <xf numFmtId="0" fontId="4" fillId="33" borderId="15" xfId="63" applyFont="1" applyFill="1" applyBorder="1" applyAlignment="1">
      <alignment horizontal="left"/>
      <protection/>
    </xf>
    <xf numFmtId="0" fontId="4" fillId="33" borderId="27" xfId="63" applyFill="1" applyBorder="1">
      <alignment/>
      <protection/>
    </xf>
    <xf numFmtId="38" fontId="4" fillId="33" borderId="17" xfId="63" applyNumberFormat="1" applyFill="1" applyBorder="1">
      <alignment/>
      <protection/>
    </xf>
    <xf numFmtId="38" fontId="4" fillId="34" borderId="31" xfId="63" applyNumberFormat="1" applyFill="1" applyBorder="1">
      <alignment/>
      <protection/>
    </xf>
    <xf numFmtId="0" fontId="4" fillId="0" borderId="94" xfId="63" applyBorder="1" applyAlignment="1">
      <alignment horizontal="center"/>
      <protection/>
    </xf>
    <xf numFmtId="0" fontId="4" fillId="0" borderId="15" xfId="63" applyFont="1" applyBorder="1">
      <alignment/>
      <protection/>
    </xf>
    <xf numFmtId="0" fontId="4" fillId="0" borderId="15" xfId="63" applyFont="1" applyBorder="1" applyAlignment="1">
      <alignment vertical="center"/>
      <protection/>
    </xf>
    <xf numFmtId="0" fontId="4" fillId="33" borderId="15" xfId="63" applyFont="1" applyFill="1" applyBorder="1" applyAlignment="1">
      <alignment vertical="center"/>
      <protection/>
    </xf>
    <xf numFmtId="0" fontId="0" fillId="0" borderId="27" xfId="0" applyBorder="1" applyAlignment="1">
      <alignment/>
    </xf>
    <xf numFmtId="0" fontId="0" fillId="0" borderId="62" xfId="0" applyBorder="1" applyAlignment="1">
      <alignment/>
    </xf>
    <xf numFmtId="0" fontId="4" fillId="0" borderId="60" xfId="63" applyFont="1" applyBorder="1" applyAlignment="1">
      <alignment horizontal="left"/>
      <protection/>
    </xf>
    <xf numFmtId="0" fontId="0" fillId="0" borderId="61" xfId="0" applyBorder="1" applyAlignment="1">
      <alignment/>
    </xf>
    <xf numFmtId="0" fontId="4" fillId="0" borderId="0" xfId="63" applyFont="1" applyBorder="1" applyAlignment="1">
      <alignment horizontal="left"/>
      <protection/>
    </xf>
    <xf numFmtId="0" fontId="4" fillId="0" borderId="30" xfId="63" applyBorder="1">
      <alignment/>
      <protection/>
    </xf>
    <xf numFmtId="0" fontId="4" fillId="0" borderId="56" xfId="63" applyFont="1" applyBorder="1" applyAlignment="1">
      <alignment horizontal="center"/>
      <protection/>
    </xf>
    <xf numFmtId="0" fontId="8" fillId="33" borderId="30" xfId="63" applyFont="1" applyFill="1" applyBorder="1" applyAlignment="1">
      <alignment vertical="top"/>
      <protection/>
    </xf>
    <xf numFmtId="0" fontId="4" fillId="33" borderId="23" xfId="63" applyFill="1" applyBorder="1">
      <alignment/>
      <protection/>
    </xf>
    <xf numFmtId="0" fontId="4" fillId="33" borderId="25" xfId="63" applyFill="1" applyBorder="1">
      <alignment/>
      <protection/>
    </xf>
    <xf numFmtId="38" fontId="4" fillId="0" borderId="16" xfId="65" applyNumberFormat="1" applyFont="1" applyBorder="1" applyAlignment="1" applyProtection="1">
      <alignment/>
      <protection locked="0"/>
    </xf>
    <xf numFmtId="0" fontId="4" fillId="0" borderId="15" xfId="65" applyFont="1" applyBorder="1" applyAlignment="1">
      <alignment/>
      <protection/>
    </xf>
    <xf numFmtId="38" fontId="4" fillId="34" borderId="28" xfId="63" applyNumberFormat="1" applyFill="1" applyBorder="1" applyProtection="1">
      <alignment/>
      <protection locked="0"/>
    </xf>
    <xf numFmtId="38" fontId="4" fillId="0" borderId="31" xfId="63" applyNumberFormat="1" applyFont="1" applyBorder="1" applyProtection="1">
      <alignment/>
      <protection locked="0"/>
    </xf>
    <xf numFmtId="38" fontId="4" fillId="0" borderId="93" xfId="63" applyNumberFormat="1" applyFont="1" applyBorder="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0" fillId="0" borderId="0" xfId="0" applyAlignment="1" applyProtection="1">
      <alignment/>
      <protection locked="0"/>
    </xf>
    <xf numFmtId="0" fontId="4" fillId="0" borderId="15" xfId="65" applyFont="1" applyBorder="1" applyAlignment="1" applyProtection="1">
      <alignment horizontal="left"/>
      <protection locked="0"/>
    </xf>
    <xf numFmtId="0" fontId="4" fillId="0" borderId="22" xfId="65" applyFont="1" applyBorder="1" applyAlignment="1" applyProtection="1">
      <alignment horizontal="left"/>
      <protection locked="0"/>
    </xf>
    <xf numFmtId="0" fontId="17" fillId="0" borderId="0" xfId="65" applyFont="1" applyAlignment="1" applyProtection="1">
      <alignment horizontal="centerContinuous"/>
      <protection locked="0"/>
    </xf>
    <xf numFmtId="0" fontId="4" fillId="0" borderId="37" xfId="65" applyFont="1" applyBorder="1" applyAlignment="1" applyProtection="1">
      <alignment horizontal="center" wrapText="1"/>
      <protection locked="0"/>
    </xf>
    <xf numFmtId="0" fontId="4" fillId="0" borderId="31" xfId="65" applyBorder="1" applyAlignment="1" applyProtection="1">
      <alignment horizontal="center"/>
      <protection locked="0"/>
    </xf>
    <xf numFmtId="0" fontId="11" fillId="0" borderId="67" xfId="65" applyFont="1" applyBorder="1" applyAlignment="1" applyProtection="1" quotePrefix="1">
      <alignment horizontal="center" vertical="center" wrapText="1"/>
      <protection locked="0"/>
    </xf>
    <xf numFmtId="0" fontId="4" fillId="33" borderId="31" xfId="65" applyFill="1" applyBorder="1" applyAlignment="1" applyProtection="1">
      <alignment horizontal="right"/>
      <protection locked="0"/>
    </xf>
    <xf numFmtId="38" fontId="4" fillId="0" borderId="31" xfId="65" applyNumberFormat="1" applyBorder="1" applyAlignment="1" applyProtection="1">
      <alignment horizontal="right"/>
      <protection locked="0"/>
    </xf>
    <xf numFmtId="38" fontId="4" fillId="33" borderId="31" xfId="65" applyNumberFormat="1" applyFill="1" applyBorder="1" applyAlignment="1" applyProtection="1">
      <alignment horizontal="right"/>
      <protection locked="0"/>
    </xf>
    <xf numFmtId="38" fontId="4" fillId="0" borderId="31" xfId="65" applyNumberFormat="1" applyBorder="1" applyAlignment="1" applyProtection="1">
      <alignment horizontal="right" vertical="top"/>
      <protection locked="0"/>
    </xf>
    <xf numFmtId="0" fontId="4" fillId="0" borderId="39" xfId="65" applyFont="1" applyBorder="1" applyAlignment="1" applyProtection="1">
      <alignment horizontal="center" vertical="center" wrapText="1"/>
      <protection locked="0"/>
    </xf>
    <xf numFmtId="0" fontId="4" fillId="0" borderId="40" xfId="65" applyBorder="1" applyAlignment="1" applyProtection="1">
      <alignment horizontal="center"/>
      <protection locked="0"/>
    </xf>
    <xf numFmtId="0" fontId="11" fillId="0" borderId="40" xfId="65" applyFont="1" applyBorder="1" applyAlignment="1" applyProtection="1" quotePrefix="1">
      <alignment horizontal="center" vertical="center" wrapText="1"/>
      <protection locked="0"/>
    </xf>
    <xf numFmtId="38" fontId="4" fillId="33" borderId="40" xfId="65" applyNumberFormat="1" applyFill="1" applyBorder="1" applyProtection="1">
      <alignment/>
      <protection locked="0"/>
    </xf>
    <xf numFmtId="0" fontId="4" fillId="33" borderId="40" xfId="65" applyFill="1" applyBorder="1" applyProtection="1">
      <alignment/>
      <protection locked="0"/>
    </xf>
    <xf numFmtId="0" fontId="4" fillId="33" borderId="50" xfId="65" applyFill="1" applyBorder="1" applyProtection="1">
      <alignment/>
      <protection locked="0"/>
    </xf>
    <xf numFmtId="0" fontId="4" fillId="33" borderId="40" xfId="65" applyFill="1" applyBorder="1" applyAlignment="1" applyProtection="1">
      <alignment horizontal="right"/>
      <protection locked="0"/>
    </xf>
    <xf numFmtId="38" fontId="4" fillId="33" borderId="40" xfId="65" applyNumberFormat="1" applyFill="1" applyBorder="1" applyAlignment="1" applyProtection="1">
      <alignment horizontal="right"/>
      <protection locked="0"/>
    </xf>
    <xf numFmtId="38" fontId="4" fillId="33" borderId="50" xfId="65" applyNumberFormat="1" applyFill="1" applyBorder="1" applyAlignment="1" applyProtection="1">
      <alignment horizontal="right"/>
      <protection locked="0"/>
    </xf>
    <xf numFmtId="38" fontId="4" fillId="33" borderId="48" xfId="65" applyNumberFormat="1" applyFill="1" applyBorder="1" applyAlignment="1" applyProtection="1">
      <alignment/>
      <protection locked="0"/>
    </xf>
    <xf numFmtId="38" fontId="4" fillId="33" borderId="40" xfId="65" applyNumberFormat="1" applyFill="1" applyBorder="1" applyAlignment="1" applyProtection="1">
      <alignment/>
      <protection locked="0"/>
    </xf>
    <xf numFmtId="38" fontId="4" fillId="0" borderId="0" xfId="65" applyNumberFormat="1" applyBorder="1" applyProtection="1">
      <alignment/>
      <protection locked="0"/>
    </xf>
    <xf numFmtId="0" fontId="8" fillId="0" borderId="0" xfId="65" applyFont="1" applyBorder="1" applyProtection="1">
      <alignment/>
      <protection locked="0"/>
    </xf>
    <xf numFmtId="0" fontId="4" fillId="33" borderId="42" xfId="65" applyFill="1" applyBorder="1" applyAlignment="1" applyProtection="1">
      <alignment/>
      <protection locked="0"/>
    </xf>
    <xf numFmtId="0" fontId="4" fillId="33" borderId="30" xfId="65" applyFill="1" applyBorder="1" applyAlignment="1" applyProtection="1">
      <alignment/>
      <protection locked="0"/>
    </xf>
    <xf numFmtId="0" fontId="4" fillId="33" borderId="40" xfId="65" applyFill="1" applyBorder="1" applyAlignment="1" applyProtection="1">
      <alignment/>
      <protection locked="0"/>
    </xf>
    <xf numFmtId="0" fontId="4" fillId="33" borderId="41" xfId="65" applyFill="1" applyBorder="1" applyAlignment="1" applyProtection="1">
      <alignment/>
      <protection locked="0"/>
    </xf>
    <xf numFmtId="0" fontId="4" fillId="33" borderId="48" xfId="65" applyFill="1" applyBorder="1" applyProtection="1">
      <alignment/>
      <protection locked="0"/>
    </xf>
    <xf numFmtId="0" fontId="0" fillId="0" borderId="35" xfId="0" applyBorder="1" applyAlignment="1">
      <alignment horizontal="centerContinuous"/>
    </xf>
    <xf numFmtId="0" fontId="0" fillId="0" borderId="34" xfId="0" applyBorder="1" applyAlignment="1">
      <alignment horizontal="centerContinuous"/>
    </xf>
    <xf numFmtId="0" fontId="0" fillId="0" borderId="36" xfId="0" applyBorder="1" applyAlignment="1">
      <alignment horizontal="centerContinuous"/>
    </xf>
    <xf numFmtId="0" fontId="4" fillId="0" borderId="58" xfId="63" applyBorder="1" applyAlignment="1">
      <alignment horizontal="centerContinuous" vertical="center"/>
      <protection/>
    </xf>
    <xf numFmtId="0" fontId="0" fillId="0" borderId="14" xfId="0" applyBorder="1" applyAlignment="1">
      <alignment horizontal="centerContinuous" vertical="center"/>
    </xf>
    <xf numFmtId="0" fontId="11" fillId="0" borderId="16" xfId="63" applyFont="1" applyBorder="1" applyAlignment="1">
      <alignment horizontal="centerContinuous"/>
      <protection/>
    </xf>
    <xf numFmtId="0" fontId="0" fillId="0" borderId="15" xfId="0" applyFont="1" applyBorder="1" applyAlignment="1">
      <alignment horizontal="centerContinuous"/>
    </xf>
    <xf numFmtId="0" fontId="0" fillId="0" borderId="17" xfId="0" applyFont="1" applyBorder="1" applyAlignment="1">
      <alignment horizontal="centerContinuous"/>
    </xf>
    <xf numFmtId="0" fontId="4" fillId="0" borderId="73" xfId="63" applyBorder="1" applyAlignment="1">
      <alignment horizontal="centerContinuous" vertical="center"/>
      <protection/>
    </xf>
    <xf numFmtId="0" fontId="0" fillId="0" borderId="56" xfId="0" applyBorder="1" applyAlignment="1">
      <alignment horizontal="centerContinuous" vertical="center"/>
    </xf>
    <xf numFmtId="38" fontId="4" fillId="0" borderId="95" xfId="63" applyNumberFormat="1" applyBorder="1" applyAlignment="1">
      <alignment vertical="center"/>
      <protection/>
    </xf>
    <xf numFmtId="0" fontId="0" fillId="0" borderId="96" xfId="0" applyBorder="1" applyAlignment="1">
      <alignment vertical="center"/>
    </xf>
    <xf numFmtId="0" fontId="0" fillId="0" borderId="24" xfId="0" applyFont="1" applyBorder="1" applyAlignment="1">
      <alignment horizontal="centerContinuous"/>
    </xf>
    <xf numFmtId="0" fontId="8" fillId="0" borderId="0" xfId="61" applyFont="1" applyBorder="1" applyAlignment="1" applyProtection="1">
      <alignment vertical="top"/>
      <protection/>
    </xf>
    <xf numFmtId="0" fontId="4" fillId="0" borderId="15" xfId="61" applyBorder="1" applyAlignment="1">
      <alignment horizontal="left" vertical="top"/>
      <protection/>
    </xf>
    <xf numFmtId="0" fontId="8" fillId="0" borderId="17" xfId="61" applyFont="1" applyBorder="1" applyAlignment="1">
      <alignment horizontal="left" vertical="top"/>
      <protection/>
    </xf>
    <xf numFmtId="0" fontId="4" fillId="0" borderId="15" xfId="61" applyBorder="1" applyAlignment="1">
      <alignment horizontal="centerContinuous" vertical="top"/>
      <protection/>
    </xf>
    <xf numFmtId="0" fontId="4" fillId="0" borderId="17" xfId="61" applyBorder="1" applyAlignment="1">
      <alignment horizontal="centerContinuous" vertical="top"/>
      <protection/>
    </xf>
    <xf numFmtId="0" fontId="4" fillId="0" borderId="65" xfId="71" applyFont="1" applyBorder="1" applyAlignment="1">
      <alignment horizontal="left" wrapText="1"/>
      <protection/>
    </xf>
    <xf numFmtId="0" fontId="27" fillId="0" borderId="0" xfId="74" applyFont="1" applyAlignment="1" quotePrefix="1">
      <alignment horizontal="left"/>
      <protection/>
    </xf>
    <xf numFmtId="0" fontId="4" fillId="0" borderId="0" xfId="61" applyBorder="1" applyAlignment="1" applyProtection="1">
      <alignment horizontal="centerContinuous" vertical="top"/>
      <protection/>
    </xf>
    <xf numFmtId="0" fontId="4" fillId="0" borderId="20" xfId="61" applyBorder="1" applyAlignment="1" applyProtection="1">
      <alignment horizontal="centerContinuous" vertical="top"/>
      <protection/>
    </xf>
    <xf numFmtId="14" fontId="4" fillId="0" borderId="20" xfId="61" applyNumberFormat="1" applyBorder="1" applyProtection="1">
      <alignment/>
      <protection/>
    </xf>
    <xf numFmtId="0" fontId="8" fillId="0" borderId="0" xfId="61" applyFont="1" applyBorder="1" applyAlignment="1" applyProtection="1">
      <alignment horizontal="left" vertical="top"/>
      <protection/>
    </xf>
    <xf numFmtId="0" fontId="4" fillId="0" borderId="20" xfId="61" applyBorder="1" applyProtection="1">
      <alignment/>
      <protection/>
    </xf>
    <xf numFmtId="0" fontId="8" fillId="0" borderId="23" xfId="61" applyFont="1" applyBorder="1" applyAlignment="1" applyProtection="1">
      <alignment horizontal="left" vertical="top"/>
      <protection/>
    </xf>
    <xf numFmtId="0" fontId="4" fillId="0" borderId="23" xfId="61" applyBorder="1" applyAlignment="1" applyProtection="1">
      <alignment horizontal="left" vertical="top"/>
      <protection/>
    </xf>
    <xf numFmtId="0" fontId="8" fillId="0" borderId="25" xfId="61" applyFont="1" applyBorder="1" applyAlignment="1" applyProtection="1">
      <alignment horizontal="left" vertical="top"/>
      <protection/>
    </xf>
    <xf numFmtId="0" fontId="4" fillId="0" borderId="17" xfId="62" applyNumberFormat="1" applyBorder="1" applyAlignment="1" applyProtection="1">
      <alignment horizontal="right"/>
      <protection locked="0"/>
    </xf>
    <xf numFmtId="0" fontId="4" fillId="0" borderId="17" xfId="62" applyNumberFormat="1" applyBorder="1" applyAlignment="1" applyProtection="1">
      <alignment horizontal="right" vertical="top"/>
      <protection locked="0"/>
    </xf>
    <xf numFmtId="0" fontId="4" fillId="0" borderId="20" xfId="62" applyNumberFormat="1" applyBorder="1" applyAlignment="1" applyProtection="1">
      <alignment horizontal="right"/>
      <protection locked="0"/>
    </xf>
    <xf numFmtId="0" fontId="4" fillId="0" borderId="20" xfId="62" applyNumberFormat="1" applyBorder="1" applyAlignment="1" applyProtection="1">
      <alignment horizontal="right" vertical="top"/>
      <protection locked="0"/>
    </xf>
    <xf numFmtId="38" fontId="4" fillId="0" borderId="17" xfId="62" applyNumberFormat="1" applyBorder="1" applyAlignment="1" applyProtection="1">
      <alignment horizontal="right"/>
      <protection locked="0"/>
    </xf>
    <xf numFmtId="38" fontId="4" fillId="0" borderId="17" xfId="62" applyNumberFormat="1" applyBorder="1" applyAlignment="1" applyProtection="1">
      <alignment horizontal="right" vertical="top"/>
      <protection locked="0"/>
    </xf>
    <xf numFmtId="38" fontId="4" fillId="0" borderId="20" xfId="62" applyNumberFormat="1" applyBorder="1" applyAlignment="1" applyProtection="1">
      <alignment horizontal="right"/>
      <protection locked="0"/>
    </xf>
    <xf numFmtId="38" fontId="4" fillId="0" borderId="16" xfId="65" applyNumberFormat="1" applyBorder="1" applyAlignment="1" applyProtection="1">
      <alignment/>
      <protection/>
    </xf>
    <xf numFmtId="0" fontId="4" fillId="33" borderId="40" xfId="65" applyFill="1" applyBorder="1" applyProtection="1">
      <alignment/>
      <protection/>
    </xf>
    <xf numFmtId="37" fontId="4" fillId="33" borderId="40" xfId="65" applyNumberFormat="1" applyFill="1" applyBorder="1" applyProtection="1">
      <alignment/>
      <protection/>
    </xf>
    <xf numFmtId="38" fontId="4" fillId="33" borderId="50" xfId="65" applyNumberFormat="1" applyFill="1" applyBorder="1" applyProtection="1">
      <alignment/>
      <protection/>
    </xf>
    <xf numFmtId="0" fontId="4" fillId="33" borderId="40" xfId="65" applyFill="1" applyBorder="1" applyAlignment="1" applyProtection="1">
      <alignment horizontal="right"/>
      <protection/>
    </xf>
    <xf numFmtId="38" fontId="4" fillId="33" borderId="40" xfId="65" applyNumberFormat="1" applyFill="1" applyBorder="1" applyAlignment="1" applyProtection="1">
      <alignment horizontal="right"/>
      <protection/>
    </xf>
    <xf numFmtId="38" fontId="4" fillId="33" borderId="50" xfId="65" applyNumberFormat="1" applyFill="1" applyBorder="1" applyAlignment="1" applyProtection="1">
      <alignment horizontal="right"/>
      <protection/>
    </xf>
    <xf numFmtId="38" fontId="4" fillId="33" borderId="48" xfId="65" applyNumberFormat="1" applyFill="1" applyBorder="1" applyAlignment="1" applyProtection="1">
      <alignment horizontal="right"/>
      <protection/>
    </xf>
    <xf numFmtId="38" fontId="8" fillId="33" borderId="40" xfId="65" applyNumberFormat="1" applyFont="1" applyFill="1" applyBorder="1" applyAlignment="1" applyProtection="1">
      <alignment horizontal="right"/>
      <protection/>
    </xf>
    <xf numFmtId="38" fontId="4" fillId="33" borderId="40" xfId="65" applyNumberFormat="1" applyFont="1" applyFill="1" applyBorder="1" applyAlignment="1" applyProtection="1">
      <alignment horizontal="right"/>
      <protection/>
    </xf>
    <xf numFmtId="38" fontId="4" fillId="33" borderId="42" xfId="65" applyNumberFormat="1" applyFill="1" applyBorder="1" applyAlignment="1" applyProtection="1">
      <alignment horizontal="right"/>
      <protection/>
    </xf>
    <xf numFmtId="38" fontId="4" fillId="33" borderId="41" xfId="65" applyNumberFormat="1" applyFill="1" applyBorder="1" applyAlignment="1" applyProtection="1">
      <alignment horizontal="right"/>
      <protection/>
    </xf>
    <xf numFmtId="38" fontId="4" fillId="33" borderId="40" xfId="65" applyNumberFormat="1" applyFill="1" applyBorder="1" applyAlignment="1" applyProtection="1">
      <alignment/>
      <protection/>
    </xf>
    <xf numFmtId="38" fontId="4" fillId="33" borderId="46" xfId="65" applyNumberFormat="1" applyFill="1" applyBorder="1" applyAlignment="1" applyProtection="1">
      <alignment/>
      <protection/>
    </xf>
    <xf numFmtId="37" fontId="4" fillId="33" borderId="40" xfId="65" applyNumberFormat="1" applyFill="1" applyBorder="1" applyAlignment="1" applyProtection="1">
      <alignment horizontal="right"/>
      <protection/>
    </xf>
    <xf numFmtId="38" fontId="4" fillId="0" borderId="74" xfId="71" applyNumberFormat="1" applyBorder="1" applyProtection="1">
      <alignment/>
      <protection/>
    </xf>
    <xf numFmtId="176" fontId="4" fillId="0" borderId="74" xfId="71" applyNumberFormat="1" applyBorder="1" applyProtection="1">
      <alignment/>
      <protection/>
    </xf>
    <xf numFmtId="38" fontId="4" fillId="0" borderId="67" xfId="71" applyNumberFormat="1" applyBorder="1" applyProtection="1">
      <alignment/>
      <protection/>
    </xf>
    <xf numFmtId="0" fontId="11" fillId="0" borderId="15" xfId="61" applyFont="1" applyBorder="1" applyProtection="1">
      <alignment/>
      <protection locked="0"/>
    </xf>
    <xf numFmtId="0" fontId="4" fillId="0" borderId="0" xfId="72" applyAlignment="1">
      <alignment horizontal="right"/>
      <protection/>
    </xf>
    <xf numFmtId="0" fontId="4" fillId="0" borderId="0" xfId="72">
      <alignment/>
      <protection/>
    </xf>
    <xf numFmtId="0" fontId="4" fillId="0" borderId="0" xfId="72" applyFont="1">
      <alignment/>
      <protection/>
    </xf>
    <xf numFmtId="0" fontId="30" fillId="0" borderId="0" xfId="72" applyFont="1">
      <alignment/>
      <protection/>
    </xf>
    <xf numFmtId="0" fontId="31" fillId="0" borderId="0" xfId="72" applyFont="1">
      <alignment/>
      <protection/>
    </xf>
    <xf numFmtId="0" fontId="4" fillId="0" borderId="0" xfId="72" applyAlignment="1" applyProtection="1">
      <alignment horizontal="left"/>
      <protection/>
    </xf>
    <xf numFmtId="0" fontId="0" fillId="0" borderId="0" xfId="58" applyAlignment="1">
      <alignment/>
      <protection/>
    </xf>
    <xf numFmtId="0" fontId="1" fillId="0" borderId="0" xfId="0" applyFont="1" applyBorder="1" applyAlignment="1">
      <alignment horizontal="center"/>
    </xf>
    <xf numFmtId="0" fontId="0" fillId="0" borderId="0" xfId="0" applyBorder="1" applyAlignment="1" applyProtection="1">
      <alignment/>
      <protection/>
    </xf>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58" applyBorder="1" applyAlignment="1">
      <alignment/>
      <protection/>
    </xf>
    <xf numFmtId="0" fontId="1" fillId="0" borderId="0" xfId="58" applyFont="1" applyBorder="1" applyAlignment="1" applyProtection="1">
      <alignment/>
      <protection/>
    </xf>
    <xf numFmtId="0" fontId="0" fillId="0" borderId="0" xfId="58" applyBorder="1" applyAlignment="1" applyProtection="1">
      <alignment/>
      <protection/>
    </xf>
    <xf numFmtId="0" fontId="0" fillId="0" borderId="0" xfId="59" applyFont="1" applyAlignment="1" applyProtection="1">
      <alignment/>
      <protection/>
    </xf>
    <xf numFmtId="0" fontId="0" fillId="0" borderId="0" xfId="58" applyBorder="1" applyAlignment="1" applyProtection="1">
      <alignment horizontal="left"/>
      <protection/>
    </xf>
    <xf numFmtId="0" fontId="0" fillId="0" borderId="0" xfId="58" applyAlignment="1">
      <alignment horizontal="center"/>
      <protection/>
    </xf>
    <xf numFmtId="0" fontId="4" fillId="0" borderId="0" xfId="67" applyAlignment="1" applyProtection="1">
      <alignment horizontal="centerContinuous"/>
      <protection/>
    </xf>
    <xf numFmtId="0" fontId="23" fillId="0" borderId="0" xfId="67" applyFont="1" applyAlignment="1" applyProtection="1">
      <alignment horizontal="centerContinuous" wrapText="1"/>
      <protection/>
    </xf>
    <xf numFmtId="0" fontId="4" fillId="0" borderId="0" xfId="67" applyBorder="1" applyAlignment="1" applyProtection="1">
      <alignment horizontal="center"/>
      <protection/>
    </xf>
    <xf numFmtId="0" fontId="4" fillId="0" borderId="0" xfId="67" applyAlignment="1" applyProtection="1" quotePrefix="1">
      <alignment horizontal="left"/>
      <protection/>
    </xf>
    <xf numFmtId="0" fontId="4" fillId="0" borderId="0" xfId="67" applyBorder="1" applyAlignment="1" applyProtection="1" quotePrefix="1">
      <alignment horizontal="center"/>
      <protection/>
    </xf>
    <xf numFmtId="0" fontId="4" fillId="0" borderId="0" xfId="67" applyAlignment="1" applyProtection="1">
      <alignment vertical="center"/>
      <protection/>
    </xf>
    <xf numFmtId="0" fontId="8" fillId="0" borderId="0" xfId="67" applyFont="1" applyProtection="1">
      <alignment/>
      <protection/>
    </xf>
    <xf numFmtId="0" fontId="4" fillId="0" borderId="0" xfId="67" applyFont="1" applyProtection="1">
      <alignment/>
      <protection/>
    </xf>
    <xf numFmtId="0" fontId="4" fillId="0" borderId="0" xfId="67" applyFont="1" applyAlignment="1" applyProtection="1">
      <alignment vertical="center"/>
      <protection/>
    </xf>
    <xf numFmtId="37" fontId="4" fillId="0" borderId="16" xfId="62" applyNumberFormat="1" applyBorder="1" applyProtection="1">
      <alignment/>
      <protection locked="0"/>
    </xf>
    <xf numFmtId="37" fontId="4" fillId="0" borderId="16" xfId="62" applyNumberFormat="1" applyFont="1" applyBorder="1" applyProtection="1">
      <alignment/>
      <protection locked="0"/>
    </xf>
    <xf numFmtId="37" fontId="4" fillId="0" borderId="16" xfId="62" applyNumberFormat="1" applyBorder="1" applyAlignment="1" applyProtection="1">
      <alignment vertical="top"/>
      <protection locked="0"/>
    </xf>
    <xf numFmtId="37" fontId="4" fillId="0" borderId="16" xfId="62" applyNumberFormat="1" applyBorder="1">
      <alignment/>
      <protection/>
    </xf>
    <xf numFmtId="37" fontId="4" fillId="0" borderId="19" xfId="62" applyNumberFormat="1" applyBorder="1" applyAlignment="1">
      <alignment/>
      <protection/>
    </xf>
    <xf numFmtId="37" fontId="4" fillId="0" borderId="16" xfId="62" applyNumberFormat="1" applyBorder="1" applyAlignment="1">
      <alignment vertical="top"/>
      <protection/>
    </xf>
    <xf numFmtId="37" fontId="4" fillId="0" borderId="19" xfId="62" applyNumberFormat="1" applyBorder="1" applyAlignment="1">
      <alignment vertical="top"/>
      <protection/>
    </xf>
    <xf numFmtId="37" fontId="8" fillId="0" borderId="16" xfId="62" applyNumberFormat="1" applyFont="1" applyBorder="1" applyAlignment="1">
      <alignment vertical="top"/>
      <protection/>
    </xf>
    <xf numFmtId="37" fontId="4" fillId="0" borderId="19" xfId="62" applyNumberFormat="1" applyBorder="1">
      <alignment/>
      <protection/>
    </xf>
    <xf numFmtId="37" fontId="4" fillId="0" borderId="40" xfId="62" applyNumberFormat="1" applyBorder="1">
      <alignment/>
      <protection/>
    </xf>
    <xf numFmtId="37" fontId="4" fillId="0" borderId="48" xfId="62" applyNumberFormat="1" applyBorder="1" applyAlignment="1">
      <alignment/>
      <protection/>
    </xf>
    <xf numFmtId="37" fontId="4" fillId="0" borderId="40" xfId="62" applyNumberFormat="1" applyBorder="1" applyAlignment="1">
      <alignment vertical="top"/>
      <protection/>
    </xf>
    <xf numFmtId="37" fontId="4" fillId="0" borderId="48" xfId="62" applyNumberFormat="1" applyBorder="1" applyAlignment="1">
      <alignment vertical="top"/>
      <protection/>
    </xf>
    <xf numFmtId="37" fontId="8" fillId="0" borderId="40" xfId="62" applyNumberFormat="1" applyFont="1" applyBorder="1" applyAlignment="1">
      <alignment vertical="top"/>
      <protection/>
    </xf>
    <xf numFmtId="37" fontId="4" fillId="0" borderId="48" xfId="62" applyNumberFormat="1" applyBorder="1">
      <alignment/>
      <protection/>
    </xf>
    <xf numFmtId="37" fontId="14" fillId="33" borderId="40" xfId="62" applyNumberFormat="1" applyFont="1" applyFill="1" applyBorder="1" applyAlignment="1">
      <alignment horizontal="center"/>
      <protection/>
    </xf>
    <xf numFmtId="0" fontId="4" fillId="0" borderId="16" xfId="70" applyBorder="1" applyAlignment="1" applyProtection="1">
      <alignment horizontal="left"/>
      <protection/>
    </xf>
    <xf numFmtId="0" fontId="4" fillId="0" borderId="0" xfId="65" applyAlignment="1">
      <alignment horizontal="center"/>
      <protection/>
    </xf>
    <xf numFmtId="0" fontId="17" fillId="0" borderId="0" xfId="65" applyFont="1" applyAlignment="1">
      <alignment horizontal="center"/>
      <protection/>
    </xf>
    <xf numFmtId="0" fontId="11" fillId="0" borderId="0" xfId="65" applyFont="1" applyAlignment="1">
      <alignment horizontal="center"/>
      <protection/>
    </xf>
    <xf numFmtId="0" fontId="8" fillId="0" borderId="0" xfId="65" applyFont="1" applyAlignment="1">
      <alignment horizontal="center"/>
      <protection/>
    </xf>
    <xf numFmtId="38" fontId="4" fillId="33" borderId="40" xfId="65" applyNumberFormat="1" applyFill="1" applyBorder="1" applyAlignment="1">
      <alignment horizontal="center"/>
      <protection/>
    </xf>
    <xf numFmtId="37" fontId="4" fillId="0" borderId="40" xfId="65" applyNumberFormat="1" applyBorder="1" applyAlignment="1" applyProtection="1">
      <alignment horizontal="center"/>
      <protection locked="0"/>
    </xf>
    <xf numFmtId="37" fontId="4" fillId="0" borderId="40" xfId="65" applyNumberFormat="1" applyFont="1" applyBorder="1" applyAlignment="1" applyProtection="1">
      <alignment horizontal="center"/>
      <protection locked="0"/>
    </xf>
    <xf numFmtId="37" fontId="4" fillId="0" borderId="40" xfId="65" applyNumberFormat="1" applyFill="1" applyBorder="1" applyAlignment="1" applyProtection="1">
      <alignment horizontal="center"/>
      <protection locked="0"/>
    </xf>
    <xf numFmtId="37" fontId="4" fillId="34" borderId="40" xfId="65" applyNumberFormat="1" applyFill="1" applyBorder="1" applyAlignment="1" applyProtection="1">
      <alignment horizontal="center"/>
      <protection locked="0"/>
    </xf>
    <xf numFmtId="37" fontId="4" fillId="0" borderId="40" xfId="65" applyNumberFormat="1" applyBorder="1" applyAlignment="1">
      <alignment horizontal="center"/>
      <protection/>
    </xf>
    <xf numFmtId="0" fontId="4" fillId="33" borderId="40" xfId="65" applyFill="1" applyBorder="1" applyAlignment="1">
      <alignment horizontal="center"/>
      <protection/>
    </xf>
    <xf numFmtId="0" fontId="4" fillId="34" borderId="40" xfId="65" applyFill="1" applyBorder="1" applyAlignment="1" applyProtection="1">
      <alignment horizontal="center"/>
      <protection locked="0"/>
    </xf>
    <xf numFmtId="38" fontId="4" fillId="0" borderId="16" xfId="65" applyNumberFormat="1" applyBorder="1" applyAlignment="1">
      <alignment horizontal="center"/>
      <protection/>
    </xf>
    <xf numFmtId="38" fontId="4" fillId="0" borderId="51" xfId="65" applyNumberFormat="1" applyBorder="1" applyAlignment="1" applyProtection="1">
      <alignment horizontal="center"/>
      <protection locked="0"/>
    </xf>
    <xf numFmtId="38" fontId="4" fillId="0" borderId="40" xfId="65" applyNumberFormat="1" applyBorder="1" applyAlignment="1" applyProtection="1">
      <alignment horizontal="center"/>
      <protection locked="0"/>
    </xf>
    <xf numFmtId="38" fontId="4" fillId="0" borderId="48" xfId="65" applyNumberFormat="1" applyBorder="1" applyAlignment="1" applyProtection="1">
      <alignment horizontal="center"/>
      <protection locked="0"/>
    </xf>
    <xf numFmtId="38" fontId="4" fillId="0" borderId="70" xfId="65" applyNumberFormat="1" applyBorder="1" applyAlignment="1" applyProtection="1">
      <alignment horizontal="center"/>
      <protection locked="0"/>
    </xf>
    <xf numFmtId="38" fontId="4" fillId="0" borderId="29" xfId="65" applyNumberFormat="1" applyBorder="1" applyAlignment="1" applyProtection="1">
      <alignment horizontal="center"/>
      <protection locked="0"/>
    </xf>
    <xf numFmtId="38" fontId="4" fillId="0" borderId="32" xfId="65" applyNumberFormat="1" applyBorder="1" applyAlignment="1" applyProtection="1">
      <alignment horizontal="center"/>
      <protection locked="0"/>
    </xf>
    <xf numFmtId="38" fontId="4" fillId="34" borderId="40" xfId="65" applyNumberFormat="1" applyFill="1" applyBorder="1" applyAlignment="1" applyProtection="1">
      <alignment horizontal="center"/>
      <protection/>
    </xf>
    <xf numFmtId="38" fontId="4" fillId="0" borderId="74" xfId="65" applyNumberFormat="1" applyBorder="1" applyAlignment="1" applyProtection="1">
      <alignment horizontal="center"/>
      <protection locked="0"/>
    </xf>
    <xf numFmtId="38" fontId="4" fillId="0" borderId="81" xfId="65" applyNumberFormat="1" applyBorder="1" applyAlignment="1" applyProtection="1">
      <alignment horizontal="center"/>
      <protection locked="0"/>
    </xf>
    <xf numFmtId="38" fontId="4" fillId="0" borderId="0" xfId="65" applyNumberFormat="1" applyBorder="1" applyAlignment="1">
      <alignment horizontal="center"/>
      <protection/>
    </xf>
    <xf numFmtId="0" fontId="4" fillId="0" borderId="67" xfId="65" applyBorder="1" applyAlignment="1" applyProtection="1">
      <alignment horizontal="center" vertical="top"/>
      <protection locked="0"/>
    </xf>
    <xf numFmtId="0" fontId="4" fillId="0" borderId="81" xfId="65" applyBorder="1" applyAlignment="1" applyProtection="1">
      <alignment horizontal="center" vertical="top"/>
      <protection locked="0"/>
    </xf>
    <xf numFmtId="0" fontId="4" fillId="0" borderId="37" xfId="65" applyBorder="1" applyAlignment="1" applyProtection="1">
      <alignment horizontal="center" vertical="top"/>
      <protection/>
    </xf>
    <xf numFmtId="38" fontId="4" fillId="0" borderId="67" xfId="65" applyNumberFormat="1" applyBorder="1" applyAlignment="1" applyProtection="1">
      <alignment horizontal="center"/>
      <protection locked="0"/>
    </xf>
    <xf numFmtId="38" fontId="4" fillId="0" borderId="51" xfId="65" applyNumberFormat="1" applyBorder="1" applyAlignment="1" applyProtection="1">
      <alignment horizontal="center"/>
      <protection/>
    </xf>
    <xf numFmtId="0" fontId="4" fillId="0" borderId="0" xfId="65" applyBorder="1" applyAlignment="1">
      <alignment horizontal="center"/>
      <protection/>
    </xf>
    <xf numFmtId="0" fontId="4" fillId="0" borderId="0" xfId="65" applyBorder="1" applyAlignment="1" applyProtection="1">
      <alignment horizontal="center"/>
      <protection locked="0"/>
    </xf>
    <xf numFmtId="0" fontId="4" fillId="0" borderId="0" xfId="65" applyAlignment="1" applyProtection="1">
      <alignment horizontal="center"/>
      <protection locked="0"/>
    </xf>
    <xf numFmtId="0" fontId="11" fillId="0" borderId="61" xfId="71" applyFont="1" applyBorder="1" applyAlignment="1">
      <alignment horizontal="left" wrapText="1"/>
      <protection/>
    </xf>
    <xf numFmtId="14" fontId="0" fillId="0" borderId="0" xfId="0" applyNumberFormat="1" applyAlignment="1">
      <alignment/>
    </xf>
    <xf numFmtId="1" fontId="4" fillId="0" borderId="0" xfId="74" applyNumberFormat="1">
      <alignment/>
      <protection/>
    </xf>
    <xf numFmtId="1" fontId="4" fillId="0" borderId="0" xfId="74" applyNumberFormat="1" applyFont="1" applyAlignment="1">
      <alignment horizontal="right"/>
      <protection/>
    </xf>
    <xf numFmtId="14" fontId="4" fillId="37" borderId="0" xfId="74" applyNumberFormat="1" applyFill="1">
      <alignment/>
      <protection/>
    </xf>
    <xf numFmtId="14" fontId="4" fillId="37" borderId="0" xfId="74" applyNumberFormat="1" applyFont="1" applyFill="1" applyAlignment="1">
      <alignment horizontal="right"/>
      <protection/>
    </xf>
    <xf numFmtId="189" fontId="4" fillId="0" borderId="15" xfId="65" applyNumberFormat="1" applyBorder="1" applyAlignment="1" applyProtection="1">
      <alignment horizontal="left"/>
      <protection locked="0"/>
    </xf>
    <xf numFmtId="0" fontId="4" fillId="0" borderId="15" xfId="65" applyFont="1" applyBorder="1" applyAlignment="1" quotePrefix="1">
      <alignment horizontal="left"/>
      <protection/>
    </xf>
    <xf numFmtId="0" fontId="4" fillId="0" borderId="0" xfId="77" applyFont="1" applyBorder="1" applyAlignment="1" quotePrefix="1">
      <alignment horizontal="right"/>
      <protection/>
    </xf>
    <xf numFmtId="0" fontId="8" fillId="0" borderId="60" xfId="61" applyFont="1" applyBorder="1">
      <alignment/>
      <protection/>
    </xf>
    <xf numFmtId="0" fontId="8" fillId="0" borderId="49" xfId="61" applyFont="1" applyBorder="1">
      <alignment/>
      <protection/>
    </xf>
    <xf numFmtId="0" fontId="4" fillId="0" borderId="25" xfId="61" applyNumberFormat="1" applyBorder="1" applyAlignment="1" applyProtection="1">
      <alignment horizontal="right"/>
      <protection locked="0"/>
    </xf>
    <xf numFmtId="0" fontId="4" fillId="0" borderId="50" xfId="61" applyBorder="1" applyProtection="1">
      <alignment/>
      <protection locked="0"/>
    </xf>
    <xf numFmtId="0" fontId="8" fillId="0" borderId="59" xfId="61" applyFont="1" applyBorder="1" applyAlignment="1" quotePrefix="1">
      <alignment/>
      <protection/>
    </xf>
    <xf numFmtId="0" fontId="8" fillId="0" borderId="61" xfId="61" applyFont="1" applyBorder="1" applyAlignment="1" applyProtection="1">
      <alignment/>
      <protection/>
    </xf>
    <xf numFmtId="0" fontId="8" fillId="0" borderId="19" xfId="61" applyFont="1" applyBorder="1" applyAlignment="1">
      <alignment horizontal="left"/>
      <protection/>
    </xf>
    <xf numFmtId="0" fontId="8" fillId="0" borderId="10" xfId="61" applyFont="1" applyBorder="1" applyAlignment="1">
      <alignment horizontal="left" vertical="center"/>
      <protection/>
    </xf>
    <xf numFmtId="0" fontId="8" fillId="0" borderId="18" xfId="61" applyFont="1" applyBorder="1" applyAlignment="1">
      <alignment horizontal="left"/>
      <protection/>
    </xf>
    <xf numFmtId="0" fontId="4" fillId="0" borderId="24" xfId="61" applyBorder="1" applyProtection="1">
      <alignment/>
      <protection/>
    </xf>
    <xf numFmtId="0" fontId="13" fillId="0" borderId="15" xfId="61" applyFont="1" applyBorder="1">
      <alignment/>
      <protection/>
    </xf>
    <xf numFmtId="14" fontId="4" fillId="0" borderId="0" xfId="61" applyNumberFormat="1" applyFont="1" applyBorder="1" applyAlignment="1" applyProtection="1">
      <alignment horizontal="left"/>
      <protection/>
    </xf>
    <xf numFmtId="14" fontId="4" fillId="0" borderId="15" xfId="61" applyNumberFormat="1" applyFont="1" applyBorder="1" applyProtection="1">
      <alignment/>
      <protection locked="0"/>
    </xf>
    <xf numFmtId="0" fontId="15" fillId="0" borderId="15" xfId="61" applyFont="1" applyBorder="1" applyAlignment="1" applyProtection="1">
      <alignment horizontal="left" vertical="center"/>
      <protection locked="0"/>
    </xf>
    <xf numFmtId="176" fontId="4" fillId="0" borderId="97" xfId="75" applyNumberFormat="1" applyBorder="1">
      <alignment/>
      <protection/>
    </xf>
    <xf numFmtId="185" fontId="4" fillId="35" borderId="97" xfId="75" applyNumberFormat="1" applyFill="1" applyBorder="1" applyProtection="1">
      <alignment/>
      <protection/>
    </xf>
    <xf numFmtId="176" fontId="4" fillId="0" borderId="98" xfId="75" applyNumberFormat="1" applyBorder="1">
      <alignment/>
      <protection/>
    </xf>
    <xf numFmtId="38" fontId="4" fillId="0" borderId="31" xfId="71" applyNumberFormat="1" applyBorder="1" applyProtection="1">
      <alignment/>
      <protection locked="0"/>
    </xf>
    <xf numFmtId="0" fontId="82" fillId="0" borderId="0" xfId="0" applyFont="1" applyAlignment="1">
      <alignment horizontal="left" readingOrder="1"/>
    </xf>
    <xf numFmtId="0" fontId="83" fillId="0" borderId="0" xfId="0" applyFont="1" applyAlignment="1">
      <alignment horizontal="center" readingOrder="1"/>
    </xf>
    <xf numFmtId="0" fontId="82" fillId="0" borderId="0" xfId="0" applyFont="1" applyAlignment="1">
      <alignment/>
    </xf>
    <xf numFmtId="0" fontId="84" fillId="0" borderId="0" xfId="0" applyFont="1" applyAlignment="1">
      <alignment horizontal="right" textRotation="90" readingOrder="1"/>
    </xf>
    <xf numFmtId="0" fontId="4" fillId="0" borderId="0" xfId="74" applyAlignment="1">
      <alignment textRotation="90"/>
      <protection/>
    </xf>
    <xf numFmtId="7" fontId="4" fillId="0" borderId="0" xfId="44" applyNumberFormat="1" applyFont="1" applyBorder="1" applyAlignment="1">
      <alignment/>
    </xf>
    <xf numFmtId="0" fontId="4" fillId="0" borderId="76" xfId="75" applyBorder="1" applyAlignment="1" quotePrefix="1">
      <alignment horizontal="center"/>
      <protection/>
    </xf>
    <xf numFmtId="0" fontId="4" fillId="0" borderId="80" xfId="75" applyBorder="1" applyAlignment="1">
      <alignment horizontal="center"/>
      <protection/>
    </xf>
    <xf numFmtId="0" fontId="4" fillId="0" borderId="77" xfId="75" applyBorder="1" applyAlignment="1">
      <alignment horizontal="centerContinuous"/>
      <protection/>
    </xf>
    <xf numFmtId="0" fontId="4" fillId="0" borderId="77" xfId="75" applyBorder="1" applyAlignment="1">
      <alignment horizontal="center"/>
      <protection/>
    </xf>
    <xf numFmtId="0" fontId="82" fillId="0" borderId="0" xfId="0" applyFont="1" applyBorder="1" applyAlignment="1">
      <alignment horizontal="left" readingOrder="1"/>
    </xf>
    <xf numFmtId="0" fontId="82" fillId="0" borderId="0" xfId="0" applyFont="1" applyBorder="1" applyAlignment="1">
      <alignment/>
    </xf>
    <xf numFmtId="0" fontId="4" fillId="0" borderId="0" xfId="75" applyBorder="1" applyAlignment="1" quotePrefix="1">
      <alignment horizontal="right"/>
      <protection/>
    </xf>
    <xf numFmtId="189" fontId="4" fillId="0" borderId="0" xfId="75" applyNumberFormat="1" applyBorder="1" applyAlignment="1">
      <alignment horizontal="left"/>
      <protection/>
    </xf>
    <xf numFmtId="0" fontId="4" fillId="0" borderId="80" xfId="75" applyBorder="1" applyAlignment="1">
      <alignment horizontal="center" vertical="center" wrapText="1"/>
      <protection/>
    </xf>
    <xf numFmtId="0" fontId="4" fillId="0" borderId="78" xfId="75" applyBorder="1" applyAlignment="1">
      <alignment horizontal="center" vertical="center" wrapText="1"/>
      <protection/>
    </xf>
    <xf numFmtId="0" fontId="4" fillId="0" borderId="15" xfId="65" applyFont="1" applyBorder="1" applyAlignment="1" applyProtection="1">
      <alignment horizontal="left" wrapText="1"/>
      <protection/>
    </xf>
    <xf numFmtId="0" fontId="11" fillId="0" borderId="15" xfId="65" applyFont="1" applyBorder="1" applyAlignment="1" applyProtection="1">
      <alignment horizontal="left" wrapText="1"/>
      <protection/>
    </xf>
    <xf numFmtId="0" fontId="4" fillId="0" borderId="77" xfId="75" applyBorder="1" applyAlignment="1" applyProtection="1">
      <alignment horizontal="center" vertical="center" wrapText="1"/>
      <protection/>
    </xf>
    <xf numFmtId="0" fontId="4" fillId="0" borderId="37" xfId="75" applyBorder="1" applyAlignment="1" applyProtection="1">
      <alignment horizontal="center" vertical="top" wrapText="1"/>
      <protection/>
    </xf>
    <xf numFmtId="0" fontId="4" fillId="0" borderId="51" xfId="75" applyBorder="1" applyAlignment="1" applyProtection="1">
      <alignment horizontal="center" vertical="center" wrapText="1"/>
      <protection/>
    </xf>
    <xf numFmtId="0" fontId="4" fillId="0" borderId="51" xfId="75" applyFont="1" applyBorder="1" applyAlignment="1" applyProtection="1">
      <alignment horizontal="center" vertical="center" wrapText="1"/>
      <protection/>
    </xf>
    <xf numFmtId="0" fontId="4" fillId="0" borderId="51" xfId="75" applyBorder="1" applyAlignment="1" applyProtection="1" quotePrefix="1">
      <alignment horizontal="center" vertical="center" wrapText="1"/>
      <protection/>
    </xf>
    <xf numFmtId="0" fontId="4" fillId="0" borderId="51" xfId="75" applyFont="1" applyBorder="1" applyAlignment="1" applyProtection="1" quotePrefix="1">
      <alignment horizontal="center" vertical="center" wrapText="1"/>
      <protection/>
    </xf>
    <xf numFmtId="0" fontId="4" fillId="0" borderId="78" xfId="75" applyBorder="1" applyAlignment="1" applyProtection="1">
      <alignment horizontal="center"/>
      <protection/>
    </xf>
    <xf numFmtId="0" fontId="4" fillId="0" borderId="32" xfId="75" applyBorder="1" applyProtection="1">
      <alignment/>
      <protection/>
    </xf>
    <xf numFmtId="0" fontId="4" fillId="0" borderId="32" xfId="75" applyBorder="1" applyAlignment="1" applyProtection="1" quotePrefix="1">
      <alignment horizontal="center"/>
      <protection/>
    </xf>
    <xf numFmtId="0" fontId="4" fillId="0" borderId="32" xfId="75" applyFont="1" applyBorder="1" applyAlignment="1" applyProtection="1" quotePrefix="1">
      <alignment horizontal="center"/>
      <protection/>
    </xf>
    <xf numFmtId="1" fontId="4" fillId="0" borderId="79" xfId="75" applyNumberFormat="1" applyBorder="1" applyAlignment="1" applyProtection="1" quotePrefix="1">
      <alignment horizontal="center"/>
      <protection/>
    </xf>
    <xf numFmtId="0" fontId="4" fillId="0" borderId="31" xfId="75" applyFont="1" applyBorder="1" applyAlignment="1" applyProtection="1">
      <alignment horizontal="center"/>
      <protection/>
    </xf>
    <xf numFmtId="0" fontId="4" fillId="0" borderId="97" xfId="75" applyBorder="1" applyAlignment="1" applyProtection="1">
      <alignment horizontal="center"/>
      <protection/>
    </xf>
    <xf numFmtId="0" fontId="4" fillId="0" borderId="78" xfId="75" applyBorder="1" applyAlignment="1" applyProtection="1" quotePrefix="1">
      <alignment horizontal="center"/>
      <protection/>
    </xf>
    <xf numFmtId="0" fontId="4" fillId="0" borderId="29" xfId="75" applyFont="1" applyBorder="1" applyAlignment="1" applyProtection="1">
      <alignment horizontal="center"/>
      <protection/>
    </xf>
    <xf numFmtId="0" fontId="4" fillId="0" borderId="29" xfId="75" applyBorder="1" applyProtection="1">
      <alignment/>
      <protection/>
    </xf>
    <xf numFmtId="0" fontId="4" fillId="0" borderId="29" xfId="75" applyFont="1" applyBorder="1" applyAlignment="1" applyProtection="1" quotePrefix="1">
      <alignment horizontal="center"/>
      <protection/>
    </xf>
    <xf numFmtId="0" fontId="4" fillId="0" borderId="78" xfId="75" applyBorder="1" applyProtection="1">
      <alignment/>
      <protection/>
    </xf>
    <xf numFmtId="1" fontId="4" fillId="0" borderId="78" xfId="75" applyNumberFormat="1" applyBorder="1" applyAlignment="1" applyProtection="1" quotePrefix="1">
      <alignment horizontal="center"/>
      <protection/>
    </xf>
    <xf numFmtId="0" fontId="4" fillId="0" borderId="37" xfId="75" applyFont="1" applyBorder="1" applyAlignment="1" applyProtection="1">
      <alignment horizontal="left"/>
      <protection/>
    </xf>
    <xf numFmtId="0" fontId="4" fillId="0" borderId="23" xfId="75" applyFont="1" applyBorder="1" applyAlignment="1" applyProtection="1">
      <alignment horizontal="right"/>
      <protection/>
    </xf>
    <xf numFmtId="0" fontId="4" fillId="0" borderId="25" xfId="75" applyFont="1" applyBorder="1" applyAlignment="1" applyProtection="1">
      <alignment horizontal="right"/>
      <protection/>
    </xf>
    <xf numFmtId="0" fontId="4" fillId="0" borderId="70" xfId="75" applyFont="1" applyBorder="1" applyAlignment="1" applyProtection="1">
      <alignment horizontal="center"/>
      <protection/>
    </xf>
    <xf numFmtId="5" fontId="4" fillId="0" borderId="70" xfId="75" applyNumberFormat="1" applyBorder="1" applyProtection="1">
      <alignment/>
      <protection/>
    </xf>
    <xf numFmtId="0" fontId="4" fillId="0" borderId="99" xfId="75" applyBorder="1" applyAlignment="1" applyProtection="1">
      <alignment horizontal="center"/>
      <protection/>
    </xf>
    <xf numFmtId="0" fontId="4" fillId="0" borderId="76" xfId="75" applyBorder="1" applyAlignment="1" applyProtection="1">
      <alignment horizontal="center"/>
      <protection/>
    </xf>
    <xf numFmtId="7" fontId="4" fillId="0" borderId="70" xfId="44" applyNumberFormat="1" applyFont="1" applyBorder="1" applyAlignment="1" applyProtection="1">
      <alignment/>
      <protection/>
    </xf>
    <xf numFmtId="0" fontId="4" fillId="0" borderId="11" xfId="75" applyBorder="1" applyAlignment="1" quotePrefix="1">
      <alignment horizontal="left"/>
      <protection/>
    </xf>
    <xf numFmtId="0" fontId="4" fillId="0" borderId="99" xfId="75" applyBorder="1" applyAlignment="1">
      <alignment horizontal="center"/>
      <protection/>
    </xf>
    <xf numFmtId="0" fontId="4" fillId="0" borderId="76" xfId="75" applyFont="1" applyBorder="1" applyAlignment="1">
      <alignment horizontal="center"/>
      <protection/>
    </xf>
    <xf numFmtId="185" fontId="4" fillId="35" borderId="100" xfId="75" applyNumberFormat="1" applyFill="1" applyBorder="1" applyProtection="1">
      <alignment/>
      <protection/>
    </xf>
    <xf numFmtId="176" fontId="4" fillId="0" borderId="76" xfId="75" applyNumberFormat="1" applyBorder="1">
      <alignment/>
      <protection/>
    </xf>
    <xf numFmtId="8" fontId="4" fillId="0" borderId="41" xfId="79" applyNumberFormat="1" applyFont="1" applyBorder="1" applyAlignment="1">
      <alignment horizontal="center"/>
      <protection/>
    </xf>
    <xf numFmtId="8" fontId="4" fillId="0" borderId="42" xfId="79" applyNumberFormat="1" applyBorder="1" applyAlignment="1">
      <alignment horizontal="center"/>
      <protection/>
    </xf>
    <xf numFmtId="6" fontId="4" fillId="0" borderId="97" xfId="75" applyNumberFormat="1" applyBorder="1" applyAlignment="1">
      <alignment horizontal="right"/>
      <protection/>
    </xf>
    <xf numFmtId="0" fontId="24" fillId="0" borderId="0" xfId="75" applyFont="1" applyAlignment="1">
      <alignment horizontal="center"/>
      <protection/>
    </xf>
    <xf numFmtId="14" fontId="4" fillId="0" borderId="0" xfId="75" applyNumberFormat="1" applyBorder="1">
      <alignment/>
      <protection/>
    </xf>
    <xf numFmtId="0" fontId="0" fillId="0" borderId="0" xfId="75" applyFont="1" applyAlignment="1">
      <alignment textRotation="90"/>
      <protection/>
    </xf>
    <xf numFmtId="5" fontId="4" fillId="0" borderId="31" xfId="73" applyNumberFormat="1" applyBorder="1">
      <alignment/>
      <protection/>
    </xf>
    <xf numFmtId="0" fontId="4" fillId="0" borderId="17" xfId="74" applyBorder="1" applyAlignment="1" quotePrefix="1">
      <alignment horizontal="center"/>
      <protection/>
    </xf>
    <xf numFmtId="0" fontId="4" fillId="0" borderId="101" xfId="74" applyBorder="1" applyAlignment="1">
      <alignment horizontal="center" vertical="center" wrapText="1"/>
      <protection/>
    </xf>
    <xf numFmtId="0" fontId="4" fillId="34" borderId="40" xfId="74" applyFill="1" applyBorder="1">
      <alignment/>
      <protection/>
    </xf>
    <xf numFmtId="0" fontId="4" fillId="0" borderId="50" xfId="74" applyBorder="1">
      <alignment/>
      <protection/>
    </xf>
    <xf numFmtId="14" fontId="4" fillId="0" borderId="31" xfId="75" applyNumberFormat="1" applyBorder="1" applyAlignment="1" applyProtection="1">
      <alignment horizontal="center"/>
      <protection locked="0"/>
    </xf>
    <xf numFmtId="7" fontId="4" fillId="0" borderId="31" xfId="44" applyNumberFormat="1" applyFont="1" applyBorder="1" applyAlignment="1" applyProtection="1">
      <alignment/>
      <protection locked="0"/>
    </xf>
    <xf numFmtId="0" fontId="4" fillId="0" borderId="57" xfId="65" applyBorder="1" applyAlignment="1">
      <alignment horizontal="center"/>
      <protection/>
    </xf>
    <xf numFmtId="0" fontId="4" fillId="0" borderId="64" xfId="65" applyBorder="1">
      <alignment/>
      <protection/>
    </xf>
    <xf numFmtId="0" fontId="4" fillId="0" borderId="65" xfId="65" applyBorder="1">
      <alignment/>
      <protection/>
    </xf>
    <xf numFmtId="38" fontId="4" fillId="0" borderId="64" xfId="65" applyNumberFormat="1" applyBorder="1">
      <alignment/>
      <protection/>
    </xf>
    <xf numFmtId="0" fontId="22" fillId="0" borderId="0" xfId="78" applyFont="1" applyAlignment="1">
      <alignment horizontal="centerContinuous"/>
      <protection/>
    </xf>
    <xf numFmtId="0" fontId="36" fillId="0" borderId="0" xfId="0" applyFont="1" applyAlignment="1">
      <alignment vertical="center"/>
    </xf>
    <xf numFmtId="0" fontId="16" fillId="0" borderId="15" xfId="65" applyFont="1" applyBorder="1" applyAlignment="1" applyProtection="1">
      <alignment horizontal="left" wrapText="1"/>
      <protection/>
    </xf>
    <xf numFmtId="0" fontId="4" fillId="0" borderId="38" xfId="65" applyFont="1" applyBorder="1" applyAlignment="1">
      <alignment wrapText="1"/>
      <protection/>
    </xf>
    <xf numFmtId="0" fontId="4" fillId="0" borderId="15" xfId="65" applyFont="1" applyBorder="1" applyAlignment="1">
      <alignment wrapText="1"/>
      <protection/>
    </xf>
    <xf numFmtId="38" fontId="4" fillId="0" borderId="16" xfId="65" applyNumberFormat="1" applyFont="1" applyBorder="1" applyProtection="1">
      <alignment/>
      <protection/>
    </xf>
    <xf numFmtId="38" fontId="4" fillId="0" borderId="16" xfId="65" applyNumberFormat="1" applyBorder="1" applyProtection="1">
      <alignment/>
      <protection/>
    </xf>
    <xf numFmtId="37" fontId="4" fillId="0" borderId="40" xfId="65" applyNumberFormat="1" applyFont="1" applyBorder="1" applyAlignment="1" applyProtection="1">
      <alignment horizontal="right"/>
      <protection/>
    </xf>
    <xf numFmtId="38" fontId="4" fillId="38" borderId="0" xfId="65" applyNumberFormat="1" applyFill="1" applyBorder="1" applyAlignment="1" applyProtection="1">
      <alignment/>
      <protection/>
    </xf>
    <xf numFmtId="38" fontId="4" fillId="38" borderId="0" xfId="65" applyNumberFormat="1" applyFill="1" applyBorder="1" applyAlignment="1" applyProtection="1">
      <alignment horizontal="right"/>
      <protection/>
    </xf>
    <xf numFmtId="0" fontId="4" fillId="34" borderId="40" xfId="65" applyFill="1" applyBorder="1" applyProtection="1">
      <alignment/>
      <protection/>
    </xf>
    <xf numFmtId="38" fontId="4" fillId="0" borderId="16" xfId="65" applyNumberFormat="1" applyFill="1" applyBorder="1" applyProtection="1">
      <alignment/>
      <protection/>
    </xf>
    <xf numFmtId="37" fontId="4" fillId="38" borderId="0" xfId="65" applyNumberFormat="1" applyFill="1" applyBorder="1" applyAlignment="1" applyProtection="1">
      <alignment horizontal="right"/>
      <protection/>
    </xf>
    <xf numFmtId="38" fontId="4" fillId="38" borderId="0" xfId="65" applyNumberFormat="1" applyFill="1" applyProtection="1">
      <alignment/>
      <protection/>
    </xf>
    <xf numFmtId="0" fontId="4" fillId="38" borderId="0" xfId="65" applyFill="1">
      <alignment/>
      <protection/>
    </xf>
    <xf numFmtId="0" fontId="37" fillId="0" borderId="0" xfId="75" applyFont="1">
      <alignment/>
      <protection/>
    </xf>
    <xf numFmtId="38" fontId="4" fillId="39" borderId="16" xfId="65" applyNumberFormat="1" applyFont="1" applyFill="1" applyBorder="1" applyProtection="1">
      <alignment/>
      <protection/>
    </xf>
    <xf numFmtId="38" fontId="4" fillId="39" borderId="16" xfId="65" applyNumberFormat="1" applyFill="1" applyBorder="1" applyProtection="1">
      <alignment/>
      <protection/>
    </xf>
    <xf numFmtId="37" fontId="4" fillId="39" borderId="40" xfId="65" applyNumberFormat="1" applyFont="1" applyFill="1" applyBorder="1" applyAlignment="1" applyProtection="1">
      <alignment horizontal="right"/>
      <protection/>
    </xf>
    <xf numFmtId="37" fontId="4" fillId="39" borderId="40" xfId="65" applyNumberFormat="1" applyFont="1" applyFill="1" applyBorder="1" applyAlignment="1" applyProtection="1">
      <alignment horizontal="center"/>
      <protection/>
    </xf>
    <xf numFmtId="1" fontId="14" fillId="0" borderId="15" xfId="65" applyNumberFormat="1" applyFont="1" applyBorder="1" applyProtection="1">
      <alignment/>
      <protection locked="0"/>
    </xf>
    <xf numFmtId="0" fontId="14" fillId="0" borderId="27" xfId="65" applyFont="1" applyBorder="1" applyProtection="1">
      <alignment/>
      <protection/>
    </xf>
    <xf numFmtId="0" fontId="14" fillId="33" borderId="27" xfId="65" applyFont="1" applyFill="1" applyBorder="1" applyProtection="1">
      <alignment/>
      <protection/>
    </xf>
    <xf numFmtId="0" fontId="38" fillId="0" borderId="42" xfId="65" applyFont="1" applyBorder="1" applyProtection="1">
      <alignment/>
      <protection/>
    </xf>
    <xf numFmtId="0" fontId="4" fillId="0" borderId="0" xfId="65" applyFill="1" applyBorder="1" applyAlignment="1">
      <alignment horizontal="center"/>
      <protection/>
    </xf>
    <xf numFmtId="0" fontId="14" fillId="0" borderId="15" xfId="65" applyFont="1" applyBorder="1" applyProtection="1">
      <alignment/>
      <protection/>
    </xf>
    <xf numFmtId="0" fontId="9" fillId="0" borderId="33" xfId="65" applyFont="1" applyBorder="1" applyProtection="1">
      <alignment/>
      <protection/>
    </xf>
    <xf numFmtId="0" fontId="20" fillId="0" borderId="15" xfId="65" applyFont="1" applyBorder="1" applyProtection="1">
      <alignment/>
      <protection/>
    </xf>
    <xf numFmtId="0" fontId="38" fillId="0" borderId="16" xfId="65" applyFont="1" applyBorder="1" applyProtection="1">
      <alignment/>
      <protection/>
    </xf>
    <xf numFmtId="0" fontId="9" fillId="0" borderId="15" xfId="65" applyFont="1" applyBorder="1" applyAlignment="1" applyProtection="1">
      <alignment horizontal="center" wrapText="1"/>
      <protection locked="0"/>
    </xf>
    <xf numFmtId="0" fontId="14" fillId="0" borderId="15" xfId="65" applyFont="1" applyFill="1" applyBorder="1" applyProtection="1">
      <alignment/>
      <protection/>
    </xf>
    <xf numFmtId="0" fontId="14" fillId="0" borderId="27" xfId="65" applyFont="1" applyFill="1" applyBorder="1" applyProtection="1">
      <alignment/>
      <protection/>
    </xf>
    <xf numFmtId="0" fontId="38" fillId="40" borderId="16" xfId="65" applyFont="1" applyFill="1" applyBorder="1" applyProtection="1">
      <alignment/>
      <protection/>
    </xf>
    <xf numFmtId="191" fontId="14" fillId="40" borderId="15" xfId="65" applyNumberFormat="1" applyFont="1" applyFill="1" applyBorder="1" applyProtection="1">
      <alignment/>
      <protection locked="0"/>
    </xf>
    <xf numFmtId="0" fontId="14" fillId="40" borderId="15" xfId="65" applyFont="1" applyFill="1" applyBorder="1" applyProtection="1">
      <alignment/>
      <protection/>
    </xf>
    <xf numFmtId="1" fontId="14" fillId="40" borderId="15" xfId="65" applyNumberFormat="1" applyFont="1" applyFill="1" applyBorder="1" applyProtection="1">
      <alignment/>
      <protection locked="0"/>
    </xf>
    <xf numFmtId="0" fontId="4" fillId="41" borderId="10" xfId="65" applyFill="1" applyBorder="1">
      <alignment/>
      <protection/>
    </xf>
    <xf numFmtId="0" fontId="4" fillId="41" borderId="11" xfId="65" applyFill="1" applyBorder="1">
      <alignment/>
      <protection/>
    </xf>
    <xf numFmtId="0" fontId="4" fillId="41" borderId="11" xfId="65" applyFill="1" applyBorder="1" applyProtection="1">
      <alignment/>
      <protection/>
    </xf>
    <xf numFmtId="0" fontId="4" fillId="41" borderId="13" xfId="65" applyFill="1" applyBorder="1" applyProtection="1">
      <alignment/>
      <protection locked="0"/>
    </xf>
    <xf numFmtId="0" fontId="14" fillId="0" borderId="92" xfId="65" applyFont="1" applyBorder="1" applyAlignment="1" applyProtection="1">
      <alignment horizontal="centerContinuous" wrapText="1"/>
      <protection/>
    </xf>
    <xf numFmtId="0" fontId="14" fillId="0" borderId="55" xfId="65" applyFont="1" applyBorder="1" applyAlignment="1" applyProtection="1">
      <alignment horizontal="center" vertical="center" wrapText="1"/>
      <protection/>
    </xf>
    <xf numFmtId="0" fontId="14" fillId="0" borderId="14" xfId="65" applyFont="1" applyBorder="1" applyAlignment="1" applyProtection="1">
      <alignment horizontal="center"/>
      <protection/>
    </xf>
    <xf numFmtId="0" fontId="4" fillId="0" borderId="18" xfId="61" applyFont="1" applyBorder="1" applyAlignment="1" applyProtection="1" quotePrefix="1">
      <alignment horizontal="left" vertical="top"/>
      <protection/>
    </xf>
    <xf numFmtId="0" fontId="4" fillId="0" borderId="76" xfId="66" applyFont="1" applyBorder="1" applyAlignment="1" applyProtection="1">
      <alignment horizontal="center"/>
      <protection locked="0"/>
    </xf>
    <xf numFmtId="0" fontId="4" fillId="0" borderId="76" xfId="70" applyBorder="1" applyAlignment="1" applyProtection="1">
      <alignment horizontal="center"/>
      <protection locked="0"/>
    </xf>
    <xf numFmtId="0" fontId="0" fillId="0" borderId="76" xfId="0" applyBorder="1" applyAlignment="1" applyProtection="1">
      <alignment/>
      <protection locked="0"/>
    </xf>
    <xf numFmtId="0" fontId="4" fillId="0" borderId="76" xfId="78" applyBorder="1" applyProtection="1">
      <alignment/>
      <protection locked="0"/>
    </xf>
    <xf numFmtId="1" fontId="14" fillId="0" borderId="41" xfId="65" applyNumberFormat="1" applyFont="1" applyBorder="1" applyProtection="1">
      <alignment/>
      <protection/>
    </xf>
    <xf numFmtId="0" fontId="4" fillId="0" borderId="76" xfId="61" applyBorder="1" applyProtection="1">
      <alignment/>
      <protection locked="0"/>
    </xf>
    <xf numFmtId="9" fontId="4" fillId="0" borderId="0" xfId="75" applyNumberFormat="1" applyFill="1" applyAlignment="1" quotePrefix="1">
      <alignment horizontal="right"/>
      <protection/>
    </xf>
    <xf numFmtId="0" fontId="0" fillId="0" borderId="0" xfId="75" applyFont="1" applyBorder="1" applyAlignment="1">
      <alignment horizontal="center" textRotation="90"/>
      <protection/>
    </xf>
    <xf numFmtId="0" fontId="14" fillId="0" borderId="16" xfId="65" applyFont="1" applyBorder="1" applyProtection="1">
      <alignment/>
      <protection/>
    </xf>
    <xf numFmtId="186" fontId="14" fillId="0" borderId="14" xfId="60" applyNumberFormat="1" applyFont="1" applyBorder="1" applyAlignment="1" applyProtection="1">
      <alignment horizontal="left"/>
      <protection/>
    </xf>
    <xf numFmtId="0" fontId="4" fillId="0" borderId="26" xfId="65" applyBorder="1" applyAlignment="1" quotePrefix="1">
      <alignment horizontal="left"/>
      <protection/>
    </xf>
    <xf numFmtId="0" fontId="4" fillId="0" borderId="19" xfId="75" applyBorder="1" applyProtection="1">
      <alignment/>
      <protection/>
    </xf>
    <xf numFmtId="0" fontId="4" fillId="0" borderId="30" xfId="75" applyBorder="1" applyProtection="1">
      <alignment/>
      <protection/>
    </xf>
    <xf numFmtId="0" fontId="4" fillId="42" borderId="31" xfId="75" applyFont="1" applyFill="1" applyBorder="1" applyAlignment="1">
      <alignment horizontal="center" wrapText="1"/>
      <protection/>
    </xf>
    <xf numFmtId="176" fontId="4" fillId="42" borderId="31" xfId="75" applyNumberFormat="1" applyFill="1" applyBorder="1">
      <alignment/>
      <protection/>
    </xf>
    <xf numFmtId="0" fontId="4" fillId="42" borderId="31" xfId="75" applyFont="1" applyFill="1" applyBorder="1" applyAlignment="1">
      <alignment horizontal="center"/>
      <protection/>
    </xf>
    <xf numFmtId="0" fontId="4" fillId="42" borderId="99" xfId="75" applyFill="1" applyBorder="1" applyAlignment="1">
      <alignment horizontal="center"/>
      <protection/>
    </xf>
    <xf numFmtId="7" fontId="4" fillId="42" borderId="31" xfId="44" applyNumberFormat="1" applyFont="1" applyFill="1" applyBorder="1" applyAlignment="1" applyProtection="1">
      <alignment/>
      <protection locked="0"/>
    </xf>
    <xf numFmtId="0" fontId="4" fillId="42" borderId="97" xfId="75" applyFill="1" applyBorder="1" applyAlignment="1" applyProtection="1">
      <alignment horizontal="center"/>
      <protection/>
    </xf>
    <xf numFmtId="0" fontId="24" fillId="42" borderId="0" xfId="75" applyFont="1" applyFill="1" applyAlignment="1">
      <alignment horizontal="centerContinuous"/>
      <protection/>
    </xf>
    <xf numFmtId="0" fontId="4" fillId="42" borderId="79" xfId="75" applyFill="1" applyBorder="1" applyAlignment="1" applyProtection="1" quotePrefix="1">
      <alignment horizontal="center"/>
      <protection/>
    </xf>
    <xf numFmtId="0" fontId="4" fillId="42" borderId="102" xfId="75" applyFont="1" applyFill="1" applyBorder="1" applyAlignment="1" applyProtection="1">
      <alignment horizontal="center"/>
      <protection/>
    </xf>
    <xf numFmtId="5" fontId="4" fillId="42" borderId="31" xfId="75" applyNumberFormat="1" applyFill="1" applyBorder="1" applyProtection="1">
      <alignment/>
      <protection/>
    </xf>
    <xf numFmtId="5" fontId="4" fillId="42" borderId="17" xfId="75" applyNumberFormat="1" applyFill="1" applyBorder="1" applyAlignment="1">
      <alignment horizontal="right"/>
      <protection/>
    </xf>
    <xf numFmtId="3" fontId="4" fillId="42" borderId="17" xfId="75" applyNumberFormat="1" applyFill="1" applyBorder="1" applyAlignment="1">
      <alignment horizontal="center"/>
      <protection/>
    </xf>
    <xf numFmtId="176" fontId="4" fillId="42" borderId="17" xfId="75" applyNumberFormat="1" applyFill="1" applyBorder="1" applyAlignment="1">
      <alignment horizontal="right"/>
      <protection/>
    </xf>
    <xf numFmtId="0" fontId="4" fillId="42" borderId="0" xfId="75" applyFill="1">
      <alignment/>
      <protection/>
    </xf>
    <xf numFmtId="0" fontId="4" fillId="42" borderId="31" xfId="75" applyFont="1" applyFill="1" applyBorder="1" applyAlignment="1" applyProtection="1">
      <alignment horizontal="center"/>
      <protection/>
    </xf>
    <xf numFmtId="0" fontId="4" fillId="42" borderId="0" xfId="75" applyFill="1" applyAlignment="1">
      <alignment horizontal="left"/>
      <protection/>
    </xf>
    <xf numFmtId="0" fontId="4" fillId="42" borderId="0" xfId="75" applyFill="1" applyAlignment="1">
      <alignment horizontal="centerContinuous"/>
      <protection/>
    </xf>
    <xf numFmtId="0" fontId="4" fillId="42" borderId="76" xfId="75" applyFill="1" applyBorder="1" applyAlignment="1">
      <alignment horizontal="left"/>
      <protection/>
    </xf>
    <xf numFmtId="3" fontId="4" fillId="42" borderId="76" xfId="75" applyNumberFormat="1" applyFill="1" applyBorder="1" applyAlignment="1">
      <alignment horizontal="right"/>
      <protection/>
    </xf>
    <xf numFmtId="0" fontId="4" fillId="42" borderId="76" xfId="75" applyFill="1" applyBorder="1">
      <alignment/>
      <protection/>
    </xf>
    <xf numFmtId="3" fontId="4" fillId="42" borderId="76" xfId="75" applyNumberFormat="1" applyFill="1" applyBorder="1">
      <alignment/>
      <protection/>
    </xf>
    <xf numFmtId="0" fontId="8" fillId="0" borderId="0" xfId="65" applyFont="1" applyFill="1" applyBorder="1" applyAlignment="1" quotePrefix="1">
      <alignment horizontal="left"/>
      <protection/>
    </xf>
    <xf numFmtId="38" fontId="8" fillId="0" borderId="0" xfId="65" applyNumberFormat="1" applyFont="1" applyFill="1" applyBorder="1">
      <alignment/>
      <protection/>
    </xf>
    <xf numFmtId="38" fontId="4" fillId="0" borderId="0" xfId="65" applyNumberFormat="1" applyFill="1" applyBorder="1" applyProtection="1">
      <alignment/>
      <protection/>
    </xf>
    <xf numFmtId="38" fontId="4" fillId="0" borderId="0" xfId="65" applyNumberFormat="1" applyFill="1" applyBorder="1" applyAlignment="1" applyProtection="1">
      <alignment horizontal="center"/>
      <protection locked="0"/>
    </xf>
    <xf numFmtId="0" fontId="8" fillId="0" borderId="0" xfId="65" applyFont="1" applyFill="1">
      <alignment/>
      <protection/>
    </xf>
    <xf numFmtId="0" fontId="8" fillId="0" borderId="0" xfId="65" applyFont="1" applyFill="1" applyBorder="1" applyAlignment="1">
      <alignment horizontal="center"/>
      <protection/>
    </xf>
    <xf numFmtId="0" fontId="8" fillId="0" borderId="0" xfId="65" applyFont="1" applyFill="1" applyProtection="1">
      <alignment/>
      <protection/>
    </xf>
    <xf numFmtId="0" fontId="4" fillId="4" borderId="41" xfId="75" applyFill="1" applyBorder="1">
      <alignment/>
      <protection/>
    </xf>
    <xf numFmtId="0" fontId="4" fillId="4" borderId="41" xfId="75" applyFill="1" applyBorder="1" applyAlignment="1">
      <alignment horizontal="centerContinuous"/>
      <protection/>
    </xf>
    <xf numFmtId="176" fontId="4" fillId="4" borderId="41" xfId="75" applyNumberFormat="1" applyFill="1" applyBorder="1" applyAlignment="1">
      <alignment horizontal="centerContinuous"/>
      <protection/>
    </xf>
    <xf numFmtId="0" fontId="4" fillId="4" borderId="41" xfId="75" applyFill="1" applyBorder="1" applyAlignment="1">
      <alignment horizontal="left"/>
      <protection/>
    </xf>
    <xf numFmtId="176" fontId="4" fillId="4" borderId="41" xfId="75" applyNumberFormat="1" applyFill="1" applyBorder="1">
      <alignment/>
      <protection/>
    </xf>
    <xf numFmtId="207" fontId="4" fillId="4" borderId="41" xfId="82" applyNumberFormat="1" applyFont="1" applyFill="1" applyBorder="1" applyAlignment="1">
      <alignment horizontal="center"/>
    </xf>
    <xf numFmtId="165" fontId="4" fillId="4" borderId="41" xfId="75" applyNumberFormat="1" applyFill="1" applyBorder="1" applyAlignment="1">
      <alignment horizontal="centerContinuous"/>
      <protection/>
    </xf>
    <xf numFmtId="0" fontId="4" fillId="0" borderId="0" xfId="67" applyBorder="1" applyProtection="1">
      <alignment/>
      <protection/>
    </xf>
    <xf numFmtId="0" fontId="4" fillId="0" borderId="0" xfId="67" applyFill="1" applyBorder="1" applyAlignment="1" applyProtection="1">
      <alignment horizontal="center"/>
      <protection/>
    </xf>
    <xf numFmtId="0" fontId="14" fillId="42" borderId="31" xfId="75" applyFont="1" applyFill="1" applyBorder="1" applyAlignment="1">
      <alignment horizontal="center" wrapText="1"/>
      <protection/>
    </xf>
    <xf numFmtId="0" fontId="4" fillId="0" borderId="29" xfId="75" applyFont="1" applyBorder="1" applyAlignment="1">
      <alignment horizontal="center" vertical="center" wrapText="1"/>
      <protection/>
    </xf>
    <xf numFmtId="0" fontId="14" fillId="40" borderId="14" xfId="65" applyFont="1" applyFill="1" applyBorder="1" applyAlignment="1" applyProtection="1">
      <alignment horizontal="center"/>
      <protection/>
    </xf>
    <xf numFmtId="2" fontId="14" fillId="40" borderId="17" xfId="65" applyNumberFormat="1" applyFont="1" applyFill="1" applyBorder="1" applyProtection="1">
      <alignment/>
      <protection locked="0"/>
    </xf>
    <xf numFmtId="0" fontId="14" fillId="33" borderId="28" xfId="65" applyFont="1" applyFill="1" applyBorder="1" applyProtection="1">
      <alignment/>
      <protection/>
    </xf>
    <xf numFmtId="0" fontId="4" fillId="41" borderId="22" xfId="65" applyFill="1" applyBorder="1" applyProtection="1">
      <alignment/>
      <protection/>
    </xf>
    <xf numFmtId="0" fontId="4" fillId="41" borderId="23" xfId="65" applyFill="1" applyBorder="1" applyProtection="1">
      <alignment/>
      <protection/>
    </xf>
    <xf numFmtId="0" fontId="4" fillId="41" borderId="25" xfId="65" applyFill="1" applyBorder="1" applyProtection="1">
      <alignment/>
      <protection/>
    </xf>
    <xf numFmtId="38" fontId="19" fillId="0" borderId="16" xfId="67" applyNumberFormat="1" applyFont="1" applyBorder="1" applyAlignment="1" applyProtection="1">
      <alignment horizontal="center" vertical="center"/>
      <protection locked="0"/>
    </xf>
    <xf numFmtId="38" fontId="19" fillId="0" borderId="16" xfId="67" applyNumberFormat="1" applyFont="1" applyBorder="1" applyAlignment="1" applyProtection="1">
      <alignment vertical="center"/>
      <protection locked="0"/>
    </xf>
    <xf numFmtId="38" fontId="19" fillId="0" borderId="31" xfId="67" applyNumberFormat="1" applyFont="1" applyBorder="1" applyAlignment="1" applyProtection="1">
      <alignment vertical="center"/>
      <protection locked="0"/>
    </xf>
    <xf numFmtId="38" fontId="19" fillId="0" borderId="19" xfId="67" applyNumberFormat="1" applyFont="1" applyBorder="1" applyAlignment="1" applyProtection="1">
      <alignment vertical="center"/>
      <protection locked="0"/>
    </xf>
    <xf numFmtId="38" fontId="19" fillId="0" borderId="29" xfId="67" applyNumberFormat="1" applyFont="1" applyBorder="1" applyAlignment="1" applyProtection="1">
      <alignment vertical="center"/>
      <protection locked="0"/>
    </xf>
    <xf numFmtId="38" fontId="19" fillId="43" borderId="32" xfId="67" applyNumberFormat="1" applyFont="1" applyFill="1" applyBorder="1" applyAlignment="1" applyProtection="1">
      <alignment vertical="center"/>
      <protection/>
    </xf>
    <xf numFmtId="38" fontId="19" fillId="0" borderId="0" xfId="67" applyNumberFormat="1" applyFont="1" applyBorder="1" applyAlignment="1" applyProtection="1">
      <alignment horizontal="center"/>
      <protection/>
    </xf>
    <xf numFmtId="0" fontId="19" fillId="0" borderId="0" xfId="67" applyFont="1" applyBorder="1" applyProtection="1">
      <alignment/>
      <protection locked="0"/>
    </xf>
    <xf numFmtId="0" fontId="19" fillId="0" borderId="0" xfId="67" applyFont="1" applyBorder="1" applyAlignment="1" applyProtection="1">
      <alignment horizontal="center"/>
      <protection/>
    </xf>
    <xf numFmtId="38" fontId="19" fillId="0" borderId="0" xfId="67" applyNumberFormat="1" applyFont="1" applyBorder="1" applyProtection="1">
      <alignment/>
      <protection locked="0"/>
    </xf>
    <xf numFmtId="0" fontId="19" fillId="0" borderId="0" xfId="67" applyFont="1" applyProtection="1">
      <alignment/>
      <protection locked="0"/>
    </xf>
    <xf numFmtId="0" fontId="19" fillId="0" borderId="0" xfId="67" applyFont="1">
      <alignment/>
      <protection/>
    </xf>
    <xf numFmtId="0" fontId="19" fillId="0" borderId="0" xfId="67" applyFont="1" applyAlignment="1" applyProtection="1">
      <alignment vertical="center"/>
      <protection locked="0"/>
    </xf>
    <xf numFmtId="0" fontId="19" fillId="0" borderId="0" xfId="67" applyFont="1" applyAlignment="1">
      <alignment vertical="center"/>
      <protection/>
    </xf>
    <xf numFmtId="0" fontId="19" fillId="0" borderId="0" xfId="67" applyFont="1" applyBorder="1" applyAlignment="1" applyProtection="1">
      <alignment horizontal="center"/>
      <protection locked="0"/>
    </xf>
    <xf numFmtId="0" fontId="19" fillId="0" borderId="103" xfId="67" applyFont="1" applyBorder="1" applyAlignment="1" applyProtection="1">
      <alignment horizontal="center" vertical="center"/>
      <protection/>
    </xf>
    <xf numFmtId="0" fontId="19" fillId="0" borderId="14" xfId="67" applyFont="1" applyBorder="1" applyAlignment="1" applyProtection="1">
      <alignment horizontal="center" vertical="center"/>
      <protection/>
    </xf>
    <xf numFmtId="38" fontId="19" fillId="0" borderId="16" xfId="67" applyNumberFormat="1" applyFont="1" applyBorder="1" applyAlignment="1" applyProtection="1">
      <alignment horizontal="right" vertical="center"/>
      <protection locked="0"/>
    </xf>
    <xf numFmtId="38" fontId="19" fillId="0" borderId="31" xfId="67" applyNumberFormat="1" applyFont="1" applyBorder="1" applyAlignment="1" applyProtection="1">
      <alignment horizontal="right" vertical="center"/>
      <protection locked="0"/>
    </xf>
    <xf numFmtId="0" fontId="19" fillId="0" borderId="57" xfId="67" applyFont="1" applyBorder="1" applyAlignment="1" applyProtection="1">
      <alignment horizontal="center" vertical="center"/>
      <protection/>
    </xf>
    <xf numFmtId="0" fontId="19" fillId="0" borderId="0" xfId="67" applyFont="1" applyProtection="1">
      <alignment/>
      <protection/>
    </xf>
    <xf numFmtId="0" fontId="19" fillId="0" borderId="0" xfId="67" applyFont="1" applyAlignment="1" applyProtection="1">
      <alignment horizontal="right"/>
      <protection/>
    </xf>
    <xf numFmtId="189" fontId="19" fillId="0" borderId="15" xfId="67" applyNumberFormat="1" applyFont="1" applyBorder="1" applyAlignment="1" applyProtection="1">
      <alignment horizontal="right"/>
      <protection/>
    </xf>
    <xf numFmtId="0" fontId="19" fillId="0" borderId="0" xfId="67" applyFont="1" applyBorder="1" applyAlignment="1" applyProtection="1">
      <alignment horizontal="right"/>
      <protection/>
    </xf>
    <xf numFmtId="0" fontId="19" fillId="0" borderId="76" xfId="66" applyFont="1" applyBorder="1" applyAlignment="1" applyProtection="1">
      <alignment horizontal="center"/>
      <protection locked="0"/>
    </xf>
    <xf numFmtId="0" fontId="19" fillId="0" borderId="15" xfId="67" applyFont="1" applyBorder="1" applyAlignment="1" applyProtection="1">
      <alignment horizontal="right"/>
      <protection/>
    </xf>
    <xf numFmtId="0" fontId="19" fillId="0" borderId="0" xfId="67" applyFont="1" applyAlignment="1" applyProtection="1" quotePrefix="1">
      <alignment horizontal="left"/>
      <protection/>
    </xf>
    <xf numFmtId="0" fontId="19" fillId="0" borderId="0" xfId="67" applyFont="1" applyBorder="1" applyProtection="1">
      <alignment/>
      <protection/>
    </xf>
    <xf numFmtId="38" fontId="4" fillId="0" borderId="31" xfId="67" applyNumberFormat="1" applyFont="1" applyBorder="1" applyAlignment="1" applyProtection="1">
      <alignment vertical="center" wrapText="1"/>
      <protection locked="0"/>
    </xf>
    <xf numFmtId="38" fontId="19" fillId="0" borderId="16" xfId="67" applyNumberFormat="1" applyFont="1" applyBorder="1" applyAlignment="1" applyProtection="1">
      <alignment horizontal="center" vertical="center" wrapText="1"/>
      <protection locked="0"/>
    </xf>
    <xf numFmtId="0" fontId="19" fillId="0" borderId="16" xfId="67" applyNumberFormat="1" applyFont="1" applyBorder="1" applyAlignment="1" applyProtection="1">
      <alignment horizontal="center" vertical="center" wrapText="1"/>
      <protection locked="0"/>
    </xf>
    <xf numFmtId="0" fontId="19" fillId="44" borderId="18" xfId="67" applyFont="1" applyFill="1" applyBorder="1" applyAlignment="1" applyProtection="1">
      <alignment horizontal="center"/>
      <protection locked="0"/>
    </xf>
    <xf numFmtId="0" fontId="19" fillId="0" borderId="94" xfId="67" applyFont="1" applyBorder="1" applyAlignment="1" applyProtection="1">
      <alignment horizontal="center" vertical="center"/>
      <protection locked="0"/>
    </xf>
    <xf numFmtId="0" fontId="19" fillId="0" borderId="75" xfId="67" applyFont="1" applyBorder="1" applyAlignment="1" applyProtection="1">
      <alignment horizontal="center" vertical="center"/>
      <protection locked="0"/>
    </xf>
    <xf numFmtId="0" fontId="19" fillId="0" borderId="15" xfId="67" applyFont="1" applyBorder="1" applyAlignment="1" applyProtection="1">
      <alignment horizontal="left" vertical="center" wrapText="1"/>
      <protection locked="0"/>
    </xf>
    <xf numFmtId="38" fontId="19" fillId="43" borderId="50" xfId="67" applyNumberFormat="1" applyFont="1" applyFill="1" applyBorder="1" applyAlignment="1" applyProtection="1">
      <alignment vertical="center"/>
      <protection/>
    </xf>
    <xf numFmtId="38" fontId="19" fillId="0" borderId="60" xfId="67" applyNumberFormat="1" applyFont="1" applyBorder="1" applyAlignment="1" applyProtection="1">
      <alignment horizontal="center" vertical="center"/>
      <protection locked="0"/>
    </xf>
    <xf numFmtId="38" fontId="19" fillId="0" borderId="60" xfId="67" applyNumberFormat="1" applyFont="1" applyBorder="1" applyAlignment="1" applyProtection="1">
      <alignment horizontal="right" vertical="center"/>
      <protection locked="0"/>
    </xf>
    <xf numFmtId="38" fontId="19" fillId="0" borderId="74" xfId="67" applyNumberFormat="1" applyFont="1" applyBorder="1" applyAlignment="1" applyProtection="1">
      <alignment horizontal="right" vertical="center"/>
      <protection locked="0"/>
    </xf>
    <xf numFmtId="0" fontId="20" fillId="0" borderId="83" xfId="67" applyFont="1" applyBorder="1" applyAlignment="1" applyProtection="1">
      <alignment horizontal="center" vertical="top" wrapText="1"/>
      <protection/>
    </xf>
    <xf numFmtId="0" fontId="20" fillId="0" borderId="44" xfId="67" applyFont="1" applyBorder="1" applyAlignment="1" applyProtection="1">
      <alignment horizontal="center" vertical="top" wrapText="1"/>
      <protection/>
    </xf>
    <xf numFmtId="0" fontId="20" fillId="0" borderId="44" xfId="67" applyFont="1" applyBorder="1" applyAlignment="1" applyProtection="1" quotePrefix="1">
      <alignment horizontal="center" vertical="top" wrapText="1"/>
      <protection/>
    </xf>
    <xf numFmtId="0" fontId="20" fillId="0" borderId="44" xfId="67" applyFont="1" applyBorder="1" applyAlignment="1" applyProtection="1">
      <alignment horizontal="center" vertical="center" wrapText="1"/>
      <protection/>
    </xf>
    <xf numFmtId="0" fontId="20" fillId="0" borderId="70" xfId="67" applyFont="1" applyBorder="1" applyAlignment="1" applyProtection="1" quotePrefix="1">
      <alignment horizontal="center" vertical="center" wrapText="1"/>
      <protection/>
    </xf>
    <xf numFmtId="0" fontId="20" fillId="0" borderId="44" xfId="67" applyFont="1" applyBorder="1" applyAlignment="1" applyProtection="1">
      <alignment horizontal="center" wrapText="1"/>
      <protection/>
    </xf>
    <xf numFmtId="38" fontId="20" fillId="0" borderId="70" xfId="67" applyNumberFormat="1" applyFont="1" applyBorder="1" applyAlignment="1" applyProtection="1">
      <alignment horizontal="center" wrapText="1"/>
      <protection/>
    </xf>
    <xf numFmtId="0" fontId="20" fillId="0" borderId="76" xfId="67" applyFont="1" applyBorder="1" applyAlignment="1" applyProtection="1" quotePrefix="1">
      <alignment horizontal="center" vertical="center"/>
      <protection/>
    </xf>
    <xf numFmtId="0" fontId="20" fillId="0" borderId="10" xfId="67" applyFont="1" applyBorder="1" applyAlignment="1" applyProtection="1">
      <alignment horizontal="center" wrapText="1"/>
      <protection/>
    </xf>
    <xf numFmtId="0" fontId="20" fillId="0" borderId="16" xfId="67" applyFont="1" applyBorder="1" applyAlignment="1" applyProtection="1">
      <alignment horizontal="left" vertical="center" wrapText="1"/>
      <protection/>
    </xf>
    <xf numFmtId="0" fontId="20" fillId="0" borderId="60" xfId="67" applyFont="1" applyBorder="1" applyAlignment="1" applyProtection="1">
      <alignment horizontal="left" vertical="center" wrapText="1"/>
      <protection/>
    </xf>
    <xf numFmtId="1" fontId="20" fillId="0" borderId="16" xfId="67" applyNumberFormat="1" applyFont="1" applyBorder="1" applyAlignment="1" applyProtection="1">
      <alignment horizontal="center" vertical="center"/>
      <protection/>
    </xf>
    <xf numFmtId="1" fontId="20" fillId="0" borderId="60" xfId="67" applyNumberFormat="1" applyFont="1" applyBorder="1" applyAlignment="1" applyProtection="1">
      <alignment horizontal="center" vertical="center"/>
      <protection/>
    </xf>
    <xf numFmtId="0" fontId="20" fillId="0" borderId="0" xfId="67" applyFont="1" applyProtection="1">
      <alignment/>
      <protection/>
    </xf>
    <xf numFmtId="0" fontId="20" fillId="0" borderId="0" xfId="66" applyFont="1" applyAlignment="1" quotePrefix="1">
      <alignment horizontal="right"/>
      <protection/>
    </xf>
    <xf numFmtId="38" fontId="19" fillId="43" borderId="30" xfId="67" applyNumberFormat="1" applyFont="1" applyFill="1" applyBorder="1" applyAlignment="1" applyProtection="1">
      <alignment vertical="center"/>
      <protection/>
    </xf>
    <xf numFmtId="0" fontId="19" fillId="0" borderId="19" xfId="67" applyNumberFormat="1" applyFont="1" applyBorder="1" applyAlignment="1" applyProtection="1">
      <alignment horizontal="center" vertical="center" wrapText="1"/>
      <protection locked="0"/>
    </xf>
    <xf numFmtId="0" fontId="20" fillId="0" borderId="0" xfId="67" applyFont="1" applyAlignment="1" applyProtection="1">
      <alignment horizontal="center"/>
      <protection/>
    </xf>
    <xf numFmtId="38" fontId="19" fillId="43" borderId="24" xfId="67" applyNumberFormat="1" applyFont="1" applyFill="1" applyBorder="1" applyAlignment="1" applyProtection="1">
      <alignment vertical="center"/>
      <protection/>
    </xf>
    <xf numFmtId="0" fontId="14" fillId="0" borderId="0" xfId="67" applyFont="1" applyBorder="1" applyAlignment="1" applyProtection="1">
      <alignment horizontal="left"/>
      <protection/>
    </xf>
    <xf numFmtId="0" fontId="20" fillId="0" borderId="76" xfId="67" applyFont="1" applyBorder="1" applyAlignment="1" applyProtection="1">
      <alignment horizontal="center" vertical="top" wrapText="1"/>
      <protection/>
    </xf>
    <xf numFmtId="38" fontId="20" fillId="0" borderId="76" xfId="67" applyNumberFormat="1" applyFont="1" applyBorder="1" applyAlignment="1" applyProtection="1" quotePrefix="1">
      <alignment horizontal="right" vertical="center"/>
      <protection locked="0"/>
    </xf>
    <xf numFmtId="38" fontId="20" fillId="0" borderId="76" xfId="67" applyNumberFormat="1" applyFont="1" applyBorder="1" applyAlignment="1" applyProtection="1">
      <alignment vertical="center"/>
      <protection/>
    </xf>
    <xf numFmtId="38" fontId="19" fillId="0" borderId="0" xfId="67" applyNumberFormat="1" applyFont="1" applyBorder="1" applyProtection="1">
      <alignment/>
      <protection/>
    </xf>
    <xf numFmtId="0" fontId="4" fillId="0" borderId="0" xfId="67" applyBorder="1" applyAlignment="1">
      <alignment horizontal="center"/>
      <protection/>
    </xf>
    <xf numFmtId="0" fontId="4" fillId="0" borderId="11" xfId="67" applyBorder="1">
      <alignment/>
      <protection/>
    </xf>
    <xf numFmtId="0" fontId="4" fillId="0" borderId="0" xfId="67" applyBorder="1">
      <alignment/>
      <protection/>
    </xf>
    <xf numFmtId="0" fontId="20" fillId="0" borderId="0" xfId="67" applyFont="1" applyBorder="1" applyAlignment="1" applyProtection="1">
      <alignment horizontal="right"/>
      <protection/>
    </xf>
    <xf numFmtId="0" fontId="19" fillId="0" borderId="11" xfId="67" applyFont="1" applyBorder="1" applyAlignment="1" applyProtection="1">
      <alignment horizontal="center" wrapText="1"/>
      <protection locked="0"/>
    </xf>
    <xf numFmtId="0" fontId="20" fillId="0" borderId="11" xfId="67" applyFont="1" applyBorder="1" applyAlignment="1" applyProtection="1">
      <alignment horizontal="right" wrapText="1"/>
      <protection/>
    </xf>
    <xf numFmtId="0" fontId="0" fillId="0" borderId="0" xfId="0" applyAlignment="1">
      <alignment horizontal="left"/>
    </xf>
    <xf numFmtId="0" fontId="0" fillId="0" borderId="0" xfId="0" applyAlignment="1" quotePrefix="1">
      <alignment/>
    </xf>
    <xf numFmtId="14" fontId="0" fillId="0" borderId="0" xfId="0" applyNumberFormat="1" applyAlignment="1">
      <alignment horizontal="left"/>
    </xf>
    <xf numFmtId="1" fontId="0" fillId="0" borderId="0" xfId="0" applyNumberFormat="1" applyAlignment="1">
      <alignment horizontal="left"/>
    </xf>
    <xf numFmtId="38" fontId="20" fillId="0" borderId="0" xfId="67" applyNumberFormat="1" applyFont="1" applyBorder="1" applyAlignment="1" applyProtection="1">
      <alignment horizontal="center"/>
      <protection locked="0"/>
    </xf>
    <xf numFmtId="38" fontId="19" fillId="0" borderId="0" xfId="67" applyNumberFormat="1" applyFont="1" applyBorder="1" applyAlignment="1" applyProtection="1">
      <alignment horizontal="center"/>
      <protection locked="0"/>
    </xf>
    <xf numFmtId="3" fontId="14" fillId="0" borderId="41" xfId="65" applyNumberFormat="1" applyFont="1" applyBorder="1" applyProtection="1">
      <alignment/>
      <protection/>
    </xf>
    <xf numFmtId="0" fontId="0" fillId="0" borderId="0" xfId="75" applyFont="1" applyAlignment="1">
      <alignment vertical="top" textRotation="90"/>
      <protection/>
    </xf>
    <xf numFmtId="0" fontId="82" fillId="0" borderId="0" xfId="0" applyFont="1" applyAlignment="1">
      <alignment textRotation="90"/>
    </xf>
    <xf numFmtId="0" fontId="0" fillId="0" borderId="0" xfId="0" applyFont="1" applyAlignment="1">
      <alignment/>
    </xf>
    <xf numFmtId="0" fontId="19" fillId="0" borderId="31" xfId="67" applyFont="1" applyBorder="1" applyAlignment="1" applyProtection="1">
      <alignment horizontal="center" vertical="center"/>
      <protection locked="0"/>
    </xf>
    <xf numFmtId="0" fontId="19" fillId="0" borderId="74" xfId="67" applyFont="1" applyBorder="1" applyAlignment="1" applyProtection="1">
      <alignment horizontal="center" vertical="center"/>
      <protection locked="0"/>
    </xf>
    <xf numFmtId="0" fontId="4" fillId="0" borderId="0" xfId="75" applyAlignment="1">
      <alignment horizontal="center" vertical="center" textRotation="90"/>
      <protection/>
    </xf>
    <xf numFmtId="0" fontId="4" fillId="0" borderId="0" xfId="61" applyBorder="1" applyProtection="1">
      <alignment/>
      <protection locked="0"/>
    </xf>
    <xf numFmtId="0" fontId="4" fillId="0" borderId="0" xfId="61" applyBorder="1" applyAlignment="1" applyProtection="1">
      <alignment horizontal="left"/>
      <protection locked="0"/>
    </xf>
    <xf numFmtId="0" fontId="4" fillId="0" borderId="20" xfId="76" applyBorder="1">
      <alignment/>
      <protection/>
    </xf>
    <xf numFmtId="0" fontId="4" fillId="0" borderId="17" xfId="76" applyBorder="1" applyProtection="1">
      <alignment/>
      <protection locked="0"/>
    </xf>
    <xf numFmtId="0" fontId="11" fillId="0" borderId="20" xfId="76" applyFont="1" applyBorder="1" applyAlignment="1" applyProtection="1" quotePrefix="1">
      <alignment horizontal="center" vertical="center" wrapText="1"/>
      <protection/>
    </xf>
    <xf numFmtId="0" fontId="11" fillId="0" borderId="62" xfId="76" applyFont="1" applyBorder="1" applyAlignment="1" applyProtection="1" quotePrefix="1">
      <alignment horizontal="center" vertical="center" wrapText="1"/>
      <protection/>
    </xf>
    <xf numFmtId="0" fontId="4" fillId="0" borderId="34" xfId="76" applyFont="1" applyBorder="1" applyAlignment="1">
      <alignment horizontal="center" wrapText="1"/>
      <protection/>
    </xf>
    <xf numFmtId="0" fontId="4" fillId="0" borderId="34" xfId="76" applyFont="1" applyBorder="1" applyAlignment="1" applyProtection="1" quotePrefix="1">
      <alignment horizontal="left"/>
      <protection/>
    </xf>
    <xf numFmtId="0" fontId="4" fillId="0" borderId="36" xfId="61" applyBorder="1">
      <alignment/>
      <protection/>
    </xf>
    <xf numFmtId="0" fontId="4" fillId="0" borderId="10" xfId="76" applyBorder="1" applyAlignment="1" quotePrefix="1">
      <alignment horizontal="left"/>
      <protection/>
    </xf>
    <xf numFmtId="0" fontId="4" fillId="0" borderId="18" xfId="76" applyBorder="1" applyAlignment="1" quotePrefix="1">
      <alignment horizontal="left" vertical="center"/>
      <protection/>
    </xf>
    <xf numFmtId="0" fontId="4" fillId="0" borderId="18" xfId="76" applyBorder="1" applyAlignment="1" applyProtection="1" quotePrefix="1">
      <alignment horizontal="center"/>
      <protection/>
    </xf>
    <xf numFmtId="0" fontId="4" fillId="0" borderId="18" xfId="76" applyBorder="1" applyAlignment="1">
      <alignment horizontal="left"/>
      <protection/>
    </xf>
    <xf numFmtId="0" fontId="4" fillId="0" borderId="14" xfId="76" applyBorder="1" applyAlignment="1" quotePrefix="1">
      <alignment horizontal="left"/>
      <protection/>
    </xf>
    <xf numFmtId="0" fontId="8" fillId="0" borderId="18" xfId="76" applyFont="1" applyBorder="1" applyAlignment="1" quotePrefix="1">
      <alignment horizontal="left"/>
      <protection/>
    </xf>
    <xf numFmtId="0" fontId="4" fillId="0" borderId="14" xfId="76" applyFont="1" applyBorder="1" applyAlignment="1" applyProtection="1">
      <alignment horizontal="left"/>
      <protection locked="0"/>
    </xf>
    <xf numFmtId="0" fontId="4" fillId="0" borderId="14" xfId="76" applyFont="1" applyBorder="1" applyAlignment="1" applyProtection="1" quotePrefix="1">
      <alignment horizontal="left"/>
      <protection locked="0"/>
    </xf>
    <xf numFmtId="0" fontId="4" fillId="0" borderId="22" xfId="76" applyFont="1" applyBorder="1" applyAlignment="1" applyProtection="1" quotePrefix="1">
      <alignment horizontal="left"/>
      <protection locked="0"/>
    </xf>
    <xf numFmtId="0" fontId="4" fillId="0" borderId="61" xfId="61" applyBorder="1">
      <alignment/>
      <protection/>
    </xf>
    <xf numFmtId="0" fontId="4" fillId="0" borderId="71" xfId="68" applyBorder="1" applyProtection="1">
      <alignment/>
      <protection locked="0"/>
    </xf>
    <xf numFmtId="38" fontId="4" fillId="0" borderId="0" xfId="65" applyNumberFormat="1" applyBorder="1" applyAlignment="1" applyProtection="1">
      <alignment horizontal="center"/>
      <protection locked="0"/>
    </xf>
    <xf numFmtId="0" fontId="8" fillId="0" borderId="22" xfId="65" applyFont="1" applyBorder="1">
      <alignment/>
      <protection/>
    </xf>
    <xf numFmtId="0" fontId="17" fillId="0" borderId="23" xfId="63" applyFont="1" applyBorder="1" applyAlignment="1">
      <alignment horizontal="right" vertical="top"/>
      <protection/>
    </xf>
    <xf numFmtId="38" fontId="4" fillId="0" borderId="25" xfId="65" applyNumberFormat="1" applyBorder="1" applyAlignment="1" applyProtection="1">
      <alignment horizontal="center"/>
      <protection locked="0"/>
    </xf>
    <xf numFmtId="0" fontId="8" fillId="0" borderId="34" xfId="65" applyFont="1" applyBorder="1">
      <alignment/>
      <protection/>
    </xf>
    <xf numFmtId="0" fontId="6" fillId="0" borderId="34" xfId="63" applyFont="1" applyBorder="1" applyAlignment="1">
      <alignment horizontal="right"/>
      <protection/>
    </xf>
    <xf numFmtId="38" fontId="4" fillId="0" borderId="36" xfId="65" applyNumberFormat="1" applyBorder="1" applyAlignment="1" applyProtection="1">
      <alignment horizontal="center"/>
      <protection locked="0"/>
    </xf>
    <xf numFmtId="0" fontId="8" fillId="0" borderId="15" xfId="65" applyFont="1" applyBorder="1">
      <alignment/>
      <protection/>
    </xf>
    <xf numFmtId="0" fontId="6" fillId="0" borderId="15" xfId="63" applyFont="1" applyBorder="1" applyAlignment="1" quotePrefix="1">
      <alignment horizontal="right"/>
      <protection/>
    </xf>
    <xf numFmtId="38" fontId="4" fillId="0" borderId="17" xfId="65" applyNumberFormat="1" applyBorder="1" applyAlignment="1" applyProtection="1">
      <alignment horizontal="center"/>
      <protection locked="0"/>
    </xf>
    <xf numFmtId="2" fontId="13" fillId="0" borderId="76" xfId="63" applyNumberFormat="1" applyFont="1" applyBorder="1" applyAlignment="1" applyProtection="1">
      <alignment horizontal="centerContinuous"/>
      <protection locked="0"/>
    </xf>
    <xf numFmtId="0" fontId="4" fillId="33" borderId="72" xfId="65" applyFill="1" applyBorder="1" applyProtection="1">
      <alignment/>
      <protection locked="0"/>
    </xf>
    <xf numFmtId="2" fontId="13" fillId="0" borderId="78" xfId="63" applyNumberFormat="1" applyFont="1" applyBorder="1" applyAlignment="1" applyProtection="1">
      <alignment horizontal="centerContinuous"/>
      <protection locked="0"/>
    </xf>
    <xf numFmtId="0" fontId="4" fillId="33" borderId="55" xfId="65" applyFill="1" applyBorder="1" applyProtection="1">
      <alignment/>
      <protection locked="0"/>
    </xf>
    <xf numFmtId="0" fontId="24" fillId="0" borderId="0" xfId="65" applyFont="1" applyAlignment="1">
      <alignment horizontal="centerContinuous"/>
      <protection/>
    </xf>
    <xf numFmtId="0" fontId="19" fillId="0" borderId="0" xfId="65" applyFont="1" applyBorder="1" applyAlignment="1" quotePrefix="1">
      <alignment horizontal="left"/>
      <protection/>
    </xf>
    <xf numFmtId="38" fontId="4" fillId="0" borderId="0" xfId="65" applyNumberFormat="1" applyFill="1" applyBorder="1" applyProtection="1">
      <alignment/>
      <protection locked="0"/>
    </xf>
    <xf numFmtId="37" fontId="4" fillId="34" borderId="0" xfId="65" applyNumberFormat="1" applyFill="1" applyBorder="1" applyAlignment="1" applyProtection="1">
      <alignment horizontal="right"/>
      <protection locked="0"/>
    </xf>
    <xf numFmtId="37" fontId="4" fillId="34" borderId="0" xfId="65" applyNumberFormat="1" applyFill="1" applyBorder="1" applyAlignment="1" applyProtection="1">
      <alignment horizontal="center"/>
      <protection locked="0"/>
    </xf>
    <xf numFmtId="37" fontId="4" fillId="0" borderId="0" xfId="65" applyNumberFormat="1" applyFill="1" applyBorder="1" applyAlignment="1" applyProtection="1">
      <alignment horizontal="right"/>
      <protection locked="0"/>
    </xf>
    <xf numFmtId="0" fontId="8" fillId="0" borderId="0" xfId="65" applyFont="1" applyBorder="1" applyAlignment="1">
      <alignment horizontal="center" vertical="top"/>
      <protection/>
    </xf>
    <xf numFmtId="38" fontId="8" fillId="0" borderId="0" xfId="65" applyNumberFormat="1" applyFont="1" applyBorder="1" applyAlignment="1">
      <alignment horizontal="right"/>
      <protection/>
    </xf>
    <xf numFmtId="38" fontId="8" fillId="0" borderId="0" xfId="65" applyNumberFormat="1" applyFont="1" applyBorder="1" applyAlignment="1" applyProtection="1">
      <alignment horizontal="right"/>
      <protection locked="0"/>
    </xf>
    <xf numFmtId="0" fontId="8" fillId="34" borderId="0" xfId="65" applyFont="1" applyFill="1" applyBorder="1">
      <alignment/>
      <protection/>
    </xf>
    <xf numFmtId="38" fontId="4" fillId="0" borderId="0" xfId="65" applyNumberFormat="1" applyFill="1" applyBorder="1" applyAlignment="1">
      <alignment horizontal="right"/>
      <protection/>
    </xf>
    <xf numFmtId="0" fontId="20" fillId="0" borderId="83" xfId="65" applyFont="1" applyBorder="1" applyAlignment="1" quotePrefix="1">
      <alignment horizontal="left"/>
      <protection/>
    </xf>
    <xf numFmtId="0" fontId="4" fillId="0" borderId="71" xfId="65" applyBorder="1">
      <alignment/>
      <protection/>
    </xf>
    <xf numFmtId="0" fontId="4" fillId="0" borderId="83" xfId="65" applyBorder="1" applyAlignment="1">
      <alignment horizontal="center"/>
      <protection/>
    </xf>
    <xf numFmtId="38" fontId="4" fillId="0" borderId="44" xfId="65" applyNumberFormat="1" applyBorder="1" applyAlignment="1">
      <alignment/>
      <protection/>
    </xf>
    <xf numFmtId="0" fontId="4" fillId="33" borderId="44" xfId="65" applyFill="1" applyBorder="1" applyAlignment="1">
      <alignment horizontal="center"/>
      <protection/>
    </xf>
    <xf numFmtId="0" fontId="4" fillId="0" borderId="0" xfId="65" applyFill="1">
      <alignment/>
      <protection/>
    </xf>
    <xf numFmtId="0" fontId="4" fillId="0" borderId="0" xfId="65" applyFill="1" applyBorder="1" applyProtection="1">
      <alignment/>
      <protection/>
    </xf>
    <xf numFmtId="0" fontId="4" fillId="0" borderId="0" xfId="65" applyFill="1" applyProtection="1">
      <alignment/>
      <protection/>
    </xf>
    <xf numFmtId="0" fontId="16" fillId="0" borderId="0" xfId="65" applyFont="1" applyBorder="1" applyAlignment="1" applyProtection="1">
      <alignment horizontal="left"/>
      <protection locked="0"/>
    </xf>
    <xf numFmtId="0" fontId="14" fillId="33" borderId="0" xfId="65" applyFont="1" applyFill="1" applyBorder="1" applyProtection="1">
      <alignment/>
      <protection/>
    </xf>
    <xf numFmtId="186" fontId="14" fillId="0" borderId="18" xfId="60" applyNumberFormat="1" applyFont="1" applyBorder="1" applyAlignment="1" applyProtection="1">
      <alignment horizontal="left"/>
      <protection/>
    </xf>
    <xf numFmtId="0" fontId="14" fillId="0" borderId="61" xfId="65" applyFont="1" applyBorder="1" applyProtection="1">
      <alignment/>
      <protection/>
    </xf>
    <xf numFmtId="0" fontId="14" fillId="0" borderId="61" xfId="65" applyFont="1" applyFill="1" applyBorder="1" applyProtection="1">
      <alignment/>
      <protection/>
    </xf>
    <xf numFmtId="1" fontId="14" fillId="0" borderId="61" xfId="65" applyNumberFormat="1" applyFont="1" applyBorder="1" applyProtection="1">
      <alignment/>
      <protection locked="0"/>
    </xf>
    <xf numFmtId="0" fontId="14" fillId="39" borderId="0" xfId="65" applyFont="1" applyFill="1" applyBorder="1" applyProtection="1">
      <alignment/>
      <protection/>
    </xf>
    <xf numFmtId="14" fontId="14" fillId="39" borderId="0" xfId="65" applyNumberFormat="1" applyFont="1" applyFill="1" applyBorder="1" applyProtection="1">
      <alignment/>
      <protection/>
    </xf>
    <xf numFmtId="0" fontId="14" fillId="33" borderId="45" xfId="65" applyFont="1" applyFill="1" applyBorder="1" applyProtection="1">
      <alignment/>
      <protection/>
    </xf>
    <xf numFmtId="14" fontId="14" fillId="0" borderId="76" xfId="65" applyNumberFormat="1" applyFont="1" applyFill="1" applyBorder="1" applyProtection="1">
      <alignment/>
      <protection locked="0"/>
    </xf>
    <xf numFmtId="0" fontId="14" fillId="33" borderId="83" xfId="65" applyFont="1" applyFill="1" applyBorder="1" applyProtection="1">
      <alignment/>
      <protection/>
    </xf>
    <xf numFmtId="3" fontId="14" fillId="39" borderId="71" xfId="65" applyNumberFormat="1" applyFont="1" applyFill="1" applyBorder="1" applyProtection="1">
      <alignment/>
      <protection/>
    </xf>
    <xf numFmtId="38" fontId="4" fillId="0" borderId="50" xfId="65" applyNumberFormat="1" applyBorder="1">
      <alignment/>
      <protection/>
    </xf>
    <xf numFmtId="0" fontId="19" fillId="0" borderId="30" xfId="65" applyFont="1" applyBorder="1" applyAlignment="1" quotePrefix="1">
      <alignment horizontal="left"/>
      <protection/>
    </xf>
    <xf numFmtId="0" fontId="4" fillId="33" borderId="24" xfId="65" applyFill="1" applyBorder="1" applyAlignment="1" applyProtection="1">
      <alignment/>
      <protection locked="0"/>
    </xf>
    <xf numFmtId="0" fontId="4" fillId="0" borderId="0" xfId="65" applyFill="1" applyBorder="1" applyProtection="1">
      <alignment/>
      <protection locked="0"/>
    </xf>
    <xf numFmtId="38" fontId="4" fillId="0" borderId="44" xfId="65" applyNumberFormat="1" applyBorder="1">
      <alignment/>
      <protection/>
    </xf>
    <xf numFmtId="38" fontId="4" fillId="0" borderId="46" xfId="65" applyNumberFormat="1" applyBorder="1">
      <alignment/>
      <protection/>
    </xf>
    <xf numFmtId="0" fontId="4" fillId="33" borderId="69" xfId="65" applyFill="1" applyBorder="1" applyProtection="1">
      <alignment/>
      <protection locked="0"/>
    </xf>
    <xf numFmtId="0" fontId="20" fillId="0" borderId="44" xfId="65" applyFont="1" applyBorder="1" applyAlignment="1" quotePrefix="1">
      <alignment horizontal="left"/>
      <protection/>
    </xf>
    <xf numFmtId="0" fontId="20" fillId="0" borderId="44" xfId="65" applyFont="1" applyBorder="1" applyAlignment="1">
      <alignment horizontal="left"/>
      <protection/>
    </xf>
    <xf numFmtId="0" fontId="20" fillId="0" borderId="30" xfId="65" applyFont="1" applyBorder="1" applyAlignment="1" quotePrefix="1">
      <alignment horizontal="left" vertical="center"/>
      <protection/>
    </xf>
    <xf numFmtId="0" fontId="24" fillId="0" borderId="0" xfId="65" applyFont="1" applyAlignment="1" applyProtection="1">
      <alignment horizontal="centerContinuous"/>
      <protection locked="0"/>
    </xf>
    <xf numFmtId="0" fontId="24" fillId="0" borderId="0" xfId="65" applyFont="1" applyAlignment="1">
      <alignment horizontal="center"/>
      <protection/>
    </xf>
    <xf numFmtId="0" fontId="35" fillId="0" borderId="0" xfId="65" applyFont="1" applyFill="1" applyBorder="1">
      <alignment/>
      <protection/>
    </xf>
    <xf numFmtId="0" fontId="35" fillId="0" borderId="0" xfId="65" applyFont="1">
      <alignment/>
      <protection/>
    </xf>
    <xf numFmtId="0" fontId="35" fillId="0" borderId="0" xfId="65" applyFont="1" applyProtection="1">
      <alignment/>
      <protection/>
    </xf>
    <xf numFmtId="0" fontId="19" fillId="0" borderId="64" xfId="65" applyFont="1" applyBorder="1" applyAlignment="1" quotePrefix="1">
      <alignment horizontal="left"/>
      <protection/>
    </xf>
    <xf numFmtId="38" fontId="4" fillId="0" borderId="64" xfId="65" applyNumberFormat="1" applyBorder="1" applyAlignment="1">
      <alignment/>
      <protection/>
    </xf>
    <xf numFmtId="38" fontId="4" fillId="0" borderId="64" xfId="65" applyNumberFormat="1" applyFill="1" applyBorder="1" applyProtection="1">
      <alignment/>
      <protection locked="0"/>
    </xf>
    <xf numFmtId="37" fontId="4" fillId="34" borderId="47" xfId="65" applyNumberFormat="1" applyFill="1" applyBorder="1" applyAlignment="1" applyProtection="1">
      <alignment horizontal="right"/>
      <protection locked="0"/>
    </xf>
    <xf numFmtId="37" fontId="4" fillId="34" borderId="81" xfId="65" applyNumberFormat="1" applyFill="1" applyBorder="1" applyAlignment="1" applyProtection="1">
      <alignment horizontal="center"/>
      <protection locked="0"/>
    </xf>
    <xf numFmtId="0" fontId="4" fillId="0" borderId="63" xfId="65" applyBorder="1" applyAlignment="1">
      <alignment/>
      <protection/>
    </xf>
    <xf numFmtId="38" fontId="4" fillId="0" borderId="64" xfId="65" applyNumberFormat="1" applyBorder="1" applyAlignment="1">
      <alignment horizontal="right"/>
      <protection/>
    </xf>
    <xf numFmtId="38" fontId="4" fillId="0" borderId="81" xfId="65" applyNumberFormat="1" applyBorder="1" applyAlignment="1" applyProtection="1">
      <alignment horizontal="right"/>
      <protection locked="0"/>
    </xf>
    <xf numFmtId="0" fontId="20" fillId="0" borderId="65" xfId="65" applyFont="1" applyBorder="1" applyAlignment="1">
      <alignment/>
      <protection/>
    </xf>
    <xf numFmtId="0" fontId="35" fillId="0" borderId="0" xfId="65" applyFont="1" applyAlignment="1">
      <alignment horizontal="centerContinuous"/>
      <protection/>
    </xf>
    <xf numFmtId="0" fontId="35" fillId="0" borderId="0" xfId="65" applyFont="1" applyAlignment="1" applyProtection="1">
      <alignment horizontal="centerContinuous"/>
      <protection locked="0"/>
    </xf>
    <xf numFmtId="0" fontId="35" fillId="0" borderId="0" xfId="65" applyFont="1" applyAlignment="1">
      <alignment horizontal="center"/>
      <protection/>
    </xf>
    <xf numFmtId="0" fontId="25" fillId="0" borderId="0" xfId="65" applyFont="1" applyAlignment="1" applyProtection="1">
      <alignment horizontal="centerContinuous"/>
      <protection locked="0"/>
    </xf>
    <xf numFmtId="0" fontId="25" fillId="0" borderId="0" xfId="65" applyFont="1" applyAlignment="1" applyProtection="1">
      <alignment horizontal="center"/>
      <protection locked="0"/>
    </xf>
    <xf numFmtId="0" fontId="25" fillId="0" borderId="0" xfId="65" applyFont="1" applyProtection="1">
      <alignment/>
      <protection locked="0"/>
    </xf>
    <xf numFmtId="0" fontId="4" fillId="0" borderId="44" xfId="65" applyBorder="1">
      <alignment/>
      <protection/>
    </xf>
    <xf numFmtId="38" fontId="4" fillId="33" borderId="44" xfId="65" applyNumberFormat="1" applyFill="1" applyBorder="1">
      <alignment/>
      <protection/>
    </xf>
    <xf numFmtId="38" fontId="4" fillId="0" borderId="44" xfId="65" applyNumberFormat="1" applyBorder="1" applyProtection="1">
      <alignment/>
      <protection locked="0"/>
    </xf>
    <xf numFmtId="37" fontId="4" fillId="33" borderId="46" xfId="65" applyNumberFormat="1" applyFill="1" applyBorder="1" applyProtection="1">
      <alignment/>
      <protection/>
    </xf>
    <xf numFmtId="38" fontId="4" fillId="0" borderId="44" xfId="65" applyNumberFormat="1" applyBorder="1" applyAlignment="1" applyProtection="1">
      <alignment/>
      <protection/>
    </xf>
    <xf numFmtId="0" fontId="4" fillId="34" borderId="70" xfId="65" applyFill="1" applyBorder="1" applyAlignment="1" applyProtection="1">
      <alignment horizontal="center"/>
      <protection locked="0"/>
    </xf>
    <xf numFmtId="38" fontId="4" fillId="0" borderId="31" xfId="65" applyNumberFormat="1" applyBorder="1" applyAlignment="1" applyProtection="1">
      <alignment horizontal="center"/>
      <protection locked="0"/>
    </xf>
    <xf numFmtId="0" fontId="4" fillId="0" borderId="33" xfId="65" applyBorder="1">
      <alignment/>
      <protection/>
    </xf>
    <xf numFmtId="0" fontId="4" fillId="0" borderId="34" xfId="65" applyBorder="1">
      <alignment/>
      <protection/>
    </xf>
    <xf numFmtId="38" fontId="4" fillId="0" borderId="33" xfId="65" applyNumberFormat="1" applyBorder="1" applyProtection="1">
      <alignment/>
      <protection locked="0"/>
    </xf>
    <xf numFmtId="38" fontId="4" fillId="0" borderId="33" xfId="65" applyNumberFormat="1" applyBorder="1">
      <alignment/>
      <protection/>
    </xf>
    <xf numFmtId="38" fontId="4" fillId="33" borderId="101" xfId="65" applyNumberFormat="1" applyFill="1" applyBorder="1" applyProtection="1">
      <alignment/>
      <protection/>
    </xf>
    <xf numFmtId="0" fontId="19" fillId="0" borderId="33" xfId="65" applyFont="1" applyBorder="1" applyAlignment="1">
      <alignment horizontal="left"/>
      <protection/>
    </xf>
    <xf numFmtId="0" fontId="4" fillId="33" borderId="33" xfId="65" applyFill="1" applyBorder="1" applyAlignment="1">
      <alignment/>
      <protection/>
    </xf>
    <xf numFmtId="0" fontId="4" fillId="33" borderId="101" xfId="65" applyFill="1" applyBorder="1" applyAlignment="1" applyProtection="1">
      <alignment horizontal="right"/>
      <protection/>
    </xf>
    <xf numFmtId="0" fontId="23" fillId="0" borderId="0" xfId="67" applyFont="1" applyAlignment="1" applyProtection="1">
      <alignment vertical="center" wrapText="1"/>
      <protection/>
    </xf>
    <xf numFmtId="0" fontId="61" fillId="0" borderId="76" xfId="58" applyFont="1" applyBorder="1" applyAlignment="1" applyProtection="1">
      <alignment horizontal="center" wrapText="1"/>
      <protection/>
    </xf>
    <xf numFmtId="0" fontId="61" fillId="0" borderId="76" xfId="58" applyFont="1" applyBorder="1" applyAlignment="1" applyProtection="1">
      <alignment horizontal="center" vertical="center" wrapText="1"/>
      <protection/>
    </xf>
    <xf numFmtId="0" fontId="61" fillId="0" borderId="76" xfId="58" applyFont="1" applyBorder="1" applyAlignment="1" applyProtection="1">
      <alignment horizontal="left" wrapText="1"/>
      <protection/>
    </xf>
    <xf numFmtId="1" fontId="61" fillId="0" borderId="76" xfId="58" applyNumberFormat="1" applyFont="1" applyBorder="1" applyAlignment="1" applyProtection="1">
      <alignment horizontal="center" vertical="center" wrapText="1"/>
      <protection locked="0"/>
    </xf>
    <xf numFmtId="0" fontId="19" fillId="39" borderId="83" xfId="72" applyFont="1" applyFill="1" applyBorder="1" applyProtection="1">
      <alignment/>
      <protection/>
    </xf>
    <xf numFmtId="10" fontId="61" fillId="0" borderId="76" xfId="82" applyNumberFormat="1" applyFont="1" applyBorder="1" applyAlignment="1" applyProtection="1">
      <alignment/>
      <protection/>
    </xf>
    <xf numFmtId="0" fontId="14" fillId="39" borderId="61" xfId="65" applyFont="1" applyFill="1" applyBorder="1" applyProtection="1">
      <alignment/>
      <protection/>
    </xf>
    <xf numFmtId="0" fontId="14" fillId="33" borderId="61" xfId="65" applyFont="1" applyFill="1" applyBorder="1" applyProtection="1">
      <alignment/>
      <protection/>
    </xf>
    <xf numFmtId="1" fontId="14" fillId="0" borderId="76" xfId="65" applyNumberFormat="1" applyFont="1" applyBorder="1" applyProtection="1">
      <alignment/>
      <protection locked="0"/>
    </xf>
    <xf numFmtId="0" fontId="9" fillId="0" borderId="20" xfId="65" applyFont="1" applyBorder="1" applyAlignment="1" applyProtection="1">
      <alignment horizontal="center" wrapText="1"/>
      <protection locked="0"/>
    </xf>
    <xf numFmtId="3" fontId="14" fillId="0" borderId="76" xfId="65" applyNumberFormat="1" applyFont="1" applyBorder="1" applyProtection="1">
      <alignment/>
      <protection locked="0"/>
    </xf>
    <xf numFmtId="38" fontId="4" fillId="0" borderId="64" xfId="65" applyNumberFormat="1" applyBorder="1" applyAlignment="1" applyProtection="1">
      <alignment/>
      <protection/>
    </xf>
    <xf numFmtId="186" fontId="14" fillId="0" borderId="83" xfId="60" applyNumberFormat="1" applyFont="1" applyBorder="1" applyAlignment="1" applyProtection="1">
      <alignment horizontal="left"/>
      <protection/>
    </xf>
    <xf numFmtId="0" fontId="14" fillId="0" borderId="45" xfId="65" applyFont="1" applyBorder="1" applyProtection="1">
      <alignment/>
      <protection/>
    </xf>
    <xf numFmtId="0" fontId="14" fillId="0" borderId="45" xfId="65" applyFont="1" applyFill="1" applyBorder="1" applyProtection="1">
      <alignment/>
      <protection/>
    </xf>
    <xf numFmtId="1" fontId="14" fillId="0" borderId="45" xfId="65" applyNumberFormat="1" applyFont="1" applyBorder="1" applyProtection="1">
      <alignment/>
      <protection/>
    </xf>
    <xf numFmtId="1" fontId="14" fillId="0" borderId="71" xfId="65" applyNumberFormat="1" applyFont="1" applyBorder="1" applyProtection="1">
      <alignment/>
      <protection locked="0"/>
    </xf>
    <xf numFmtId="3" fontId="14" fillId="0" borderId="76" xfId="65" applyNumberFormat="1" applyFont="1" applyFill="1" applyBorder="1" applyProtection="1">
      <alignment/>
      <protection locked="0"/>
    </xf>
    <xf numFmtId="0" fontId="4" fillId="0" borderId="0" xfId="78" applyAlignment="1" quotePrefix="1">
      <alignment horizontal="center"/>
      <protection/>
    </xf>
    <xf numFmtId="0" fontId="0" fillId="0" borderId="0" xfId="0" applyFont="1" applyAlignment="1">
      <alignment/>
    </xf>
    <xf numFmtId="0" fontId="14" fillId="0" borderId="18" xfId="69" applyFont="1" applyBorder="1" applyAlignment="1" applyProtection="1">
      <alignment horizontal="center"/>
      <protection/>
    </xf>
    <xf numFmtId="0" fontId="14" fillId="0" borderId="11" xfId="69" applyFont="1" applyBorder="1" applyAlignment="1" applyProtection="1">
      <alignment horizontal="center"/>
      <protection/>
    </xf>
    <xf numFmtId="0" fontId="14" fillId="0" borderId="48" xfId="69" applyFont="1" applyBorder="1" applyAlignment="1" applyProtection="1" quotePrefix="1">
      <alignment horizontal="center"/>
      <protection/>
    </xf>
    <xf numFmtId="0" fontId="14" fillId="0" borderId="83" xfId="69" applyFont="1" applyBorder="1" applyAlignment="1" applyProtection="1">
      <alignment horizontal="centerContinuous" vertical="center"/>
      <protection/>
    </xf>
    <xf numFmtId="0" fontId="14" fillId="0" borderId="19" xfId="69" applyFont="1" applyBorder="1" applyAlignment="1" applyProtection="1">
      <alignment horizontal="center"/>
      <protection/>
    </xf>
    <xf numFmtId="0" fontId="14" fillId="0" borderId="48" xfId="69" applyFont="1" applyBorder="1" applyAlignment="1" applyProtection="1">
      <alignment horizontal="center"/>
      <protection/>
    </xf>
    <xf numFmtId="0" fontId="14" fillId="0" borderId="29" xfId="69" applyFont="1" applyBorder="1" applyAlignment="1" applyProtection="1" quotePrefix="1">
      <alignment horizontal="center"/>
      <protection/>
    </xf>
    <xf numFmtId="0" fontId="14" fillId="0" borderId="92" xfId="69" applyFont="1" applyBorder="1" applyAlignment="1" applyProtection="1" quotePrefix="1">
      <alignment horizontal="center" vertical="center"/>
      <protection/>
    </xf>
    <xf numFmtId="0" fontId="14" fillId="0" borderId="12" xfId="69" applyFont="1" applyBorder="1" applyAlignment="1" applyProtection="1" quotePrefix="1">
      <alignment horizontal="center" vertical="center"/>
      <protection/>
    </xf>
    <xf numFmtId="0" fontId="14" fillId="0" borderId="37" xfId="69" applyFont="1" applyBorder="1" applyAlignment="1" applyProtection="1" quotePrefix="1">
      <alignment horizontal="center" vertical="center"/>
      <protection/>
    </xf>
    <xf numFmtId="0" fontId="4" fillId="0" borderId="72" xfId="65" applyBorder="1" applyAlignment="1">
      <alignment horizontal="center"/>
      <protection/>
    </xf>
    <xf numFmtId="0" fontId="4" fillId="0" borderId="94" xfId="65" applyBorder="1" applyAlignment="1">
      <alignment horizontal="center"/>
      <protection/>
    </xf>
    <xf numFmtId="0" fontId="8" fillId="0" borderId="75" xfId="65" applyFont="1" applyBorder="1" applyAlignment="1">
      <alignment horizontal="center"/>
      <protection/>
    </xf>
    <xf numFmtId="0" fontId="11" fillId="0" borderId="47" xfId="65" applyFont="1" applyBorder="1" applyAlignment="1" quotePrefix="1">
      <alignment horizontal="left"/>
      <protection/>
    </xf>
    <xf numFmtId="0" fontId="8" fillId="0" borderId="47" xfId="65" applyFont="1" applyBorder="1" applyAlignment="1" quotePrefix="1">
      <alignment horizontal="left"/>
      <protection/>
    </xf>
    <xf numFmtId="0" fontId="8" fillId="34" borderId="47" xfId="65" applyFont="1" applyFill="1" applyBorder="1">
      <alignment/>
      <protection/>
    </xf>
    <xf numFmtId="0" fontId="8" fillId="0" borderId="47" xfId="65" applyFont="1" applyBorder="1">
      <alignment/>
      <protection/>
    </xf>
    <xf numFmtId="0" fontId="0" fillId="0" borderId="0" xfId="64" applyFont="1">
      <alignment/>
      <protection/>
    </xf>
    <xf numFmtId="0" fontId="40" fillId="0" borderId="0" xfId="72" applyFont="1" applyAlignment="1">
      <alignment horizontal="center"/>
      <protection/>
    </xf>
    <xf numFmtId="0" fontId="11" fillId="0" borderId="23" xfId="63" applyFont="1" applyBorder="1" applyAlignment="1">
      <alignment horizontal="centerContinuous"/>
      <protection/>
    </xf>
    <xf numFmtId="0" fontId="4" fillId="0" borderId="64" xfId="65" applyFont="1" applyBorder="1" applyAlignment="1" quotePrefix="1">
      <alignment horizontal="left"/>
      <protection/>
    </xf>
    <xf numFmtId="38" fontId="4" fillId="33" borderId="47" xfId="65" applyNumberFormat="1" applyFill="1" applyBorder="1" applyAlignment="1" applyProtection="1">
      <alignment horizontal="right"/>
      <protection/>
    </xf>
    <xf numFmtId="0" fontId="4" fillId="0" borderId="15" xfId="76" applyFont="1" applyBorder="1" applyProtection="1">
      <alignment/>
      <protection locked="0"/>
    </xf>
    <xf numFmtId="0" fontId="4" fillId="0" borderId="58" xfId="76" applyBorder="1" applyAlignment="1">
      <alignment horizontal="left"/>
      <protection/>
    </xf>
    <xf numFmtId="0" fontId="8" fillId="0" borderId="18" xfId="76" applyFont="1" applyBorder="1" applyAlignment="1">
      <alignment horizontal="left"/>
      <protection/>
    </xf>
    <xf numFmtId="0" fontId="14" fillId="0" borderId="0" xfId="68" applyFont="1">
      <alignment/>
      <protection/>
    </xf>
    <xf numFmtId="0" fontId="20" fillId="0" borderId="0" xfId="68" applyFont="1" applyAlignment="1" quotePrefix="1">
      <alignment horizontal="left"/>
      <protection/>
    </xf>
    <xf numFmtId="0" fontId="4" fillId="0" borderId="42" xfId="65" applyNumberFormat="1" applyFill="1" applyBorder="1" applyAlignment="1" applyProtection="1">
      <alignment horizontal="center"/>
      <protection/>
    </xf>
    <xf numFmtId="0" fontId="4" fillId="0" borderId="30" xfId="65" applyNumberFormat="1" applyFill="1" applyBorder="1" applyAlignment="1" applyProtection="1">
      <alignment horizontal="center"/>
      <protection/>
    </xf>
    <xf numFmtId="0" fontId="4" fillId="33" borderId="16" xfId="65" applyFill="1" applyBorder="1" applyProtection="1">
      <alignment/>
      <protection/>
    </xf>
    <xf numFmtId="0" fontId="4" fillId="0" borderId="16" xfId="65" applyNumberFormat="1" applyBorder="1" applyAlignment="1" applyProtection="1">
      <alignment horizontal="center" vertical="top"/>
      <protection/>
    </xf>
    <xf numFmtId="0" fontId="4" fillId="34" borderId="30" xfId="65" applyFill="1" applyBorder="1" applyAlignment="1" applyProtection="1">
      <alignment horizontal="center"/>
      <protection/>
    </xf>
    <xf numFmtId="0" fontId="4" fillId="0" borderId="12" xfId="65" applyFont="1" applyBorder="1" applyAlignment="1" applyProtection="1">
      <alignment horizontal="center" wrapText="1"/>
      <protection/>
    </xf>
    <xf numFmtId="0" fontId="4" fillId="0" borderId="16" xfId="65" applyBorder="1" applyAlignment="1" applyProtection="1">
      <alignment horizontal="center" vertical="center" wrapText="1"/>
      <protection/>
    </xf>
    <xf numFmtId="0" fontId="11" fillId="0" borderId="16" xfId="65" applyFont="1" applyBorder="1" applyAlignment="1" applyProtection="1" quotePrefix="1">
      <alignment horizontal="center" vertical="center" wrapText="1"/>
      <protection/>
    </xf>
    <xf numFmtId="0" fontId="4" fillId="33" borderId="16" xfId="65" applyFill="1" applyBorder="1" applyAlignment="1" applyProtection="1">
      <alignment/>
      <protection/>
    </xf>
    <xf numFmtId="0" fontId="4" fillId="0" borderId="16" xfId="65" applyBorder="1" applyAlignment="1" applyProtection="1">
      <alignment horizontal="center"/>
      <protection/>
    </xf>
    <xf numFmtId="0" fontId="4" fillId="33" borderId="16" xfId="65" applyFill="1" applyBorder="1" applyAlignment="1" applyProtection="1">
      <alignment horizontal="center"/>
      <protection/>
    </xf>
    <xf numFmtId="0" fontId="4" fillId="0" borderId="15" xfId="65" applyBorder="1" applyAlignment="1" applyProtection="1">
      <alignment horizontal="center"/>
      <protection/>
    </xf>
    <xf numFmtId="0" fontId="4" fillId="34" borderId="16" xfId="65" applyFill="1" applyBorder="1" applyAlignment="1" applyProtection="1">
      <alignment horizontal="center"/>
      <protection/>
    </xf>
    <xf numFmtId="0" fontId="4" fillId="33" borderId="15" xfId="65" applyFill="1" applyBorder="1" applyAlignment="1" applyProtection="1">
      <alignment/>
      <protection/>
    </xf>
    <xf numFmtId="0" fontId="4" fillId="0" borderId="15" xfId="65" applyBorder="1" applyAlignment="1" applyProtection="1">
      <alignment horizontal="centerContinuous"/>
      <protection/>
    </xf>
    <xf numFmtId="0" fontId="4" fillId="33" borderId="15" xfId="65" applyFill="1" applyBorder="1" applyAlignment="1" applyProtection="1">
      <alignment horizontal="centerContinuous"/>
      <protection/>
    </xf>
    <xf numFmtId="0" fontId="4" fillId="0" borderId="15" xfId="65" applyBorder="1" applyAlignment="1" applyProtection="1">
      <alignment horizontal="center" vertical="top"/>
      <protection/>
    </xf>
    <xf numFmtId="0" fontId="4" fillId="33" borderId="65" xfId="65" applyFill="1" applyBorder="1" applyAlignment="1" applyProtection="1">
      <alignment horizontal="center"/>
      <protection/>
    </xf>
    <xf numFmtId="0" fontId="8" fillId="0" borderId="0" xfId="65" applyFont="1" applyFill="1" applyBorder="1" applyAlignment="1" applyProtection="1">
      <alignment horizontal="center"/>
      <protection/>
    </xf>
    <xf numFmtId="0" fontId="4" fillId="0" borderId="0" xfId="65" applyBorder="1" applyProtection="1">
      <alignment/>
      <protection/>
    </xf>
    <xf numFmtId="0" fontId="4" fillId="0" borderId="0" xfId="65" applyAlignment="1" applyProtection="1">
      <alignment horizontal="centerContinuous"/>
      <protection/>
    </xf>
    <xf numFmtId="0" fontId="17" fillId="0" borderId="0" xfId="65" applyFont="1" applyAlignment="1" applyProtection="1">
      <alignment horizontal="centerContinuous"/>
      <protection/>
    </xf>
    <xf numFmtId="0" fontId="4" fillId="0" borderId="16" xfId="65" applyBorder="1" applyAlignment="1" applyProtection="1">
      <alignment horizontal="center" wrapText="1"/>
      <protection/>
    </xf>
    <xf numFmtId="0" fontId="4" fillId="0" borderId="15" xfId="65" applyFont="1" applyBorder="1" applyAlignment="1" applyProtection="1">
      <alignment horizontal="center"/>
      <protection/>
    </xf>
    <xf numFmtId="0" fontId="4" fillId="0" borderId="16" xfId="65" applyFill="1" applyBorder="1" applyAlignment="1" applyProtection="1">
      <alignment horizontal="center"/>
      <protection/>
    </xf>
    <xf numFmtId="2" fontId="4" fillId="0" borderId="16" xfId="65" applyNumberFormat="1" applyBorder="1" applyAlignment="1" applyProtection="1">
      <alignment horizontal="center"/>
      <protection/>
    </xf>
    <xf numFmtId="0" fontId="4" fillId="0" borderId="64" xfId="65" applyFill="1" applyBorder="1" applyAlignment="1" applyProtection="1">
      <alignment horizontal="center"/>
      <protection/>
    </xf>
    <xf numFmtId="0" fontId="4" fillId="0" borderId="0" xfId="65" applyFill="1" applyBorder="1" applyAlignment="1" applyProtection="1">
      <alignment horizontal="center"/>
      <protection/>
    </xf>
    <xf numFmtId="0" fontId="24" fillId="0" borderId="0" xfId="65" applyFont="1" applyAlignment="1" applyProtection="1">
      <alignment horizontal="centerContinuous"/>
      <protection/>
    </xf>
    <xf numFmtId="0" fontId="4" fillId="34" borderId="44" xfId="65" applyFill="1" applyBorder="1" applyAlignment="1" applyProtection="1">
      <alignment horizontal="center"/>
      <protection/>
    </xf>
    <xf numFmtId="2" fontId="4" fillId="0" borderId="44" xfId="65" applyNumberFormat="1" applyBorder="1" applyAlignment="1" applyProtection="1">
      <alignment horizontal="center"/>
      <protection/>
    </xf>
    <xf numFmtId="0" fontId="4" fillId="0" borderId="33" xfId="65" applyFill="1" applyBorder="1" applyAlignment="1" applyProtection="1">
      <alignment horizontal="center"/>
      <protection/>
    </xf>
    <xf numFmtId="0" fontId="4" fillId="33" borderId="33" xfId="65" applyFill="1" applyBorder="1" applyProtection="1">
      <alignment/>
      <protection/>
    </xf>
    <xf numFmtId="1" fontId="4" fillId="0" borderId="16" xfId="65" applyNumberFormat="1" applyFill="1" applyBorder="1" applyAlignment="1" applyProtection="1">
      <alignment horizontal="center"/>
      <protection/>
    </xf>
    <xf numFmtId="0" fontId="4" fillId="33" borderId="30" xfId="65" applyFill="1" applyBorder="1" applyAlignment="1" applyProtection="1">
      <alignment horizontal="center"/>
      <protection/>
    </xf>
    <xf numFmtId="0" fontId="4" fillId="34" borderId="19" xfId="65" applyFill="1" applyBorder="1" applyAlignment="1" applyProtection="1">
      <alignment horizontal="center"/>
      <protection/>
    </xf>
    <xf numFmtId="0" fontId="4" fillId="34" borderId="64" xfId="65" applyFill="1" applyBorder="1" applyAlignment="1" applyProtection="1">
      <alignment horizontal="center"/>
      <protection/>
    </xf>
    <xf numFmtId="0" fontId="8" fillId="34" borderId="0" xfId="65" applyFont="1" applyFill="1" applyBorder="1" applyProtection="1">
      <alignment/>
      <protection/>
    </xf>
    <xf numFmtId="2" fontId="4" fillId="0" borderId="16" xfId="65" applyNumberFormat="1" applyFill="1" applyBorder="1" applyAlignment="1" applyProtection="1">
      <alignment horizontal="center"/>
      <protection/>
    </xf>
    <xf numFmtId="2" fontId="4" fillId="34" borderId="19" xfId="65" applyNumberFormat="1" applyFill="1" applyBorder="1" applyAlignment="1" applyProtection="1">
      <alignment horizontal="center"/>
      <protection/>
    </xf>
    <xf numFmtId="0" fontId="8" fillId="34" borderId="16" xfId="65" applyFont="1" applyFill="1" applyBorder="1" applyProtection="1">
      <alignment/>
      <protection/>
    </xf>
    <xf numFmtId="0" fontId="4" fillId="34" borderId="16" xfId="65" applyFont="1" applyFill="1" applyBorder="1" applyAlignment="1" applyProtection="1">
      <alignment horizontal="center"/>
      <protection/>
    </xf>
    <xf numFmtId="1" fontId="4" fillId="0" borderId="16" xfId="65" applyNumberFormat="1" applyBorder="1" applyAlignment="1" applyProtection="1">
      <alignment horizontal="center"/>
      <protection/>
    </xf>
    <xf numFmtId="0" fontId="4" fillId="33" borderId="23" xfId="65" applyFill="1" applyBorder="1" applyProtection="1">
      <alignment/>
      <protection/>
    </xf>
    <xf numFmtId="0" fontId="4" fillId="34" borderId="42" xfId="65" applyFill="1" applyBorder="1" applyAlignment="1" applyProtection="1">
      <alignment horizontal="center"/>
      <protection/>
    </xf>
    <xf numFmtId="1" fontId="4" fillId="0" borderId="16" xfId="82" applyNumberFormat="1" applyFont="1" applyBorder="1" applyAlignment="1" applyProtection="1">
      <alignment horizontal="center"/>
      <protection/>
    </xf>
    <xf numFmtId="0" fontId="4" fillId="33" borderId="64" xfId="65" applyFill="1" applyBorder="1" applyAlignment="1" applyProtection="1">
      <alignment horizontal="center"/>
      <protection/>
    </xf>
    <xf numFmtId="1" fontId="4" fillId="34" borderId="40" xfId="65" applyNumberFormat="1" applyFill="1" applyBorder="1" applyAlignment="1" applyProtection="1">
      <alignment horizontal="center"/>
      <protection/>
    </xf>
    <xf numFmtId="1" fontId="4" fillId="34" borderId="44" xfId="65" applyNumberFormat="1" applyFill="1" applyBorder="1" applyAlignment="1" applyProtection="1">
      <alignment horizontal="center"/>
      <protection/>
    </xf>
    <xf numFmtId="0" fontId="4" fillId="34" borderId="45" xfId="65" applyFill="1" applyBorder="1" applyAlignment="1" applyProtection="1">
      <alignment horizontal="center"/>
      <protection/>
    </xf>
    <xf numFmtId="0" fontId="4" fillId="0" borderId="10" xfId="68" applyBorder="1" applyAlignment="1">
      <alignment horizontal="left"/>
      <protection/>
    </xf>
    <xf numFmtId="0" fontId="4" fillId="0" borderId="34" xfId="68" applyBorder="1" applyAlignment="1">
      <alignment horizontal="center"/>
      <protection/>
    </xf>
    <xf numFmtId="0" fontId="4" fillId="0" borderId="34" xfId="68" applyBorder="1" applyAlignment="1" quotePrefix="1">
      <alignment horizontal="left"/>
      <protection/>
    </xf>
    <xf numFmtId="0" fontId="4" fillId="0" borderId="34" xfId="68" applyBorder="1" applyAlignment="1">
      <alignment horizontal="left"/>
      <protection/>
    </xf>
    <xf numFmtId="0" fontId="4" fillId="0" borderId="64" xfId="68" applyBorder="1" applyAlignment="1">
      <alignment horizontal="right" wrapText="1"/>
      <protection/>
    </xf>
    <xf numFmtId="0" fontId="4" fillId="0" borderId="57" xfId="68" applyBorder="1" applyAlignment="1" quotePrefix="1">
      <alignment horizontal="right" wrapText="1"/>
      <protection/>
    </xf>
    <xf numFmtId="0" fontId="4" fillId="0" borderId="34" xfId="68" applyBorder="1" applyAlignment="1" applyProtection="1">
      <alignment horizontal="right"/>
      <protection locked="0"/>
    </xf>
    <xf numFmtId="0" fontId="4" fillId="0" borderId="72" xfId="69" applyFont="1" applyBorder="1" applyAlignment="1" applyProtection="1" quotePrefix="1">
      <alignment horizontal="left" vertical="center"/>
      <protection locked="0"/>
    </xf>
    <xf numFmtId="0" fontId="4" fillId="0" borderId="101" xfId="69" applyFont="1" applyBorder="1" applyAlignment="1" applyProtection="1">
      <alignment horizontal="center" wrapText="1"/>
      <protection locked="0"/>
    </xf>
    <xf numFmtId="38" fontId="4" fillId="0" borderId="101" xfId="69" applyNumberFormat="1" applyFont="1" applyBorder="1" applyAlignment="1" applyProtection="1">
      <alignment horizontal="right"/>
      <protection locked="0"/>
    </xf>
    <xf numFmtId="38" fontId="4" fillId="0" borderId="101" xfId="42" applyNumberFormat="1" applyFont="1" applyBorder="1" applyAlignment="1" applyProtection="1">
      <alignment horizontal="right" vertical="center"/>
      <protection locked="0"/>
    </xf>
    <xf numFmtId="1" fontId="4" fillId="0" borderId="51" xfId="69" applyNumberFormat="1" applyFont="1" applyBorder="1" applyAlignment="1" applyProtection="1">
      <alignment horizontal="left"/>
      <protection locked="0"/>
    </xf>
    <xf numFmtId="0" fontId="4" fillId="0" borderId="94" xfId="69" applyFont="1" applyBorder="1" applyAlignment="1" applyProtection="1">
      <alignment horizontal="left" vertical="center"/>
      <protection locked="0"/>
    </xf>
    <xf numFmtId="0" fontId="4" fillId="0" borderId="41" xfId="69" applyFont="1" applyBorder="1" applyAlignment="1" applyProtection="1">
      <alignment horizontal="center" wrapText="1"/>
      <protection locked="0"/>
    </xf>
    <xf numFmtId="38" fontId="4" fillId="0" borderId="41" xfId="69" applyNumberFormat="1" applyFont="1" applyBorder="1" applyAlignment="1" applyProtection="1">
      <alignment horizontal="right"/>
      <protection locked="0"/>
    </xf>
    <xf numFmtId="38" fontId="4" fillId="0" borderId="41" xfId="42" applyNumberFormat="1" applyFont="1" applyBorder="1" applyAlignment="1" applyProtection="1">
      <alignment horizontal="right" vertical="center"/>
      <protection locked="0"/>
    </xf>
    <xf numFmtId="1" fontId="4" fillId="0" borderId="67" xfId="69" applyNumberFormat="1" applyFont="1" applyBorder="1" applyAlignment="1" applyProtection="1">
      <alignment horizontal="left"/>
      <protection locked="0"/>
    </xf>
    <xf numFmtId="0" fontId="4" fillId="0" borderId="94" xfId="69" applyFont="1" applyBorder="1" applyAlignment="1" applyProtection="1" quotePrefix="1">
      <alignment horizontal="left" vertical="center"/>
      <protection locked="0"/>
    </xf>
    <xf numFmtId="1" fontId="4" fillId="0" borderId="16" xfId="61" applyNumberFormat="1" applyBorder="1" applyAlignment="1" applyProtection="1">
      <alignment horizontal="left"/>
      <protection locked="0"/>
    </xf>
    <xf numFmtId="1" fontId="0" fillId="0" borderId="38" xfId="0" applyNumberFormat="1" applyBorder="1" applyAlignment="1">
      <alignment horizontal="left"/>
    </xf>
    <xf numFmtId="0" fontId="17" fillId="0" borderId="83" xfId="61" applyFont="1" applyBorder="1" applyAlignment="1">
      <alignment horizontal="right" wrapText="1"/>
      <protection/>
    </xf>
    <xf numFmtId="0" fontId="17" fillId="0" borderId="45" xfId="61" applyFont="1" applyBorder="1" applyAlignment="1">
      <alignment horizontal="right" wrapText="1"/>
      <protection/>
    </xf>
    <xf numFmtId="0" fontId="17" fillId="0" borderId="71" xfId="61" applyFont="1" applyBorder="1" applyAlignment="1">
      <alignment horizontal="right" wrapText="1"/>
      <protection/>
    </xf>
    <xf numFmtId="0" fontId="6" fillId="0" borderId="83" xfId="76" applyFont="1" applyBorder="1" applyAlignment="1">
      <alignment horizontal="center"/>
      <protection/>
    </xf>
    <xf numFmtId="0" fontId="6" fillId="0" borderId="45" xfId="76" applyFont="1" applyBorder="1" applyAlignment="1">
      <alignment horizontal="center"/>
      <protection/>
    </xf>
    <xf numFmtId="0" fontId="6" fillId="0" borderId="71" xfId="76" applyFont="1" applyBorder="1" applyAlignment="1">
      <alignment horizontal="center"/>
      <protection/>
    </xf>
    <xf numFmtId="0" fontId="17" fillId="0" borderId="83" xfId="61" applyFont="1" applyBorder="1" applyAlignment="1">
      <alignment horizontal="center"/>
      <protection/>
    </xf>
    <xf numFmtId="0" fontId="17" fillId="0" borderId="45" xfId="61" applyFont="1" applyBorder="1" applyAlignment="1">
      <alignment horizontal="center"/>
      <protection/>
    </xf>
    <xf numFmtId="0" fontId="17" fillId="0" borderId="71" xfId="61" applyFont="1" applyBorder="1" applyAlignment="1">
      <alignment horizontal="center"/>
      <protection/>
    </xf>
    <xf numFmtId="0" fontId="14" fillId="0" borderId="83" xfId="68" applyFont="1" applyBorder="1" applyAlignment="1" quotePrefix="1">
      <alignment horizontal="right" wrapText="1"/>
      <protection/>
    </xf>
    <xf numFmtId="0" fontId="0" fillId="0" borderId="45" xfId="0" applyBorder="1" applyAlignment="1">
      <alignment horizontal="right" wrapText="1"/>
    </xf>
    <xf numFmtId="0" fontId="0" fillId="0" borderId="71" xfId="0" applyBorder="1" applyAlignment="1">
      <alignment horizontal="right" wrapText="1"/>
    </xf>
    <xf numFmtId="0" fontId="20" fillId="0" borderId="30" xfId="65" applyFont="1" applyBorder="1" applyAlignment="1">
      <alignment horizontal="center" vertical="top" wrapText="1"/>
      <protection/>
    </xf>
    <xf numFmtId="0" fontId="34" fillId="0" borderId="23" xfId="65" applyFont="1" applyBorder="1" applyAlignment="1">
      <alignment horizontal="center" vertical="top" wrapText="1"/>
      <protection/>
    </xf>
    <xf numFmtId="0" fontId="34" fillId="0" borderId="25" xfId="65" applyFont="1" applyBorder="1" applyAlignment="1">
      <alignment horizontal="center" vertical="top" wrapText="1"/>
      <protection/>
    </xf>
    <xf numFmtId="0" fontId="38" fillId="0" borderId="42" xfId="65" applyFont="1" applyBorder="1" applyAlignment="1" applyProtection="1">
      <alignment horizontal="left" wrapText="1"/>
      <protection/>
    </xf>
    <xf numFmtId="0" fontId="38" fillId="0" borderId="27" xfId="65" applyFont="1" applyBorder="1" applyAlignment="1" applyProtection="1">
      <alignment horizontal="left" wrapText="1"/>
      <protection/>
    </xf>
    <xf numFmtId="0" fontId="4" fillId="0" borderId="34" xfId="65" applyBorder="1" applyAlignment="1" quotePrefix="1">
      <alignment horizontal="left" wrapText="1"/>
      <protection/>
    </xf>
    <xf numFmtId="0" fontId="4" fillId="0" borderId="53" xfId="65" applyBorder="1" applyAlignment="1" quotePrefix="1">
      <alignment horizontal="left" wrapText="1"/>
      <protection/>
    </xf>
    <xf numFmtId="0" fontId="23" fillId="0" borderId="0" xfId="67" applyFont="1" applyAlignment="1" applyProtection="1">
      <alignment horizontal="center" vertical="center" wrapText="1"/>
      <protection/>
    </xf>
    <xf numFmtId="0" fontId="32" fillId="0" borderId="0" xfId="72" applyFont="1" applyBorder="1" applyAlignment="1" applyProtection="1">
      <alignment horizontal="center" vertical="center" wrapText="1"/>
      <protection/>
    </xf>
    <xf numFmtId="0" fontId="0" fillId="0" borderId="0" xfId="0" applyAlignment="1">
      <alignment horizontal="center" vertical="center" wrapText="1"/>
    </xf>
    <xf numFmtId="0" fontId="14" fillId="0" borderId="0" xfId="74" applyFont="1" applyAlignment="1">
      <alignment horizontal="center"/>
      <protection/>
    </xf>
    <xf numFmtId="0" fontId="85" fillId="0" borderId="0" xfId="0" applyFont="1" applyAlignment="1">
      <alignment horizontal="center" textRotation="90" readingOrder="1"/>
    </xf>
    <xf numFmtId="0" fontId="24" fillId="0" borderId="0" xfId="74" applyFont="1" applyAlignment="1">
      <alignment horizontal="center"/>
      <protection/>
    </xf>
    <xf numFmtId="0" fontId="4" fillId="0" borderId="26" xfId="75" applyFont="1" applyBorder="1" applyAlignment="1">
      <alignment horizontal="center" wrapText="1"/>
      <protection/>
    </xf>
    <xf numFmtId="0" fontId="4" fillId="0" borderId="27" xfId="75" applyFont="1" applyBorder="1" applyAlignment="1">
      <alignment horizontal="center" wrapText="1"/>
      <protection/>
    </xf>
    <xf numFmtId="0" fontId="24" fillId="0" borderId="0" xfId="75" applyFont="1" applyAlignment="1">
      <alignment horizontal="center"/>
      <protection/>
    </xf>
    <xf numFmtId="0" fontId="4" fillId="0" borderId="77" xfId="75" applyFont="1" applyBorder="1" applyAlignment="1">
      <alignment horizontal="center" vertical="center" wrapText="1"/>
      <protection/>
    </xf>
    <xf numFmtId="0" fontId="4" fillId="0" borderId="79" xfId="75" applyFont="1" applyBorder="1" applyAlignment="1">
      <alignment horizontal="center" vertical="center" wrapText="1"/>
      <protection/>
    </xf>
    <xf numFmtId="0" fontId="4" fillId="0" borderId="26" xfId="75" applyFont="1" applyBorder="1" applyAlignment="1">
      <alignment horizontal="left" wrapText="1"/>
      <protection/>
    </xf>
    <xf numFmtId="0" fontId="0" fillId="0" borderId="27" xfId="0" applyBorder="1" applyAlignment="1">
      <alignment wrapText="1"/>
    </xf>
    <xf numFmtId="0" fontId="0" fillId="0" borderId="28" xfId="0" applyBorder="1" applyAlignment="1">
      <alignment wrapText="1"/>
    </xf>
    <xf numFmtId="0" fontId="4" fillId="0" borderId="0" xfId="78" applyAlignment="1">
      <alignment horizontal="left"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1" xfId="58"/>
    <cellStyle name="Normal_dec97nf" xfId="59"/>
    <cellStyle name="Normal_RC(14)" xfId="60"/>
    <cellStyle name="Normal_Schedule_A" xfId="61"/>
    <cellStyle name="Normal_Schedule_B" xfId="62"/>
    <cellStyle name="Normal_Schedule_C" xfId="63"/>
    <cellStyle name="Normal_Schedule_F" xfId="64"/>
    <cellStyle name="Normal_Schedule_G" xfId="65"/>
    <cellStyle name="Normal_Schedule_G-1" xfId="66"/>
    <cellStyle name="Normal_Schedule_G-2, P-1" xfId="67"/>
    <cellStyle name="Normal_Schedule_G-4" xfId="68"/>
    <cellStyle name="Normal_Schedule_G-5" xfId="69"/>
    <cellStyle name="Normal_Schedule_G-7" xfId="70"/>
    <cellStyle name="Normal_Schedule_G-8" xfId="71"/>
    <cellStyle name="Normal_Schedule_L" xfId="72"/>
    <cellStyle name="Normal_Schedule_M" xfId="73"/>
    <cellStyle name="Normal_Schedule_N" xfId="74"/>
    <cellStyle name="Normal_Schedule_O " xfId="75"/>
    <cellStyle name="Normal_Supp Schedule_A" xfId="76"/>
    <cellStyle name="Normal_Supp Schedule_I-3" xfId="77"/>
    <cellStyle name="Normal_Supp Schedule_O-1" xfId="78"/>
    <cellStyle name="Normal_Supp Schedule_O-2" xfId="79"/>
    <cellStyle name="Note"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43</xdr:row>
      <xdr:rowOff>9525</xdr:rowOff>
    </xdr:from>
    <xdr:to>
      <xdr:col>5</xdr:col>
      <xdr:colOff>428625</xdr:colOff>
      <xdr:row>51</xdr:row>
      <xdr:rowOff>200025</xdr:rowOff>
    </xdr:to>
    <xdr:sp>
      <xdr:nvSpPr>
        <xdr:cNvPr id="1" name="Text 26"/>
        <xdr:cNvSpPr txBox="1">
          <a:spLocks noChangeArrowheads="1"/>
        </xdr:cNvSpPr>
      </xdr:nvSpPr>
      <xdr:spPr>
        <a:xfrm>
          <a:off x="295275" y="7334250"/>
          <a:ext cx="4238625" cy="1943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Subscribed and sworn before me on this _________________________ day of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_________________________________, 20___________________________.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Notary: ________________________________________________________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Residing in: _____________________________________________________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My appointment expires:___________________________________________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76200</xdr:rowOff>
    </xdr:from>
    <xdr:to>
      <xdr:col>9</xdr:col>
      <xdr:colOff>552450</xdr:colOff>
      <xdr:row>8</xdr:row>
      <xdr:rowOff>0</xdr:rowOff>
    </xdr:to>
    <xdr:sp>
      <xdr:nvSpPr>
        <xdr:cNvPr id="1" name="Text 2"/>
        <xdr:cNvSpPr txBox="1">
          <a:spLocks noChangeArrowheads="1"/>
        </xdr:cNvSpPr>
      </xdr:nvSpPr>
      <xdr:spPr>
        <a:xfrm>
          <a:off x="26784300" y="76200"/>
          <a:ext cx="485775" cy="2552700"/>
        </a:xfrm>
        <a:prstGeom prst="rect">
          <a:avLst/>
        </a:prstGeom>
        <a:solidFill>
          <a:srgbClr val="FFFFFF"/>
        </a:solidFill>
        <a:ln w="1" cmpd="sng">
          <a:solidFill>
            <a:srgbClr val="FFFFFF"/>
          </a:solidFill>
          <a:headEnd type="none"/>
          <a:tailEnd type="none"/>
        </a:ln>
      </xdr:spPr>
      <xdr:txBody>
        <a:bodyPr vertOverflow="clip" wrap="square" lIns="27432" tIns="27432" rIns="27432" bIns="27432" anchor="ctr" vert="vert270"/>
        <a:p>
          <a:pPr algn="ctr">
            <a:defRPr/>
          </a:pPr>
          <a:r>
            <a:rPr lang="en-US" cap="none" sz="1200" b="0" i="0" u="none" baseline="0">
              <a:solidFill>
                <a:srgbClr val="000000"/>
              </a:solidFill>
            </a:rPr>
            <a:t>Schedule G-2_HO (Page 1 of 1)</a:t>
          </a:r>
        </a:p>
      </xdr:txBody>
    </xdr:sp>
    <xdr:clientData/>
  </xdr:twoCellAnchor>
  <xdr:oneCellAnchor>
    <xdr:from>
      <xdr:col>9</xdr:col>
      <xdr:colOff>104775</xdr:colOff>
      <xdr:row>26</xdr:row>
      <xdr:rowOff>0</xdr:rowOff>
    </xdr:from>
    <xdr:ext cx="495300" cy="1895475"/>
    <xdr:sp>
      <xdr:nvSpPr>
        <xdr:cNvPr id="2" name="Text 30"/>
        <xdr:cNvSpPr txBox="1">
          <a:spLocks noChangeArrowheads="1"/>
        </xdr:cNvSpPr>
      </xdr:nvSpPr>
      <xdr:spPr>
        <a:xfrm>
          <a:off x="26822400" y="10620375"/>
          <a:ext cx="495300" cy="1895475"/>
        </a:xfrm>
        <a:prstGeom prst="rect">
          <a:avLst/>
        </a:prstGeom>
        <a:solidFill>
          <a:srgbClr val="FFFFFF"/>
        </a:solidFill>
        <a:ln w="1" cmpd="sng">
          <a:noFill/>
        </a:ln>
      </xdr:spPr>
      <xdr:txBody>
        <a:bodyPr vertOverflow="clip" wrap="square" lIns="27432" tIns="22860" rIns="27432" bIns="0" vert="vert270"/>
        <a:p>
          <a:pPr algn="ctr">
            <a:defRPr/>
          </a:pPr>
          <a:r>
            <a:rPr lang="en-US" cap="none" sz="800" b="0" i="0" u="none" baseline="0">
              <a:solidFill>
                <a:srgbClr val="000000"/>
              </a:solidFill>
            </a:rPr>
            <a:t>DSHS 23-003         </a:t>
          </a:r>
        </a:p>
      </xdr:txBody>
    </xdr:sp>
    <xdr:clientData/>
  </xdr:oneCellAnchor>
  <xdr:twoCellAnchor>
    <xdr:from>
      <xdr:col>9</xdr:col>
      <xdr:colOff>142875</xdr:colOff>
      <xdr:row>13</xdr:row>
      <xdr:rowOff>0</xdr:rowOff>
    </xdr:from>
    <xdr:to>
      <xdr:col>9</xdr:col>
      <xdr:colOff>571500</xdr:colOff>
      <xdr:row>17</xdr:row>
      <xdr:rowOff>0</xdr:rowOff>
    </xdr:to>
    <xdr:sp>
      <xdr:nvSpPr>
        <xdr:cNvPr id="3" name="Text 38"/>
        <xdr:cNvSpPr txBox="1">
          <a:spLocks noChangeArrowheads="1"/>
        </xdr:cNvSpPr>
      </xdr:nvSpPr>
      <xdr:spPr>
        <a:xfrm>
          <a:off x="26860500" y="4924425"/>
          <a:ext cx="428625" cy="1752600"/>
        </a:xfrm>
        <a:prstGeom prst="rect">
          <a:avLst/>
        </a:prstGeom>
        <a:solidFill>
          <a:srgbClr val="FFFFFF"/>
        </a:solidFill>
        <a:ln w="1" cmpd="sng">
          <a:solidFill>
            <a:srgbClr val="FFFFFF"/>
          </a:solidFill>
          <a:headEnd type="none"/>
          <a:tailEnd type="none"/>
        </a:ln>
      </xdr:spPr>
      <xdr:txBody>
        <a:bodyPr vertOverflow="clip" wrap="square" lIns="36576" tIns="32004" rIns="36576" bIns="32004" anchor="ctr" vert="vert270"/>
        <a:p>
          <a:pPr algn="ctr">
            <a:defRPr/>
          </a:pPr>
          <a:r>
            <a:rPr lang="en-US" cap="none" sz="1400" b="0" i="0" u="none" baseline="0">
              <a:solidFill>
                <a:srgbClr val="000000"/>
              </a:solidFill>
            </a:rPr>
            <a:t>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38100</xdr:rowOff>
    </xdr:from>
    <xdr:to>
      <xdr:col>8</xdr:col>
      <xdr:colOff>552450</xdr:colOff>
      <xdr:row>6</xdr:row>
      <xdr:rowOff>152400</xdr:rowOff>
    </xdr:to>
    <xdr:sp>
      <xdr:nvSpPr>
        <xdr:cNvPr id="1" name="Text 2"/>
        <xdr:cNvSpPr txBox="1">
          <a:spLocks noChangeArrowheads="1"/>
        </xdr:cNvSpPr>
      </xdr:nvSpPr>
      <xdr:spPr>
        <a:xfrm>
          <a:off x="23326725" y="38100"/>
          <a:ext cx="485775" cy="2286000"/>
        </a:xfrm>
        <a:prstGeom prst="rect">
          <a:avLst/>
        </a:prstGeom>
        <a:solidFill>
          <a:srgbClr val="FFFFFF"/>
        </a:solidFill>
        <a:ln w="1" cmpd="sng">
          <a:solidFill>
            <a:srgbClr val="FFFFFF"/>
          </a:solidFill>
          <a:headEnd type="none"/>
          <a:tailEnd type="none"/>
        </a:ln>
      </xdr:spPr>
      <xdr:txBody>
        <a:bodyPr vertOverflow="clip" wrap="square" lIns="27432" tIns="27432" rIns="27432" bIns="27432" anchor="ctr" vert="vert270"/>
        <a:p>
          <a:pPr algn="ctr">
            <a:defRPr/>
          </a:pPr>
          <a:r>
            <a:rPr lang="en-US" cap="none" sz="1200" b="0" i="0" u="none" baseline="0">
              <a:solidFill>
                <a:srgbClr val="000000"/>
              </a:solidFill>
            </a:rPr>
            <a:t>Schedule G-2 (Page 1 of 1)</a:t>
          </a:r>
        </a:p>
      </xdr:txBody>
    </xdr:sp>
    <xdr:clientData/>
  </xdr:twoCellAnchor>
  <xdr:oneCellAnchor>
    <xdr:from>
      <xdr:col>8</xdr:col>
      <xdr:colOff>104775</xdr:colOff>
      <xdr:row>26</xdr:row>
      <xdr:rowOff>0</xdr:rowOff>
    </xdr:from>
    <xdr:ext cx="495300" cy="914400"/>
    <xdr:sp>
      <xdr:nvSpPr>
        <xdr:cNvPr id="2" name="Text 30"/>
        <xdr:cNvSpPr txBox="1">
          <a:spLocks noChangeArrowheads="1"/>
        </xdr:cNvSpPr>
      </xdr:nvSpPr>
      <xdr:spPr>
        <a:xfrm>
          <a:off x="23364825" y="10934700"/>
          <a:ext cx="495300" cy="914400"/>
        </a:xfrm>
        <a:prstGeom prst="rect">
          <a:avLst/>
        </a:prstGeom>
        <a:solidFill>
          <a:srgbClr val="FFFFFF"/>
        </a:solidFill>
        <a:ln w="1" cmpd="sng">
          <a:noFill/>
        </a:ln>
      </xdr:spPr>
      <xdr:txBody>
        <a:bodyPr vertOverflow="clip" wrap="square" lIns="27432" tIns="22860" rIns="27432" bIns="0" vert="vert270"/>
        <a:p>
          <a:pPr algn="ctr">
            <a:defRPr/>
          </a:pPr>
          <a:r>
            <a:rPr lang="en-US" cap="none" sz="800" b="0" i="0" u="none" baseline="0">
              <a:solidFill>
                <a:srgbClr val="000000"/>
              </a:solidFill>
            </a:rPr>
            <a:t>DSHS 23-003           </a:t>
          </a:r>
        </a:p>
      </xdr:txBody>
    </xdr:sp>
    <xdr:clientData/>
  </xdr:oneCellAnchor>
  <xdr:twoCellAnchor>
    <xdr:from>
      <xdr:col>8</xdr:col>
      <xdr:colOff>142875</xdr:colOff>
      <xdr:row>13</xdr:row>
      <xdr:rowOff>0</xdr:rowOff>
    </xdr:from>
    <xdr:to>
      <xdr:col>8</xdr:col>
      <xdr:colOff>571500</xdr:colOff>
      <xdr:row>17</xdr:row>
      <xdr:rowOff>0</xdr:rowOff>
    </xdr:to>
    <xdr:sp>
      <xdr:nvSpPr>
        <xdr:cNvPr id="3" name="Text 38"/>
        <xdr:cNvSpPr txBox="1">
          <a:spLocks noChangeArrowheads="1"/>
        </xdr:cNvSpPr>
      </xdr:nvSpPr>
      <xdr:spPr>
        <a:xfrm>
          <a:off x="23402925" y="5238750"/>
          <a:ext cx="428625" cy="1752600"/>
        </a:xfrm>
        <a:prstGeom prst="rect">
          <a:avLst/>
        </a:prstGeom>
        <a:solidFill>
          <a:srgbClr val="FFFFFF"/>
        </a:solidFill>
        <a:ln w="1" cmpd="sng">
          <a:solidFill>
            <a:srgbClr val="FFFFFF"/>
          </a:solidFill>
          <a:headEnd type="none"/>
          <a:tailEnd type="none"/>
        </a:ln>
      </xdr:spPr>
      <xdr:txBody>
        <a:bodyPr vertOverflow="clip" wrap="square" lIns="36576" tIns="32004" rIns="36576" bIns="32004" anchor="ctr" vert="vert270"/>
        <a:p>
          <a:pPr algn="ctr">
            <a:defRPr/>
          </a:pPr>
          <a:r>
            <a:rPr lang="en-US" cap="none" sz="1400" b="0" i="0" u="none" baseline="0">
              <a:solidFill>
                <a:srgbClr val="000000"/>
              </a:solidFill>
            </a:rPr>
            <a:t>24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9525</xdr:rowOff>
    </xdr:from>
    <xdr:to>
      <xdr:col>6</xdr:col>
      <xdr:colOff>0</xdr:colOff>
      <xdr:row>8</xdr:row>
      <xdr:rowOff>0</xdr:rowOff>
    </xdr:to>
    <xdr:sp>
      <xdr:nvSpPr>
        <xdr:cNvPr id="1" name="Text 2"/>
        <xdr:cNvSpPr txBox="1">
          <a:spLocks noChangeArrowheads="1"/>
        </xdr:cNvSpPr>
      </xdr:nvSpPr>
      <xdr:spPr>
        <a:xfrm>
          <a:off x="17868900" y="1419225"/>
          <a:ext cx="0" cy="238125"/>
        </a:xfrm>
        <a:prstGeom prst="rect">
          <a:avLst/>
        </a:prstGeom>
        <a:solidFill>
          <a:srgbClr val="FFFFFF"/>
        </a:solidFill>
        <a:ln w="17145" cmpd="sng">
          <a:solidFill>
            <a:srgbClr val="000000"/>
          </a:solidFill>
          <a:headEnd type="none"/>
          <a:tailEnd type="none"/>
        </a:ln>
      </xdr:spPr>
      <xdr:txBody>
        <a:bodyPr vertOverflow="clip" wrap="square" lIns="27432" tIns="27432" rIns="27432" bIns="27432" anchor="ctr"/>
        <a:p>
          <a:pPr algn="ctr">
            <a:defRPr/>
          </a:pPr>
          <a:r>
            <a:rPr lang="en-US" cap="none" sz="1200" b="0" i="0" u="none" baseline="0">
              <a:solidFill>
                <a:srgbClr val="000000"/>
              </a:solidFill>
              <a:latin typeface="Times New Roman"/>
              <a:ea typeface="Times New Roman"/>
              <a:cs typeface="Times New Roman"/>
            </a:rPr>
            <a:t>ALLOCATED TO OTHER ENTITIES
</a:t>
          </a:r>
          <a:r>
            <a:rPr lang="en-US" cap="none" sz="1200" b="0" i="0" u="none" baseline="0">
              <a:solidFill>
                <a:srgbClr val="000000"/>
              </a:solidFill>
              <a:latin typeface="Times New Roman"/>
              <a:ea typeface="Times New Roman"/>
              <a:cs typeface="Times New Roman"/>
            </a:rPr>
            <a:t>(Specify Entity)
</a:t>
          </a:r>
        </a:p>
      </xdr:txBody>
    </xdr:sp>
    <xdr:clientData/>
  </xdr:twoCellAnchor>
  <xdr:twoCellAnchor>
    <xdr:from>
      <xdr:col>4</xdr:col>
      <xdr:colOff>323850</xdr:colOff>
      <xdr:row>40</xdr:row>
      <xdr:rowOff>0</xdr:rowOff>
    </xdr:from>
    <xdr:to>
      <xdr:col>4</xdr:col>
      <xdr:colOff>438150</xdr:colOff>
      <xdr:row>40</xdr:row>
      <xdr:rowOff>0</xdr:rowOff>
    </xdr:to>
    <xdr:sp>
      <xdr:nvSpPr>
        <xdr:cNvPr id="2" name="Rectangle 4"/>
        <xdr:cNvSpPr>
          <a:spLocks/>
        </xdr:cNvSpPr>
      </xdr:nvSpPr>
      <xdr:spPr>
        <a:xfrm>
          <a:off x="8496300" y="94964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40</xdr:row>
      <xdr:rowOff>0</xdr:rowOff>
    </xdr:from>
    <xdr:to>
      <xdr:col>3</xdr:col>
      <xdr:colOff>495300</xdr:colOff>
      <xdr:row>40</xdr:row>
      <xdr:rowOff>0</xdr:rowOff>
    </xdr:to>
    <xdr:sp>
      <xdr:nvSpPr>
        <xdr:cNvPr id="3" name="Rectangle 5"/>
        <xdr:cNvSpPr>
          <a:spLocks/>
        </xdr:cNvSpPr>
      </xdr:nvSpPr>
      <xdr:spPr>
        <a:xfrm>
          <a:off x="7277100" y="94964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40</xdr:row>
      <xdr:rowOff>0</xdr:rowOff>
    </xdr:from>
    <xdr:to>
      <xdr:col>4</xdr:col>
      <xdr:colOff>504825</xdr:colOff>
      <xdr:row>40</xdr:row>
      <xdr:rowOff>0</xdr:rowOff>
    </xdr:to>
    <xdr:sp>
      <xdr:nvSpPr>
        <xdr:cNvPr id="4" name="Rectangle 6"/>
        <xdr:cNvSpPr>
          <a:spLocks/>
        </xdr:cNvSpPr>
      </xdr:nvSpPr>
      <xdr:spPr>
        <a:xfrm>
          <a:off x="8496300" y="94964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F2875"/>
  <sheetViews>
    <sheetView zoomScalePageLayoutView="0" workbookViewId="0" topLeftCell="A1">
      <selection activeCell="A1" sqref="A1"/>
    </sheetView>
  </sheetViews>
  <sheetFormatPr defaultColWidth="9.140625" defaultRowHeight="12.75"/>
  <sheetData>
    <row r="1" spans="1:2" ht="12.75">
      <c r="A1" t="s">
        <v>783</v>
      </c>
      <c r="B1" t="s">
        <v>784</v>
      </c>
    </row>
    <row r="2" spans="1:2" ht="12.75">
      <c r="A2" t="s">
        <v>785</v>
      </c>
      <c r="B2" t="s">
        <v>786</v>
      </c>
    </row>
    <row r="3" spans="1:2" ht="12.75">
      <c r="A3" t="s">
        <v>787</v>
      </c>
      <c r="B3" t="s">
        <v>788</v>
      </c>
    </row>
    <row r="4" spans="1:2" ht="12.75">
      <c r="A4" t="s">
        <v>789</v>
      </c>
      <c r="B4" t="s">
        <v>790</v>
      </c>
    </row>
    <row r="5" spans="1:2" ht="12.75">
      <c r="A5" t="s">
        <v>791</v>
      </c>
      <c r="B5" t="s">
        <v>792</v>
      </c>
    </row>
    <row r="6" spans="1:2" ht="12.75">
      <c r="A6" t="s">
        <v>793</v>
      </c>
      <c r="B6" t="s">
        <v>794</v>
      </c>
    </row>
    <row r="7" spans="1:2" ht="12.75">
      <c r="A7" t="s">
        <v>795</v>
      </c>
      <c r="B7" t="s">
        <v>796</v>
      </c>
    </row>
    <row r="8" spans="1:2" ht="12.75">
      <c r="A8" t="s">
        <v>797</v>
      </c>
      <c r="B8" t="s">
        <v>798</v>
      </c>
    </row>
    <row r="9" spans="1:2" ht="12.75">
      <c r="A9" t="s">
        <v>799</v>
      </c>
      <c r="B9" t="s">
        <v>800</v>
      </c>
    </row>
    <row r="10" spans="1:2" ht="12.75">
      <c r="A10" t="s">
        <v>801</v>
      </c>
      <c r="B10" t="s">
        <v>802</v>
      </c>
    </row>
    <row r="11" spans="1:2" ht="12.75">
      <c r="A11" t="s">
        <v>803</v>
      </c>
      <c r="B11" t="s">
        <v>804</v>
      </c>
    </row>
    <row r="12" spans="1:2" ht="12.75">
      <c r="A12" t="s">
        <v>805</v>
      </c>
      <c r="B12" t="s">
        <v>806</v>
      </c>
    </row>
    <row r="13" spans="1:2" ht="12.75">
      <c r="A13" t="s">
        <v>807</v>
      </c>
      <c r="B13" t="s">
        <v>808</v>
      </c>
    </row>
    <row r="14" spans="1:2" ht="12.75">
      <c r="A14" t="s">
        <v>809</v>
      </c>
      <c r="B14" t="s">
        <v>810</v>
      </c>
    </row>
    <row r="15" spans="1:2" ht="12.75">
      <c r="A15" t="s">
        <v>811</v>
      </c>
      <c r="B15" t="s">
        <v>812</v>
      </c>
    </row>
    <row r="16" spans="1:2" ht="12.75">
      <c r="A16" t="s">
        <v>813</v>
      </c>
      <c r="B16" t="s">
        <v>814</v>
      </c>
    </row>
    <row r="17" spans="1:2" ht="12.75">
      <c r="A17" t="s">
        <v>815</v>
      </c>
      <c r="B17" t="s">
        <v>816</v>
      </c>
    </row>
    <row r="18" spans="1:2" ht="12.75">
      <c r="A18" t="s">
        <v>817</v>
      </c>
      <c r="B18" t="s">
        <v>818</v>
      </c>
    </row>
    <row r="19" spans="1:2" ht="12.75">
      <c r="A19" t="s">
        <v>819</v>
      </c>
      <c r="B19" t="s">
        <v>820</v>
      </c>
    </row>
    <row r="20" spans="1:2" ht="12.75">
      <c r="A20" t="s">
        <v>821</v>
      </c>
      <c r="B20" t="s">
        <v>822</v>
      </c>
    </row>
    <row r="21" spans="1:2" ht="12.75">
      <c r="A21" t="s">
        <v>823</v>
      </c>
      <c r="B21" t="s">
        <v>824</v>
      </c>
    </row>
    <row r="22" spans="1:2" ht="12.75">
      <c r="A22" t="s">
        <v>825</v>
      </c>
      <c r="B22" t="s">
        <v>826</v>
      </c>
    </row>
    <row r="23" spans="1:2" ht="12.75">
      <c r="A23" t="s">
        <v>827</v>
      </c>
      <c r="B23" t="s">
        <v>828</v>
      </c>
    </row>
    <row r="24" spans="1:2" ht="12.75">
      <c r="A24" t="s">
        <v>829</v>
      </c>
      <c r="B24" t="s">
        <v>830</v>
      </c>
    </row>
    <row r="25" spans="1:2" ht="12.75">
      <c r="A25" t="s">
        <v>831</v>
      </c>
      <c r="B25" t="s">
        <v>832</v>
      </c>
    </row>
    <row r="26" spans="1:2" ht="12.75">
      <c r="A26" t="s">
        <v>833</v>
      </c>
      <c r="B26" t="s">
        <v>834</v>
      </c>
    </row>
    <row r="27" spans="1:2" ht="12.75">
      <c r="A27" t="s">
        <v>835</v>
      </c>
      <c r="B27" t="s">
        <v>836</v>
      </c>
    </row>
    <row r="28" spans="1:2" ht="12.75">
      <c r="A28" t="s">
        <v>837</v>
      </c>
      <c r="B28" t="s">
        <v>838</v>
      </c>
    </row>
    <row r="29" spans="1:2" ht="12.75">
      <c r="A29" t="s">
        <v>839</v>
      </c>
      <c r="B29" t="s">
        <v>840</v>
      </c>
    </row>
    <row r="30" spans="1:2" ht="12.75">
      <c r="A30" t="s">
        <v>841</v>
      </c>
      <c r="B30" t="s">
        <v>842</v>
      </c>
    </row>
    <row r="31" spans="1:2" ht="12.75">
      <c r="A31" t="s">
        <v>843</v>
      </c>
      <c r="B31" t="s">
        <v>844</v>
      </c>
    </row>
    <row r="32" spans="1:2" ht="12.75">
      <c r="A32" t="s">
        <v>845</v>
      </c>
      <c r="B32" t="s">
        <v>846</v>
      </c>
    </row>
    <row r="33" spans="1:2" ht="12.75">
      <c r="A33" t="s">
        <v>847</v>
      </c>
      <c r="B33" t="s">
        <v>848</v>
      </c>
    </row>
    <row r="34" spans="1:2" ht="12.75">
      <c r="A34" t="s">
        <v>849</v>
      </c>
      <c r="B34" t="s">
        <v>850</v>
      </c>
    </row>
    <row r="35" spans="1:2" ht="12.75">
      <c r="A35" t="s">
        <v>851</v>
      </c>
      <c r="B35" t="s">
        <v>852</v>
      </c>
    </row>
    <row r="36" spans="1:2" ht="12.75">
      <c r="A36" t="s">
        <v>853</v>
      </c>
      <c r="B36" t="s">
        <v>854</v>
      </c>
    </row>
    <row r="37" spans="1:2" ht="12.75">
      <c r="A37" t="s">
        <v>855</v>
      </c>
      <c r="B37" t="s">
        <v>856</v>
      </c>
    </row>
    <row r="38" spans="1:2" ht="12.75">
      <c r="A38" t="s">
        <v>857</v>
      </c>
      <c r="B38" t="s">
        <v>858</v>
      </c>
    </row>
    <row r="39" spans="1:2" ht="12.75">
      <c r="A39" t="s">
        <v>859</v>
      </c>
      <c r="B39" t="s">
        <v>860</v>
      </c>
    </row>
    <row r="40" spans="1:2" ht="12.75">
      <c r="A40" t="s">
        <v>861</v>
      </c>
      <c r="B40" t="s">
        <v>862</v>
      </c>
    </row>
    <row r="41" spans="1:2" ht="12.75">
      <c r="A41" t="s">
        <v>863</v>
      </c>
      <c r="B41" t="s">
        <v>864</v>
      </c>
    </row>
    <row r="42" spans="1:2" ht="12.75">
      <c r="A42" t="s">
        <v>865</v>
      </c>
      <c r="B42" t="s">
        <v>866</v>
      </c>
    </row>
    <row r="43" spans="1:2" ht="12.75">
      <c r="A43" t="s">
        <v>867</v>
      </c>
      <c r="B43" t="s">
        <v>868</v>
      </c>
    </row>
    <row r="44" spans="1:2" ht="12.75">
      <c r="A44" t="s">
        <v>869</v>
      </c>
      <c r="B44" t="s">
        <v>870</v>
      </c>
    </row>
    <row r="45" spans="1:2" ht="12.75">
      <c r="A45" t="s">
        <v>871</v>
      </c>
      <c r="B45" t="s">
        <v>872</v>
      </c>
    </row>
    <row r="46" spans="1:2" ht="12.75">
      <c r="A46" t="s">
        <v>873</v>
      </c>
      <c r="B46" t="s">
        <v>874</v>
      </c>
    </row>
    <row r="47" spans="1:2" ht="12.75">
      <c r="A47" t="s">
        <v>875</v>
      </c>
      <c r="B47" t="s">
        <v>876</v>
      </c>
    </row>
    <row r="48" spans="1:2" ht="12.75">
      <c r="A48" t="s">
        <v>877</v>
      </c>
      <c r="B48" t="s">
        <v>878</v>
      </c>
    </row>
    <row r="49" spans="1:2" ht="12.75">
      <c r="A49" t="s">
        <v>879</v>
      </c>
      <c r="B49" t="s">
        <v>880</v>
      </c>
    </row>
    <row r="50" spans="1:2" ht="12.75">
      <c r="A50" t="s">
        <v>881</v>
      </c>
      <c r="B50" t="s">
        <v>882</v>
      </c>
    </row>
    <row r="51" spans="1:2" ht="12.75">
      <c r="A51" t="s">
        <v>883</v>
      </c>
      <c r="B51" t="s">
        <v>884</v>
      </c>
    </row>
    <row r="52" spans="1:2" ht="12.75">
      <c r="A52" t="s">
        <v>885</v>
      </c>
      <c r="B52" t="s">
        <v>886</v>
      </c>
    </row>
    <row r="53" spans="1:2" ht="12.75">
      <c r="A53" t="s">
        <v>887</v>
      </c>
      <c r="B53" t="s">
        <v>888</v>
      </c>
    </row>
    <row r="54" spans="1:2" ht="12.75">
      <c r="A54" t="s">
        <v>889</v>
      </c>
      <c r="B54" t="s">
        <v>890</v>
      </c>
    </row>
    <row r="55" spans="1:2" ht="12.75">
      <c r="A55" t="s">
        <v>891</v>
      </c>
      <c r="B55" t="s">
        <v>892</v>
      </c>
    </row>
    <row r="56" spans="1:2" ht="12.75">
      <c r="A56" t="s">
        <v>893</v>
      </c>
      <c r="B56" t="s">
        <v>894</v>
      </c>
    </row>
    <row r="57" spans="1:2" ht="12.75">
      <c r="A57" t="s">
        <v>895</v>
      </c>
      <c r="B57" t="s">
        <v>896</v>
      </c>
    </row>
    <row r="58" spans="1:2" ht="12.75">
      <c r="A58" t="s">
        <v>897</v>
      </c>
      <c r="B58" t="s">
        <v>898</v>
      </c>
    </row>
    <row r="59" spans="1:2" ht="12.75">
      <c r="A59" t="s">
        <v>899</v>
      </c>
      <c r="B59" t="s">
        <v>900</v>
      </c>
    </row>
    <row r="60" spans="1:2" ht="12.75">
      <c r="A60" t="s">
        <v>901</v>
      </c>
      <c r="B60" t="s">
        <v>902</v>
      </c>
    </row>
    <row r="61" spans="1:2" ht="12.75">
      <c r="A61" t="s">
        <v>903</v>
      </c>
      <c r="B61" t="s">
        <v>904</v>
      </c>
    </row>
    <row r="62" spans="1:2" ht="12.75">
      <c r="A62" t="s">
        <v>905</v>
      </c>
      <c r="B62" t="s">
        <v>906</v>
      </c>
    </row>
    <row r="63" spans="1:2" ht="12.75">
      <c r="A63" t="s">
        <v>907</v>
      </c>
      <c r="B63" t="s">
        <v>908</v>
      </c>
    </row>
    <row r="64" spans="1:2" ht="12.75">
      <c r="A64" t="s">
        <v>909</v>
      </c>
      <c r="B64" t="s">
        <v>910</v>
      </c>
    </row>
    <row r="65" spans="1:2" ht="12.75">
      <c r="A65" t="s">
        <v>911</v>
      </c>
      <c r="B65" t="s">
        <v>912</v>
      </c>
    </row>
    <row r="66" spans="1:2" ht="12.75">
      <c r="A66" t="s">
        <v>913</v>
      </c>
      <c r="B66" t="s">
        <v>914</v>
      </c>
    </row>
    <row r="67" spans="1:2" ht="12.75">
      <c r="A67" t="s">
        <v>915</v>
      </c>
      <c r="B67" t="s">
        <v>916</v>
      </c>
    </row>
    <row r="68" spans="1:2" ht="12.75">
      <c r="A68" t="s">
        <v>917</v>
      </c>
      <c r="B68" t="s">
        <v>918</v>
      </c>
    </row>
    <row r="69" spans="1:2" ht="12.75">
      <c r="A69" t="s">
        <v>919</v>
      </c>
      <c r="B69" t="s">
        <v>920</v>
      </c>
    </row>
    <row r="70" spans="1:2" ht="12.75">
      <c r="A70" t="s">
        <v>921</v>
      </c>
      <c r="B70" t="s">
        <v>922</v>
      </c>
    </row>
    <row r="71" spans="1:2" ht="12.75">
      <c r="A71" t="s">
        <v>923</v>
      </c>
      <c r="B71" t="s">
        <v>924</v>
      </c>
    </row>
    <row r="72" spans="1:2" ht="12.75">
      <c r="A72" t="s">
        <v>925</v>
      </c>
      <c r="B72" t="s">
        <v>926</v>
      </c>
    </row>
    <row r="73" spans="1:2" ht="12.75">
      <c r="A73" t="s">
        <v>927</v>
      </c>
      <c r="B73" t="s">
        <v>928</v>
      </c>
    </row>
    <row r="74" spans="1:2" ht="12.75">
      <c r="A74" t="s">
        <v>929</v>
      </c>
      <c r="B74" t="s">
        <v>930</v>
      </c>
    </row>
    <row r="75" spans="1:2" ht="12.75">
      <c r="A75" t="s">
        <v>931</v>
      </c>
      <c r="B75" t="s">
        <v>932</v>
      </c>
    </row>
    <row r="76" spans="1:2" ht="12.75">
      <c r="A76" t="s">
        <v>933</v>
      </c>
      <c r="B76" t="s">
        <v>934</v>
      </c>
    </row>
    <row r="77" spans="1:2" ht="12.75">
      <c r="A77" t="s">
        <v>935</v>
      </c>
      <c r="B77" t="s">
        <v>936</v>
      </c>
    </row>
    <row r="78" spans="1:2" ht="12.75">
      <c r="A78" t="s">
        <v>937</v>
      </c>
      <c r="B78" t="s">
        <v>938</v>
      </c>
    </row>
    <row r="79" spans="1:2" ht="12.75">
      <c r="A79" t="s">
        <v>939</v>
      </c>
      <c r="B79" t="s">
        <v>940</v>
      </c>
    </row>
    <row r="80" spans="1:2" ht="12.75">
      <c r="A80" t="s">
        <v>941</v>
      </c>
      <c r="B80" t="s">
        <v>942</v>
      </c>
    </row>
    <row r="81" spans="1:2" ht="12.75">
      <c r="A81" t="s">
        <v>943</v>
      </c>
      <c r="B81" t="s">
        <v>944</v>
      </c>
    </row>
    <row r="82" spans="1:2" ht="12.75">
      <c r="A82" t="s">
        <v>945</v>
      </c>
      <c r="B82" t="s">
        <v>946</v>
      </c>
    </row>
    <row r="83" spans="1:2" ht="12.75">
      <c r="A83" t="s">
        <v>947</v>
      </c>
      <c r="B83" t="s">
        <v>948</v>
      </c>
    </row>
    <row r="84" spans="1:2" ht="12.75">
      <c r="A84" t="s">
        <v>949</v>
      </c>
      <c r="B84" t="s">
        <v>950</v>
      </c>
    </row>
    <row r="85" spans="1:2" ht="12.75">
      <c r="A85" t="s">
        <v>951</v>
      </c>
      <c r="B85" t="s">
        <v>952</v>
      </c>
    </row>
    <row r="86" spans="1:2" ht="12.75">
      <c r="A86" t="s">
        <v>953</v>
      </c>
      <c r="B86" t="s">
        <v>954</v>
      </c>
    </row>
    <row r="87" spans="1:2" ht="12.75">
      <c r="A87" t="s">
        <v>955</v>
      </c>
      <c r="B87" t="s">
        <v>956</v>
      </c>
    </row>
    <row r="88" spans="1:2" ht="12.75">
      <c r="A88" t="s">
        <v>957</v>
      </c>
      <c r="B88" t="s">
        <v>958</v>
      </c>
    </row>
    <row r="89" spans="1:2" ht="12.75">
      <c r="A89" t="s">
        <v>959</v>
      </c>
      <c r="B89" t="s">
        <v>960</v>
      </c>
    </row>
    <row r="90" spans="1:2" ht="12.75">
      <c r="A90" t="s">
        <v>961</v>
      </c>
      <c r="B90" t="s">
        <v>962</v>
      </c>
    </row>
    <row r="91" spans="1:2" ht="12.75">
      <c r="A91" t="s">
        <v>963</v>
      </c>
      <c r="B91" t="s">
        <v>964</v>
      </c>
    </row>
    <row r="92" spans="1:2" ht="12.75">
      <c r="A92" t="s">
        <v>965</v>
      </c>
      <c r="B92" t="s">
        <v>966</v>
      </c>
    </row>
    <row r="93" spans="1:2" ht="12.75">
      <c r="A93" t="s">
        <v>967</v>
      </c>
      <c r="B93" t="s">
        <v>968</v>
      </c>
    </row>
    <row r="94" spans="1:2" ht="12.75">
      <c r="A94" t="s">
        <v>969</v>
      </c>
      <c r="B94" t="s">
        <v>970</v>
      </c>
    </row>
    <row r="95" spans="1:2" ht="12.75">
      <c r="A95" t="s">
        <v>971</v>
      </c>
      <c r="B95" t="s">
        <v>972</v>
      </c>
    </row>
    <row r="96" spans="1:2" ht="12.75">
      <c r="A96" t="s">
        <v>973</v>
      </c>
      <c r="B96" t="s">
        <v>974</v>
      </c>
    </row>
    <row r="97" spans="1:2" ht="12.75">
      <c r="A97" t="s">
        <v>975</v>
      </c>
      <c r="B97" t="s">
        <v>976</v>
      </c>
    </row>
    <row r="98" spans="1:2" ht="12.75">
      <c r="A98" t="s">
        <v>977</v>
      </c>
      <c r="B98" t="s">
        <v>978</v>
      </c>
    </row>
    <row r="99" spans="1:2" ht="12.75">
      <c r="A99" t="s">
        <v>979</v>
      </c>
      <c r="B99" t="s">
        <v>980</v>
      </c>
    </row>
    <row r="100" spans="1:2" ht="12.75">
      <c r="A100" t="s">
        <v>981</v>
      </c>
      <c r="B100" t="s">
        <v>982</v>
      </c>
    </row>
    <row r="101" spans="1:2" ht="12.75">
      <c r="A101" t="s">
        <v>983</v>
      </c>
      <c r="B101" t="s">
        <v>984</v>
      </c>
    </row>
    <row r="102" spans="1:2" ht="12.75">
      <c r="A102" t="s">
        <v>985</v>
      </c>
      <c r="B102" t="s">
        <v>986</v>
      </c>
    </row>
    <row r="103" spans="1:2" ht="12.75">
      <c r="A103" t="s">
        <v>987</v>
      </c>
      <c r="B103" t="s">
        <v>988</v>
      </c>
    </row>
    <row r="104" spans="1:2" ht="12.75">
      <c r="A104" t="s">
        <v>989</v>
      </c>
      <c r="B104" t="s">
        <v>990</v>
      </c>
    </row>
    <row r="105" spans="1:2" ht="12.75">
      <c r="A105" t="s">
        <v>991</v>
      </c>
      <c r="B105" t="s">
        <v>992</v>
      </c>
    </row>
    <row r="106" spans="1:2" ht="12.75">
      <c r="A106" t="s">
        <v>993</v>
      </c>
      <c r="B106" t="s">
        <v>994</v>
      </c>
    </row>
    <row r="107" spans="1:2" ht="12.75">
      <c r="A107" t="s">
        <v>995</v>
      </c>
      <c r="B107" t="s">
        <v>996</v>
      </c>
    </row>
    <row r="108" spans="1:2" ht="12.75">
      <c r="A108" t="s">
        <v>997</v>
      </c>
      <c r="B108" t="s">
        <v>998</v>
      </c>
    </row>
    <row r="109" spans="1:2" ht="12.75">
      <c r="A109" t="s">
        <v>999</v>
      </c>
      <c r="B109" t="s">
        <v>1000</v>
      </c>
    </row>
    <row r="110" spans="1:2" ht="12.75">
      <c r="A110" t="s">
        <v>1001</v>
      </c>
      <c r="B110" t="s">
        <v>1002</v>
      </c>
    </row>
    <row r="111" spans="1:2" ht="12.75">
      <c r="A111" t="s">
        <v>1003</v>
      </c>
      <c r="B111" t="s">
        <v>1004</v>
      </c>
    </row>
    <row r="112" spans="1:2" ht="12.75">
      <c r="A112" t="s">
        <v>1005</v>
      </c>
      <c r="B112" t="s">
        <v>1006</v>
      </c>
    </row>
    <row r="113" spans="1:2" ht="12.75">
      <c r="A113" t="s">
        <v>1007</v>
      </c>
      <c r="B113" t="s">
        <v>1008</v>
      </c>
    </row>
    <row r="114" spans="1:2" ht="12.75">
      <c r="A114" t="s">
        <v>1009</v>
      </c>
      <c r="B114" t="s">
        <v>1010</v>
      </c>
    </row>
    <row r="115" spans="1:2" ht="12.75">
      <c r="A115" t="s">
        <v>1011</v>
      </c>
      <c r="B115" t="s">
        <v>1012</v>
      </c>
    </row>
    <row r="116" spans="1:2" ht="12.75">
      <c r="A116" t="s">
        <v>1013</v>
      </c>
      <c r="B116" t="s">
        <v>1014</v>
      </c>
    </row>
    <row r="117" spans="1:2" ht="12.75">
      <c r="A117" t="s">
        <v>1015</v>
      </c>
      <c r="B117" t="s">
        <v>1016</v>
      </c>
    </row>
    <row r="118" spans="1:2" ht="12.75">
      <c r="A118" t="s">
        <v>1017</v>
      </c>
      <c r="B118" t="s">
        <v>1018</v>
      </c>
    </row>
    <row r="119" spans="1:2" ht="12.75">
      <c r="A119" t="s">
        <v>1019</v>
      </c>
      <c r="B119" t="s">
        <v>1020</v>
      </c>
    </row>
    <row r="120" spans="1:2" ht="12.75">
      <c r="A120" t="s">
        <v>1021</v>
      </c>
      <c r="B120" t="s">
        <v>1022</v>
      </c>
    </row>
    <row r="121" spans="1:2" ht="12.75">
      <c r="A121" t="s">
        <v>1023</v>
      </c>
      <c r="B121" t="s">
        <v>1024</v>
      </c>
    </row>
    <row r="122" spans="1:2" ht="12.75">
      <c r="A122" t="s">
        <v>1025</v>
      </c>
      <c r="B122" t="s">
        <v>1026</v>
      </c>
    </row>
    <row r="123" spans="1:2" ht="12.75">
      <c r="A123" t="s">
        <v>1027</v>
      </c>
      <c r="B123" t="s">
        <v>1028</v>
      </c>
    </row>
    <row r="124" spans="1:2" ht="12.75">
      <c r="A124" t="s">
        <v>1029</v>
      </c>
      <c r="B124" t="s">
        <v>1030</v>
      </c>
    </row>
    <row r="125" spans="1:2" ht="12.75">
      <c r="A125" t="s">
        <v>1031</v>
      </c>
      <c r="B125" t="s">
        <v>1032</v>
      </c>
    </row>
    <row r="126" spans="1:2" ht="12.75">
      <c r="A126" t="s">
        <v>1033</v>
      </c>
      <c r="B126" t="s">
        <v>1034</v>
      </c>
    </row>
    <row r="127" spans="1:2" ht="12.75">
      <c r="A127" t="s">
        <v>1035</v>
      </c>
      <c r="B127" t="s">
        <v>1036</v>
      </c>
    </row>
    <row r="128" spans="1:2" ht="12.75">
      <c r="A128" t="s">
        <v>1037</v>
      </c>
      <c r="B128" t="s">
        <v>1038</v>
      </c>
    </row>
    <row r="129" spans="1:2" ht="12.75">
      <c r="A129" t="s">
        <v>1039</v>
      </c>
      <c r="B129" t="s">
        <v>1040</v>
      </c>
    </row>
    <row r="130" spans="1:2" ht="12.75">
      <c r="A130" t="s">
        <v>1041</v>
      </c>
      <c r="B130" t="s">
        <v>1042</v>
      </c>
    </row>
    <row r="131" spans="1:2" ht="12.75">
      <c r="A131" t="s">
        <v>1043</v>
      </c>
      <c r="B131" t="s">
        <v>1044</v>
      </c>
    </row>
    <row r="132" spans="1:2" ht="12.75">
      <c r="A132" t="s">
        <v>1045</v>
      </c>
      <c r="B132" t="s">
        <v>1046</v>
      </c>
    </row>
    <row r="133" spans="1:2" ht="12.75">
      <c r="A133" t="s">
        <v>1047</v>
      </c>
      <c r="B133" t="s">
        <v>1048</v>
      </c>
    </row>
    <row r="134" spans="1:2" ht="12.75">
      <c r="A134" t="s">
        <v>1049</v>
      </c>
      <c r="B134" t="s">
        <v>1050</v>
      </c>
    </row>
    <row r="135" spans="1:2" ht="12.75">
      <c r="A135" t="s">
        <v>1051</v>
      </c>
      <c r="B135" t="s">
        <v>1052</v>
      </c>
    </row>
    <row r="136" spans="1:2" ht="12.75">
      <c r="A136" t="s">
        <v>1053</v>
      </c>
      <c r="B136" t="s">
        <v>1054</v>
      </c>
    </row>
    <row r="137" spans="1:2" ht="12.75">
      <c r="A137" t="s">
        <v>1055</v>
      </c>
      <c r="B137" t="s">
        <v>1056</v>
      </c>
    </row>
    <row r="138" spans="1:2" ht="12.75">
      <c r="A138" t="s">
        <v>1057</v>
      </c>
      <c r="B138" t="s">
        <v>1058</v>
      </c>
    </row>
    <row r="139" spans="1:2" ht="12.75">
      <c r="A139" t="s">
        <v>1059</v>
      </c>
      <c r="B139" t="s">
        <v>1060</v>
      </c>
    </row>
    <row r="140" spans="1:2" ht="12.75">
      <c r="A140" t="s">
        <v>1061</v>
      </c>
      <c r="B140" t="s">
        <v>1062</v>
      </c>
    </row>
    <row r="141" spans="1:2" ht="12.75">
      <c r="A141" t="s">
        <v>1063</v>
      </c>
      <c r="B141" t="s">
        <v>1064</v>
      </c>
    </row>
    <row r="142" spans="1:2" ht="12.75">
      <c r="A142" t="s">
        <v>1065</v>
      </c>
      <c r="B142" t="s">
        <v>1066</v>
      </c>
    </row>
    <row r="143" spans="1:2" ht="12.75">
      <c r="A143" t="s">
        <v>1067</v>
      </c>
      <c r="B143" t="s">
        <v>1068</v>
      </c>
    </row>
    <row r="144" spans="1:2" ht="12.75">
      <c r="A144" t="s">
        <v>1069</v>
      </c>
      <c r="B144" t="s">
        <v>1070</v>
      </c>
    </row>
    <row r="145" spans="1:2" ht="12.75">
      <c r="A145" t="s">
        <v>1071</v>
      </c>
      <c r="B145" t="s">
        <v>1072</v>
      </c>
    </row>
    <row r="146" spans="1:2" ht="12.75">
      <c r="A146" t="s">
        <v>1073</v>
      </c>
      <c r="B146" t="s">
        <v>1074</v>
      </c>
    </row>
    <row r="147" spans="1:2" ht="12.75">
      <c r="A147" t="s">
        <v>1075</v>
      </c>
      <c r="B147" t="s">
        <v>1076</v>
      </c>
    </row>
    <row r="148" spans="1:2" ht="12.75">
      <c r="A148" t="s">
        <v>1077</v>
      </c>
      <c r="B148" t="s">
        <v>1078</v>
      </c>
    </row>
    <row r="149" spans="1:2" ht="12.75">
      <c r="A149" t="s">
        <v>1079</v>
      </c>
      <c r="B149" t="s">
        <v>1080</v>
      </c>
    </row>
    <row r="150" spans="1:2" ht="12.75">
      <c r="A150" t="s">
        <v>1081</v>
      </c>
      <c r="B150" t="s">
        <v>1082</v>
      </c>
    </row>
    <row r="151" spans="1:2" ht="12.75">
      <c r="A151" t="s">
        <v>1083</v>
      </c>
      <c r="B151" t="s">
        <v>1084</v>
      </c>
    </row>
    <row r="152" spans="1:2" ht="12.75">
      <c r="A152" t="s">
        <v>1085</v>
      </c>
      <c r="B152" t="s">
        <v>1086</v>
      </c>
    </row>
    <row r="153" spans="1:2" ht="12.75">
      <c r="A153" t="s">
        <v>1087</v>
      </c>
      <c r="B153" t="s">
        <v>1088</v>
      </c>
    </row>
    <row r="154" spans="1:2" ht="12.75">
      <c r="A154" t="s">
        <v>1089</v>
      </c>
      <c r="B154" t="s">
        <v>1090</v>
      </c>
    </row>
    <row r="155" spans="1:2" ht="12.75">
      <c r="A155" t="s">
        <v>1091</v>
      </c>
      <c r="B155" t="s">
        <v>1092</v>
      </c>
    </row>
    <row r="156" spans="1:2" ht="12.75">
      <c r="A156" t="s">
        <v>1093</v>
      </c>
      <c r="B156" t="s">
        <v>1094</v>
      </c>
    </row>
    <row r="157" spans="1:2" ht="12.75">
      <c r="A157" t="s">
        <v>1095</v>
      </c>
      <c r="B157" t="s">
        <v>1096</v>
      </c>
    </row>
    <row r="158" spans="1:2" ht="12.75">
      <c r="A158" t="s">
        <v>1097</v>
      </c>
      <c r="B158" t="s">
        <v>1098</v>
      </c>
    </row>
    <row r="159" spans="1:2" ht="12.75">
      <c r="A159" t="s">
        <v>1099</v>
      </c>
      <c r="B159" t="s">
        <v>1100</v>
      </c>
    </row>
    <row r="160" spans="1:2" ht="12.75">
      <c r="A160" t="s">
        <v>1101</v>
      </c>
      <c r="B160" t="s">
        <v>1102</v>
      </c>
    </row>
    <row r="161" spans="1:2" ht="12.75">
      <c r="A161" t="s">
        <v>1103</v>
      </c>
      <c r="B161" t="s">
        <v>1104</v>
      </c>
    </row>
    <row r="162" spans="1:2" ht="12.75">
      <c r="A162" t="s">
        <v>1105</v>
      </c>
      <c r="B162" t="s">
        <v>1106</v>
      </c>
    </row>
    <row r="163" spans="1:2" ht="12.75">
      <c r="A163" t="s">
        <v>1107</v>
      </c>
      <c r="B163" t="s">
        <v>1108</v>
      </c>
    </row>
    <row r="164" spans="1:2" ht="12.75">
      <c r="A164" t="s">
        <v>1109</v>
      </c>
      <c r="B164" t="s">
        <v>1110</v>
      </c>
    </row>
    <row r="165" spans="1:2" ht="12.75">
      <c r="A165" t="s">
        <v>1111</v>
      </c>
      <c r="B165" t="s">
        <v>1112</v>
      </c>
    </row>
    <row r="166" spans="1:2" ht="12.75">
      <c r="A166" t="s">
        <v>1113</v>
      </c>
      <c r="B166" t="s">
        <v>1114</v>
      </c>
    </row>
    <row r="167" spans="1:2" ht="12.75">
      <c r="A167" t="s">
        <v>1115</v>
      </c>
      <c r="B167" t="s">
        <v>1116</v>
      </c>
    </row>
    <row r="168" spans="1:2" ht="12.75">
      <c r="A168" t="s">
        <v>1117</v>
      </c>
      <c r="B168" t="s">
        <v>1118</v>
      </c>
    </row>
    <row r="169" spans="1:2" ht="12.75">
      <c r="A169" t="s">
        <v>1119</v>
      </c>
      <c r="B169" t="s">
        <v>1120</v>
      </c>
    </row>
    <row r="170" spans="1:2" ht="12.75">
      <c r="A170" t="s">
        <v>1121</v>
      </c>
      <c r="B170" t="s">
        <v>1122</v>
      </c>
    </row>
    <row r="171" spans="1:2" ht="12.75">
      <c r="A171" t="s">
        <v>1123</v>
      </c>
      <c r="B171" t="s">
        <v>1124</v>
      </c>
    </row>
    <row r="172" spans="1:2" ht="12.75">
      <c r="A172" t="s">
        <v>1125</v>
      </c>
      <c r="B172" t="s">
        <v>1126</v>
      </c>
    </row>
    <row r="173" spans="1:2" ht="12.75">
      <c r="A173" t="s">
        <v>1127</v>
      </c>
      <c r="B173" t="s">
        <v>1128</v>
      </c>
    </row>
    <row r="174" spans="1:2" ht="12.75">
      <c r="A174" t="s">
        <v>1129</v>
      </c>
      <c r="B174" t="s">
        <v>1130</v>
      </c>
    </row>
    <row r="175" spans="1:2" ht="12.75">
      <c r="A175" t="s">
        <v>1131</v>
      </c>
      <c r="B175" t="s">
        <v>1132</v>
      </c>
    </row>
    <row r="176" spans="1:2" ht="12.75">
      <c r="A176" t="s">
        <v>1133</v>
      </c>
      <c r="B176" t="s">
        <v>1134</v>
      </c>
    </row>
    <row r="177" spans="1:2" ht="12.75">
      <c r="A177" t="s">
        <v>1135</v>
      </c>
      <c r="B177" t="s">
        <v>1136</v>
      </c>
    </row>
    <row r="178" spans="1:2" ht="12.75">
      <c r="A178" t="s">
        <v>1137</v>
      </c>
      <c r="B178" t="s">
        <v>1138</v>
      </c>
    </row>
    <row r="179" spans="1:2" ht="12.75">
      <c r="A179" t="s">
        <v>1139</v>
      </c>
      <c r="B179" t="s">
        <v>1140</v>
      </c>
    </row>
    <row r="180" spans="1:2" ht="12.75">
      <c r="A180" t="s">
        <v>1141</v>
      </c>
      <c r="B180" t="s">
        <v>1142</v>
      </c>
    </row>
    <row r="181" spans="1:2" ht="12.75">
      <c r="A181" t="s">
        <v>1143</v>
      </c>
      <c r="B181" t="s">
        <v>1144</v>
      </c>
    </row>
    <row r="182" spans="1:2" ht="12.75">
      <c r="A182" t="s">
        <v>1145</v>
      </c>
      <c r="B182" t="s">
        <v>1146</v>
      </c>
    </row>
    <row r="183" spans="1:2" ht="12.75">
      <c r="A183" t="s">
        <v>1147</v>
      </c>
      <c r="B183" t="s">
        <v>1148</v>
      </c>
    </row>
    <row r="184" spans="1:2" ht="12.75">
      <c r="A184" t="s">
        <v>1149</v>
      </c>
      <c r="B184" t="s">
        <v>1150</v>
      </c>
    </row>
    <row r="185" spans="1:2" ht="12.75">
      <c r="A185" t="s">
        <v>1151</v>
      </c>
      <c r="B185" t="s">
        <v>1152</v>
      </c>
    </row>
    <row r="186" spans="1:2" ht="12.75">
      <c r="A186" t="s">
        <v>1153</v>
      </c>
      <c r="B186" t="s">
        <v>1154</v>
      </c>
    </row>
    <row r="187" spans="1:2" ht="12.75">
      <c r="A187" t="s">
        <v>1155</v>
      </c>
      <c r="B187" t="s">
        <v>1156</v>
      </c>
    </row>
    <row r="188" spans="1:2" ht="12.75">
      <c r="A188" t="s">
        <v>1157</v>
      </c>
      <c r="B188" t="s">
        <v>1158</v>
      </c>
    </row>
    <row r="189" spans="1:2" ht="12.75">
      <c r="A189" t="s">
        <v>1159</v>
      </c>
      <c r="B189" t="s">
        <v>1160</v>
      </c>
    </row>
    <row r="190" spans="1:2" ht="12.75">
      <c r="A190" t="s">
        <v>1161</v>
      </c>
      <c r="B190" t="s">
        <v>1162</v>
      </c>
    </row>
    <row r="191" spans="1:2" ht="12.75">
      <c r="A191" t="s">
        <v>1163</v>
      </c>
      <c r="B191" t="s">
        <v>1164</v>
      </c>
    </row>
    <row r="192" spans="1:2" ht="12.75">
      <c r="A192" t="s">
        <v>1165</v>
      </c>
      <c r="B192" t="s">
        <v>1166</v>
      </c>
    </row>
    <row r="193" spans="1:2" ht="12.75">
      <c r="A193" t="s">
        <v>1167</v>
      </c>
      <c r="B193" t="s">
        <v>1168</v>
      </c>
    </row>
    <row r="194" spans="1:2" ht="12.75">
      <c r="A194" t="s">
        <v>1169</v>
      </c>
      <c r="B194" t="s">
        <v>1170</v>
      </c>
    </row>
    <row r="195" spans="1:2" ht="12.75">
      <c r="A195" t="s">
        <v>1171</v>
      </c>
      <c r="B195" t="s">
        <v>1172</v>
      </c>
    </row>
    <row r="196" spans="1:2" ht="12.75">
      <c r="A196" t="s">
        <v>1173</v>
      </c>
      <c r="B196" t="s">
        <v>1174</v>
      </c>
    </row>
    <row r="197" spans="1:2" ht="12.75">
      <c r="A197" t="s">
        <v>1175</v>
      </c>
      <c r="B197" t="s">
        <v>1176</v>
      </c>
    </row>
    <row r="198" spans="1:2" ht="12.75">
      <c r="A198" t="s">
        <v>1177</v>
      </c>
      <c r="B198" t="s">
        <v>1178</v>
      </c>
    </row>
    <row r="199" spans="1:2" ht="12.75">
      <c r="A199" t="s">
        <v>1179</v>
      </c>
      <c r="B199" t="s">
        <v>1180</v>
      </c>
    </row>
    <row r="200" spans="1:2" ht="12.75">
      <c r="A200" t="s">
        <v>1181</v>
      </c>
      <c r="B200" t="s">
        <v>1182</v>
      </c>
    </row>
    <row r="201" spans="1:2" ht="12.75">
      <c r="A201" t="s">
        <v>1183</v>
      </c>
      <c r="B201" t="s">
        <v>1184</v>
      </c>
    </row>
    <row r="202" spans="1:2" ht="12.75">
      <c r="A202" t="s">
        <v>1185</v>
      </c>
      <c r="B202" t="s">
        <v>1186</v>
      </c>
    </row>
    <row r="203" spans="1:2" ht="12.75">
      <c r="A203" t="s">
        <v>1187</v>
      </c>
      <c r="B203" t="s">
        <v>1188</v>
      </c>
    </row>
    <row r="204" spans="1:2" ht="12.75">
      <c r="A204" t="s">
        <v>1189</v>
      </c>
      <c r="B204" t="s">
        <v>1190</v>
      </c>
    </row>
    <row r="205" spans="1:2" ht="12.75">
      <c r="A205" t="s">
        <v>1191</v>
      </c>
      <c r="B205" t="s">
        <v>1192</v>
      </c>
    </row>
    <row r="206" spans="1:2" ht="12.75">
      <c r="A206" t="s">
        <v>1193</v>
      </c>
      <c r="B206" t="s">
        <v>1194</v>
      </c>
    </row>
    <row r="207" spans="1:2" ht="12.75">
      <c r="A207" t="s">
        <v>1195</v>
      </c>
      <c r="B207" t="s">
        <v>1196</v>
      </c>
    </row>
    <row r="208" spans="1:2" ht="12.75">
      <c r="A208" t="s">
        <v>1197</v>
      </c>
      <c r="B208" t="s">
        <v>1198</v>
      </c>
    </row>
    <row r="209" spans="1:2" ht="12.75">
      <c r="A209" t="s">
        <v>1199</v>
      </c>
      <c r="B209" t="s">
        <v>1200</v>
      </c>
    </row>
    <row r="210" spans="1:2" ht="12.75">
      <c r="A210" t="s">
        <v>1201</v>
      </c>
      <c r="B210" t="s">
        <v>1202</v>
      </c>
    </row>
    <row r="211" spans="1:2" ht="12.75">
      <c r="A211" t="s">
        <v>1203</v>
      </c>
      <c r="B211" t="s">
        <v>1204</v>
      </c>
    </row>
    <row r="212" spans="1:2" ht="12.75">
      <c r="A212" t="s">
        <v>1205</v>
      </c>
      <c r="B212" t="s">
        <v>1206</v>
      </c>
    </row>
    <row r="213" spans="1:2" ht="12.75">
      <c r="A213" t="s">
        <v>1207</v>
      </c>
      <c r="B213" t="s">
        <v>1208</v>
      </c>
    </row>
    <row r="214" spans="1:2" ht="12.75">
      <c r="A214" t="s">
        <v>1209</v>
      </c>
      <c r="B214" t="s">
        <v>1210</v>
      </c>
    </row>
    <row r="215" spans="1:2" ht="12.75">
      <c r="A215" t="s">
        <v>1211</v>
      </c>
      <c r="B215" t="s">
        <v>1212</v>
      </c>
    </row>
    <row r="216" spans="1:2" ht="12.75">
      <c r="A216" t="s">
        <v>1213</v>
      </c>
      <c r="B216" t="s">
        <v>1214</v>
      </c>
    </row>
    <row r="217" spans="1:2" ht="12.75">
      <c r="A217" t="s">
        <v>1215</v>
      </c>
      <c r="B217" t="s">
        <v>1216</v>
      </c>
    </row>
    <row r="218" spans="1:2" ht="12.75">
      <c r="A218" t="s">
        <v>1217</v>
      </c>
      <c r="B218" t="s">
        <v>1218</v>
      </c>
    </row>
    <row r="219" spans="1:2" ht="12.75">
      <c r="A219" t="s">
        <v>1219</v>
      </c>
      <c r="B219" t="s">
        <v>1220</v>
      </c>
    </row>
    <row r="220" spans="1:2" ht="12.75">
      <c r="A220" t="s">
        <v>1221</v>
      </c>
      <c r="B220" t="s">
        <v>1222</v>
      </c>
    </row>
    <row r="221" spans="1:2" ht="12.75">
      <c r="A221" t="s">
        <v>1223</v>
      </c>
      <c r="B221" t="s">
        <v>1224</v>
      </c>
    </row>
    <row r="222" spans="1:2" ht="12.75">
      <c r="A222" t="s">
        <v>1225</v>
      </c>
      <c r="B222" t="s">
        <v>1226</v>
      </c>
    </row>
    <row r="223" spans="1:2" ht="12.75">
      <c r="A223" t="s">
        <v>1227</v>
      </c>
      <c r="B223" t="s">
        <v>1228</v>
      </c>
    </row>
    <row r="224" spans="1:2" ht="12.75">
      <c r="A224" t="s">
        <v>1229</v>
      </c>
      <c r="B224" t="s">
        <v>1230</v>
      </c>
    </row>
    <row r="225" spans="1:2" ht="12.75">
      <c r="A225" t="s">
        <v>1231</v>
      </c>
      <c r="B225" t="s">
        <v>1232</v>
      </c>
    </row>
    <row r="226" spans="1:2" ht="12.75">
      <c r="A226" t="s">
        <v>1233</v>
      </c>
      <c r="B226" t="s">
        <v>1234</v>
      </c>
    </row>
    <row r="227" spans="1:2" ht="12.75">
      <c r="A227" t="s">
        <v>1235</v>
      </c>
      <c r="B227" t="s">
        <v>1236</v>
      </c>
    </row>
    <row r="228" spans="1:2" ht="12.75">
      <c r="A228" t="s">
        <v>1237</v>
      </c>
      <c r="B228" t="s">
        <v>1238</v>
      </c>
    </row>
    <row r="229" spans="1:2" ht="12.75">
      <c r="A229" t="s">
        <v>1239</v>
      </c>
      <c r="B229" t="s">
        <v>1240</v>
      </c>
    </row>
    <row r="230" spans="1:2" ht="12.75">
      <c r="A230" t="s">
        <v>1241</v>
      </c>
      <c r="B230" t="s">
        <v>1242</v>
      </c>
    </row>
    <row r="231" spans="1:2" ht="12.75">
      <c r="A231" t="s">
        <v>1243</v>
      </c>
      <c r="B231" t="s">
        <v>1244</v>
      </c>
    </row>
    <row r="232" spans="1:2" ht="12.75">
      <c r="A232" t="s">
        <v>1245</v>
      </c>
      <c r="B232" t="s">
        <v>1246</v>
      </c>
    </row>
    <row r="233" spans="1:2" ht="12.75">
      <c r="A233" t="s">
        <v>1247</v>
      </c>
      <c r="B233" t="s">
        <v>1248</v>
      </c>
    </row>
    <row r="234" spans="1:2" ht="12.75">
      <c r="A234" t="s">
        <v>1249</v>
      </c>
      <c r="B234" t="s">
        <v>1250</v>
      </c>
    </row>
    <row r="235" spans="1:2" ht="12.75">
      <c r="A235" t="s">
        <v>1251</v>
      </c>
      <c r="B235" t="s">
        <v>1252</v>
      </c>
    </row>
    <row r="236" spans="1:2" ht="12.75">
      <c r="A236" t="s">
        <v>1253</v>
      </c>
      <c r="B236" t="s">
        <v>1254</v>
      </c>
    </row>
    <row r="237" spans="1:2" ht="12.75">
      <c r="A237" t="s">
        <v>1255</v>
      </c>
      <c r="B237" t="s">
        <v>1256</v>
      </c>
    </row>
    <row r="238" spans="1:2" ht="12.75">
      <c r="A238" t="s">
        <v>1257</v>
      </c>
      <c r="B238" t="s">
        <v>1258</v>
      </c>
    </row>
    <row r="239" spans="1:2" ht="12.75">
      <c r="A239" t="s">
        <v>1259</v>
      </c>
      <c r="B239" t="s">
        <v>1260</v>
      </c>
    </row>
    <row r="240" spans="1:2" ht="12.75">
      <c r="A240" t="s">
        <v>1261</v>
      </c>
      <c r="B240" t="s">
        <v>1262</v>
      </c>
    </row>
    <row r="241" spans="1:2" ht="12.75">
      <c r="A241" t="s">
        <v>1263</v>
      </c>
      <c r="B241" t="s">
        <v>1264</v>
      </c>
    </row>
    <row r="242" spans="1:2" ht="12.75">
      <c r="A242" t="s">
        <v>1265</v>
      </c>
      <c r="B242" t="s">
        <v>1266</v>
      </c>
    </row>
    <row r="243" spans="1:2" ht="12.75">
      <c r="A243" t="s">
        <v>1267</v>
      </c>
      <c r="B243" t="s">
        <v>1268</v>
      </c>
    </row>
    <row r="244" spans="1:2" ht="12.75">
      <c r="A244" t="s">
        <v>1269</v>
      </c>
      <c r="B244" t="s">
        <v>1270</v>
      </c>
    </row>
    <row r="245" spans="1:2" ht="12.75">
      <c r="A245" t="s">
        <v>1271</v>
      </c>
      <c r="B245" t="s">
        <v>1272</v>
      </c>
    </row>
    <row r="246" spans="1:2" ht="12.75">
      <c r="A246" t="s">
        <v>1273</v>
      </c>
      <c r="B246" t="s">
        <v>1274</v>
      </c>
    </row>
    <row r="247" spans="1:2" ht="12.75">
      <c r="A247" t="s">
        <v>1275</v>
      </c>
      <c r="B247" t="s">
        <v>1276</v>
      </c>
    </row>
    <row r="248" spans="1:2" ht="12.75">
      <c r="A248" t="s">
        <v>1277</v>
      </c>
      <c r="B248" t="s">
        <v>1278</v>
      </c>
    </row>
    <row r="249" spans="1:2" ht="12.75">
      <c r="A249" t="s">
        <v>1279</v>
      </c>
      <c r="B249" t="s">
        <v>1280</v>
      </c>
    </row>
    <row r="250" spans="1:2" ht="12.75">
      <c r="A250" t="s">
        <v>1281</v>
      </c>
      <c r="B250" t="s">
        <v>1282</v>
      </c>
    </row>
    <row r="251" spans="1:2" ht="12.75">
      <c r="A251" t="s">
        <v>1283</v>
      </c>
      <c r="B251" t="s">
        <v>1284</v>
      </c>
    </row>
    <row r="252" spans="1:2" ht="12.75">
      <c r="A252" t="s">
        <v>1285</v>
      </c>
      <c r="B252" t="s">
        <v>1286</v>
      </c>
    </row>
    <row r="253" spans="1:2" ht="12.75">
      <c r="A253" t="s">
        <v>1287</v>
      </c>
      <c r="B253" t="s">
        <v>1288</v>
      </c>
    </row>
    <row r="254" spans="1:2" ht="12.75">
      <c r="A254" t="s">
        <v>1289</v>
      </c>
      <c r="B254" t="s">
        <v>1290</v>
      </c>
    </row>
    <row r="255" spans="1:2" ht="12.75">
      <c r="A255" t="s">
        <v>1291</v>
      </c>
      <c r="B255" t="s">
        <v>1292</v>
      </c>
    </row>
    <row r="256" spans="1:2" ht="12.75">
      <c r="A256" t="s">
        <v>1293</v>
      </c>
      <c r="B256" t="s">
        <v>1294</v>
      </c>
    </row>
    <row r="257" spans="1:2" ht="12.75">
      <c r="A257" t="s">
        <v>1295</v>
      </c>
      <c r="B257" t="s">
        <v>1296</v>
      </c>
    </row>
    <row r="258" spans="1:2" ht="12.75">
      <c r="A258" t="s">
        <v>1297</v>
      </c>
      <c r="B258" t="s">
        <v>1298</v>
      </c>
    </row>
    <row r="259" spans="1:2" ht="12.75">
      <c r="A259" t="s">
        <v>1299</v>
      </c>
      <c r="B259" t="s">
        <v>1300</v>
      </c>
    </row>
    <row r="260" spans="1:2" ht="12.75">
      <c r="A260" t="s">
        <v>1301</v>
      </c>
      <c r="B260" t="s">
        <v>1302</v>
      </c>
    </row>
    <row r="261" spans="1:2" ht="12.75">
      <c r="A261" t="s">
        <v>1303</v>
      </c>
      <c r="B261" t="s">
        <v>1304</v>
      </c>
    </row>
    <row r="262" spans="1:2" ht="12.75">
      <c r="A262" t="s">
        <v>1305</v>
      </c>
      <c r="B262" t="s">
        <v>1306</v>
      </c>
    </row>
    <row r="263" spans="1:2" ht="12.75">
      <c r="A263" t="s">
        <v>1307</v>
      </c>
      <c r="B263" t="s">
        <v>1308</v>
      </c>
    </row>
    <row r="264" spans="1:2" ht="12.75">
      <c r="A264" t="s">
        <v>1309</v>
      </c>
      <c r="B264" t="s">
        <v>1310</v>
      </c>
    </row>
    <row r="265" spans="1:2" ht="12.75">
      <c r="A265" t="s">
        <v>1311</v>
      </c>
      <c r="B265" t="s">
        <v>1312</v>
      </c>
    </row>
    <row r="266" spans="1:2" ht="12.75">
      <c r="A266" t="s">
        <v>1313</v>
      </c>
      <c r="B266" t="s">
        <v>1314</v>
      </c>
    </row>
    <row r="267" spans="1:2" ht="12.75">
      <c r="A267" t="s">
        <v>1315</v>
      </c>
      <c r="B267" t="s">
        <v>1316</v>
      </c>
    </row>
    <row r="268" spans="1:2" ht="12.75">
      <c r="A268" t="s">
        <v>1317</v>
      </c>
      <c r="B268" t="s">
        <v>1318</v>
      </c>
    </row>
    <row r="269" spans="1:2" ht="12.75">
      <c r="A269" t="s">
        <v>1319</v>
      </c>
      <c r="B269" t="s">
        <v>1320</v>
      </c>
    </row>
    <row r="270" spans="1:2" ht="12.75">
      <c r="A270" t="s">
        <v>1321</v>
      </c>
      <c r="B270" t="s">
        <v>1322</v>
      </c>
    </row>
    <row r="271" spans="1:2" ht="12.75">
      <c r="A271" t="s">
        <v>1323</v>
      </c>
      <c r="B271" t="s">
        <v>1324</v>
      </c>
    </row>
    <row r="272" spans="1:2" ht="12.75">
      <c r="A272" t="s">
        <v>1325</v>
      </c>
      <c r="B272" t="s">
        <v>1326</v>
      </c>
    </row>
    <row r="273" spans="1:2" ht="12.75">
      <c r="A273" t="s">
        <v>1327</v>
      </c>
      <c r="B273" t="s">
        <v>1328</v>
      </c>
    </row>
    <row r="274" spans="1:2" ht="12.75">
      <c r="A274" t="s">
        <v>1329</v>
      </c>
      <c r="B274" t="s">
        <v>1330</v>
      </c>
    </row>
    <row r="275" spans="1:2" ht="12.75">
      <c r="A275" t="s">
        <v>1331</v>
      </c>
      <c r="B275" t="s">
        <v>1332</v>
      </c>
    </row>
    <row r="276" spans="1:2" ht="12.75">
      <c r="A276" t="s">
        <v>1333</v>
      </c>
      <c r="B276" t="s">
        <v>1334</v>
      </c>
    </row>
    <row r="277" spans="1:2" ht="12.75">
      <c r="A277" t="s">
        <v>1335</v>
      </c>
      <c r="B277" t="s">
        <v>1336</v>
      </c>
    </row>
    <row r="278" spans="1:2" ht="12.75">
      <c r="A278" t="s">
        <v>1337</v>
      </c>
      <c r="B278" t="s">
        <v>1338</v>
      </c>
    </row>
    <row r="279" spans="1:2" ht="12.75">
      <c r="A279" t="s">
        <v>1339</v>
      </c>
      <c r="B279" t="s">
        <v>1340</v>
      </c>
    </row>
    <row r="280" spans="1:2" ht="12.75">
      <c r="A280" t="s">
        <v>1341</v>
      </c>
      <c r="B280" t="s">
        <v>1342</v>
      </c>
    </row>
    <row r="281" spans="1:2" ht="12.75">
      <c r="A281" t="s">
        <v>1343</v>
      </c>
      <c r="B281" t="s">
        <v>1344</v>
      </c>
    </row>
    <row r="282" spans="1:2" ht="12.75">
      <c r="A282" t="s">
        <v>1345</v>
      </c>
      <c r="B282" t="s">
        <v>1346</v>
      </c>
    </row>
    <row r="283" spans="1:2" ht="12.75">
      <c r="A283" t="s">
        <v>1347</v>
      </c>
      <c r="B283" t="s">
        <v>1348</v>
      </c>
    </row>
    <row r="284" spans="1:2" ht="12.75">
      <c r="A284" t="s">
        <v>1349</v>
      </c>
      <c r="B284" t="s">
        <v>1350</v>
      </c>
    </row>
    <row r="285" spans="1:2" ht="12.75">
      <c r="A285" t="s">
        <v>1351</v>
      </c>
      <c r="B285" t="s">
        <v>1352</v>
      </c>
    </row>
    <row r="286" spans="1:2" ht="12.75">
      <c r="A286" t="s">
        <v>1353</v>
      </c>
      <c r="B286" t="s">
        <v>1354</v>
      </c>
    </row>
    <row r="287" spans="1:2" ht="12.75">
      <c r="A287" t="s">
        <v>1355</v>
      </c>
      <c r="B287" t="s">
        <v>1356</v>
      </c>
    </row>
    <row r="288" spans="1:2" ht="12.75">
      <c r="A288" t="s">
        <v>1357</v>
      </c>
      <c r="B288" t="s">
        <v>1358</v>
      </c>
    </row>
    <row r="289" spans="1:2" ht="12.75">
      <c r="A289" t="s">
        <v>1359</v>
      </c>
      <c r="B289" t="s">
        <v>1360</v>
      </c>
    </row>
    <row r="290" spans="1:2" ht="12.75">
      <c r="A290" t="s">
        <v>1361</v>
      </c>
      <c r="B290" t="s">
        <v>1362</v>
      </c>
    </row>
    <row r="291" spans="1:2" ht="12.75">
      <c r="A291" t="s">
        <v>1363</v>
      </c>
      <c r="B291" t="s">
        <v>1364</v>
      </c>
    </row>
    <row r="292" spans="1:2" ht="12.75">
      <c r="A292" t="s">
        <v>1365</v>
      </c>
      <c r="B292" t="s">
        <v>1366</v>
      </c>
    </row>
    <row r="293" spans="1:2" ht="12.75">
      <c r="A293" t="s">
        <v>1367</v>
      </c>
      <c r="B293" t="s">
        <v>1368</v>
      </c>
    </row>
    <row r="294" spans="1:2" ht="12.75">
      <c r="A294" t="s">
        <v>1369</v>
      </c>
      <c r="B294" t="s">
        <v>1370</v>
      </c>
    </row>
    <row r="295" spans="1:2" ht="12.75">
      <c r="A295" t="s">
        <v>1371</v>
      </c>
      <c r="B295" t="s">
        <v>1372</v>
      </c>
    </row>
    <row r="296" spans="1:2" ht="12.75">
      <c r="A296" t="s">
        <v>1373</v>
      </c>
      <c r="B296" t="s">
        <v>1374</v>
      </c>
    </row>
    <row r="297" spans="1:2" ht="12.75">
      <c r="A297" t="s">
        <v>1375</v>
      </c>
      <c r="B297" t="s">
        <v>1376</v>
      </c>
    </row>
    <row r="298" spans="1:2" ht="12.75">
      <c r="A298" t="s">
        <v>1377</v>
      </c>
      <c r="B298" t="s">
        <v>1378</v>
      </c>
    </row>
    <row r="299" spans="1:2" ht="12.75">
      <c r="A299" t="s">
        <v>1379</v>
      </c>
      <c r="B299" t="s">
        <v>1380</v>
      </c>
    </row>
    <row r="300" spans="1:2" ht="12.75">
      <c r="A300" t="s">
        <v>1381</v>
      </c>
      <c r="B300" t="s">
        <v>1382</v>
      </c>
    </row>
    <row r="301" spans="1:2" ht="12.75">
      <c r="A301" t="s">
        <v>1383</v>
      </c>
      <c r="B301" t="s">
        <v>1384</v>
      </c>
    </row>
    <row r="302" spans="1:2" ht="12.75">
      <c r="A302" t="s">
        <v>1385</v>
      </c>
      <c r="B302" t="s">
        <v>1386</v>
      </c>
    </row>
    <row r="303" spans="1:2" ht="12.75">
      <c r="A303" t="s">
        <v>1387</v>
      </c>
      <c r="B303" t="s">
        <v>1388</v>
      </c>
    </row>
    <row r="304" spans="1:2" ht="12.75">
      <c r="A304" t="s">
        <v>1389</v>
      </c>
      <c r="B304" t="s">
        <v>1390</v>
      </c>
    </row>
    <row r="305" spans="1:2" ht="12.75">
      <c r="A305" t="s">
        <v>1391</v>
      </c>
      <c r="B305" t="s">
        <v>1392</v>
      </c>
    </row>
    <row r="306" spans="1:2" ht="12.75">
      <c r="A306" t="s">
        <v>1393</v>
      </c>
      <c r="B306" t="s">
        <v>1394</v>
      </c>
    </row>
    <row r="307" spans="1:2" ht="12.75">
      <c r="A307" t="s">
        <v>1395</v>
      </c>
      <c r="B307" t="s">
        <v>1396</v>
      </c>
    </row>
    <row r="308" spans="1:2" ht="12.75">
      <c r="A308" t="s">
        <v>1397</v>
      </c>
      <c r="B308" t="s">
        <v>1398</v>
      </c>
    </row>
    <row r="309" spans="1:2" ht="12.75">
      <c r="A309" t="s">
        <v>1399</v>
      </c>
      <c r="B309" t="s">
        <v>1400</v>
      </c>
    </row>
    <row r="310" spans="1:2" ht="12.75">
      <c r="A310" t="s">
        <v>1401</v>
      </c>
      <c r="B310" t="s">
        <v>1402</v>
      </c>
    </row>
    <row r="311" spans="1:2" ht="12.75">
      <c r="A311" t="s">
        <v>1403</v>
      </c>
      <c r="B311" t="s">
        <v>1404</v>
      </c>
    </row>
    <row r="312" spans="1:2" ht="12.75">
      <c r="A312" t="s">
        <v>1405</v>
      </c>
      <c r="B312" t="s">
        <v>1406</v>
      </c>
    </row>
    <row r="313" spans="1:2" ht="12.75">
      <c r="A313" t="s">
        <v>1407</v>
      </c>
      <c r="B313" t="s">
        <v>1408</v>
      </c>
    </row>
    <row r="314" spans="1:2" ht="12.75">
      <c r="A314" t="s">
        <v>1409</v>
      </c>
      <c r="B314" t="s">
        <v>1410</v>
      </c>
    </row>
    <row r="315" spans="1:2" ht="12.75">
      <c r="A315" t="s">
        <v>1411</v>
      </c>
      <c r="B315" t="s">
        <v>1412</v>
      </c>
    </row>
    <row r="316" spans="1:2" ht="12.75">
      <c r="A316" t="s">
        <v>1413</v>
      </c>
      <c r="B316" t="s">
        <v>1414</v>
      </c>
    </row>
    <row r="317" spans="1:2" ht="12.75">
      <c r="A317" t="s">
        <v>1415</v>
      </c>
      <c r="B317" t="s">
        <v>1416</v>
      </c>
    </row>
    <row r="318" spans="1:2" ht="12.75">
      <c r="A318" t="s">
        <v>1417</v>
      </c>
      <c r="B318" t="s">
        <v>1418</v>
      </c>
    </row>
    <row r="319" spans="1:2" ht="12.75">
      <c r="A319" t="s">
        <v>1419</v>
      </c>
      <c r="B319" t="s">
        <v>1420</v>
      </c>
    </row>
    <row r="320" spans="1:2" ht="12.75">
      <c r="A320" t="s">
        <v>1421</v>
      </c>
      <c r="B320" t="s">
        <v>1422</v>
      </c>
    </row>
    <row r="321" spans="1:2" ht="12.75">
      <c r="A321" t="s">
        <v>1423</v>
      </c>
      <c r="B321" t="s">
        <v>1424</v>
      </c>
    </row>
    <row r="322" spans="1:2" ht="12.75">
      <c r="A322" t="s">
        <v>1425</v>
      </c>
      <c r="B322" t="s">
        <v>1426</v>
      </c>
    </row>
    <row r="323" spans="1:2" ht="12.75">
      <c r="A323" t="s">
        <v>1427</v>
      </c>
      <c r="B323" t="s">
        <v>1428</v>
      </c>
    </row>
    <row r="324" spans="1:2" ht="12.75">
      <c r="A324" t="s">
        <v>1429</v>
      </c>
      <c r="B324" t="s">
        <v>1430</v>
      </c>
    </row>
    <row r="325" spans="1:2" ht="12.75">
      <c r="A325" t="s">
        <v>1431</v>
      </c>
      <c r="B325" t="s">
        <v>1432</v>
      </c>
    </row>
    <row r="326" spans="1:2" ht="12.75">
      <c r="A326" t="s">
        <v>1433</v>
      </c>
      <c r="B326" t="s">
        <v>1434</v>
      </c>
    </row>
    <row r="327" spans="1:2" ht="12.75">
      <c r="A327" t="s">
        <v>1435</v>
      </c>
      <c r="B327" t="s">
        <v>1436</v>
      </c>
    </row>
    <row r="328" spans="1:2" ht="12.75">
      <c r="A328" t="s">
        <v>1437</v>
      </c>
      <c r="B328" t="s">
        <v>1438</v>
      </c>
    </row>
    <row r="329" spans="1:2" ht="12.75">
      <c r="A329" t="s">
        <v>1439</v>
      </c>
      <c r="B329" t="s">
        <v>1440</v>
      </c>
    </row>
    <row r="330" spans="1:2" ht="12.75">
      <c r="A330" t="s">
        <v>1441</v>
      </c>
      <c r="B330" t="s">
        <v>1442</v>
      </c>
    </row>
    <row r="331" spans="1:2" ht="12.75">
      <c r="A331" t="s">
        <v>1443</v>
      </c>
      <c r="B331" t="s">
        <v>1444</v>
      </c>
    </row>
    <row r="332" spans="1:2" ht="12.75">
      <c r="A332" t="s">
        <v>1445</v>
      </c>
      <c r="B332" t="s">
        <v>1446</v>
      </c>
    </row>
    <row r="333" spans="1:2" ht="12.75">
      <c r="A333" t="s">
        <v>1447</v>
      </c>
      <c r="B333" t="s">
        <v>1448</v>
      </c>
    </row>
    <row r="334" spans="1:2" ht="12.75">
      <c r="A334" t="s">
        <v>1449</v>
      </c>
      <c r="B334" t="s">
        <v>1450</v>
      </c>
    </row>
    <row r="335" spans="1:2" ht="12.75">
      <c r="A335" t="s">
        <v>1451</v>
      </c>
      <c r="B335" t="s">
        <v>1452</v>
      </c>
    </row>
    <row r="336" spans="1:2" ht="12.75">
      <c r="A336" t="s">
        <v>1453</v>
      </c>
      <c r="B336" t="s">
        <v>1454</v>
      </c>
    </row>
    <row r="337" spans="1:2" ht="12.75">
      <c r="A337" t="s">
        <v>1455</v>
      </c>
      <c r="B337" t="s">
        <v>1456</v>
      </c>
    </row>
    <row r="338" spans="1:2" ht="12.75">
      <c r="A338" t="s">
        <v>1457</v>
      </c>
      <c r="B338" t="s">
        <v>1458</v>
      </c>
    </row>
    <row r="339" spans="1:2" ht="12.75">
      <c r="A339" t="s">
        <v>1459</v>
      </c>
      <c r="B339" t="s">
        <v>1460</v>
      </c>
    </row>
    <row r="340" spans="1:2" ht="12.75">
      <c r="A340" t="s">
        <v>1461</v>
      </c>
      <c r="B340" t="s">
        <v>1462</v>
      </c>
    </row>
    <row r="341" spans="1:2" ht="12.75">
      <c r="A341" t="s">
        <v>1463</v>
      </c>
      <c r="B341" t="s">
        <v>1464</v>
      </c>
    </row>
    <row r="342" spans="1:2" ht="12.75">
      <c r="A342" t="s">
        <v>1465</v>
      </c>
      <c r="B342" t="s">
        <v>1466</v>
      </c>
    </row>
    <row r="343" spans="1:2" ht="12.75">
      <c r="A343" t="s">
        <v>1467</v>
      </c>
      <c r="B343" t="s">
        <v>1468</v>
      </c>
    </row>
    <row r="344" spans="1:2" ht="12.75">
      <c r="A344" t="s">
        <v>1469</v>
      </c>
      <c r="B344" t="s">
        <v>1470</v>
      </c>
    </row>
    <row r="345" spans="1:2" ht="12.75">
      <c r="A345" t="s">
        <v>1471</v>
      </c>
      <c r="B345" t="s">
        <v>1472</v>
      </c>
    </row>
    <row r="346" spans="1:2" ht="12.75">
      <c r="A346" t="s">
        <v>1473</v>
      </c>
      <c r="B346" t="s">
        <v>1474</v>
      </c>
    </row>
    <row r="347" spans="1:2" ht="12.75">
      <c r="A347" t="s">
        <v>1475</v>
      </c>
      <c r="B347" t="s">
        <v>1476</v>
      </c>
    </row>
    <row r="348" spans="1:2" ht="12.75">
      <c r="A348" t="s">
        <v>1477</v>
      </c>
      <c r="B348" t="s">
        <v>1478</v>
      </c>
    </row>
    <row r="349" spans="1:2" ht="12.75">
      <c r="A349" t="s">
        <v>1479</v>
      </c>
      <c r="B349" t="s">
        <v>1480</v>
      </c>
    </row>
    <row r="350" spans="1:2" ht="12.75">
      <c r="A350" t="s">
        <v>1481</v>
      </c>
      <c r="B350" t="s">
        <v>1482</v>
      </c>
    </row>
    <row r="351" spans="1:2" ht="12.75">
      <c r="A351" t="s">
        <v>1483</v>
      </c>
      <c r="B351" t="s">
        <v>1484</v>
      </c>
    </row>
    <row r="352" spans="1:2" ht="12.75">
      <c r="A352" t="s">
        <v>1485</v>
      </c>
      <c r="B352" t="s">
        <v>1486</v>
      </c>
    </row>
    <row r="353" spans="1:2" ht="12.75">
      <c r="A353" t="s">
        <v>1487</v>
      </c>
      <c r="B353" t="s">
        <v>1488</v>
      </c>
    </row>
    <row r="354" spans="1:2" ht="12.75">
      <c r="A354" t="s">
        <v>1489</v>
      </c>
      <c r="B354" t="s">
        <v>1490</v>
      </c>
    </row>
    <row r="355" spans="1:2" ht="12.75">
      <c r="A355" t="s">
        <v>1491</v>
      </c>
      <c r="B355" t="s">
        <v>1492</v>
      </c>
    </row>
    <row r="356" spans="1:2" ht="12.75">
      <c r="A356" t="s">
        <v>1493</v>
      </c>
      <c r="B356" t="s">
        <v>1494</v>
      </c>
    </row>
    <row r="357" spans="1:2" ht="12.75">
      <c r="A357" t="s">
        <v>1495</v>
      </c>
      <c r="B357" t="s">
        <v>1496</v>
      </c>
    </row>
    <row r="358" spans="1:2" ht="12.75">
      <c r="A358" t="s">
        <v>1497</v>
      </c>
      <c r="B358" t="s">
        <v>1498</v>
      </c>
    </row>
    <row r="359" spans="1:2" ht="12.75">
      <c r="A359" t="s">
        <v>1499</v>
      </c>
      <c r="B359" t="s">
        <v>1500</v>
      </c>
    </row>
    <row r="360" spans="1:2" ht="12.75">
      <c r="A360" t="s">
        <v>1501</v>
      </c>
      <c r="B360" t="s">
        <v>1502</v>
      </c>
    </row>
    <row r="361" spans="1:2" ht="12.75">
      <c r="A361" t="s">
        <v>1503</v>
      </c>
      <c r="B361" t="s">
        <v>1504</v>
      </c>
    </row>
    <row r="362" spans="1:2" ht="12.75">
      <c r="A362" t="s">
        <v>1505</v>
      </c>
      <c r="B362" t="s">
        <v>1506</v>
      </c>
    </row>
    <row r="363" spans="1:2" ht="12.75">
      <c r="A363" t="s">
        <v>1507</v>
      </c>
      <c r="B363" t="s">
        <v>1508</v>
      </c>
    </row>
    <row r="364" spans="1:2" ht="12.75">
      <c r="A364" t="s">
        <v>1509</v>
      </c>
      <c r="B364" t="s">
        <v>1510</v>
      </c>
    </row>
    <row r="365" spans="1:2" ht="12.75">
      <c r="A365" t="s">
        <v>1511</v>
      </c>
      <c r="B365" t="s">
        <v>1512</v>
      </c>
    </row>
    <row r="366" spans="1:2" ht="12.75">
      <c r="A366" t="s">
        <v>1513</v>
      </c>
      <c r="B366" t="s">
        <v>1514</v>
      </c>
    </row>
    <row r="367" spans="1:2" ht="12.75">
      <c r="A367" t="s">
        <v>1515</v>
      </c>
      <c r="B367" t="s">
        <v>1516</v>
      </c>
    </row>
    <row r="368" spans="1:2" ht="12.75">
      <c r="A368" t="s">
        <v>1517</v>
      </c>
      <c r="B368" t="s">
        <v>1518</v>
      </c>
    </row>
    <row r="369" spans="1:2" ht="12.75">
      <c r="A369" t="s">
        <v>1519</v>
      </c>
      <c r="B369" t="s">
        <v>1520</v>
      </c>
    </row>
    <row r="370" spans="1:2" ht="12.75">
      <c r="A370" t="s">
        <v>1521</v>
      </c>
      <c r="B370" t="s">
        <v>1522</v>
      </c>
    </row>
    <row r="371" spans="1:2" ht="12.75">
      <c r="A371" t="s">
        <v>1523</v>
      </c>
      <c r="B371" t="s">
        <v>1524</v>
      </c>
    </row>
    <row r="372" spans="1:2" ht="12.75">
      <c r="A372" t="s">
        <v>1525</v>
      </c>
      <c r="B372" t="s">
        <v>1526</v>
      </c>
    </row>
    <row r="373" spans="1:2" ht="12.75">
      <c r="A373" t="s">
        <v>1527</v>
      </c>
      <c r="B373" t="s">
        <v>1528</v>
      </c>
    </row>
    <row r="374" spans="1:2" ht="12.75">
      <c r="A374" t="s">
        <v>1529</v>
      </c>
      <c r="B374" t="s">
        <v>1530</v>
      </c>
    </row>
    <row r="375" spans="1:2" ht="12.75">
      <c r="A375" t="s">
        <v>1531</v>
      </c>
      <c r="B375" t="s">
        <v>1532</v>
      </c>
    </row>
    <row r="376" spans="1:2" ht="12.75">
      <c r="A376" t="s">
        <v>1533</v>
      </c>
      <c r="B376" t="s">
        <v>1534</v>
      </c>
    </row>
    <row r="377" spans="1:2" ht="12.75">
      <c r="A377" t="s">
        <v>1535</v>
      </c>
      <c r="B377" t="s">
        <v>1536</v>
      </c>
    </row>
    <row r="378" spans="1:2" ht="12.75">
      <c r="A378" t="s">
        <v>1537</v>
      </c>
      <c r="B378" t="s">
        <v>1538</v>
      </c>
    </row>
    <row r="379" spans="1:2" ht="12.75">
      <c r="A379" t="s">
        <v>1539</v>
      </c>
      <c r="B379" t="s">
        <v>1540</v>
      </c>
    </row>
    <row r="380" spans="1:2" ht="12.75">
      <c r="A380" t="s">
        <v>1541</v>
      </c>
      <c r="B380" t="s">
        <v>1542</v>
      </c>
    </row>
    <row r="381" spans="1:2" ht="12.75">
      <c r="A381" t="s">
        <v>1543</v>
      </c>
      <c r="B381" t="s">
        <v>1544</v>
      </c>
    </row>
    <row r="382" spans="1:2" ht="12.75">
      <c r="A382" t="s">
        <v>1545</v>
      </c>
      <c r="B382" t="s">
        <v>1546</v>
      </c>
    </row>
    <row r="383" spans="1:2" ht="12.75">
      <c r="A383" t="s">
        <v>1547</v>
      </c>
      <c r="B383" t="s">
        <v>1548</v>
      </c>
    </row>
    <row r="384" spans="1:2" ht="12.75">
      <c r="A384" t="s">
        <v>1549</v>
      </c>
      <c r="B384" t="s">
        <v>1550</v>
      </c>
    </row>
    <row r="385" spans="1:2" ht="12.75">
      <c r="A385" t="s">
        <v>1551</v>
      </c>
      <c r="B385" t="s">
        <v>1552</v>
      </c>
    </row>
    <row r="386" spans="1:2" ht="12.75">
      <c r="A386" t="s">
        <v>1553</v>
      </c>
      <c r="B386" t="s">
        <v>1554</v>
      </c>
    </row>
    <row r="387" spans="1:2" ht="12.75">
      <c r="A387" t="s">
        <v>1555</v>
      </c>
      <c r="B387" t="s">
        <v>1556</v>
      </c>
    </row>
    <row r="388" spans="1:2" ht="12.75">
      <c r="A388" t="s">
        <v>1557</v>
      </c>
      <c r="B388" t="s">
        <v>1558</v>
      </c>
    </row>
    <row r="389" spans="1:2" ht="12.75">
      <c r="A389" t="s">
        <v>1559</v>
      </c>
      <c r="B389" t="s">
        <v>1560</v>
      </c>
    </row>
    <row r="390" spans="1:2" ht="12.75">
      <c r="A390" t="s">
        <v>1561</v>
      </c>
      <c r="B390" t="s">
        <v>1562</v>
      </c>
    </row>
    <row r="391" spans="1:2" ht="12.75">
      <c r="A391" t="s">
        <v>1563</v>
      </c>
      <c r="B391" t="s">
        <v>1564</v>
      </c>
    </row>
    <row r="392" spans="1:2" ht="12.75">
      <c r="A392" t="s">
        <v>1565</v>
      </c>
      <c r="B392" t="s">
        <v>1566</v>
      </c>
    </row>
    <row r="393" spans="1:2" ht="12.75">
      <c r="A393" t="s">
        <v>1567</v>
      </c>
      <c r="B393" t="s">
        <v>1568</v>
      </c>
    </row>
    <row r="394" spans="1:2" ht="12.75">
      <c r="A394" t="s">
        <v>1569</v>
      </c>
      <c r="B394" t="s">
        <v>1570</v>
      </c>
    </row>
    <row r="395" spans="1:2" ht="12.75">
      <c r="A395" t="s">
        <v>1571</v>
      </c>
      <c r="B395" t="s">
        <v>1572</v>
      </c>
    </row>
    <row r="396" spans="1:2" ht="12.75">
      <c r="A396" t="s">
        <v>1573</v>
      </c>
      <c r="B396" t="s">
        <v>1574</v>
      </c>
    </row>
    <row r="397" spans="1:2" ht="12.75">
      <c r="A397" t="s">
        <v>1575</v>
      </c>
      <c r="B397" t="s">
        <v>1576</v>
      </c>
    </row>
    <row r="398" spans="1:2" ht="12.75">
      <c r="A398" t="s">
        <v>1577</v>
      </c>
      <c r="B398" t="s">
        <v>1578</v>
      </c>
    </row>
    <row r="399" spans="1:2" ht="12.75">
      <c r="A399" t="s">
        <v>1579</v>
      </c>
      <c r="B399" t="s">
        <v>1580</v>
      </c>
    </row>
    <row r="400" spans="1:2" ht="12.75">
      <c r="A400" t="s">
        <v>1581</v>
      </c>
      <c r="B400" t="s">
        <v>1582</v>
      </c>
    </row>
    <row r="401" spans="1:2" ht="12.75">
      <c r="A401" t="s">
        <v>1583</v>
      </c>
      <c r="B401" t="s">
        <v>1584</v>
      </c>
    </row>
    <row r="402" spans="1:2" ht="12.75">
      <c r="A402" t="s">
        <v>1585</v>
      </c>
      <c r="B402" t="s">
        <v>1586</v>
      </c>
    </row>
    <row r="403" spans="1:2" ht="12.75">
      <c r="A403" t="s">
        <v>1587</v>
      </c>
      <c r="B403" t="s">
        <v>1588</v>
      </c>
    </row>
    <row r="404" spans="1:2" ht="12.75">
      <c r="A404" t="s">
        <v>1589</v>
      </c>
      <c r="B404" t="s">
        <v>1590</v>
      </c>
    </row>
    <row r="405" spans="1:2" ht="12.75">
      <c r="A405" t="s">
        <v>1591</v>
      </c>
      <c r="B405" t="s">
        <v>1592</v>
      </c>
    </row>
    <row r="406" spans="1:2" ht="12.75">
      <c r="A406" t="s">
        <v>1593</v>
      </c>
      <c r="B406" t="s">
        <v>1594</v>
      </c>
    </row>
    <row r="407" spans="1:2" ht="12.75">
      <c r="A407" t="s">
        <v>1595</v>
      </c>
      <c r="B407" t="s">
        <v>1596</v>
      </c>
    </row>
    <row r="408" spans="1:2" ht="12.75">
      <c r="A408" t="s">
        <v>1597</v>
      </c>
      <c r="B408" t="s">
        <v>1598</v>
      </c>
    </row>
    <row r="409" spans="1:2" ht="12.75">
      <c r="A409" t="s">
        <v>1599</v>
      </c>
      <c r="B409" t="s">
        <v>1600</v>
      </c>
    </row>
    <row r="410" spans="1:2" ht="12.75">
      <c r="A410" t="s">
        <v>1601</v>
      </c>
      <c r="B410" t="s">
        <v>1602</v>
      </c>
    </row>
    <row r="411" spans="1:2" ht="12.75">
      <c r="A411" t="s">
        <v>1603</v>
      </c>
      <c r="B411" t="s">
        <v>1604</v>
      </c>
    </row>
    <row r="412" spans="1:2" ht="12.75">
      <c r="A412" t="s">
        <v>1605</v>
      </c>
      <c r="B412" t="s">
        <v>1606</v>
      </c>
    </row>
    <row r="413" spans="1:2" ht="12.75">
      <c r="A413" t="s">
        <v>1607</v>
      </c>
      <c r="B413" t="s">
        <v>1608</v>
      </c>
    </row>
    <row r="414" spans="1:2" ht="12.75">
      <c r="A414" t="s">
        <v>1609</v>
      </c>
      <c r="B414" t="s">
        <v>1610</v>
      </c>
    </row>
    <row r="415" spans="1:2" ht="12.75">
      <c r="A415" t="s">
        <v>1611</v>
      </c>
      <c r="B415" t="s">
        <v>1612</v>
      </c>
    </row>
    <row r="416" spans="1:2" ht="12.75">
      <c r="A416" t="s">
        <v>1613</v>
      </c>
      <c r="B416" t="s">
        <v>1614</v>
      </c>
    </row>
    <row r="417" spans="1:2" ht="12.75">
      <c r="A417" t="s">
        <v>1615</v>
      </c>
      <c r="B417" t="s">
        <v>1616</v>
      </c>
    </row>
    <row r="418" spans="1:2" ht="12.75">
      <c r="A418" t="s">
        <v>1617</v>
      </c>
      <c r="B418" t="s">
        <v>1618</v>
      </c>
    </row>
    <row r="419" spans="1:2" ht="12.75">
      <c r="A419" t="s">
        <v>1619</v>
      </c>
      <c r="B419" t="s">
        <v>1620</v>
      </c>
    </row>
    <row r="420" spans="1:2" ht="12.75">
      <c r="A420" t="s">
        <v>1621</v>
      </c>
      <c r="B420" t="s">
        <v>1622</v>
      </c>
    </row>
    <row r="421" spans="1:2" ht="12.75">
      <c r="A421" t="s">
        <v>1623</v>
      </c>
      <c r="B421" t="s">
        <v>1624</v>
      </c>
    </row>
    <row r="422" spans="1:2" ht="12.75">
      <c r="A422" t="s">
        <v>1625</v>
      </c>
      <c r="B422" t="s">
        <v>1626</v>
      </c>
    </row>
    <row r="423" spans="1:2" ht="12.75">
      <c r="A423" t="s">
        <v>1627</v>
      </c>
      <c r="B423" t="s">
        <v>1628</v>
      </c>
    </row>
    <row r="424" spans="1:2" ht="12.75">
      <c r="A424" t="s">
        <v>1629</v>
      </c>
      <c r="B424" t="s">
        <v>1630</v>
      </c>
    </row>
    <row r="425" spans="1:2" ht="12.75">
      <c r="A425" t="s">
        <v>1631</v>
      </c>
      <c r="B425" t="s">
        <v>1632</v>
      </c>
    </row>
    <row r="426" spans="1:2" ht="12.75">
      <c r="A426" t="s">
        <v>1633</v>
      </c>
      <c r="B426" t="s">
        <v>1634</v>
      </c>
    </row>
    <row r="427" spans="1:2" ht="12.75">
      <c r="A427" t="s">
        <v>1635</v>
      </c>
      <c r="B427" t="s">
        <v>1636</v>
      </c>
    </row>
    <row r="428" spans="1:2" ht="12.75">
      <c r="A428" t="s">
        <v>1637</v>
      </c>
      <c r="B428" t="s">
        <v>1638</v>
      </c>
    </row>
    <row r="429" spans="1:2" ht="12.75">
      <c r="A429" t="s">
        <v>1639</v>
      </c>
      <c r="B429" t="s">
        <v>1640</v>
      </c>
    </row>
    <row r="430" spans="1:2" ht="12.75">
      <c r="A430" t="s">
        <v>1641</v>
      </c>
      <c r="B430" t="s">
        <v>1642</v>
      </c>
    </row>
    <row r="431" spans="1:2" ht="12.75">
      <c r="A431" t="s">
        <v>1643</v>
      </c>
      <c r="B431" t="s">
        <v>1644</v>
      </c>
    </row>
    <row r="432" spans="1:2" ht="12.75">
      <c r="A432" t="s">
        <v>1645</v>
      </c>
      <c r="B432" t="s">
        <v>1646</v>
      </c>
    </row>
    <row r="433" spans="1:2" ht="12.75">
      <c r="A433" t="s">
        <v>1647</v>
      </c>
      <c r="B433" t="s">
        <v>1648</v>
      </c>
    </row>
    <row r="434" spans="1:2" ht="12.75">
      <c r="A434" t="s">
        <v>1649</v>
      </c>
      <c r="B434" t="s">
        <v>1650</v>
      </c>
    </row>
    <row r="435" spans="1:2" ht="12.75">
      <c r="A435" t="s">
        <v>1651</v>
      </c>
      <c r="B435" t="s">
        <v>1652</v>
      </c>
    </row>
    <row r="436" spans="1:2" ht="12.75">
      <c r="A436" t="s">
        <v>1653</v>
      </c>
      <c r="B436" t="s">
        <v>1654</v>
      </c>
    </row>
    <row r="437" spans="1:2" ht="12.75">
      <c r="A437" t="s">
        <v>1655</v>
      </c>
      <c r="B437" t="s">
        <v>1656</v>
      </c>
    </row>
    <row r="438" spans="1:2" ht="12.75">
      <c r="A438" t="s">
        <v>1657</v>
      </c>
      <c r="B438" t="s">
        <v>1658</v>
      </c>
    </row>
    <row r="439" spans="1:2" ht="12.75">
      <c r="A439" t="s">
        <v>1659</v>
      </c>
      <c r="B439" t="s">
        <v>1660</v>
      </c>
    </row>
    <row r="440" spans="1:2" ht="12.75">
      <c r="A440" t="s">
        <v>1661</v>
      </c>
      <c r="B440" t="s">
        <v>1662</v>
      </c>
    </row>
    <row r="441" spans="1:2" ht="12.75">
      <c r="A441" t="s">
        <v>1663</v>
      </c>
      <c r="B441" t="s">
        <v>1664</v>
      </c>
    </row>
    <row r="442" spans="1:2" ht="12.75">
      <c r="A442" t="s">
        <v>1665</v>
      </c>
      <c r="B442" t="s">
        <v>1666</v>
      </c>
    </row>
    <row r="443" spans="1:2" ht="12.75">
      <c r="A443" t="s">
        <v>1667</v>
      </c>
      <c r="B443" t="s">
        <v>1668</v>
      </c>
    </row>
    <row r="444" spans="1:2" ht="12.75">
      <c r="A444" t="s">
        <v>1669</v>
      </c>
      <c r="B444" t="s">
        <v>1670</v>
      </c>
    </row>
    <row r="445" spans="1:2" ht="12.75">
      <c r="A445" t="s">
        <v>1671</v>
      </c>
      <c r="B445" t="s">
        <v>1672</v>
      </c>
    </row>
    <row r="446" spans="1:2" ht="12.75">
      <c r="A446" t="s">
        <v>1673</v>
      </c>
      <c r="B446" t="s">
        <v>1674</v>
      </c>
    </row>
    <row r="447" spans="1:2" ht="12.75">
      <c r="A447" t="s">
        <v>1675</v>
      </c>
      <c r="B447" t="s">
        <v>1676</v>
      </c>
    </row>
    <row r="448" spans="1:2" ht="12.75">
      <c r="A448" t="s">
        <v>1677</v>
      </c>
      <c r="B448" t="s">
        <v>1678</v>
      </c>
    </row>
    <row r="449" spans="1:2" ht="12.75">
      <c r="A449" t="s">
        <v>1679</v>
      </c>
      <c r="B449" t="s">
        <v>1680</v>
      </c>
    </row>
    <row r="450" spans="1:2" ht="12.75">
      <c r="A450" t="s">
        <v>1681</v>
      </c>
      <c r="B450" t="s">
        <v>1682</v>
      </c>
    </row>
    <row r="451" spans="1:2" ht="12.75">
      <c r="A451" t="s">
        <v>1683</v>
      </c>
      <c r="B451" t="s">
        <v>1684</v>
      </c>
    </row>
    <row r="452" spans="1:2" ht="12.75">
      <c r="A452" t="s">
        <v>1685</v>
      </c>
      <c r="B452" t="s">
        <v>1686</v>
      </c>
    </row>
    <row r="453" spans="1:2" ht="12.75">
      <c r="A453" t="s">
        <v>1687</v>
      </c>
      <c r="B453" t="s">
        <v>1688</v>
      </c>
    </row>
    <row r="454" spans="1:2" ht="12.75">
      <c r="A454" t="s">
        <v>1689</v>
      </c>
      <c r="B454" t="s">
        <v>1690</v>
      </c>
    </row>
    <row r="455" spans="1:2" ht="12.75">
      <c r="A455" t="s">
        <v>1691</v>
      </c>
      <c r="B455" t="s">
        <v>1692</v>
      </c>
    </row>
    <row r="456" spans="1:2" ht="12.75">
      <c r="A456" t="s">
        <v>1693</v>
      </c>
      <c r="B456" t="s">
        <v>1694</v>
      </c>
    </row>
    <row r="457" spans="1:2" ht="12.75">
      <c r="A457" t="s">
        <v>1695</v>
      </c>
      <c r="B457" t="s">
        <v>1696</v>
      </c>
    </row>
    <row r="458" spans="1:2" ht="12.75">
      <c r="A458" t="s">
        <v>1697</v>
      </c>
      <c r="B458" t="s">
        <v>1698</v>
      </c>
    </row>
    <row r="459" spans="1:2" ht="12.75">
      <c r="A459" t="s">
        <v>1699</v>
      </c>
      <c r="B459" t="s">
        <v>1700</v>
      </c>
    </row>
    <row r="460" spans="1:2" ht="12.75">
      <c r="A460" t="s">
        <v>1701</v>
      </c>
      <c r="B460" t="s">
        <v>1702</v>
      </c>
    </row>
    <row r="461" spans="1:2" ht="12.75">
      <c r="A461" t="s">
        <v>1703</v>
      </c>
      <c r="B461" t="s">
        <v>1704</v>
      </c>
    </row>
    <row r="462" spans="1:2" ht="12.75">
      <c r="A462" t="s">
        <v>1705</v>
      </c>
      <c r="B462" t="s">
        <v>1706</v>
      </c>
    </row>
    <row r="463" spans="1:2" ht="12.75">
      <c r="A463" t="s">
        <v>1707</v>
      </c>
      <c r="B463" t="s">
        <v>1708</v>
      </c>
    </row>
    <row r="464" spans="1:2" ht="12.75">
      <c r="A464" t="s">
        <v>1709</v>
      </c>
      <c r="B464" t="s">
        <v>1710</v>
      </c>
    </row>
    <row r="465" spans="1:2" ht="12.75">
      <c r="A465" t="s">
        <v>1711</v>
      </c>
      <c r="B465" t="s">
        <v>1712</v>
      </c>
    </row>
    <row r="466" spans="1:2" ht="12.75">
      <c r="A466" t="s">
        <v>1713</v>
      </c>
      <c r="B466" t="s">
        <v>1714</v>
      </c>
    </row>
    <row r="467" spans="1:2" ht="12.75">
      <c r="A467" t="s">
        <v>1715</v>
      </c>
      <c r="B467" t="s">
        <v>1716</v>
      </c>
    </row>
    <row r="468" spans="1:2" ht="12.75">
      <c r="A468" t="s">
        <v>1717</v>
      </c>
      <c r="B468" t="s">
        <v>1718</v>
      </c>
    </row>
    <row r="469" spans="1:2" ht="12.75">
      <c r="A469" t="s">
        <v>1719</v>
      </c>
      <c r="B469" t="s">
        <v>1720</v>
      </c>
    </row>
    <row r="470" spans="1:2" ht="12.75">
      <c r="A470" t="s">
        <v>1721</v>
      </c>
      <c r="B470" t="s">
        <v>1722</v>
      </c>
    </row>
    <row r="471" spans="1:2" ht="12.75">
      <c r="A471" t="s">
        <v>1723</v>
      </c>
      <c r="B471" t="s">
        <v>1724</v>
      </c>
    </row>
    <row r="472" spans="1:2" ht="12.75">
      <c r="A472" t="s">
        <v>1725</v>
      </c>
      <c r="B472" t="s">
        <v>1726</v>
      </c>
    </row>
    <row r="473" spans="1:2" ht="12.75">
      <c r="A473" t="s">
        <v>1727</v>
      </c>
      <c r="B473" t="s">
        <v>1728</v>
      </c>
    </row>
    <row r="474" spans="1:2" ht="12.75">
      <c r="A474" t="s">
        <v>1729</v>
      </c>
      <c r="B474" t="s">
        <v>1730</v>
      </c>
    </row>
    <row r="475" spans="1:2" ht="12.75">
      <c r="A475" t="s">
        <v>1731</v>
      </c>
      <c r="B475" t="s">
        <v>1732</v>
      </c>
    </row>
    <row r="476" spans="1:2" ht="12.75">
      <c r="A476" t="s">
        <v>1733</v>
      </c>
      <c r="B476" t="s">
        <v>1734</v>
      </c>
    </row>
    <row r="477" spans="1:2" ht="12.75">
      <c r="A477" t="s">
        <v>1735</v>
      </c>
      <c r="B477" t="s">
        <v>1736</v>
      </c>
    </row>
    <row r="478" spans="1:2" ht="12.75">
      <c r="A478" t="s">
        <v>1737</v>
      </c>
      <c r="B478" t="s">
        <v>1738</v>
      </c>
    </row>
    <row r="479" spans="1:2" ht="12.75">
      <c r="A479" t="s">
        <v>1739</v>
      </c>
      <c r="B479" t="s">
        <v>1740</v>
      </c>
    </row>
    <row r="480" spans="1:2" ht="12.75">
      <c r="A480" t="s">
        <v>1741</v>
      </c>
      <c r="B480" t="s">
        <v>1742</v>
      </c>
    </row>
    <row r="481" spans="1:2" ht="12.75">
      <c r="A481" t="s">
        <v>1743</v>
      </c>
      <c r="B481" t="s">
        <v>1744</v>
      </c>
    </row>
    <row r="482" spans="1:2" ht="12.75">
      <c r="A482" t="s">
        <v>1745</v>
      </c>
      <c r="B482" t="s">
        <v>1746</v>
      </c>
    </row>
    <row r="483" spans="1:2" ht="12.75">
      <c r="A483" t="s">
        <v>1747</v>
      </c>
      <c r="B483" t="s">
        <v>1748</v>
      </c>
    </row>
    <row r="484" spans="1:2" ht="12.75">
      <c r="A484" t="s">
        <v>1749</v>
      </c>
      <c r="B484" t="s">
        <v>1750</v>
      </c>
    </row>
    <row r="485" spans="1:2" ht="12.75">
      <c r="A485" t="s">
        <v>1751</v>
      </c>
      <c r="B485" t="s">
        <v>1752</v>
      </c>
    </row>
    <row r="486" spans="1:2" ht="12.75">
      <c r="A486" t="s">
        <v>1753</v>
      </c>
      <c r="B486" t="s">
        <v>1754</v>
      </c>
    </row>
    <row r="487" spans="1:2" ht="12.75">
      <c r="A487" t="s">
        <v>1755</v>
      </c>
      <c r="B487" t="s">
        <v>1756</v>
      </c>
    </row>
    <row r="488" spans="1:2" ht="12.75">
      <c r="A488" t="s">
        <v>1757</v>
      </c>
      <c r="B488" t="s">
        <v>1758</v>
      </c>
    </row>
    <row r="489" spans="1:2" ht="12.75">
      <c r="A489" t="s">
        <v>1759</v>
      </c>
      <c r="B489" t="s">
        <v>1760</v>
      </c>
    </row>
    <row r="490" spans="1:2" ht="12.75">
      <c r="A490" t="s">
        <v>1761</v>
      </c>
      <c r="B490" t="s">
        <v>1762</v>
      </c>
    </row>
    <row r="491" spans="1:2" ht="12.75">
      <c r="A491" t="s">
        <v>1763</v>
      </c>
      <c r="B491" t="s">
        <v>1764</v>
      </c>
    </row>
    <row r="492" spans="1:2" ht="12.75">
      <c r="A492" t="s">
        <v>1765</v>
      </c>
      <c r="B492" t="s">
        <v>1766</v>
      </c>
    </row>
    <row r="493" spans="1:2" ht="12.75">
      <c r="A493" t="s">
        <v>1767</v>
      </c>
      <c r="B493" t="s">
        <v>1768</v>
      </c>
    </row>
    <row r="494" spans="1:2" ht="12.75">
      <c r="A494" t="s">
        <v>1769</v>
      </c>
      <c r="B494" t="s">
        <v>1770</v>
      </c>
    </row>
    <row r="495" spans="1:2" ht="12.75">
      <c r="A495" t="s">
        <v>1771</v>
      </c>
      <c r="B495" t="s">
        <v>1772</v>
      </c>
    </row>
    <row r="496" spans="1:2" ht="12.75">
      <c r="A496" t="s">
        <v>1773</v>
      </c>
      <c r="B496" t="s">
        <v>1774</v>
      </c>
    </row>
    <row r="497" spans="1:2" ht="12.75">
      <c r="A497" t="s">
        <v>1775</v>
      </c>
      <c r="B497" t="s">
        <v>1776</v>
      </c>
    </row>
    <row r="498" spans="1:2" ht="12.75">
      <c r="A498" t="s">
        <v>1777</v>
      </c>
      <c r="B498" t="s">
        <v>1778</v>
      </c>
    </row>
    <row r="499" spans="1:2" ht="12.75">
      <c r="A499" t="s">
        <v>1779</v>
      </c>
      <c r="B499" t="s">
        <v>1780</v>
      </c>
    </row>
    <row r="500" spans="1:2" ht="12.75">
      <c r="A500" t="s">
        <v>1781</v>
      </c>
      <c r="B500" t="s">
        <v>1782</v>
      </c>
    </row>
    <row r="501" spans="1:2" ht="12.75">
      <c r="A501" t="s">
        <v>1783</v>
      </c>
      <c r="B501" t="s">
        <v>1784</v>
      </c>
    </row>
    <row r="502" spans="1:2" ht="12.75">
      <c r="A502" t="s">
        <v>1785</v>
      </c>
      <c r="B502" t="s">
        <v>1786</v>
      </c>
    </row>
    <row r="503" spans="1:2" ht="12.75">
      <c r="A503" t="s">
        <v>1787</v>
      </c>
      <c r="B503" t="s">
        <v>1788</v>
      </c>
    </row>
    <row r="504" spans="1:2" ht="12.75">
      <c r="A504" t="s">
        <v>1789</v>
      </c>
      <c r="B504" t="s">
        <v>1790</v>
      </c>
    </row>
    <row r="505" spans="1:2" ht="12.75">
      <c r="A505" t="s">
        <v>1791</v>
      </c>
      <c r="B505" t="s">
        <v>1792</v>
      </c>
    </row>
    <row r="506" spans="1:2" ht="12.75">
      <c r="A506" t="s">
        <v>1793</v>
      </c>
      <c r="B506" t="s">
        <v>1794</v>
      </c>
    </row>
    <row r="507" spans="1:2" ht="12.75">
      <c r="A507" t="s">
        <v>1795</v>
      </c>
      <c r="B507" t="s">
        <v>1796</v>
      </c>
    </row>
    <row r="508" spans="1:2" ht="12.75">
      <c r="A508" t="s">
        <v>1797</v>
      </c>
      <c r="B508" t="s">
        <v>1798</v>
      </c>
    </row>
    <row r="509" spans="1:2" ht="12.75">
      <c r="A509" t="s">
        <v>1799</v>
      </c>
      <c r="B509" t="s">
        <v>1800</v>
      </c>
    </row>
    <row r="510" spans="1:2" ht="12.75">
      <c r="A510" t="s">
        <v>1801</v>
      </c>
      <c r="B510" t="s">
        <v>1802</v>
      </c>
    </row>
    <row r="511" spans="1:2" ht="12.75">
      <c r="A511" t="s">
        <v>1803</v>
      </c>
      <c r="B511" t="s">
        <v>1804</v>
      </c>
    </row>
    <row r="512" spans="1:2" ht="12.75">
      <c r="A512" t="s">
        <v>1805</v>
      </c>
      <c r="B512" t="s">
        <v>1806</v>
      </c>
    </row>
    <row r="513" spans="1:2" ht="12.75">
      <c r="A513" t="s">
        <v>1807</v>
      </c>
      <c r="B513" t="s">
        <v>1808</v>
      </c>
    </row>
    <row r="514" spans="1:2" ht="12.75">
      <c r="A514" t="s">
        <v>1809</v>
      </c>
      <c r="B514" t="s">
        <v>1810</v>
      </c>
    </row>
    <row r="515" spans="1:2" ht="12.75">
      <c r="A515" t="s">
        <v>1811</v>
      </c>
      <c r="B515" t="s">
        <v>1812</v>
      </c>
    </row>
    <row r="516" spans="1:2" ht="12.75">
      <c r="A516" t="s">
        <v>1813</v>
      </c>
      <c r="B516" t="s">
        <v>1814</v>
      </c>
    </row>
    <row r="517" spans="1:2" ht="12.75">
      <c r="A517" t="s">
        <v>1815</v>
      </c>
      <c r="B517" t="s">
        <v>1816</v>
      </c>
    </row>
    <row r="518" spans="1:2" ht="12.75">
      <c r="A518" t="s">
        <v>1817</v>
      </c>
      <c r="B518" t="s">
        <v>1818</v>
      </c>
    </row>
    <row r="519" spans="1:2" ht="12.75">
      <c r="A519" t="s">
        <v>1819</v>
      </c>
      <c r="B519" t="s">
        <v>1820</v>
      </c>
    </row>
    <row r="520" spans="1:2" ht="12.75">
      <c r="A520" t="s">
        <v>1821</v>
      </c>
      <c r="B520" t="s">
        <v>1822</v>
      </c>
    </row>
    <row r="521" spans="1:2" ht="12.75">
      <c r="A521" t="s">
        <v>1823</v>
      </c>
      <c r="B521" t="s">
        <v>1824</v>
      </c>
    </row>
    <row r="522" spans="1:2" ht="12.75">
      <c r="A522" t="s">
        <v>1825</v>
      </c>
      <c r="B522" t="s">
        <v>1826</v>
      </c>
    </row>
    <row r="523" spans="1:2" ht="12.75">
      <c r="A523" t="s">
        <v>1827</v>
      </c>
      <c r="B523" t="s">
        <v>1828</v>
      </c>
    </row>
    <row r="524" spans="1:2" ht="12.75">
      <c r="A524" t="s">
        <v>1829</v>
      </c>
      <c r="B524" t="s">
        <v>1830</v>
      </c>
    </row>
    <row r="525" spans="1:2" ht="12.75">
      <c r="A525" t="s">
        <v>1831</v>
      </c>
      <c r="B525" t="s">
        <v>1832</v>
      </c>
    </row>
    <row r="526" spans="1:2" ht="12.75">
      <c r="A526" t="s">
        <v>1833</v>
      </c>
      <c r="B526" t="s">
        <v>1834</v>
      </c>
    </row>
    <row r="527" spans="1:2" ht="12.75">
      <c r="A527" t="s">
        <v>1835</v>
      </c>
      <c r="B527" t="s">
        <v>1836</v>
      </c>
    </row>
    <row r="528" spans="1:2" ht="12.75">
      <c r="A528" t="s">
        <v>1837</v>
      </c>
      <c r="B528" t="s">
        <v>1838</v>
      </c>
    </row>
    <row r="529" spans="1:2" ht="12.75">
      <c r="A529" t="s">
        <v>1839</v>
      </c>
      <c r="B529" t="s">
        <v>1840</v>
      </c>
    </row>
    <row r="530" spans="1:2" ht="12.75">
      <c r="A530" t="s">
        <v>1841</v>
      </c>
      <c r="B530" t="s">
        <v>1842</v>
      </c>
    </row>
    <row r="531" spans="1:2" ht="12.75">
      <c r="A531" t="s">
        <v>1843</v>
      </c>
      <c r="B531" t="s">
        <v>1844</v>
      </c>
    </row>
    <row r="532" spans="1:2" ht="12.75">
      <c r="A532" t="s">
        <v>1845</v>
      </c>
      <c r="B532" t="s">
        <v>1846</v>
      </c>
    </row>
    <row r="533" spans="1:2" ht="12.75">
      <c r="A533" t="s">
        <v>1847</v>
      </c>
      <c r="B533" t="s">
        <v>1848</v>
      </c>
    </row>
    <row r="534" spans="1:2" ht="12.75">
      <c r="A534" t="s">
        <v>1849</v>
      </c>
      <c r="B534" t="s">
        <v>1850</v>
      </c>
    </row>
    <row r="535" spans="1:2" ht="12.75">
      <c r="A535" t="s">
        <v>1851</v>
      </c>
      <c r="B535" t="s">
        <v>1852</v>
      </c>
    </row>
    <row r="536" spans="1:2" ht="12.75">
      <c r="A536" t="s">
        <v>1853</v>
      </c>
      <c r="B536" t="s">
        <v>1854</v>
      </c>
    </row>
    <row r="537" spans="1:2" ht="12.75">
      <c r="A537" t="s">
        <v>1855</v>
      </c>
      <c r="B537" t="s">
        <v>1856</v>
      </c>
    </row>
    <row r="538" spans="1:2" ht="12.75">
      <c r="A538" t="s">
        <v>1857</v>
      </c>
      <c r="B538" t="s">
        <v>1858</v>
      </c>
    </row>
    <row r="539" spans="1:2" ht="12.75">
      <c r="A539" t="s">
        <v>1859</v>
      </c>
      <c r="B539" t="s">
        <v>1860</v>
      </c>
    </row>
    <row r="540" spans="1:2" ht="12.75">
      <c r="A540" t="s">
        <v>1861</v>
      </c>
      <c r="B540" t="s">
        <v>1862</v>
      </c>
    </row>
    <row r="541" spans="1:2" ht="12.75">
      <c r="A541" t="s">
        <v>1863</v>
      </c>
      <c r="B541" t="s">
        <v>1864</v>
      </c>
    </row>
    <row r="542" spans="1:2" ht="12.75">
      <c r="A542" t="s">
        <v>1865</v>
      </c>
      <c r="B542" t="s">
        <v>1866</v>
      </c>
    </row>
    <row r="543" spans="1:2" ht="12.75">
      <c r="A543" t="s">
        <v>1867</v>
      </c>
      <c r="B543" t="s">
        <v>1868</v>
      </c>
    </row>
    <row r="544" spans="1:2" ht="12.75">
      <c r="A544" t="s">
        <v>1869</v>
      </c>
      <c r="B544" t="s">
        <v>1870</v>
      </c>
    </row>
    <row r="545" spans="1:2" ht="12.75">
      <c r="A545" t="s">
        <v>1871</v>
      </c>
      <c r="B545" t="s">
        <v>1872</v>
      </c>
    </row>
    <row r="546" spans="1:2" ht="12.75">
      <c r="A546" t="s">
        <v>1873</v>
      </c>
      <c r="B546" t="s">
        <v>1874</v>
      </c>
    </row>
    <row r="547" spans="1:2" ht="12.75">
      <c r="A547" t="s">
        <v>1875</v>
      </c>
      <c r="B547" t="s">
        <v>1876</v>
      </c>
    </row>
    <row r="548" spans="1:2" ht="12.75">
      <c r="A548" t="s">
        <v>1877</v>
      </c>
      <c r="B548" t="s">
        <v>1878</v>
      </c>
    </row>
    <row r="549" spans="1:2" ht="12.75">
      <c r="A549" t="s">
        <v>1879</v>
      </c>
      <c r="B549" t="s">
        <v>1880</v>
      </c>
    </row>
    <row r="550" spans="1:2" ht="12.75">
      <c r="A550" t="s">
        <v>1881</v>
      </c>
      <c r="B550" t="s">
        <v>1882</v>
      </c>
    </row>
    <row r="551" spans="1:2" ht="12.75">
      <c r="A551" t="s">
        <v>1883</v>
      </c>
      <c r="B551" t="s">
        <v>1884</v>
      </c>
    </row>
    <row r="552" spans="1:2" ht="12.75">
      <c r="A552" t="s">
        <v>1885</v>
      </c>
      <c r="B552" t="s">
        <v>1886</v>
      </c>
    </row>
    <row r="553" spans="1:2" ht="12.75">
      <c r="A553" t="s">
        <v>1887</v>
      </c>
      <c r="B553" t="s">
        <v>1888</v>
      </c>
    </row>
    <row r="554" spans="1:2" ht="12.75">
      <c r="A554" t="s">
        <v>1889</v>
      </c>
      <c r="B554" t="s">
        <v>1890</v>
      </c>
    </row>
    <row r="555" spans="1:2" ht="12.75">
      <c r="A555" t="s">
        <v>1891</v>
      </c>
      <c r="B555" t="s">
        <v>1892</v>
      </c>
    </row>
    <row r="556" spans="1:2" ht="12.75">
      <c r="A556" t="s">
        <v>1893</v>
      </c>
      <c r="B556" t="s">
        <v>1894</v>
      </c>
    </row>
    <row r="557" spans="1:2" ht="12.75">
      <c r="A557" t="s">
        <v>1895</v>
      </c>
      <c r="B557" t="s">
        <v>1896</v>
      </c>
    </row>
    <row r="558" spans="1:2" ht="12.75">
      <c r="A558" t="s">
        <v>1897</v>
      </c>
      <c r="B558" t="s">
        <v>1898</v>
      </c>
    </row>
    <row r="559" spans="1:2" ht="12.75">
      <c r="A559" t="s">
        <v>1899</v>
      </c>
      <c r="B559" t="s">
        <v>1900</v>
      </c>
    </row>
    <row r="560" spans="1:2" ht="12.75">
      <c r="A560" t="s">
        <v>1901</v>
      </c>
      <c r="B560" t="s">
        <v>1902</v>
      </c>
    </row>
    <row r="561" spans="1:2" ht="12.75">
      <c r="A561" t="s">
        <v>1903</v>
      </c>
      <c r="B561" t="s">
        <v>1904</v>
      </c>
    </row>
    <row r="562" spans="1:2" ht="12.75">
      <c r="A562" t="s">
        <v>1905</v>
      </c>
      <c r="B562" t="s">
        <v>1906</v>
      </c>
    </row>
    <row r="563" spans="1:2" ht="12.75">
      <c r="A563" t="s">
        <v>1907</v>
      </c>
      <c r="B563" t="s">
        <v>1908</v>
      </c>
    </row>
    <row r="564" spans="1:2" ht="12.75">
      <c r="A564" t="s">
        <v>1909</v>
      </c>
      <c r="B564" t="s">
        <v>1910</v>
      </c>
    </row>
    <row r="565" spans="1:2" ht="12.75">
      <c r="A565" t="s">
        <v>1911</v>
      </c>
      <c r="B565" t="s">
        <v>1912</v>
      </c>
    </row>
    <row r="566" spans="1:2" ht="12.75">
      <c r="A566" t="s">
        <v>1913</v>
      </c>
      <c r="B566" t="s">
        <v>1914</v>
      </c>
    </row>
    <row r="567" spans="1:2" ht="12.75">
      <c r="A567" t="s">
        <v>1915</v>
      </c>
      <c r="B567" t="s">
        <v>1916</v>
      </c>
    </row>
    <row r="568" spans="1:2" ht="12.75">
      <c r="A568" t="s">
        <v>1917</v>
      </c>
      <c r="B568" t="s">
        <v>1918</v>
      </c>
    </row>
    <row r="569" spans="1:2" ht="12.75">
      <c r="A569" t="s">
        <v>1919</v>
      </c>
      <c r="B569" t="s">
        <v>1920</v>
      </c>
    </row>
    <row r="570" spans="1:2" ht="12.75">
      <c r="A570" t="s">
        <v>1921</v>
      </c>
      <c r="B570" t="s">
        <v>1922</v>
      </c>
    </row>
    <row r="571" spans="1:2" ht="12.75">
      <c r="A571" t="s">
        <v>1923</v>
      </c>
      <c r="B571" t="s">
        <v>1924</v>
      </c>
    </row>
    <row r="572" spans="1:2" ht="12.75">
      <c r="A572" t="s">
        <v>1925</v>
      </c>
      <c r="B572" t="s">
        <v>1926</v>
      </c>
    </row>
    <row r="573" spans="1:2" ht="12.75">
      <c r="A573" t="s">
        <v>1927</v>
      </c>
      <c r="B573" t="s">
        <v>1928</v>
      </c>
    </row>
    <row r="574" spans="1:2" ht="12.75">
      <c r="A574" t="s">
        <v>1929</v>
      </c>
      <c r="B574" t="s">
        <v>1930</v>
      </c>
    </row>
    <row r="575" spans="1:2" ht="12.75">
      <c r="A575" t="s">
        <v>1931</v>
      </c>
      <c r="B575" t="s">
        <v>1932</v>
      </c>
    </row>
    <row r="576" spans="1:2" ht="12.75">
      <c r="A576" t="s">
        <v>1933</v>
      </c>
      <c r="B576" t="s">
        <v>1934</v>
      </c>
    </row>
    <row r="577" spans="1:2" ht="12.75">
      <c r="A577" t="s">
        <v>1935</v>
      </c>
      <c r="B577" t="s">
        <v>1936</v>
      </c>
    </row>
    <row r="578" spans="1:2" ht="12.75">
      <c r="A578" t="s">
        <v>1937</v>
      </c>
      <c r="B578" t="s">
        <v>1938</v>
      </c>
    </row>
    <row r="579" spans="1:2" ht="12.75">
      <c r="A579" t="s">
        <v>1939</v>
      </c>
      <c r="B579" t="s">
        <v>1940</v>
      </c>
    </row>
    <row r="580" spans="1:2" ht="12.75">
      <c r="A580" t="s">
        <v>1941</v>
      </c>
      <c r="B580" t="s">
        <v>1942</v>
      </c>
    </row>
    <row r="581" spans="1:2" ht="12.75">
      <c r="A581" t="s">
        <v>1943</v>
      </c>
      <c r="B581" t="s">
        <v>1944</v>
      </c>
    </row>
    <row r="582" spans="1:2" ht="12.75">
      <c r="A582" t="s">
        <v>1945</v>
      </c>
      <c r="B582" t="s">
        <v>1946</v>
      </c>
    </row>
    <row r="583" spans="1:2" ht="12.75">
      <c r="A583" t="s">
        <v>1947</v>
      </c>
      <c r="B583" t="s">
        <v>1948</v>
      </c>
    </row>
    <row r="584" spans="1:2" ht="12.75">
      <c r="A584" t="s">
        <v>1949</v>
      </c>
      <c r="B584" t="s">
        <v>1950</v>
      </c>
    </row>
    <row r="585" spans="1:2" ht="12.75">
      <c r="A585" t="s">
        <v>1951</v>
      </c>
      <c r="B585" t="s">
        <v>1952</v>
      </c>
    </row>
    <row r="586" spans="1:2" ht="12.75">
      <c r="A586" t="s">
        <v>1953</v>
      </c>
      <c r="B586" t="s">
        <v>1954</v>
      </c>
    </row>
    <row r="587" spans="1:2" ht="12.75">
      <c r="A587" t="s">
        <v>1955</v>
      </c>
      <c r="B587" t="s">
        <v>1956</v>
      </c>
    </row>
    <row r="588" spans="1:2" ht="12.75">
      <c r="A588" t="s">
        <v>1957</v>
      </c>
      <c r="B588" t="s">
        <v>1958</v>
      </c>
    </row>
    <row r="589" spans="1:2" ht="12.75">
      <c r="A589" t="s">
        <v>1959</v>
      </c>
      <c r="B589" t="s">
        <v>1960</v>
      </c>
    </row>
    <row r="590" spans="1:2" ht="12.75">
      <c r="A590" t="s">
        <v>1961</v>
      </c>
      <c r="B590" t="s">
        <v>1962</v>
      </c>
    </row>
    <row r="591" spans="1:2" ht="12.75">
      <c r="A591" t="s">
        <v>1963</v>
      </c>
      <c r="B591" t="s">
        <v>1964</v>
      </c>
    </row>
    <row r="592" spans="1:2" ht="12.75">
      <c r="A592" t="s">
        <v>1965</v>
      </c>
      <c r="B592" t="s">
        <v>1966</v>
      </c>
    </row>
    <row r="593" spans="1:2" ht="12.75">
      <c r="A593" t="s">
        <v>1967</v>
      </c>
      <c r="B593" t="s">
        <v>1968</v>
      </c>
    </row>
    <row r="594" spans="1:2" ht="12.75">
      <c r="A594" t="s">
        <v>1969</v>
      </c>
      <c r="B594" t="s">
        <v>1970</v>
      </c>
    </row>
    <row r="595" spans="1:2" ht="12.75">
      <c r="A595" t="s">
        <v>1971</v>
      </c>
      <c r="B595" t="s">
        <v>1972</v>
      </c>
    </row>
    <row r="596" spans="1:2" ht="12.75">
      <c r="A596" t="s">
        <v>1973</v>
      </c>
      <c r="B596" t="s">
        <v>1974</v>
      </c>
    </row>
    <row r="597" spans="1:2" ht="12.75">
      <c r="A597" t="s">
        <v>1975</v>
      </c>
      <c r="B597" t="s">
        <v>1976</v>
      </c>
    </row>
    <row r="598" spans="1:2" ht="12.75">
      <c r="A598" t="s">
        <v>1977</v>
      </c>
      <c r="B598" t="s">
        <v>1978</v>
      </c>
    </row>
    <row r="599" spans="1:2" ht="12.75">
      <c r="A599" t="s">
        <v>1979</v>
      </c>
      <c r="B599" t="s">
        <v>1980</v>
      </c>
    </row>
    <row r="600" spans="1:2" ht="12.75">
      <c r="A600" t="s">
        <v>1981</v>
      </c>
      <c r="B600" t="s">
        <v>1982</v>
      </c>
    </row>
    <row r="601" spans="1:2" ht="12.75">
      <c r="A601" t="s">
        <v>1983</v>
      </c>
      <c r="B601" t="s">
        <v>1984</v>
      </c>
    </row>
    <row r="602" spans="1:2" ht="12.75">
      <c r="A602" t="s">
        <v>1985</v>
      </c>
      <c r="B602" t="s">
        <v>1986</v>
      </c>
    </row>
    <row r="603" spans="1:2" ht="12.75">
      <c r="A603" t="s">
        <v>1987</v>
      </c>
      <c r="B603" t="s">
        <v>1988</v>
      </c>
    </row>
    <row r="604" spans="1:2" ht="12.75">
      <c r="A604" t="s">
        <v>1989</v>
      </c>
      <c r="B604" t="s">
        <v>1990</v>
      </c>
    </row>
    <row r="605" spans="1:2" ht="12.75">
      <c r="A605" t="s">
        <v>1991</v>
      </c>
      <c r="B605" t="s">
        <v>1992</v>
      </c>
    </row>
    <row r="606" spans="1:2" ht="12.75">
      <c r="A606" t="s">
        <v>1993</v>
      </c>
      <c r="B606" t="s">
        <v>1994</v>
      </c>
    </row>
    <row r="607" spans="1:2" ht="12.75">
      <c r="A607" t="s">
        <v>1995</v>
      </c>
      <c r="B607" t="s">
        <v>1996</v>
      </c>
    </row>
    <row r="608" spans="1:2" ht="12.75">
      <c r="A608" t="s">
        <v>1997</v>
      </c>
      <c r="B608" t="s">
        <v>1998</v>
      </c>
    </row>
    <row r="609" spans="1:2" ht="12.75">
      <c r="A609" t="s">
        <v>1999</v>
      </c>
      <c r="B609" t="s">
        <v>2000</v>
      </c>
    </row>
    <row r="610" spans="1:2" ht="12.75">
      <c r="A610" t="s">
        <v>2001</v>
      </c>
      <c r="B610" t="s">
        <v>2002</v>
      </c>
    </row>
    <row r="611" spans="1:2" ht="12.75">
      <c r="A611" t="s">
        <v>2003</v>
      </c>
      <c r="B611" t="s">
        <v>2004</v>
      </c>
    </row>
    <row r="612" spans="1:2" ht="12.75">
      <c r="A612" t="s">
        <v>2005</v>
      </c>
      <c r="B612" t="s">
        <v>2006</v>
      </c>
    </row>
    <row r="613" spans="1:2" ht="12.75">
      <c r="A613" t="s">
        <v>2007</v>
      </c>
      <c r="B613" t="s">
        <v>2008</v>
      </c>
    </row>
    <row r="614" spans="1:2" ht="12.75">
      <c r="A614" t="s">
        <v>2009</v>
      </c>
      <c r="B614" t="s">
        <v>2010</v>
      </c>
    </row>
    <row r="615" spans="1:2" ht="12.75">
      <c r="A615" t="s">
        <v>2011</v>
      </c>
      <c r="B615" t="s">
        <v>2012</v>
      </c>
    </row>
    <row r="616" spans="1:2" ht="12.75">
      <c r="A616" t="s">
        <v>2013</v>
      </c>
      <c r="B616" t="s">
        <v>2014</v>
      </c>
    </row>
    <row r="617" spans="1:2" ht="12.75">
      <c r="A617" t="s">
        <v>2015</v>
      </c>
      <c r="B617" t="s">
        <v>2016</v>
      </c>
    </row>
    <row r="618" spans="1:2" ht="12.75">
      <c r="A618" t="s">
        <v>2017</v>
      </c>
      <c r="B618" t="s">
        <v>2018</v>
      </c>
    </row>
    <row r="619" spans="1:2" ht="12.75">
      <c r="A619" t="s">
        <v>2019</v>
      </c>
      <c r="B619" t="s">
        <v>2020</v>
      </c>
    </row>
    <row r="620" spans="1:2" ht="12.75">
      <c r="A620" t="s">
        <v>2021</v>
      </c>
      <c r="B620" t="s">
        <v>2022</v>
      </c>
    </row>
    <row r="621" spans="1:2" ht="12.75">
      <c r="A621" t="s">
        <v>2023</v>
      </c>
      <c r="B621" t="s">
        <v>2024</v>
      </c>
    </row>
    <row r="622" spans="1:2" ht="12.75">
      <c r="A622" t="s">
        <v>2025</v>
      </c>
      <c r="B622" t="s">
        <v>2026</v>
      </c>
    </row>
    <row r="623" spans="1:2" ht="12.75">
      <c r="A623" t="s">
        <v>2027</v>
      </c>
      <c r="B623" t="s">
        <v>2028</v>
      </c>
    </row>
    <row r="624" spans="1:2" ht="12.75">
      <c r="A624" t="s">
        <v>2029</v>
      </c>
      <c r="B624" t="s">
        <v>2030</v>
      </c>
    </row>
    <row r="625" spans="1:2" ht="12.75">
      <c r="A625" t="s">
        <v>2031</v>
      </c>
      <c r="B625" t="s">
        <v>2032</v>
      </c>
    </row>
    <row r="626" spans="1:2" ht="12.75">
      <c r="A626" t="s">
        <v>2033</v>
      </c>
      <c r="B626" t="s">
        <v>2034</v>
      </c>
    </row>
    <row r="627" spans="1:2" ht="12.75">
      <c r="A627" t="s">
        <v>2035</v>
      </c>
      <c r="B627" t="s">
        <v>2036</v>
      </c>
    </row>
    <row r="628" spans="1:2" ht="12.75">
      <c r="A628" t="s">
        <v>2037</v>
      </c>
      <c r="B628" t="s">
        <v>2038</v>
      </c>
    </row>
    <row r="629" spans="1:2" ht="12.75">
      <c r="A629" t="s">
        <v>2039</v>
      </c>
      <c r="B629" t="s">
        <v>2040</v>
      </c>
    </row>
    <row r="630" spans="1:2" ht="12.75">
      <c r="A630" t="s">
        <v>2041</v>
      </c>
      <c r="B630" t="s">
        <v>2042</v>
      </c>
    </row>
    <row r="631" spans="1:2" ht="12.75">
      <c r="A631" t="s">
        <v>2043</v>
      </c>
      <c r="B631" t="s">
        <v>2044</v>
      </c>
    </row>
    <row r="632" spans="1:2" ht="12.75">
      <c r="A632" t="s">
        <v>2045</v>
      </c>
      <c r="B632" t="s">
        <v>2046</v>
      </c>
    </row>
    <row r="633" spans="1:2" ht="12.75">
      <c r="A633" t="s">
        <v>2047</v>
      </c>
      <c r="B633" t="s">
        <v>2048</v>
      </c>
    </row>
    <row r="634" spans="1:2" ht="12.75">
      <c r="A634" t="s">
        <v>2049</v>
      </c>
      <c r="B634" t="s">
        <v>2050</v>
      </c>
    </row>
    <row r="635" spans="1:2" ht="12.75">
      <c r="A635" t="s">
        <v>2051</v>
      </c>
      <c r="B635" t="s">
        <v>2052</v>
      </c>
    </row>
    <row r="636" spans="1:2" ht="12.75">
      <c r="A636" t="s">
        <v>2053</v>
      </c>
      <c r="B636" t="s">
        <v>2054</v>
      </c>
    </row>
    <row r="637" spans="1:2" ht="12.75">
      <c r="A637" t="s">
        <v>2055</v>
      </c>
      <c r="B637" t="s">
        <v>2056</v>
      </c>
    </row>
    <row r="638" spans="1:2" ht="12.75">
      <c r="A638" t="s">
        <v>2057</v>
      </c>
      <c r="B638" t="s">
        <v>2058</v>
      </c>
    </row>
    <row r="639" spans="1:2" ht="12.75">
      <c r="A639" t="s">
        <v>2059</v>
      </c>
      <c r="B639" t="s">
        <v>2060</v>
      </c>
    </row>
    <row r="640" spans="1:2" ht="12.75">
      <c r="A640" t="s">
        <v>2061</v>
      </c>
      <c r="B640" t="s">
        <v>2062</v>
      </c>
    </row>
    <row r="641" spans="1:2" ht="12.75">
      <c r="A641" t="s">
        <v>2063</v>
      </c>
      <c r="B641" t="s">
        <v>2064</v>
      </c>
    </row>
    <row r="642" spans="1:2" ht="12.75">
      <c r="A642" t="s">
        <v>2065</v>
      </c>
      <c r="B642" t="s">
        <v>2066</v>
      </c>
    </row>
    <row r="643" spans="1:2" ht="12.75">
      <c r="A643" t="s">
        <v>2067</v>
      </c>
      <c r="B643" t="s">
        <v>2068</v>
      </c>
    </row>
    <row r="644" spans="1:2" ht="12.75">
      <c r="A644" t="s">
        <v>2069</v>
      </c>
      <c r="B644" t="s">
        <v>2070</v>
      </c>
    </row>
    <row r="645" spans="1:2" ht="12.75">
      <c r="A645" t="s">
        <v>2071</v>
      </c>
      <c r="B645" t="s">
        <v>2072</v>
      </c>
    </row>
    <row r="646" spans="1:2" ht="12.75">
      <c r="A646" t="s">
        <v>2073</v>
      </c>
      <c r="B646" t="s">
        <v>2074</v>
      </c>
    </row>
    <row r="647" spans="1:2" ht="12.75">
      <c r="A647" t="s">
        <v>2075</v>
      </c>
      <c r="B647" t="s">
        <v>2076</v>
      </c>
    </row>
    <row r="648" spans="1:2" ht="12.75">
      <c r="A648" t="s">
        <v>2077</v>
      </c>
      <c r="B648" t="s">
        <v>2078</v>
      </c>
    </row>
    <row r="649" spans="1:2" ht="12.75">
      <c r="A649" t="s">
        <v>2079</v>
      </c>
      <c r="B649" t="s">
        <v>2080</v>
      </c>
    </row>
    <row r="650" spans="1:2" ht="12.75">
      <c r="A650" t="s">
        <v>2081</v>
      </c>
      <c r="B650" t="s">
        <v>2082</v>
      </c>
    </row>
    <row r="651" spans="1:2" ht="12.75">
      <c r="A651" t="s">
        <v>2083</v>
      </c>
      <c r="B651" t="s">
        <v>2084</v>
      </c>
    </row>
    <row r="652" spans="1:2" ht="12.75">
      <c r="A652" t="s">
        <v>2085</v>
      </c>
      <c r="B652" t="s">
        <v>2086</v>
      </c>
    </row>
    <row r="653" spans="1:2" ht="12.75">
      <c r="A653" t="s">
        <v>2087</v>
      </c>
      <c r="B653" t="s">
        <v>2088</v>
      </c>
    </row>
    <row r="654" spans="1:2" ht="12.75">
      <c r="A654" t="s">
        <v>2089</v>
      </c>
      <c r="B654" t="s">
        <v>2090</v>
      </c>
    </row>
    <row r="655" spans="1:2" ht="12.75">
      <c r="A655" t="s">
        <v>2091</v>
      </c>
      <c r="B655" t="s">
        <v>2092</v>
      </c>
    </row>
    <row r="656" spans="1:2" ht="12.75">
      <c r="A656" t="s">
        <v>2093</v>
      </c>
      <c r="B656" t="s">
        <v>2094</v>
      </c>
    </row>
    <row r="657" spans="1:2" ht="12.75">
      <c r="A657" t="s">
        <v>2095</v>
      </c>
      <c r="B657" t="s">
        <v>2096</v>
      </c>
    </row>
    <row r="658" spans="1:2" ht="12.75">
      <c r="A658" t="s">
        <v>2097</v>
      </c>
      <c r="B658" t="s">
        <v>2098</v>
      </c>
    </row>
    <row r="659" spans="1:2" ht="12.75">
      <c r="A659" t="s">
        <v>2099</v>
      </c>
      <c r="B659" t="s">
        <v>2100</v>
      </c>
    </row>
    <row r="660" spans="1:2" ht="12.75">
      <c r="A660" t="s">
        <v>2101</v>
      </c>
      <c r="B660" t="s">
        <v>2102</v>
      </c>
    </row>
    <row r="661" spans="1:2" ht="12.75">
      <c r="A661" t="s">
        <v>2103</v>
      </c>
      <c r="B661" t="s">
        <v>2104</v>
      </c>
    </row>
    <row r="662" spans="1:2" ht="12.75">
      <c r="A662" t="s">
        <v>2105</v>
      </c>
      <c r="B662" t="s">
        <v>2106</v>
      </c>
    </row>
    <row r="663" spans="1:2" ht="12.75">
      <c r="A663" t="s">
        <v>2107</v>
      </c>
      <c r="B663" t="s">
        <v>2108</v>
      </c>
    </row>
    <row r="664" spans="1:2" ht="12.75">
      <c r="A664" t="s">
        <v>2109</v>
      </c>
      <c r="B664" t="s">
        <v>2110</v>
      </c>
    </row>
    <row r="665" spans="1:2" ht="12.75">
      <c r="A665" t="s">
        <v>2111</v>
      </c>
      <c r="B665" t="s">
        <v>2112</v>
      </c>
    </row>
    <row r="666" spans="1:2" ht="12.75">
      <c r="A666" t="s">
        <v>2113</v>
      </c>
      <c r="B666" t="s">
        <v>2114</v>
      </c>
    </row>
    <row r="667" spans="1:2" ht="12.75">
      <c r="A667" t="s">
        <v>2115</v>
      </c>
      <c r="B667" t="s">
        <v>2116</v>
      </c>
    </row>
    <row r="668" spans="1:2" ht="12.75">
      <c r="A668" t="s">
        <v>2117</v>
      </c>
      <c r="B668" t="s">
        <v>2118</v>
      </c>
    </row>
    <row r="669" spans="1:2" ht="12.75">
      <c r="A669" t="s">
        <v>2119</v>
      </c>
      <c r="B669" t="s">
        <v>2120</v>
      </c>
    </row>
    <row r="670" spans="1:2" ht="12.75">
      <c r="A670" t="s">
        <v>2121</v>
      </c>
      <c r="B670" t="s">
        <v>2122</v>
      </c>
    </row>
    <row r="671" spans="1:2" ht="12.75">
      <c r="A671" t="s">
        <v>2123</v>
      </c>
      <c r="B671" t="s">
        <v>2124</v>
      </c>
    </row>
    <row r="672" spans="1:2" ht="12.75">
      <c r="A672" t="s">
        <v>2125</v>
      </c>
      <c r="B672" t="s">
        <v>2126</v>
      </c>
    </row>
    <row r="673" spans="1:2" ht="12.75">
      <c r="A673" t="s">
        <v>2127</v>
      </c>
      <c r="B673" t="s">
        <v>2128</v>
      </c>
    </row>
    <row r="674" spans="1:2" ht="12.75">
      <c r="A674" t="s">
        <v>2129</v>
      </c>
      <c r="B674" t="s">
        <v>2130</v>
      </c>
    </row>
    <row r="675" spans="1:2" ht="12.75">
      <c r="A675" t="s">
        <v>2131</v>
      </c>
      <c r="B675" t="s">
        <v>2132</v>
      </c>
    </row>
    <row r="676" spans="1:2" ht="12.75">
      <c r="A676" t="s">
        <v>2133</v>
      </c>
      <c r="B676" t="s">
        <v>2134</v>
      </c>
    </row>
    <row r="677" spans="1:2" ht="12.75">
      <c r="A677" t="s">
        <v>2135</v>
      </c>
      <c r="B677" t="s">
        <v>2136</v>
      </c>
    </row>
    <row r="678" spans="1:2" ht="12.75">
      <c r="A678" t="s">
        <v>2137</v>
      </c>
      <c r="B678" t="s">
        <v>2138</v>
      </c>
    </row>
    <row r="679" spans="1:2" ht="12.75">
      <c r="A679" t="s">
        <v>2139</v>
      </c>
      <c r="B679" t="s">
        <v>2140</v>
      </c>
    </row>
    <row r="680" spans="1:2" ht="12.75">
      <c r="A680" t="s">
        <v>2141</v>
      </c>
      <c r="B680" t="s">
        <v>2142</v>
      </c>
    </row>
    <row r="681" spans="1:2" ht="12.75">
      <c r="A681" t="s">
        <v>2143</v>
      </c>
      <c r="B681" t="s">
        <v>2144</v>
      </c>
    </row>
    <row r="682" spans="1:2" ht="12.75">
      <c r="A682" t="s">
        <v>2145</v>
      </c>
      <c r="B682" t="s">
        <v>2146</v>
      </c>
    </row>
    <row r="683" spans="1:2" ht="12.75">
      <c r="A683" t="s">
        <v>2147</v>
      </c>
      <c r="B683" t="s">
        <v>2148</v>
      </c>
    </row>
    <row r="684" spans="1:2" ht="12.75">
      <c r="A684" t="s">
        <v>2149</v>
      </c>
      <c r="B684" t="s">
        <v>2150</v>
      </c>
    </row>
    <row r="685" spans="1:2" ht="12.75">
      <c r="A685" t="s">
        <v>2151</v>
      </c>
      <c r="B685" t="s">
        <v>2152</v>
      </c>
    </row>
    <row r="686" spans="1:2" ht="12.75">
      <c r="A686" t="s">
        <v>2153</v>
      </c>
      <c r="B686" t="s">
        <v>2154</v>
      </c>
    </row>
    <row r="687" spans="1:2" ht="12.75">
      <c r="A687" t="s">
        <v>2155</v>
      </c>
      <c r="B687" t="s">
        <v>2156</v>
      </c>
    </row>
    <row r="688" spans="1:2" ht="12.75">
      <c r="A688" t="s">
        <v>2157</v>
      </c>
      <c r="B688" t="s">
        <v>2158</v>
      </c>
    </row>
    <row r="689" spans="1:2" ht="12.75">
      <c r="A689" t="s">
        <v>2159</v>
      </c>
      <c r="B689" t="s">
        <v>2160</v>
      </c>
    </row>
    <row r="690" spans="1:2" ht="12.75">
      <c r="A690" t="s">
        <v>2161</v>
      </c>
      <c r="B690" t="s">
        <v>2162</v>
      </c>
    </row>
    <row r="691" spans="1:2" ht="12.75">
      <c r="A691" t="s">
        <v>2163</v>
      </c>
      <c r="B691" t="s">
        <v>2164</v>
      </c>
    </row>
    <row r="692" spans="1:2" ht="12.75">
      <c r="A692" t="s">
        <v>2165</v>
      </c>
      <c r="B692" t="s">
        <v>2166</v>
      </c>
    </row>
    <row r="693" spans="1:2" ht="12.75">
      <c r="A693" t="s">
        <v>2167</v>
      </c>
      <c r="B693" t="s">
        <v>2168</v>
      </c>
    </row>
    <row r="694" spans="1:2" ht="12.75">
      <c r="A694" t="s">
        <v>2169</v>
      </c>
      <c r="B694" t="s">
        <v>2170</v>
      </c>
    </row>
    <row r="695" spans="1:2" ht="12.75">
      <c r="A695" t="s">
        <v>2171</v>
      </c>
      <c r="B695" t="s">
        <v>2172</v>
      </c>
    </row>
    <row r="696" spans="1:2" ht="12.75">
      <c r="A696" t="s">
        <v>2173</v>
      </c>
      <c r="B696" t="s">
        <v>2174</v>
      </c>
    </row>
    <row r="697" spans="1:2" ht="12.75">
      <c r="A697" t="s">
        <v>2175</v>
      </c>
      <c r="B697" t="s">
        <v>2176</v>
      </c>
    </row>
    <row r="698" spans="1:2" ht="12.75">
      <c r="A698" t="s">
        <v>2177</v>
      </c>
      <c r="B698" t="s">
        <v>2178</v>
      </c>
    </row>
    <row r="699" spans="1:2" ht="12.75">
      <c r="A699" t="s">
        <v>2179</v>
      </c>
      <c r="B699" t="s">
        <v>2180</v>
      </c>
    </row>
    <row r="700" spans="1:2" ht="12.75">
      <c r="A700" t="s">
        <v>2181</v>
      </c>
      <c r="B700" t="s">
        <v>2182</v>
      </c>
    </row>
    <row r="701" spans="1:2" ht="12.75">
      <c r="A701" t="s">
        <v>2183</v>
      </c>
      <c r="B701" t="s">
        <v>2184</v>
      </c>
    </row>
    <row r="702" spans="1:2" ht="12.75">
      <c r="A702" t="s">
        <v>2185</v>
      </c>
      <c r="B702" t="s">
        <v>2186</v>
      </c>
    </row>
    <row r="703" spans="1:2" ht="12.75">
      <c r="A703" t="s">
        <v>2187</v>
      </c>
      <c r="B703" t="s">
        <v>2188</v>
      </c>
    </row>
    <row r="704" spans="1:2" ht="12.75">
      <c r="A704" t="s">
        <v>2189</v>
      </c>
      <c r="B704" t="s">
        <v>2190</v>
      </c>
    </row>
    <row r="705" spans="1:2" ht="12.75">
      <c r="A705" t="s">
        <v>2191</v>
      </c>
      <c r="B705" t="s">
        <v>2192</v>
      </c>
    </row>
    <row r="706" spans="1:2" ht="12.75">
      <c r="A706" t="s">
        <v>2193</v>
      </c>
      <c r="B706" t="s">
        <v>2194</v>
      </c>
    </row>
    <row r="707" spans="1:2" ht="12.75">
      <c r="A707" t="s">
        <v>2195</v>
      </c>
      <c r="B707" t="s">
        <v>2196</v>
      </c>
    </row>
    <row r="708" spans="1:2" ht="12.75">
      <c r="A708" t="s">
        <v>2197</v>
      </c>
      <c r="B708" t="s">
        <v>2198</v>
      </c>
    </row>
    <row r="709" spans="1:2" ht="12.75">
      <c r="A709" t="s">
        <v>2199</v>
      </c>
      <c r="B709" t="s">
        <v>2200</v>
      </c>
    </row>
    <row r="710" spans="1:2" ht="12.75">
      <c r="A710" t="s">
        <v>2201</v>
      </c>
      <c r="B710" t="s">
        <v>2202</v>
      </c>
    </row>
    <row r="711" spans="1:2" ht="12.75">
      <c r="A711" t="s">
        <v>2203</v>
      </c>
      <c r="B711" t="s">
        <v>2204</v>
      </c>
    </row>
    <row r="712" spans="1:2" ht="12.75">
      <c r="A712" t="s">
        <v>2205</v>
      </c>
      <c r="B712" t="s">
        <v>2206</v>
      </c>
    </row>
    <row r="713" spans="1:2" ht="12.75">
      <c r="A713" t="s">
        <v>2207</v>
      </c>
      <c r="B713" t="s">
        <v>2208</v>
      </c>
    </row>
    <row r="714" spans="1:2" ht="12.75">
      <c r="A714" t="s">
        <v>2209</v>
      </c>
      <c r="B714" t="s">
        <v>2210</v>
      </c>
    </row>
    <row r="715" spans="1:2" ht="12.75">
      <c r="A715" t="s">
        <v>2211</v>
      </c>
      <c r="B715" t="s">
        <v>2212</v>
      </c>
    </row>
    <row r="716" spans="1:2" ht="12.75">
      <c r="A716" t="s">
        <v>2213</v>
      </c>
      <c r="B716" t="s">
        <v>2214</v>
      </c>
    </row>
    <row r="717" spans="1:2" ht="12.75">
      <c r="A717" t="s">
        <v>2215</v>
      </c>
      <c r="B717" t="s">
        <v>2216</v>
      </c>
    </row>
    <row r="718" spans="1:2" ht="12.75">
      <c r="A718" t="s">
        <v>2217</v>
      </c>
      <c r="B718" t="s">
        <v>2218</v>
      </c>
    </row>
    <row r="719" spans="1:2" ht="12.75">
      <c r="A719" t="s">
        <v>2219</v>
      </c>
      <c r="B719" t="s">
        <v>2220</v>
      </c>
    </row>
    <row r="720" spans="1:2" ht="12.75">
      <c r="A720" t="s">
        <v>2221</v>
      </c>
      <c r="B720" t="s">
        <v>2222</v>
      </c>
    </row>
    <row r="721" spans="1:2" ht="12.75">
      <c r="A721" t="s">
        <v>2223</v>
      </c>
      <c r="B721" t="s">
        <v>2224</v>
      </c>
    </row>
    <row r="722" spans="1:2" ht="12.75">
      <c r="A722" t="s">
        <v>2225</v>
      </c>
      <c r="B722" t="s">
        <v>2226</v>
      </c>
    </row>
    <row r="723" spans="1:2" ht="12.75">
      <c r="A723" t="s">
        <v>2227</v>
      </c>
      <c r="B723" t="s">
        <v>2228</v>
      </c>
    </row>
    <row r="724" spans="1:2" ht="12.75">
      <c r="A724" t="s">
        <v>2229</v>
      </c>
      <c r="B724" t="s">
        <v>2230</v>
      </c>
    </row>
    <row r="725" spans="1:2" ht="12.75">
      <c r="A725" t="s">
        <v>2231</v>
      </c>
      <c r="B725" t="s">
        <v>2232</v>
      </c>
    </row>
    <row r="726" spans="1:2" ht="12.75">
      <c r="A726" t="s">
        <v>2233</v>
      </c>
      <c r="B726" t="s">
        <v>2234</v>
      </c>
    </row>
    <row r="727" spans="1:2" ht="12.75">
      <c r="A727" t="s">
        <v>2235</v>
      </c>
      <c r="B727" t="s">
        <v>2236</v>
      </c>
    </row>
    <row r="728" spans="1:2" ht="12.75">
      <c r="A728" t="s">
        <v>2237</v>
      </c>
      <c r="B728" t="s">
        <v>2238</v>
      </c>
    </row>
    <row r="729" spans="1:2" ht="12.75">
      <c r="A729" t="s">
        <v>2239</v>
      </c>
      <c r="B729" t="s">
        <v>2240</v>
      </c>
    </row>
    <row r="730" spans="1:2" ht="12.75">
      <c r="A730" t="s">
        <v>2241</v>
      </c>
      <c r="B730" t="s">
        <v>2242</v>
      </c>
    </row>
    <row r="731" spans="1:2" ht="12.75">
      <c r="A731" t="s">
        <v>2243</v>
      </c>
      <c r="B731" t="s">
        <v>2244</v>
      </c>
    </row>
    <row r="732" spans="1:2" ht="12.75">
      <c r="A732" t="s">
        <v>2245</v>
      </c>
      <c r="B732" t="s">
        <v>2246</v>
      </c>
    </row>
    <row r="733" spans="1:2" ht="12.75">
      <c r="A733" t="s">
        <v>2247</v>
      </c>
      <c r="B733" t="s">
        <v>2248</v>
      </c>
    </row>
    <row r="734" spans="1:2" ht="12.75">
      <c r="A734" t="s">
        <v>2249</v>
      </c>
      <c r="B734" t="s">
        <v>2250</v>
      </c>
    </row>
    <row r="735" spans="1:2" ht="12.75">
      <c r="A735" t="s">
        <v>2251</v>
      </c>
      <c r="B735" t="s">
        <v>2252</v>
      </c>
    </row>
    <row r="736" spans="1:2" ht="12.75">
      <c r="A736" t="s">
        <v>2253</v>
      </c>
      <c r="B736" t="s">
        <v>2254</v>
      </c>
    </row>
    <row r="737" spans="1:2" ht="12.75">
      <c r="A737" t="s">
        <v>2255</v>
      </c>
      <c r="B737" t="s">
        <v>2256</v>
      </c>
    </row>
    <row r="738" spans="1:2" ht="12.75">
      <c r="A738" t="s">
        <v>2257</v>
      </c>
      <c r="B738" t="s">
        <v>2258</v>
      </c>
    </row>
    <row r="739" spans="1:2" ht="12.75">
      <c r="A739" t="s">
        <v>2259</v>
      </c>
      <c r="B739" t="s">
        <v>2260</v>
      </c>
    </row>
    <row r="740" spans="1:2" ht="12.75">
      <c r="A740" t="s">
        <v>2261</v>
      </c>
      <c r="B740" t="s">
        <v>2262</v>
      </c>
    </row>
    <row r="741" spans="1:2" ht="12.75">
      <c r="A741" t="s">
        <v>2263</v>
      </c>
      <c r="B741" t="s">
        <v>2264</v>
      </c>
    </row>
    <row r="742" spans="1:2" ht="12.75">
      <c r="A742" t="s">
        <v>2265</v>
      </c>
      <c r="B742" t="s">
        <v>2266</v>
      </c>
    </row>
    <row r="743" spans="1:2" ht="12.75">
      <c r="A743" t="s">
        <v>2267</v>
      </c>
      <c r="B743" t="s">
        <v>2268</v>
      </c>
    </row>
    <row r="744" spans="1:2" ht="12.75">
      <c r="A744" t="s">
        <v>2269</v>
      </c>
      <c r="B744" t="s">
        <v>2270</v>
      </c>
    </row>
    <row r="745" spans="1:2" ht="12.75">
      <c r="A745" t="s">
        <v>2271</v>
      </c>
      <c r="B745" t="s">
        <v>2272</v>
      </c>
    </row>
    <row r="746" spans="1:2" ht="12.75">
      <c r="A746" t="s">
        <v>2273</v>
      </c>
      <c r="B746" t="s">
        <v>2274</v>
      </c>
    </row>
    <row r="747" spans="1:2" ht="12.75">
      <c r="A747" t="s">
        <v>2275</v>
      </c>
      <c r="B747" t="s">
        <v>2276</v>
      </c>
    </row>
    <row r="748" spans="1:2" ht="12.75">
      <c r="A748" t="s">
        <v>2277</v>
      </c>
      <c r="B748" t="s">
        <v>2278</v>
      </c>
    </row>
    <row r="749" spans="1:2" ht="12.75">
      <c r="A749" t="s">
        <v>2279</v>
      </c>
      <c r="B749" t="s">
        <v>2280</v>
      </c>
    </row>
    <row r="750" spans="1:2" ht="12.75">
      <c r="A750" t="s">
        <v>2281</v>
      </c>
      <c r="B750" t="s">
        <v>2282</v>
      </c>
    </row>
    <row r="751" spans="1:2" ht="12.75">
      <c r="A751" t="s">
        <v>2283</v>
      </c>
      <c r="B751" t="s">
        <v>2284</v>
      </c>
    </row>
    <row r="752" spans="1:2" ht="12.75">
      <c r="A752" t="s">
        <v>2285</v>
      </c>
      <c r="B752" t="s">
        <v>2286</v>
      </c>
    </row>
    <row r="753" spans="1:2" ht="12.75">
      <c r="A753" t="s">
        <v>2287</v>
      </c>
      <c r="B753" t="s">
        <v>2288</v>
      </c>
    </row>
    <row r="754" spans="1:2" ht="12.75">
      <c r="A754" t="s">
        <v>2289</v>
      </c>
      <c r="B754" t="s">
        <v>2290</v>
      </c>
    </row>
    <row r="755" spans="1:2" ht="12.75">
      <c r="A755" t="s">
        <v>2291</v>
      </c>
      <c r="B755" t="s">
        <v>2292</v>
      </c>
    </row>
    <row r="756" spans="1:2" ht="12.75">
      <c r="A756" t="s">
        <v>2293</v>
      </c>
      <c r="B756" t="s">
        <v>2294</v>
      </c>
    </row>
    <row r="757" spans="1:2" ht="12.75">
      <c r="A757" t="s">
        <v>2295</v>
      </c>
      <c r="B757" t="s">
        <v>2296</v>
      </c>
    </row>
    <row r="758" spans="1:2" ht="12.75">
      <c r="A758" t="s">
        <v>2297</v>
      </c>
      <c r="B758" t="s">
        <v>2298</v>
      </c>
    </row>
    <row r="759" spans="1:2" ht="12.75">
      <c r="A759" t="s">
        <v>2299</v>
      </c>
      <c r="B759" t="s">
        <v>2300</v>
      </c>
    </row>
    <row r="760" spans="1:2" ht="12.75">
      <c r="A760" t="s">
        <v>2301</v>
      </c>
      <c r="B760" t="s">
        <v>2302</v>
      </c>
    </row>
    <row r="761" spans="1:2" ht="12.75">
      <c r="A761" t="s">
        <v>2303</v>
      </c>
      <c r="B761" t="s">
        <v>2304</v>
      </c>
    </row>
    <row r="762" spans="1:2" ht="12.75">
      <c r="A762" t="s">
        <v>2305</v>
      </c>
      <c r="B762" t="s">
        <v>2306</v>
      </c>
    </row>
    <row r="763" spans="1:2" ht="12.75">
      <c r="A763" t="s">
        <v>2307</v>
      </c>
      <c r="B763" t="s">
        <v>2308</v>
      </c>
    </row>
    <row r="764" spans="1:2" ht="12.75">
      <c r="A764" t="s">
        <v>2309</v>
      </c>
      <c r="B764" t="s">
        <v>2310</v>
      </c>
    </row>
    <row r="765" spans="1:2" ht="12.75">
      <c r="A765" t="s">
        <v>2311</v>
      </c>
      <c r="B765" t="s">
        <v>2312</v>
      </c>
    </row>
    <row r="766" spans="1:2" ht="12.75">
      <c r="A766" t="s">
        <v>2313</v>
      </c>
      <c r="B766" t="s">
        <v>2314</v>
      </c>
    </row>
    <row r="767" spans="1:2" ht="12.75">
      <c r="A767" t="s">
        <v>2315</v>
      </c>
      <c r="B767" t="s">
        <v>2316</v>
      </c>
    </row>
    <row r="768" spans="1:2" ht="12.75">
      <c r="A768" t="s">
        <v>2317</v>
      </c>
      <c r="B768" t="s">
        <v>2318</v>
      </c>
    </row>
    <row r="769" spans="1:2" ht="12.75">
      <c r="A769" t="s">
        <v>2319</v>
      </c>
      <c r="B769" t="s">
        <v>2320</v>
      </c>
    </row>
    <row r="770" spans="1:2" ht="12.75">
      <c r="A770" t="s">
        <v>2321</v>
      </c>
      <c r="B770" t="s">
        <v>2322</v>
      </c>
    </row>
    <row r="771" spans="1:2" ht="12.75">
      <c r="A771" t="s">
        <v>2323</v>
      </c>
      <c r="B771" t="s">
        <v>2324</v>
      </c>
    </row>
    <row r="772" spans="1:2" ht="12.75">
      <c r="A772" t="s">
        <v>2325</v>
      </c>
      <c r="B772" t="s">
        <v>2326</v>
      </c>
    </row>
    <row r="773" spans="1:2" ht="12.75">
      <c r="A773" t="s">
        <v>2327</v>
      </c>
      <c r="B773" t="s">
        <v>2328</v>
      </c>
    </row>
    <row r="774" spans="1:2" ht="12.75">
      <c r="A774" t="s">
        <v>2329</v>
      </c>
      <c r="B774" t="s">
        <v>2330</v>
      </c>
    </row>
    <row r="775" spans="1:2" ht="12.75">
      <c r="A775" t="s">
        <v>2331</v>
      </c>
      <c r="B775" t="s">
        <v>2332</v>
      </c>
    </row>
    <row r="776" spans="1:2" ht="12.75">
      <c r="A776" t="s">
        <v>2333</v>
      </c>
      <c r="B776" t="s">
        <v>2334</v>
      </c>
    </row>
    <row r="777" spans="1:2" ht="12.75">
      <c r="A777" t="s">
        <v>2335</v>
      </c>
      <c r="B777" t="s">
        <v>2336</v>
      </c>
    </row>
    <row r="778" spans="1:2" ht="12.75">
      <c r="A778" t="s">
        <v>2337</v>
      </c>
      <c r="B778" t="s">
        <v>2338</v>
      </c>
    </row>
    <row r="779" spans="1:2" ht="12.75">
      <c r="A779" t="s">
        <v>2339</v>
      </c>
      <c r="B779" t="s">
        <v>2340</v>
      </c>
    </row>
    <row r="780" spans="1:2" ht="12.75">
      <c r="A780" t="s">
        <v>2341</v>
      </c>
      <c r="B780" t="s">
        <v>2342</v>
      </c>
    </row>
    <row r="781" spans="1:2" ht="12.75">
      <c r="A781" t="s">
        <v>2343</v>
      </c>
      <c r="B781" t="s">
        <v>2344</v>
      </c>
    </row>
    <row r="782" spans="1:2" ht="12.75">
      <c r="A782" t="s">
        <v>2345</v>
      </c>
      <c r="B782" t="s">
        <v>2346</v>
      </c>
    </row>
    <row r="783" spans="1:2" ht="12.75">
      <c r="A783" t="s">
        <v>2347</v>
      </c>
      <c r="B783" t="s">
        <v>2348</v>
      </c>
    </row>
    <row r="784" spans="1:2" ht="12.75">
      <c r="A784" t="s">
        <v>2349</v>
      </c>
      <c r="B784" t="s">
        <v>2350</v>
      </c>
    </row>
    <row r="785" spans="1:2" ht="12.75">
      <c r="A785" t="s">
        <v>2351</v>
      </c>
      <c r="B785" t="s">
        <v>2352</v>
      </c>
    </row>
    <row r="786" spans="1:2" ht="12.75">
      <c r="A786" t="s">
        <v>2353</v>
      </c>
      <c r="B786" t="s">
        <v>2354</v>
      </c>
    </row>
    <row r="787" spans="1:2" ht="12.75">
      <c r="A787" t="s">
        <v>2355</v>
      </c>
      <c r="B787" t="s">
        <v>2356</v>
      </c>
    </row>
    <row r="788" spans="1:2" ht="12.75">
      <c r="A788" t="s">
        <v>2357</v>
      </c>
      <c r="B788" t="s">
        <v>2358</v>
      </c>
    </row>
    <row r="789" spans="1:2" ht="12.75">
      <c r="A789" t="s">
        <v>2359</v>
      </c>
      <c r="B789" t="s">
        <v>2360</v>
      </c>
    </row>
    <row r="790" spans="1:2" ht="12.75">
      <c r="A790" t="s">
        <v>2361</v>
      </c>
      <c r="B790" t="s">
        <v>2362</v>
      </c>
    </row>
    <row r="791" spans="1:2" ht="12.75">
      <c r="A791" t="s">
        <v>2363</v>
      </c>
      <c r="B791" t="s">
        <v>2364</v>
      </c>
    </row>
    <row r="792" spans="1:2" ht="12.75">
      <c r="A792" t="s">
        <v>2365</v>
      </c>
      <c r="B792" t="s">
        <v>2366</v>
      </c>
    </row>
    <row r="793" spans="1:2" ht="12.75">
      <c r="A793" t="s">
        <v>2367</v>
      </c>
      <c r="B793" t="s">
        <v>2368</v>
      </c>
    </row>
    <row r="794" spans="1:2" ht="12.75">
      <c r="A794" t="s">
        <v>2369</v>
      </c>
      <c r="B794" t="s">
        <v>2370</v>
      </c>
    </row>
    <row r="795" spans="1:2" ht="12.75">
      <c r="A795" t="s">
        <v>2371</v>
      </c>
      <c r="B795" t="s">
        <v>2372</v>
      </c>
    </row>
    <row r="796" spans="1:2" ht="12.75">
      <c r="A796" t="s">
        <v>2373</v>
      </c>
      <c r="B796" t="s">
        <v>2374</v>
      </c>
    </row>
    <row r="797" spans="1:2" ht="12.75">
      <c r="A797" t="s">
        <v>2375</v>
      </c>
      <c r="B797" t="s">
        <v>2376</v>
      </c>
    </row>
    <row r="798" spans="1:2" ht="12.75">
      <c r="A798" t="s">
        <v>2377</v>
      </c>
      <c r="B798" t="s">
        <v>2378</v>
      </c>
    </row>
    <row r="799" spans="1:2" ht="12.75">
      <c r="A799" t="s">
        <v>2379</v>
      </c>
      <c r="B799" t="s">
        <v>2380</v>
      </c>
    </row>
    <row r="800" spans="1:2" ht="12.75">
      <c r="A800" t="s">
        <v>2381</v>
      </c>
      <c r="B800" t="s">
        <v>2382</v>
      </c>
    </row>
    <row r="801" spans="1:2" ht="12.75">
      <c r="A801" t="s">
        <v>2383</v>
      </c>
      <c r="B801" t="s">
        <v>2384</v>
      </c>
    </row>
    <row r="802" spans="1:2" ht="12.75">
      <c r="A802" t="s">
        <v>2385</v>
      </c>
      <c r="B802" t="s">
        <v>2386</v>
      </c>
    </row>
    <row r="803" spans="1:2" ht="12.75">
      <c r="A803" t="s">
        <v>2387</v>
      </c>
      <c r="B803" t="s">
        <v>2388</v>
      </c>
    </row>
    <row r="804" spans="1:2" ht="12.75">
      <c r="A804" t="s">
        <v>2389</v>
      </c>
      <c r="B804" t="s">
        <v>2390</v>
      </c>
    </row>
    <row r="805" spans="1:2" ht="12.75">
      <c r="A805" t="s">
        <v>2391</v>
      </c>
      <c r="B805" t="s">
        <v>2392</v>
      </c>
    </row>
    <row r="806" spans="1:2" ht="12.75">
      <c r="A806" t="s">
        <v>2393</v>
      </c>
      <c r="B806" t="s">
        <v>2394</v>
      </c>
    </row>
    <row r="807" spans="1:2" ht="12.75">
      <c r="A807" t="s">
        <v>2395</v>
      </c>
      <c r="B807" t="s">
        <v>2396</v>
      </c>
    </row>
    <row r="808" spans="1:2" ht="12.75">
      <c r="A808" t="s">
        <v>2397</v>
      </c>
      <c r="B808" t="s">
        <v>2398</v>
      </c>
    </row>
    <row r="809" spans="1:2" ht="12.75">
      <c r="A809" t="s">
        <v>2399</v>
      </c>
      <c r="B809" t="s">
        <v>2400</v>
      </c>
    </row>
    <row r="810" spans="1:2" ht="12.75">
      <c r="A810" t="s">
        <v>2401</v>
      </c>
      <c r="B810" t="s">
        <v>2402</v>
      </c>
    </row>
    <row r="811" spans="1:2" ht="12.75">
      <c r="A811" t="s">
        <v>2403</v>
      </c>
      <c r="B811" t="s">
        <v>2404</v>
      </c>
    </row>
    <row r="812" spans="1:2" ht="12.75">
      <c r="A812" t="s">
        <v>2405</v>
      </c>
      <c r="B812" t="s">
        <v>2406</v>
      </c>
    </row>
    <row r="813" spans="1:2" ht="12.75">
      <c r="A813" t="s">
        <v>2407</v>
      </c>
      <c r="B813" t="s">
        <v>2408</v>
      </c>
    </row>
    <row r="814" spans="1:2" ht="12.75">
      <c r="A814" t="s">
        <v>2409</v>
      </c>
      <c r="B814" t="s">
        <v>2410</v>
      </c>
    </row>
    <row r="815" spans="1:2" ht="12.75">
      <c r="A815" t="s">
        <v>2411</v>
      </c>
      <c r="B815" t="s">
        <v>2412</v>
      </c>
    </row>
    <row r="816" spans="1:2" ht="12.75">
      <c r="A816" t="s">
        <v>2413</v>
      </c>
      <c r="B816" t="s">
        <v>2414</v>
      </c>
    </row>
    <row r="817" spans="1:2" ht="12.75">
      <c r="A817" t="s">
        <v>2415</v>
      </c>
      <c r="B817" t="s">
        <v>2416</v>
      </c>
    </row>
    <row r="818" spans="1:2" ht="12.75">
      <c r="A818" t="s">
        <v>2417</v>
      </c>
      <c r="B818" t="s">
        <v>2418</v>
      </c>
    </row>
    <row r="819" spans="1:2" ht="12.75">
      <c r="A819" t="s">
        <v>2419</v>
      </c>
      <c r="B819" t="s">
        <v>2420</v>
      </c>
    </row>
    <row r="820" spans="1:2" ht="12.75">
      <c r="A820" t="s">
        <v>2421</v>
      </c>
      <c r="B820" t="s">
        <v>2422</v>
      </c>
    </row>
    <row r="821" spans="1:2" ht="12.75">
      <c r="A821" t="s">
        <v>2423</v>
      </c>
      <c r="B821" t="s">
        <v>2424</v>
      </c>
    </row>
    <row r="822" spans="1:2" ht="12.75">
      <c r="A822" t="s">
        <v>2425</v>
      </c>
      <c r="B822" t="s">
        <v>2426</v>
      </c>
    </row>
    <row r="823" spans="1:2" ht="12.75">
      <c r="A823" t="s">
        <v>2427</v>
      </c>
      <c r="B823" t="s">
        <v>2428</v>
      </c>
    </row>
    <row r="824" spans="1:2" ht="12.75">
      <c r="A824" t="s">
        <v>2429</v>
      </c>
      <c r="B824" t="s">
        <v>2430</v>
      </c>
    </row>
    <row r="825" spans="1:2" ht="12.75">
      <c r="A825" t="s">
        <v>2431</v>
      </c>
      <c r="B825" t="s">
        <v>2432</v>
      </c>
    </row>
    <row r="826" spans="1:2" ht="12.75">
      <c r="A826" t="s">
        <v>2433</v>
      </c>
      <c r="B826" t="s">
        <v>2434</v>
      </c>
    </row>
    <row r="827" spans="1:2" ht="12.75">
      <c r="A827" t="s">
        <v>2435</v>
      </c>
      <c r="B827" t="s">
        <v>2436</v>
      </c>
    </row>
    <row r="828" spans="1:2" ht="12.75">
      <c r="A828" t="s">
        <v>2437</v>
      </c>
      <c r="B828" t="s">
        <v>2438</v>
      </c>
    </row>
    <row r="829" spans="1:2" ht="12.75">
      <c r="A829" t="s">
        <v>2439</v>
      </c>
      <c r="B829" t="s">
        <v>2440</v>
      </c>
    </row>
    <row r="830" spans="1:2" ht="12.75">
      <c r="A830" t="s">
        <v>2441</v>
      </c>
      <c r="B830" t="s">
        <v>2442</v>
      </c>
    </row>
    <row r="831" spans="1:2" ht="12.75">
      <c r="A831" t="s">
        <v>2443</v>
      </c>
      <c r="B831" t="s">
        <v>2444</v>
      </c>
    </row>
    <row r="832" spans="1:2" ht="12.75">
      <c r="A832" t="s">
        <v>2445</v>
      </c>
      <c r="B832" t="s">
        <v>2446</v>
      </c>
    </row>
    <row r="833" spans="1:2" ht="12.75">
      <c r="A833" t="s">
        <v>2447</v>
      </c>
      <c r="B833" t="s">
        <v>2448</v>
      </c>
    </row>
    <row r="834" spans="1:2" ht="12.75">
      <c r="A834" t="s">
        <v>2449</v>
      </c>
      <c r="B834" t="s">
        <v>2450</v>
      </c>
    </row>
    <row r="835" spans="1:2" ht="12.75">
      <c r="A835" t="s">
        <v>2451</v>
      </c>
      <c r="B835" t="s">
        <v>2452</v>
      </c>
    </row>
    <row r="836" spans="1:2" ht="12.75">
      <c r="A836" t="s">
        <v>2453</v>
      </c>
      <c r="B836" t="s">
        <v>2454</v>
      </c>
    </row>
    <row r="837" spans="1:2" ht="12.75">
      <c r="A837" t="s">
        <v>2455</v>
      </c>
      <c r="B837" t="s">
        <v>2456</v>
      </c>
    </row>
    <row r="838" spans="1:2" ht="12.75">
      <c r="A838" t="s">
        <v>2457</v>
      </c>
      <c r="B838" t="s">
        <v>2458</v>
      </c>
    </row>
    <row r="839" spans="1:2" ht="12.75">
      <c r="A839" t="s">
        <v>2459</v>
      </c>
      <c r="B839" t="s">
        <v>2460</v>
      </c>
    </row>
    <row r="840" spans="1:2" ht="12.75">
      <c r="A840" t="s">
        <v>2461</v>
      </c>
      <c r="B840" t="s">
        <v>2462</v>
      </c>
    </row>
    <row r="841" spans="1:2" ht="12.75">
      <c r="A841" t="s">
        <v>2463</v>
      </c>
      <c r="B841" t="s">
        <v>2464</v>
      </c>
    </row>
    <row r="842" spans="1:2" ht="12.75">
      <c r="A842" t="s">
        <v>2465</v>
      </c>
      <c r="B842" t="s">
        <v>2466</v>
      </c>
    </row>
    <row r="843" spans="1:2" ht="12.75">
      <c r="A843" t="s">
        <v>2467</v>
      </c>
      <c r="B843" t="s">
        <v>2468</v>
      </c>
    </row>
    <row r="844" spans="1:2" ht="12.75">
      <c r="A844" t="s">
        <v>2469</v>
      </c>
      <c r="B844" t="s">
        <v>2470</v>
      </c>
    </row>
    <row r="845" spans="1:2" ht="12.75">
      <c r="A845" t="s">
        <v>2471</v>
      </c>
      <c r="B845" t="s">
        <v>2472</v>
      </c>
    </row>
    <row r="846" spans="1:2" ht="12.75">
      <c r="A846" t="s">
        <v>2473</v>
      </c>
      <c r="B846" t="s">
        <v>2474</v>
      </c>
    </row>
    <row r="847" spans="1:2" ht="12.75">
      <c r="A847" t="s">
        <v>2475</v>
      </c>
      <c r="B847" t="s">
        <v>2476</v>
      </c>
    </row>
    <row r="848" spans="1:2" ht="12.75">
      <c r="A848" t="s">
        <v>2477</v>
      </c>
      <c r="B848" t="s">
        <v>2478</v>
      </c>
    </row>
    <row r="849" spans="1:2" ht="12.75">
      <c r="A849" t="s">
        <v>2479</v>
      </c>
      <c r="B849" t="s">
        <v>2480</v>
      </c>
    </row>
    <row r="850" spans="1:2" ht="12.75">
      <c r="A850" t="s">
        <v>2481</v>
      </c>
      <c r="B850" t="s">
        <v>2482</v>
      </c>
    </row>
    <row r="851" spans="1:2" ht="12.75">
      <c r="A851" t="s">
        <v>2483</v>
      </c>
      <c r="B851" t="s">
        <v>2484</v>
      </c>
    </row>
    <row r="852" spans="1:2" ht="12.75">
      <c r="A852" t="s">
        <v>2485</v>
      </c>
      <c r="B852" t="s">
        <v>2486</v>
      </c>
    </row>
    <row r="853" spans="1:2" ht="12.75">
      <c r="A853" t="s">
        <v>2487</v>
      </c>
      <c r="B853" t="s">
        <v>2488</v>
      </c>
    </row>
    <row r="854" spans="1:2" ht="12.75">
      <c r="A854" t="s">
        <v>2489</v>
      </c>
      <c r="B854" t="s">
        <v>2490</v>
      </c>
    </row>
    <row r="855" spans="1:2" ht="12.75">
      <c r="A855" t="s">
        <v>2491</v>
      </c>
      <c r="B855" t="s">
        <v>2492</v>
      </c>
    </row>
    <row r="856" spans="1:2" ht="12.75">
      <c r="A856" t="s">
        <v>2493</v>
      </c>
      <c r="B856" t="s">
        <v>2494</v>
      </c>
    </row>
    <row r="857" spans="1:2" ht="12.75">
      <c r="A857" t="s">
        <v>2495</v>
      </c>
      <c r="B857" t="s">
        <v>2496</v>
      </c>
    </row>
    <row r="858" spans="1:2" ht="12.75">
      <c r="A858" t="s">
        <v>2497</v>
      </c>
      <c r="B858" t="s">
        <v>2498</v>
      </c>
    </row>
    <row r="859" spans="1:2" ht="12.75">
      <c r="A859" t="s">
        <v>2499</v>
      </c>
      <c r="B859" t="s">
        <v>2500</v>
      </c>
    </row>
    <row r="860" spans="1:2" ht="12.75">
      <c r="A860" t="s">
        <v>2501</v>
      </c>
      <c r="B860" t="s">
        <v>2502</v>
      </c>
    </row>
    <row r="861" spans="1:2" ht="12.75">
      <c r="A861" t="s">
        <v>2503</v>
      </c>
      <c r="B861" t="s">
        <v>2504</v>
      </c>
    </row>
    <row r="862" spans="1:2" ht="12.75">
      <c r="A862" t="s">
        <v>2505</v>
      </c>
      <c r="B862" t="s">
        <v>2506</v>
      </c>
    </row>
    <row r="863" spans="1:2" ht="12.75">
      <c r="A863" t="s">
        <v>2507</v>
      </c>
      <c r="B863" t="s">
        <v>2508</v>
      </c>
    </row>
    <row r="864" spans="1:2" ht="12.75">
      <c r="A864" t="s">
        <v>2509</v>
      </c>
      <c r="B864" t="s">
        <v>2510</v>
      </c>
    </row>
    <row r="865" spans="1:2" ht="12.75">
      <c r="A865" t="s">
        <v>2511</v>
      </c>
      <c r="B865" t="s">
        <v>2512</v>
      </c>
    </row>
    <row r="866" spans="1:2" ht="12.75">
      <c r="A866" t="s">
        <v>2513</v>
      </c>
      <c r="B866" t="s">
        <v>2514</v>
      </c>
    </row>
    <row r="867" spans="1:2" ht="12.75">
      <c r="A867" t="s">
        <v>2515</v>
      </c>
      <c r="B867" t="s">
        <v>2516</v>
      </c>
    </row>
    <row r="868" spans="1:2" ht="12.75">
      <c r="A868" t="s">
        <v>2517</v>
      </c>
      <c r="B868" t="s">
        <v>2518</v>
      </c>
    </row>
    <row r="869" spans="1:2" ht="12.75">
      <c r="A869" t="s">
        <v>2519</v>
      </c>
      <c r="B869" t="s">
        <v>2520</v>
      </c>
    </row>
    <row r="870" spans="1:2" ht="12.75">
      <c r="A870" t="s">
        <v>2521</v>
      </c>
      <c r="B870" t="s">
        <v>2522</v>
      </c>
    </row>
    <row r="871" spans="1:2" ht="12.75">
      <c r="A871" t="s">
        <v>2523</v>
      </c>
      <c r="B871" t="s">
        <v>2524</v>
      </c>
    </row>
    <row r="872" spans="1:2" ht="12.75">
      <c r="A872" t="s">
        <v>2525</v>
      </c>
      <c r="B872" t="s">
        <v>2526</v>
      </c>
    </row>
    <row r="873" spans="1:2" ht="12.75">
      <c r="A873" t="s">
        <v>2527</v>
      </c>
      <c r="B873" t="s">
        <v>2528</v>
      </c>
    </row>
    <row r="874" spans="1:2" ht="12.75">
      <c r="A874" t="s">
        <v>2529</v>
      </c>
      <c r="B874" t="s">
        <v>2530</v>
      </c>
    </row>
    <row r="875" spans="1:2" ht="12.75">
      <c r="A875" t="s">
        <v>2531</v>
      </c>
      <c r="B875" t="s">
        <v>2532</v>
      </c>
    </row>
    <row r="876" spans="1:2" ht="12.75">
      <c r="A876" t="s">
        <v>2533</v>
      </c>
      <c r="B876" t="s">
        <v>2534</v>
      </c>
    </row>
    <row r="877" spans="1:2" ht="12.75">
      <c r="A877" t="s">
        <v>2535</v>
      </c>
      <c r="B877" t="s">
        <v>2536</v>
      </c>
    </row>
    <row r="878" spans="1:2" ht="12.75">
      <c r="A878" t="s">
        <v>2537</v>
      </c>
      <c r="B878" t="s">
        <v>2538</v>
      </c>
    </row>
    <row r="879" spans="1:2" ht="12.75">
      <c r="A879" t="s">
        <v>2539</v>
      </c>
      <c r="B879" t="s">
        <v>2540</v>
      </c>
    </row>
    <row r="880" spans="1:2" ht="12.75">
      <c r="A880" t="s">
        <v>2541</v>
      </c>
      <c r="B880" t="s">
        <v>2542</v>
      </c>
    </row>
    <row r="881" spans="1:2" ht="12.75">
      <c r="A881" t="s">
        <v>2543</v>
      </c>
      <c r="B881" t="s">
        <v>2544</v>
      </c>
    </row>
    <row r="882" spans="1:2" ht="12.75">
      <c r="A882" t="s">
        <v>2545</v>
      </c>
      <c r="B882" t="s">
        <v>2546</v>
      </c>
    </row>
    <row r="883" spans="1:2" ht="12.75">
      <c r="A883" t="s">
        <v>2547</v>
      </c>
      <c r="B883" t="s">
        <v>2548</v>
      </c>
    </row>
    <row r="884" spans="1:2" ht="12.75">
      <c r="A884" t="s">
        <v>2549</v>
      </c>
      <c r="B884" t="s">
        <v>2550</v>
      </c>
    </row>
    <row r="885" spans="1:2" ht="12.75">
      <c r="A885" t="s">
        <v>2551</v>
      </c>
      <c r="B885" t="s">
        <v>2552</v>
      </c>
    </row>
    <row r="886" spans="1:2" ht="12.75">
      <c r="A886" t="s">
        <v>2553</v>
      </c>
      <c r="B886" t="s">
        <v>2554</v>
      </c>
    </row>
    <row r="887" spans="1:2" ht="12.75">
      <c r="A887" t="s">
        <v>2555</v>
      </c>
      <c r="B887" t="s">
        <v>2556</v>
      </c>
    </row>
    <row r="888" spans="1:2" ht="12.75">
      <c r="A888" t="s">
        <v>2557</v>
      </c>
      <c r="B888" t="s">
        <v>2558</v>
      </c>
    </row>
    <row r="889" spans="1:2" ht="12.75">
      <c r="A889" t="s">
        <v>2559</v>
      </c>
      <c r="B889" t="s">
        <v>2560</v>
      </c>
    </row>
    <row r="890" spans="1:2" ht="12.75">
      <c r="A890" t="s">
        <v>2561</v>
      </c>
      <c r="B890" t="s">
        <v>2562</v>
      </c>
    </row>
    <row r="891" spans="1:2" ht="12.75">
      <c r="A891" t="s">
        <v>2563</v>
      </c>
      <c r="B891" t="s">
        <v>2564</v>
      </c>
    </row>
    <row r="892" spans="1:2" ht="12.75">
      <c r="A892" t="s">
        <v>2565</v>
      </c>
      <c r="B892" t="s">
        <v>2566</v>
      </c>
    </row>
    <row r="893" spans="1:2" ht="12.75">
      <c r="A893" t="s">
        <v>2567</v>
      </c>
      <c r="B893" t="s">
        <v>2568</v>
      </c>
    </row>
    <row r="894" spans="1:2" ht="12.75">
      <c r="A894" t="s">
        <v>2569</v>
      </c>
      <c r="B894" t="s">
        <v>2570</v>
      </c>
    </row>
    <row r="895" spans="1:2" ht="12.75">
      <c r="A895" t="s">
        <v>2571</v>
      </c>
      <c r="B895" t="s">
        <v>2572</v>
      </c>
    </row>
    <row r="896" spans="1:2" ht="12.75">
      <c r="A896" t="s">
        <v>2573</v>
      </c>
      <c r="B896" t="s">
        <v>2574</v>
      </c>
    </row>
    <row r="897" spans="1:2" ht="12.75">
      <c r="A897" t="s">
        <v>2575</v>
      </c>
      <c r="B897" t="s">
        <v>2576</v>
      </c>
    </row>
    <row r="898" spans="1:2" ht="12.75">
      <c r="A898" t="s">
        <v>2577</v>
      </c>
      <c r="B898" t="s">
        <v>2578</v>
      </c>
    </row>
    <row r="899" spans="1:2" ht="12.75">
      <c r="A899" t="s">
        <v>2579</v>
      </c>
      <c r="B899" t="s">
        <v>2580</v>
      </c>
    </row>
    <row r="900" spans="1:2" ht="12.75">
      <c r="A900" t="s">
        <v>2581</v>
      </c>
      <c r="B900" t="s">
        <v>2582</v>
      </c>
    </row>
    <row r="901" spans="1:2" ht="12.75">
      <c r="A901" t="s">
        <v>2583</v>
      </c>
      <c r="B901" t="s">
        <v>2584</v>
      </c>
    </row>
    <row r="902" spans="1:2" ht="12.75">
      <c r="A902" t="s">
        <v>2585</v>
      </c>
      <c r="B902" t="s">
        <v>2586</v>
      </c>
    </row>
    <row r="903" spans="1:2" ht="12.75">
      <c r="A903" t="s">
        <v>2587</v>
      </c>
      <c r="B903" t="s">
        <v>2588</v>
      </c>
    </row>
    <row r="904" spans="1:2" ht="12.75">
      <c r="A904" t="s">
        <v>2589</v>
      </c>
      <c r="B904" t="s">
        <v>2590</v>
      </c>
    </row>
    <row r="905" spans="1:2" ht="12.75">
      <c r="A905" t="s">
        <v>2591</v>
      </c>
      <c r="B905" t="s">
        <v>2592</v>
      </c>
    </row>
    <row r="906" spans="1:2" ht="12.75">
      <c r="A906" t="s">
        <v>2593</v>
      </c>
      <c r="B906" t="s">
        <v>2594</v>
      </c>
    </row>
    <row r="907" spans="1:2" ht="12.75">
      <c r="A907" t="s">
        <v>2595</v>
      </c>
      <c r="B907" t="s">
        <v>2596</v>
      </c>
    </row>
    <row r="908" spans="1:2" ht="12.75">
      <c r="A908" t="s">
        <v>2597</v>
      </c>
      <c r="B908" t="s">
        <v>2598</v>
      </c>
    </row>
    <row r="909" spans="1:2" ht="12.75">
      <c r="A909" t="s">
        <v>2599</v>
      </c>
      <c r="B909" t="s">
        <v>2600</v>
      </c>
    </row>
    <row r="910" spans="1:2" ht="12.75">
      <c r="A910" t="s">
        <v>2601</v>
      </c>
      <c r="B910" t="s">
        <v>2602</v>
      </c>
    </row>
    <row r="911" spans="1:2" ht="12.75">
      <c r="A911" t="s">
        <v>2603</v>
      </c>
      <c r="B911" t="s">
        <v>2604</v>
      </c>
    </row>
    <row r="912" spans="1:2" ht="12.75">
      <c r="A912" t="s">
        <v>2605</v>
      </c>
      <c r="B912" t="s">
        <v>2606</v>
      </c>
    </row>
    <row r="913" spans="1:2" ht="12.75">
      <c r="A913" t="s">
        <v>2607</v>
      </c>
      <c r="B913" t="s">
        <v>2608</v>
      </c>
    </row>
    <row r="914" spans="1:2" ht="12.75">
      <c r="A914" t="s">
        <v>2609</v>
      </c>
      <c r="B914" t="s">
        <v>2610</v>
      </c>
    </row>
    <row r="915" spans="1:2" ht="12.75">
      <c r="A915" t="s">
        <v>2611</v>
      </c>
      <c r="B915" t="s">
        <v>2612</v>
      </c>
    </row>
    <row r="916" spans="1:2" ht="12.75">
      <c r="A916" t="s">
        <v>2613</v>
      </c>
      <c r="B916" t="s">
        <v>2614</v>
      </c>
    </row>
    <row r="917" spans="1:2" ht="12.75">
      <c r="A917" t="s">
        <v>2615</v>
      </c>
      <c r="B917" t="s">
        <v>2616</v>
      </c>
    </row>
    <row r="918" spans="1:2" ht="12.75">
      <c r="A918" t="s">
        <v>2617</v>
      </c>
      <c r="B918" t="s">
        <v>2618</v>
      </c>
    </row>
    <row r="919" spans="1:2" ht="12.75">
      <c r="A919" t="s">
        <v>2619</v>
      </c>
      <c r="B919" t="s">
        <v>2620</v>
      </c>
    </row>
    <row r="920" spans="1:2" ht="12.75">
      <c r="A920" t="s">
        <v>2621</v>
      </c>
      <c r="B920" t="s">
        <v>2622</v>
      </c>
    </row>
    <row r="921" spans="1:2" ht="12.75">
      <c r="A921" t="s">
        <v>2623</v>
      </c>
      <c r="B921" t="s">
        <v>2624</v>
      </c>
    </row>
    <row r="922" spans="1:2" ht="12.75">
      <c r="A922" t="s">
        <v>2625</v>
      </c>
      <c r="B922" t="s">
        <v>2626</v>
      </c>
    </row>
    <row r="923" spans="1:2" ht="12.75">
      <c r="A923" t="s">
        <v>2627</v>
      </c>
      <c r="B923" t="s">
        <v>2628</v>
      </c>
    </row>
    <row r="924" spans="1:2" ht="12.75">
      <c r="A924" t="s">
        <v>2629</v>
      </c>
      <c r="B924" t="s">
        <v>2630</v>
      </c>
    </row>
    <row r="925" spans="1:2" ht="12.75">
      <c r="A925" t="s">
        <v>2631</v>
      </c>
      <c r="B925" t="s">
        <v>2632</v>
      </c>
    </row>
    <row r="926" spans="1:2" ht="12.75">
      <c r="A926" t="s">
        <v>2633</v>
      </c>
      <c r="B926" t="s">
        <v>2634</v>
      </c>
    </row>
    <row r="927" spans="1:2" ht="12.75">
      <c r="A927" t="s">
        <v>2635</v>
      </c>
      <c r="B927" t="s">
        <v>2636</v>
      </c>
    </row>
    <row r="928" spans="1:2" ht="12.75">
      <c r="A928" t="s">
        <v>2637</v>
      </c>
      <c r="B928" t="s">
        <v>2638</v>
      </c>
    </row>
    <row r="929" spans="1:2" ht="12.75">
      <c r="A929" t="s">
        <v>2639</v>
      </c>
      <c r="B929" t="s">
        <v>2640</v>
      </c>
    </row>
    <row r="930" spans="1:2" ht="12.75">
      <c r="A930" t="s">
        <v>2641</v>
      </c>
      <c r="B930" t="s">
        <v>2642</v>
      </c>
    </row>
    <row r="931" spans="1:2" ht="12.75">
      <c r="A931" t="s">
        <v>2643</v>
      </c>
      <c r="B931" t="s">
        <v>2644</v>
      </c>
    </row>
    <row r="932" spans="1:2" ht="12.75">
      <c r="A932" t="s">
        <v>2645</v>
      </c>
      <c r="B932" t="s">
        <v>2646</v>
      </c>
    </row>
    <row r="933" spans="1:2" ht="12.75">
      <c r="A933" t="s">
        <v>2647</v>
      </c>
      <c r="B933" t="s">
        <v>2648</v>
      </c>
    </row>
    <row r="934" spans="1:2" ht="12.75">
      <c r="A934" t="s">
        <v>2649</v>
      </c>
      <c r="B934" t="s">
        <v>2650</v>
      </c>
    </row>
    <row r="935" spans="1:2" ht="12.75">
      <c r="A935" t="s">
        <v>2651</v>
      </c>
      <c r="B935" t="s">
        <v>2652</v>
      </c>
    </row>
    <row r="936" spans="1:2" ht="12.75">
      <c r="A936" t="s">
        <v>2653</v>
      </c>
      <c r="B936" t="s">
        <v>2654</v>
      </c>
    </row>
    <row r="937" spans="1:2" ht="12.75">
      <c r="A937" t="s">
        <v>2655</v>
      </c>
      <c r="B937" t="s">
        <v>2656</v>
      </c>
    </row>
    <row r="938" spans="1:2" ht="12.75">
      <c r="A938" t="s">
        <v>2657</v>
      </c>
      <c r="B938" t="s">
        <v>2658</v>
      </c>
    </row>
    <row r="939" spans="1:2" ht="12.75">
      <c r="A939" t="s">
        <v>2659</v>
      </c>
      <c r="B939" t="s">
        <v>2660</v>
      </c>
    </row>
    <row r="940" spans="1:2" ht="12.75">
      <c r="A940" t="s">
        <v>2661</v>
      </c>
      <c r="B940" t="s">
        <v>2662</v>
      </c>
    </row>
    <row r="941" spans="1:2" ht="12.75">
      <c r="A941" t="s">
        <v>2663</v>
      </c>
      <c r="B941" t="s">
        <v>2664</v>
      </c>
    </row>
    <row r="942" spans="1:2" ht="12.75">
      <c r="A942" t="s">
        <v>2665</v>
      </c>
      <c r="B942" t="s">
        <v>2666</v>
      </c>
    </row>
    <row r="943" spans="1:2" ht="12.75">
      <c r="A943" t="s">
        <v>2667</v>
      </c>
      <c r="B943" t="s">
        <v>2668</v>
      </c>
    </row>
    <row r="944" spans="1:2" ht="12.75">
      <c r="A944" t="s">
        <v>2669</v>
      </c>
      <c r="B944" t="s">
        <v>2670</v>
      </c>
    </row>
    <row r="945" spans="1:2" ht="12.75">
      <c r="A945" t="s">
        <v>2671</v>
      </c>
      <c r="B945" t="s">
        <v>2672</v>
      </c>
    </row>
    <row r="946" spans="1:2" ht="12.75">
      <c r="A946" t="s">
        <v>2673</v>
      </c>
      <c r="B946" t="s">
        <v>2674</v>
      </c>
    </row>
    <row r="947" spans="1:2" ht="12.75">
      <c r="A947" t="s">
        <v>2675</v>
      </c>
      <c r="B947" t="s">
        <v>2676</v>
      </c>
    </row>
    <row r="948" spans="1:2" ht="12.75">
      <c r="A948" t="s">
        <v>2677</v>
      </c>
      <c r="B948" t="s">
        <v>2678</v>
      </c>
    </row>
    <row r="949" spans="1:2" ht="12.75">
      <c r="A949" t="s">
        <v>2679</v>
      </c>
      <c r="B949" t="s">
        <v>2680</v>
      </c>
    </row>
    <row r="950" spans="1:2" ht="12.75">
      <c r="A950" t="s">
        <v>2681</v>
      </c>
      <c r="B950" t="s">
        <v>2682</v>
      </c>
    </row>
    <row r="951" spans="1:2" ht="12.75">
      <c r="A951" t="s">
        <v>2683</v>
      </c>
      <c r="B951" t="s">
        <v>2684</v>
      </c>
    </row>
    <row r="952" spans="1:2" ht="12.75">
      <c r="A952" t="s">
        <v>2685</v>
      </c>
      <c r="B952" t="s">
        <v>2686</v>
      </c>
    </row>
    <row r="953" spans="1:2" ht="12.75">
      <c r="A953" t="s">
        <v>2687</v>
      </c>
      <c r="B953" t="s">
        <v>2688</v>
      </c>
    </row>
    <row r="954" spans="1:2" ht="12.75">
      <c r="A954" t="s">
        <v>2689</v>
      </c>
      <c r="B954" t="s">
        <v>2690</v>
      </c>
    </row>
    <row r="955" spans="1:2" ht="12.75">
      <c r="A955" t="s">
        <v>2691</v>
      </c>
      <c r="B955" t="s">
        <v>2692</v>
      </c>
    </row>
    <row r="956" spans="1:2" ht="12.75">
      <c r="A956" t="s">
        <v>2693</v>
      </c>
      <c r="B956" t="s">
        <v>2694</v>
      </c>
    </row>
    <row r="957" spans="1:2" ht="12.75">
      <c r="A957" t="s">
        <v>2695</v>
      </c>
      <c r="B957" t="s">
        <v>2696</v>
      </c>
    </row>
    <row r="958" spans="1:2" ht="12.75">
      <c r="A958" t="s">
        <v>2697</v>
      </c>
      <c r="B958" t="s">
        <v>2698</v>
      </c>
    </row>
    <row r="959" spans="1:2" ht="12.75">
      <c r="A959" t="s">
        <v>2699</v>
      </c>
      <c r="B959" t="s">
        <v>2700</v>
      </c>
    </row>
    <row r="960" spans="1:2" ht="12.75">
      <c r="A960" t="s">
        <v>2701</v>
      </c>
      <c r="B960" t="s">
        <v>2702</v>
      </c>
    </row>
    <row r="961" spans="1:2" ht="12.75">
      <c r="A961" t="s">
        <v>2703</v>
      </c>
      <c r="B961" t="s">
        <v>2704</v>
      </c>
    </row>
    <row r="962" spans="1:2" ht="12.75">
      <c r="A962" t="s">
        <v>2705</v>
      </c>
      <c r="B962" t="s">
        <v>2706</v>
      </c>
    </row>
    <row r="963" spans="1:2" ht="12.75">
      <c r="A963" t="s">
        <v>2707</v>
      </c>
      <c r="B963" t="s">
        <v>2708</v>
      </c>
    </row>
    <row r="964" spans="1:2" ht="12.75">
      <c r="A964" t="s">
        <v>2709</v>
      </c>
      <c r="B964" t="s">
        <v>2710</v>
      </c>
    </row>
    <row r="965" spans="1:2" ht="12.75">
      <c r="A965" t="s">
        <v>2711</v>
      </c>
      <c r="B965" t="s">
        <v>2712</v>
      </c>
    </row>
    <row r="966" spans="1:2" ht="12.75">
      <c r="A966" t="s">
        <v>2713</v>
      </c>
      <c r="B966" t="s">
        <v>2714</v>
      </c>
    </row>
    <row r="967" spans="1:2" ht="12.75">
      <c r="A967" t="s">
        <v>2715</v>
      </c>
      <c r="B967" t="s">
        <v>2716</v>
      </c>
    </row>
    <row r="968" spans="1:2" ht="12.75">
      <c r="A968" t="s">
        <v>2717</v>
      </c>
      <c r="B968" t="s">
        <v>2718</v>
      </c>
    </row>
    <row r="969" spans="1:2" ht="12.75">
      <c r="A969" t="s">
        <v>2719</v>
      </c>
      <c r="B969" t="s">
        <v>2720</v>
      </c>
    </row>
    <row r="970" spans="1:2" ht="12.75">
      <c r="A970" t="s">
        <v>2721</v>
      </c>
      <c r="B970" t="s">
        <v>2722</v>
      </c>
    </row>
    <row r="971" spans="1:2" ht="12.75">
      <c r="A971" t="s">
        <v>2723</v>
      </c>
      <c r="B971" t="s">
        <v>2724</v>
      </c>
    </row>
    <row r="972" spans="1:2" ht="12.75">
      <c r="A972" t="s">
        <v>2725</v>
      </c>
      <c r="B972" t="s">
        <v>2726</v>
      </c>
    </row>
    <row r="973" spans="1:2" ht="12.75">
      <c r="A973" t="s">
        <v>2727</v>
      </c>
      <c r="B973" t="s">
        <v>2728</v>
      </c>
    </row>
    <row r="974" spans="1:2" ht="12.75">
      <c r="A974" t="s">
        <v>2729</v>
      </c>
      <c r="B974" t="s">
        <v>2730</v>
      </c>
    </row>
    <row r="975" spans="1:2" ht="12.75">
      <c r="A975" t="s">
        <v>2731</v>
      </c>
      <c r="B975" t="s">
        <v>2732</v>
      </c>
    </row>
    <row r="976" spans="1:2" ht="12.75">
      <c r="A976" t="s">
        <v>2733</v>
      </c>
      <c r="B976" t="s">
        <v>2734</v>
      </c>
    </row>
    <row r="977" spans="1:2" ht="12.75">
      <c r="A977" t="s">
        <v>2735</v>
      </c>
      <c r="B977" t="s">
        <v>2736</v>
      </c>
    </row>
    <row r="978" spans="1:2" ht="12.75">
      <c r="A978" t="s">
        <v>2737</v>
      </c>
      <c r="B978" t="s">
        <v>2738</v>
      </c>
    </row>
    <row r="979" spans="1:2" ht="12.75">
      <c r="A979" t="s">
        <v>2739</v>
      </c>
      <c r="B979" t="s">
        <v>2740</v>
      </c>
    </row>
    <row r="980" spans="1:2" ht="12.75">
      <c r="A980" t="s">
        <v>2741</v>
      </c>
      <c r="B980" t="s">
        <v>2742</v>
      </c>
    </row>
    <row r="981" spans="1:2" ht="12.75">
      <c r="A981" t="s">
        <v>2743</v>
      </c>
      <c r="B981" t="s">
        <v>2744</v>
      </c>
    </row>
    <row r="982" spans="1:2" ht="12.75">
      <c r="A982" t="s">
        <v>2745</v>
      </c>
      <c r="B982" t="s">
        <v>2746</v>
      </c>
    </row>
    <row r="983" spans="1:2" ht="12.75">
      <c r="A983" t="s">
        <v>2747</v>
      </c>
      <c r="B983" t="s">
        <v>2748</v>
      </c>
    </row>
    <row r="984" spans="1:2" ht="12.75">
      <c r="A984" t="s">
        <v>2749</v>
      </c>
      <c r="B984" t="s">
        <v>2750</v>
      </c>
    </row>
    <row r="985" spans="1:2" ht="12.75">
      <c r="A985" t="s">
        <v>2751</v>
      </c>
      <c r="B985" t="s">
        <v>2752</v>
      </c>
    </row>
    <row r="986" spans="1:2" ht="12.75">
      <c r="A986" t="s">
        <v>2753</v>
      </c>
      <c r="B986" t="s">
        <v>2754</v>
      </c>
    </row>
    <row r="987" spans="1:2" ht="12.75">
      <c r="A987" t="s">
        <v>2755</v>
      </c>
      <c r="B987" t="s">
        <v>2756</v>
      </c>
    </row>
    <row r="988" spans="1:2" ht="12.75">
      <c r="A988" t="s">
        <v>2757</v>
      </c>
      <c r="B988" t="s">
        <v>2758</v>
      </c>
    </row>
    <row r="989" spans="1:2" ht="12.75">
      <c r="A989" t="s">
        <v>2759</v>
      </c>
      <c r="B989" t="s">
        <v>2760</v>
      </c>
    </row>
    <row r="990" spans="1:2" ht="12.75">
      <c r="A990" t="s">
        <v>2761</v>
      </c>
      <c r="B990" t="s">
        <v>2762</v>
      </c>
    </row>
    <row r="991" spans="1:2" ht="12.75">
      <c r="A991" t="s">
        <v>2763</v>
      </c>
      <c r="B991" t="s">
        <v>2764</v>
      </c>
    </row>
    <row r="992" spans="1:2" ht="12.75">
      <c r="A992" t="s">
        <v>2765</v>
      </c>
      <c r="B992" t="s">
        <v>2766</v>
      </c>
    </row>
    <row r="993" spans="1:2" ht="12.75">
      <c r="A993" t="s">
        <v>2767</v>
      </c>
      <c r="B993" t="s">
        <v>2768</v>
      </c>
    </row>
    <row r="994" spans="1:2" ht="12.75">
      <c r="A994" t="s">
        <v>2769</v>
      </c>
      <c r="B994" t="s">
        <v>2770</v>
      </c>
    </row>
    <row r="995" spans="1:2" ht="12.75">
      <c r="A995" t="s">
        <v>2771</v>
      </c>
      <c r="B995" t="s">
        <v>2772</v>
      </c>
    </row>
    <row r="996" spans="1:2" ht="12.75">
      <c r="A996" t="s">
        <v>2773</v>
      </c>
      <c r="B996" t="s">
        <v>2774</v>
      </c>
    </row>
    <row r="997" spans="1:2" ht="12.75">
      <c r="A997" t="s">
        <v>2775</v>
      </c>
      <c r="B997" t="s">
        <v>2776</v>
      </c>
    </row>
    <row r="998" spans="1:2" ht="12.75">
      <c r="A998" t="s">
        <v>2777</v>
      </c>
      <c r="B998" t="s">
        <v>2778</v>
      </c>
    </row>
    <row r="999" spans="1:2" ht="12.75">
      <c r="A999" t="s">
        <v>2779</v>
      </c>
      <c r="B999" t="s">
        <v>2780</v>
      </c>
    </row>
    <row r="1000" spans="1:2" ht="12.75">
      <c r="A1000" t="s">
        <v>2781</v>
      </c>
      <c r="B1000" t="s">
        <v>2782</v>
      </c>
    </row>
    <row r="1001" spans="1:2" ht="12.75">
      <c r="A1001" t="s">
        <v>2783</v>
      </c>
      <c r="B1001" t="s">
        <v>2784</v>
      </c>
    </row>
    <row r="1002" spans="1:2" ht="12.75">
      <c r="A1002" t="s">
        <v>2785</v>
      </c>
      <c r="B1002" t="s">
        <v>2786</v>
      </c>
    </row>
    <row r="1003" spans="1:2" ht="12.75">
      <c r="A1003" t="s">
        <v>2787</v>
      </c>
      <c r="B1003" t="s">
        <v>2788</v>
      </c>
    </row>
    <row r="1004" spans="1:2" ht="12.75">
      <c r="A1004" t="s">
        <v>2789</v>
      </c>
      <c r="B1004" t="s">
        <v>2790</v>
      </c>
    </row>
    <row r="1005" spans="1:2" ht="12.75">
      <c r="A1005" t="s">
        <v>2791</v>
      </c>
      <c r="B1005" t="s">
        <v>2792</v>
      </c>
    </row>
    <row r="1006" spans="1:2" ht="12.75">
      <c r="A1006" t="s">
        <v>2793</v>
      </c>
      <c r="B1006" t="s">
        <v>2794</v>
      </c>
    </row>
    <row r="1007" spans="1:2" ht="12.75">
      <c r="A1007" t="s">
        <v>2795</v>
      </c>
      <c r="B1007" t="s">
        <v>2796</v>
      </c>
    </row>
    <row r="1008" spans="1:2" ht="12.75">
      <c r="A1008" t="s">
        <v>2797</v>
      </c>
      <c r="B1008" t="s">
        <v>2798</v>
      </c>
    </row>
    <row r="1009" spans="1:2" ht="12.75">
      <c r="A1009" t="s">
        <v>2799</v>
      </c>
      <c r="B1009" t="s">
        <v>2800</v>
      </c>
    </row>
    <row r="1010" spans="1:2" ht="12.75">
      <c r="A1010" t="s">
        <v>2801</v>
      </c>
      <c r="B1010" t="s">
        <v>2802</v>
      </c>
    </row>
    <row r="1011" spans="1:2" ht="12.75">
      <c r="A1011" t="s">
        <v>2803</v>
      </c>
      <c r="B1011" t="s">
        <v>2804</v>
      </c>
    </row>
    <row r="1012" spans="1:2" ht="12.75">
      <c r="A1012" t="s">
        <v>2805</v>
      </c>
      <c r="B1012" t="s">
        <v>2806</v>
      </c>
    </row>
    <row r="1013" spans="1:2" ht="12.75">
      <c r="A1013" t="s">
        <v>2807</v>
      </c>
      <c r="B1013" t="s">
        <v>2808</v>
      </c>
    </row>
    <row r="1014" spans="1:2" ht="12.75">
      <c r="A1014" t="s">
        <v>2809</v>
      </c>
      <c r="B1014" t="s">
        <v>2810</v>
      </c>
    </row>
    <row r="1015" spans="1:2" ht="12.75">
      <c r="A1015" t="s">
        <v>2811</v>
      </c>
      <c r="B1015" t="s">
        <v>2812</v>
      </c>
    </row>
    <row r="1016" spans="1:2" ht="12.75">
      <c r="A1016" t="s">
        <v>2813</v>
      </c>
      <c r="B1016" t="s">
        <v>2814</v>
      </c>
    </row>
    <row r="1017" spans="1:2" ht="12.75">
      <c r="A1017" t="s">
        <v>2815</v>
      </c>
      <c r="B1017" t="s">
        <v>2816</v>
      </c>
    </row>
    <row r="1018" spans="1:2" ht="12.75">
      <c r="A1018" t="s">
        <v>2817</v>
      </c>
      <c r="B1018" t="s">
        <v>2818</v>
      </c>
    </row>
    <row r="1019" spans="1:2" ht="12.75">
      <c r="A1019" t="s">
        <v>2819</v>
      </c>
      <c r="B1019" t="s">
        <v>2820</v>
      </c>
    </row>
    <row r="1020" spans="1:2" ht="12.75">
      <c r="A1020" t="s">
        <v>2821</v>
      </c>
      <c r="B1020" t="s">
        <v>2822</v>
      </c>
    </row>
    <row r="1021" spans="1:2" ht="12.75">
      <c r="A1021" t="s">
        <v>2823</v>
      </c>
      <c r="B1021" t="s">
        <v>2824</v>
      </c>
    </row>
    <row r="1022" spans="1:2" ht="12.75">
      <c r="A1022" t="s">
        <v>2825</v>
      </c>
      <c r="B1022" t="s">
        <v>2826</v>
      </c>
    </row>
    <row r="1023" spans="1:2" ht="12.75">
      <c r="A1023" t="s">
        <v>2827</v>
      </c>
      <c r="B1023" t="s">
        <v>2828</v>
      </c>
    </row>
    <row r="1024" spans="1:2" ht="12.75">
      <c r="A1024" t="s">
        <v>2829</v>
      </c>
      <c r="B1024" t="s">
        <v>2830</v>
      </c>
    </row>
    <row r="1025" spans="1:2" ht="12.75">
      <c r="A1025" t="s">
        <v>2831</v>
      </c>
      <c r="B1025" t="s">
        <v>2832</v>
      </c>
    </row>
    <row r="1026" spans="1:2" ht="12.75">
      <c r="A1026" t="s">
        <v>2833</v>
      </c>
      <c r="B1026" t="s">
        <v>2834</v>
      </c>
    </row>
    <row r="1027" spans="1:2" ht="12.75">
      <c r="A1027" t="s">
        <v>2835</v>
      </c>
      <c r="B1027" t="s">
        <v>2836</v>
      </c>
    </row>
    <row r="1028" spans="1:2" ht="12.75">
      <c r="A1028" t="s">
        <v>2837</v>
      </c>
      <c r="B1028" t="s">
        <v>2838</v>
      </c>
    </row>
    <row r="1029" spans="1:2" ht="12.75">
      <c r="A1029" t="s">
        <v>2839</v>
      </c>
      <c r="B1029" t="s">
        <v>2840</v>
      </c>
    </row>
    <row r="1030" spans="1:2" ht="12.75">
      <c r="A1030" t="s">
        <v>2841</v>
      </c>
      <c r="B1030" t="s">
        <v>2842</v>
      </c>
    </row>
    <row r="1031" spans="1:2" ht="12.75">
      <c r="A1031" t="s">
        <v>2843</v>
      </c>
      <c r="B1031" t="s">
        <v>2844</v>
      </c>
    </row>
    <row r="1032" spans="1:2" ht="12.75">
      <c r="A1032" t="s">
        <v>2845</v>
      </c>
      <c r="B1032" t="s">
        <v>2846</v>
      </c>
    </row>
    <row r="1033" spans="1:2" ht="12.75">
      <c r="A1033" t="s">
        <v>2847</v>
      </c>
      <c r="B1033" t="s">
        <v>2848</v>
      </c>
    </row>
    <row r="1034" spans="1:2" ht="12.75">
      <c r="A1034" t="s">
        <v>2849</v>
      </c>
      <c r="B1034" t="s">
        <v>2850</v>
      </c>
    </row>
    <row r="1035" spans="1:2" ht="12.75">
      <c r="A1035" t="s">
        <v>2851</v>
      </c>
      <c r="B1035" t="s">
        <v>2852</v>
      </c>
    </row>
    <row r="1036" spans="1:2" ht="12.75">
      <c r="A1036" t="s">
        <v>2853</v>
      </c>
      <c r="B1036" t="s">
        <v>2854</v>
      </c>
    </row>
    <row r="1037" spans="1:2" ht="12.75">
      <c r="A1037" t="s">
        <v>2855</v>
      </c>
      <c r="B1037" t="s">
        <v>2856</v>
      </c>
    </row>
    <row r="1038" spans="1:2" ht="12.75">
      <c r="A1038" t="s">
        <v>2857</v>
      </c>
      <c r="B1038" t="s">
        <v>2858</v>
      </c>
    </row>
    <row r="1039" spans="1:2" ht="12.75">
      <c r="A1039" t="s">
        <v>2859</v>
      </c>
      <c r="B1039" t="s">
        <v>2860</v>
      </c>
    </row>
    <row r="1040" spans="1:2" ht="12.75">
      <c r="A1040" t="s">
        <v>2861</v>
      </c>
      <c r="B1040" t="s">
        <v>2862</v>
      </c>
    </row>
    <row r="1041" spans="1:2" ht="12.75">
      <c r="A1041" t="s">
        <v>2863</v>
      </c>
      <c r="B1041" t="s">
        <v>2864</v>
      </c>
    </row>
    <row r="1042" spans="1:2" ht="12.75">
      <c r="A1042" t="s">
        <v>2865</v>
      </c>
      <c r="B1042" t="s">
        <v>2866</v>
      </c>
    </row>
    <row r="1043" spans="1:2" ht="12.75">
      <c r="A1043" t="s">
        <v>2867</v>
      </c>
      <c r="B1043" t="s">
        <v>2868</v>
      </c>
    </row>
    <row r="1044" spans="1:2" ht="12.75">
      <c r="A1044" t="s">
        <v>2869</v>
      </c>
      <c r="B1044" t="s">
        <v>2870</v>
      </c>
    </row>
    <row r="1045" spans="1:2" ht="12.75">
      <c r="A1045" t="s">
        <v>2871</v>
      </c>
      <c r="B1045" t="s">
        <v>2872</v>
      </c>
    </row>
    <row r="1046" spans="1:2" ht="12.75">
      <c r="A1046" t="s">
        <v>2873</v>
      </c>
      <c r="B1046" t="s">
        <v>2874</v>
      </c>
    </row>
    <row r="1047" spans="1:2" ht="12.75">
      <c r="A1047" t="s">
        <v>2875</v>
      </c>
      <c r="B1047" t="s">
        <v>2876</v>
      </c>
    </row>
    <row r="1048" spans="1:2" ht="12.75">
      <c r="A1048" t="s">
        <v>2877</v>
      </c>
      <c r="B1048" t="s">
        <v>2878</v>
      </c>
    </row>
    <row r="1049" spans="1:2" ht="12.75">
      <c r="A1049" t="s">
        <v>2879</v>
      </c>
      <c r="B1049" t="s">
        <v>2880</v>
      </c>
    </row>
    <row r="1050" spans="1:2" ht="12.75">
      <c r="A1050" t="s">
        <v>2881</v>
      </c>
      <c r="B1050" t="s">
        <v>2882</v>
      </c>
    </row>
    <row r="1051" spans="1:2" ht="12.75">
      <c r="A1051" t="s">
        <v>2883</v>
      </c>
      <c r="B1051" t="s">
        <v>2884</v>
      </c>
    </row>
    <row r="1052" spans="1:2" ht="12.75">
      <c r="A1052" t="s">
        <v>2885</v>
      </c>
      <c r="B1052" t="s">
        <v>2886</v>
      </c>
    </row>
    <row r="1053" spans="1:2" ht="12.75">
      <c r="A1053" t="s">
        <v>2887</v>
      </c>
      <c r="B1053" t="s">
        <v>2888</v>
      </c>
    </row>
    <row r="1054" spans="1:2" ht="12.75">
      <c r="A1054" t="s">
        <v>2889</v>
      </c>
      <c r="B1054" t="s">
        <v>2890</v>
      </c>
    </row>
    <row r="1055" spans="1:2" ht="12.75">
      <c r="A1055" t="s">
        <v>2891</v>
      </c>
      <c r="B1055" t="s">
        <v>2892</v>
      </c>
    </row>
    <row r="1056" spans="1:2" ht="12.75">
      <c r="A1056" t="s">
        <v>2893</v>
      </c>
      <c r="B1056" t="s">
        <v>2894</v>
      </c>
    </row>
    <row r="1057" spans="1:2" ht="12.75">
      <c r="A1057" t="s">
        <v>2895</v>
      </c>
      <c r="B1057" t="s">
        <v>2896</v>
      </c>
    </row>
    <row r="1058" spans="1:2" ht="12.75">
      <c r="A1058" t="s">
        <v>2897</v>
      </c>
      <c r="B1058" t="s">
        <v>2898</v>
      </c>
    </row>
    <row r="1059" spans="1:2" ht="12.75">
      <c r="A1059" t="s">
        <v>2899</v>
      </c>
      <c r="B1059" t="s">
        <v>2900</v>
      </c>
    </row>
    <row r="1060" spans="1:2" ht="12.75">
      <c r="A1060" t="s">
        <v>2901</v>
      </c>
      <c r="B1060" t="s">
        <v>2902</v>
      </c>
    </row>
    <row r="1061" spans="1:2" ht="12.75">
      <c r="A1061" t="s">
        <v>2903</v>
      </c>
      <c r="B1061" t="s">
        <v>2904</v>
      </c>
    </row>
    <row r="1062" spans="1:2" ht="12.75">
      <c r="A1062" t="s">
        <v>2905</v>
      </c>
      <c r="B1062" t="s">
        <v>2906</v>
      </c>
    </row>
    <row r="1063" spans="1:2" ht="12.75">
      <c r="A1063" t="s">
        <v>2907</v>
      </c>
      <c r="B1063" t="s">
        <v>2908</v>
      </c>
    </row>
    <row r="1064" spans="1:2" ht="12.75">
      <c r="A1064" t="s">
        <v>2909</v>
      </c>
      <c r="B1064" t="s">
        <v>2910</v>
      </c>
    </row>
    <row r="1065" spans="1:2" ht="12.75">
      <c r="A1065" t="s">
        <v>2911</v>
      </c>
      <c r="B1065" t="s">
        <v>2912</v>
      </c>
    </row>
    <row r="1066" spans="1:2" ht="12.75">
      <c r="A1066" t="s">
        <v>2913</v>
      </c>
      <c r="B1066" t="s">
        <v>2914</v>
      </c>
    </row>
    <row r="1067" spans="1:2" ht="12.75">
      <c r="A1067" t="s">
        <v>2915</v>
      </c>
      <c r="B1067" t="s">
        <v>2916</v>
      </c>
    </row>
    <row r="1068" spans="1:2" ht="12.75">
      <c r="A1068" t="s">
        <v>2917</v>
      </c>
      <c r="B1068" t="s">
        <v>2918</v>
      </c>
    </row>
    <row r="1069" spans="1:2" ht="12.75">
      <c r="A1069" t="s">
        <v>2919</v>
      </c>
      <c r="B1069" t="s">
        <v>2920</v>
      </c>
    </row>
    <row r="1070" spans="1:2" ht="12.75">
      <c r="A1070" t="s">
        <v>2921</v>
      </c>
      <c r="B1070" t="s">
        <v>2922</v>
      </c>
    </row>
    <row r="1071" spans="1:2" ht="12.75">
      <c r="A1071" t="s">
        <v>2923</v>
      </c>
      <c r="B1071" t="s">
        <v>2924</v>
      </c>
    </row>
    <row r="1072" spans="1:2" ht="12.75">
      <c r="A1072" t="s">
        <v>2925</v>
      </c>
      <c r="B1072" t="s">
        <v>2926</v>
      </c>
    </row>
    <row r="1073" spans="1:2" ht="12.75">
      <c r="A1073" t="s">
        <v>2927</v>
      </c>
      <c r="B1073" t="s">
        <v>2928</v>
      </c>
    </row>
    <row r="1074" spans="1:2" ht="12.75">
      <c r="A1074" t="s">
        <v>2929</v>
      </c>
      <c r="B1074" t="s">
        <v>2930</v>
      </c>
    </row>
    <row r="1075" spans="1:2" ht="12.75">
      <c r="A1075" t="s">
        <v>2931</v>
      </c>
      <c r="B1075" t="s">
        <v>2932</v>
      </c>
    </row>
    <row r="1076" spans="1:2" ht="12.75">
      <c r="A1076" t="s">
        <v>2933</v>
      </c>
      <c r="B1076" t="s">
        <v>2934</v>
      </c>
    </row>
    <row r="1077" spans="1:2" ht="12.75">
      <c r="A1077" t="s">
        <v>2935</v>
      </c>
      <c r="B1077" t="s">
        <v>2936</v>
      </c>
    </row>
    <row r="1078" spans="1:2" ht="12.75">
      <c r="A1078" t="s">
        <v>2937</v>
      </c>
      <c r="B1078" t="s">
        <v>2938</v>
      </c>
    </row>
    <row r="1079" spans="1:2" ht="12.75">
      <c r="A1079" t="s">
        <v>2939</v>
      </c>
      <c r="B1079" t="s">
        <v>2940</v>
      </c>
    </row>
    <row r="1080" spans="1:2" ht="12.75">
      <c r="A1080" t="s">
        <v>2941</v>
      </c>
      <c r="B1080" t="s">
        <v>2942</v>
      </c>
    </row>
    <row r="1081" spans="1:2" ht="12.75">
      <c r="A1081" t="s">
        <v>2943</v>
      </c>
      <c r="B1081" t="s">
        <v>2944</v>
      </c>
    </row>
    <row r="1082" spans="1:2" ht="12.75">
      <c r="A1082" t="s">
        <v>2945</v>
      </c>
      <c r="B1082" t="s">
        <v>2946</v>
      </c>
    </row>
    <row r="1083" spans="1:2" ht="12.75">
      <c r="A1083" t="s">
        <v>2947</v>
      </c>
      <c r="B1083" t="s">
        <v>2948</v>
      </c>
    </row>
    <row r="1084" spans="1:2" ht="12.75">
      <c r="A1084" t="s">
        <v>2949</v>
      </c>
      <c r="B1084" t="s">
        <v>2950</v>
      </c>
    </row>
    <row r="1085" spans="1:2" ht="12.75">
      <c r="A1085" t="s">
        <v>2951</v>
      </c>
      <c r="B1085" t="s">
        <v>2952</v>
      </c>
    </row>
    <row r="1086" spans="1:2" ht="12.75">
      <c r="A1086" t="s">
        <v>2953</v>
      </c>
      <c r="B1086" t="s">
        <v>2954</v>
      </c>
    </row>
    <row r="1087" spans="1:2" ht="12.75">
      <c r="A1087" t="s">
        <v>2955</v>
      </c>
      <c r="B1087" t="s">
        <v>2956</v>
      </c>
    </row>
    <row r="1088" spans="1:2" ht="12.75">
      <c r="A1088" t="s">
        <v>2957</v>
      </c>
      <c r="B1088" t="s">
        <v>2958</v>
      </c>
    </row>
    <row r="1089" spans="1:2" ht="12.75">
      <c r="A1089" t="s">
        <v>2959</v>
      </c>
      <c r="B1089" t="s">
        <v>2960</v>
      </c>
    </row>
    <row r="1090" spans="1:2" ht="12.75">
      <c r="A1090" t="s">
        <v>2961</v>
      </c>
      <c r="B1090" t="s">
        <v>2962</v>
      </c>
    </row>
    <row r="1091" spans="1:2" ht="12.75">
      <c r="A1091" t="s">
        <v>2963</v>
      </c>
      <c r="B1091" t="s">
        <v>2964</v>
      </c>
    </row>
    <row r="1092" spans="1:2" ht="12.75">
      <c r="A1092" t="s">
        <v>2965</v>
      </c>
      <c r="B1092" t="s">
        <v>2966</v>
      </c>
    </row>
    <row r="1093" spans="1:2" ht="12.75">
      <c r="A1093" t="s">
        <v>2967</v>
      </c>
      <c r="B1093" t="s">
        <v>2968</v>
      </c>
    </row>
    <row r="1094" spans="1:2" ht="12.75">
      <c r="A1094" t="s">
        <v>2969</v>
      </c>
      <c r="B1094" t="s">
        <v>2970</v>
      </c>
    </row>
    <row r="1095" spans="1:2" ht="12.75">
      <c r="A1095" t="s">
        <v>2971</v>
      </c>
      <c r="B1095" t="s">
        <v>2972</v>
      </c>
    </row>
    <row r="1096" spans="1:2" ht="12.75">
      <c r="A1096" t="s">
        <v>2973</v>
      </c>
      <c r="B1096" t="s">
        <v>2974</v>
      </c>
    </row>
    <row r="1097" spans="1:2" ht="12.75">
      <c r="A1097" t="s">
        <v>2975</v>
      </c>
      <c r="B1097" t="s">
        <v>2976</v>
      </c>
    </row>
    <row r="1098" spans="1:2" ht="12.75">
      <c r="A1098" t="s">
        <v>2977</v>
      </c>
      <c r="B1098" t="s">
        <v>2978</v>
      </c>
    </row>
    <row r="1099" spans="1:2" ht="12.75">
      <c r="A1099" t="s">
        <v>2979</v>
      </c>
      <c r="B1099" t="s">
        <v>2980</v>
      </c>
    </row>
    <row r="1100" spans="1:2" ht="12.75">
      <c r="A1100" t="s">
        <v>2981</v>
      </c>
      <c r="B1100" t="s">
        <v>2982</v>
      </c>
    </row>
    <row r="1101" spans="1:2" ht="12.75">
      <c r="A1101" t="s">
        <v>2983</v>
      </c>
      <c r="B1101" t="s">
        <v>2984</v>
      </c>
    </row>
    <row r="1102" spans="1:2" ht="12.75">
      <c r="A1102" t="s">
        <v>2985</v>
      </c>
      <c r="B1102" t="s">
        <v>2986</v>
      </c>
    </row>
    <row r="1103" spans="1:2" ht="12.75">
      <c r="A1103" t="s">
        <v>2987</v>
      </c>
      <c r="B1103" t="s">
        <v>2988</v>
      </c>
    </row>
    <row r="1104" spans="1:2" ht="12.75">
      <c r="A1104" t="s">
        <v>2989</v>
      </c>
      <c r="B1104" t="s">
        <v>2990</v>
      </c>
    </row>
    <row r="1105" spans="1:2" ht="12.75">
      <c r="A1105" t="s">
        <v>2991</v>
      </c>
      <c r="B1105" t="s">
        <v>2992</v>
      </c>
    </row>
    <row r="1106" spans="1:2" ht="12.75">
      <c r="A1106" t="s">
        <v>2993</v>
      </c>
      <c r="B1106" t="s">
        <v>2994</v>
      </c>
    </row>
    <row r="1107" spans="1:2" ht="12.75">
      <c r="A1107" t="s">
        <v>2995</v>
      </c>
      <c r="B1107" t="s">
        <v>2996</v>
      </c>
    </row>
    <row r="1108" spans="1:2" ht="12.75">
      <c r="A1108" t="s">
        <v>2997</v>
      </c>
      <c r="B1108" t="s">
        <v>2998</v>
      </c>
    </row>
    <row r="1109" spans="1:2" ht="12.75">
      <c r="A1109" t="s">
        <v>2999</v>
      </c>
      <c r="B1109" t="s">
        <v>3000</v>
      </c>
    </row>
    <row r="1110" spans="1:2" ht="12.75">
      <c r="A1110" t="s">
        <v>3001</v>
      </c>
      <c r="B1110" t="s">
        <v>3002</v>
      </c>
    </row>
    <row r="1111" spans="1:2" ht="12.75">
      <c r="A1111" t="s">
        <v>3003</v>
      </c>
      <c r="B1111" t="s">
        <v>3004</v>
      </c>
    </row>
    <row r="1112" spans="1:2" ht="12.75">
      <c r="A1112" t="s">
        <v>3005</v>
      </c>
      <c r="B1112" t="s">
        <v>3006</v>
      </c>
    </row>
    <row r="1113" spans="1:2" ht="12.75">
      <c r="A1113" t="s">
        <v>3007</v>
      </c>
      <c r="B1113" t="s">
        <v>3008</v>
      </c>
    </row>
    <row r="1114" spans="1:2" ht="12.75">
      <c r="A1114" t="s">
        <v>3009</v>
      </c>
      <c r="B1114" t="s">
        <v>3010</v>
      </c>
    </row>
    <row r="1115" spans="1:2" ht="12.75">
      <c r="A1115" t="s">
        <v>3011</v>
      </c>
      <c r="B1115" t="s">
        <v>3012</v>
      </c>
    </row>
    <row r="1116" spans="1:2" ht="12.75">
      <c r="A1116" t="s">
        <v>3013</v>
      </c>
      <c r="B1116" t="s">
        <v>3014</v>
      </c>
    </row>
    <row r="1117" spans="1:2" ht="12.75">
      <c r="A1117" t="s">
        <v>3015</v>
      </c>
      <c r="B1117" t="s">
        <v>3016</v>
      </c>
    </row>
    <row r="1118" spans="1:2" ht="12.75">
      <c r="A1118" t="s">
        <v>3017</v>
      </c>
      <c r="B1118" t="s">
        <v>3018</v>
      </c>
    </row>
    <row r="1119" spans="1:2" ht="12.75">
      <c r="A1119" t="s">
        <v>3019</v>
      </c>
      <c r="B1119" t="s">
        <v>3020</v>
      </c>
    </row>
    <row r="1120" spans="1:2" ht="12.75">
      <c r="A1120" t="s">
        <v>3021</v>
      </c>
      <c r="B1120" t="s">
        <v>3022</v>
      </c>
    </row>
    <row r="1121" spans="1:2" ht="12.75">
      <c r="A1121" t="s">
        <v>3023</v>
      </c>
      <c r="B1121" t="s">
        <v>3024</v>
      </c>
    </row>
    <row r="1122" spans="1:2" ht="12.75">
      <c r="A1122" t="s">
        <v>3025</v>
      </c>
      <c r="B1122" t="s">
        <v>3026</v>
      </c>
    </row>
    <row r="1123" spans="1:2" ht="12.75">
      <c r="A1123" t="s">
        <v>3027</v>
      </c>
      <c r="B1123" t="s">
        <v>3028</v>
      </c>
    </row>
    <row r="1124" spans="1:2" ht="12.75">
      <c r="A1124" t="s">
        <v>3029</v>
      </c>
      <c r="B1124" t="s">
        <v>3030</v>
      </c>
    </row>
    <row r="1125" spans="1:2" ht="12.75">
      <c r="A1125" t="s">
        <v>3031</v>
      </c>
      <c r="B1125" t="s">
        <v>3032</v>
      </c>
    </row>
    <row r="1126" spans="1:2" ht="12.75">
      <c r="A1126" t="s">
        <v>3033</v>
      </c>
      <c r="B1126" t="s">
        <v>3034</v>
      </c>
    </row>
    <row r="1127" spans="1:2" ht="12.75">
      <c r="A1127" t="s">
        <v>3035</v>
      </c>
      <c r="B1127" t="s">
        <v>3036</v>
      </c>
    </row>
    <row r="1128" spans="1:2" ht="12.75">
      <c r="A1128" t="s">
        <v>3037</v>
      </c>
      <c r="B1128" t="s">
        <v>3038</v>
      </c>
    </row>
    <row r="1129" spans="1:2" ht="12.75">
      <c r="A1129" t="s">
        <v>3039</v>
      </c>
      <c r="B1129" t="s">
        <v>3040</v>
      </c>
    </row>
    <row r="1130" spans="1:2" ht="12.75">
      <c r="A1130" t="s">
        <v>3041</v>
      </c>
      <c r="B1130" t="s">
        <v>3042</v>
      </c>
    </row>
    <row r="1131" spans="1:2" ht="12.75">
      <c r="A1131" t="s">
        <v>3043</v>
      </c>
      <c r="B1131" t="s">
        <v>3044</v>
      </c>
    </row>
    <row r="1132" spans="1:2" ht="12.75">
      <c r="A1132" t="s">
        <v>3045</v>
      </c>
      <c r="B1132" t="s">
        <v>3046</v>
      </c>
    </row>
    <row r="1133" spans="1:2" ht="12.75">
      <c r="A1133" t="s">
        <v>3047</v>
      </c>
      <c r="B1133" t="s">
        <v>3048</v>
      </c>
    </row>
    <row r="1134" spans="1:2" ht="12.75">
      <c r="A1134" t="s">
        <v>3049</v>
      </c>
      <c r="B1134" t="s">
        <v>3050</v>
      </c>
    </row>
    <row r="1135" spans="1:2" ht="12.75">
      <c r="A1135" t="s">
        <v>3051</v>
      </c>
      <c r="B1135" t="s">
        <v>3052</v>
      </c>
    </row>
    <row r="1136" spans="1:2" ht="12.75">
      <c r="A1136" t="s">
        <v>3053</v>
      </c>
      <c r="B1136" t="s">
        <v>3054</v>
      </c>
    </row>
    <row r="1137" spans="1:2" ht="12.75">
      <c r="A1137" t="s">
        <v>3055</v>
      </c>
      <c r="B1137" t="s">
        <v>3056</v>
      </c>
    </row>
    <row r="1138" spans="1:2" ht="12.75">
      <c r="A1138" t="s">
        <v>3057</v>
      </c>
      <c r="B1138" t="s">
        <v>3058</v>
      </c>
    </row>
    <row r="1139" spans="1:2" ht="12.75">
      <c r="A1139" t="s">
        <v>3059</v>
      </c>
      <c r="B1139" t="s">
        <v>3060</v>
      </c>
    </row>
    <row r="1140" spans="1:2" ht="12.75">
      <c r="A1140" t="s">
        <v>3061</v>
      </c>
      <c r="B1140" t="s">
        <v>3062</v>
      </c>
    </row>
    <row r="1141" spans="1:2" ht="12.75">
      <c r="A1141" t="s">
        <v>3063</v>
      </c>
      <c r="B1141" t="s">
        <v>3064</v>
      </c>
    </row>
    <row r="1142" spans="1:2" ht="12.75">
      <c r="A1142" t="s">
        <v>3065</v>
      </c>
      <c r="B1142" t="s">
        <v>3066</v>
      </c>
    </row>
    <row r="1143" spans="1:2" ht="12.75">
      <c r="A1143" t="s">
        <v>3067</v>
      </c>
      <c r="B1143" t="s">
        <v>3068</v>
      </c>
    </row>
    <row r="1144" spans="1:2" ht="12.75">
      <c r="A1144" t="s">
        <v>3069</v>
      </c>
      <c r="B1144" t="s">
        <v>3070</v>
      </c>
    </row>
    <row r="1145" spans="1:2" ht="12.75">
      <c r="A1145" t="s">
        <v>3071</v>
      </c>
      <c r="B1145" t="s">
        <v>3072</v>
      </c>
    </row>
    <row r="1146" spans="1:2" ht="12.75">
      <c r="A1146" t="s">
        <v>3073</v>
      </c>
      <c r="B1146" t="s">
        <v>3074</v>
      </c>
    </row>
    <row r="1147" spans="1:2" ht="12.75">
      <c r="A1147" t="s">
        <v>3075</v>
      </c>
      <c r="B1147" t="s">
        <v>3076</v>
      </c>
    </row>
    <row r="1148" spans="1:2" ht="12.75">
      <c r="A1148" t="s">
        <v>3077</v>
      </c>
      <c r="B1148" t="s">
        <v>3078</v>
      </c>
    </row>
    <row r="1149" spans="1:2" ht="12.75">
      <c r="A1149" t="s">
        <v>3079</v>
      </c>
      <c r="B1149" t="s">
        <v>3080</v>
      </c>
    </row>
    <row r="1150" spans="1:2" ht="12.75">
      <c r="A1150" t="s">
        <v>3081</v>
      </c>
      <c r="B1150" t="s">
        <v>3082</v>
      </c>
    </row>
    <row r="1151" spans="1:2" ht="12.75">
      <c r="A1151" t="s">
        <v>3083</v>
      </c>
      <c r="B1151" t="s">
        <v>3084</v>
      </c>
    </row>
    <row r="1152" spans="1:2" ht="12.75">
      <c r="A1152" t="s">
        <v>3085</v>
      </c>
      <c r="B1152" t="s">
        <v>3086</v>
      </c>
    </row>
    <row r="1153" spans="1:2" ht="12.75">
      <c r="A1153" t="s">
        <v>3087</v>
      </c>
      <c r="B1153" t="s">
        <v>3088</v>
      </c>
    </row>
    <row r="1154" spans="1:2" ht="12.75">
      <c r="A1154" t="s">
        <v>3089</v>
      </c>
      <c r="B1154" t="s">
        <v>3090</v>
      </c>
    </row>
    <row r="1155" spans="1:2" ht="12.75">
      <c r="A1155" t="s">
        <v>3091</v>
      </c>
      <c r="B1155" t="s">
        <v>3092</v>
      </c>
    </row>
    <row r="1156" spans="1:2" ht="12.75">
      <c r="A1156" t="s">
        <v>3093</v>
      </c>
      <c r="B1156" t="s">
        <v>3094</v>
      </c>
    </row>
    <row r="1157" spans="1:2" ht="12.75">
      <c r="A1157" t="s">
        <v>3095</v>
      </c>
      <c r="B1157" t="s">
        <v>3096</v>
      </c>
    </row>
    <row r="1158" spans="1:2" ht="12.75">
      <c r="A1158" t="s">
        <v>3097</v>
      </c>
      <c r="B1158" t="s">
        <v>3098</v>
      </c>
    </row>
    <row r="1159" spans="1:2" ht="12.75">
      <c r="A1159" t="s">
        <v>3099</v>
      </c>
      <c r="B1159" t="s">
        <v>3100</v>
      </c>
    </row>
    <row r="1160" spans="1:2" ht="12.75">
      <c r="A1160" t="s">
        <v>3101</v>
      </c>
      <c r="B1160" t="s">
        <v>3102</v>
      </c>
    </row>
    <row r="1161" spans="1:2" ht="12.75">
      <c r="A1161" t="s">
        <v>3103</v>
      </c>
      <c r="B1161" t="s">
        <v>3104</v>
      </c>
    </row>
    <row r="1162" spans="1:2" ht="12.75">
      <c r="A1162" t="s">
        <v>3105</v>
      </c>
      <c r="B1162" t="s">
        <v>3106</v>
      </c>
    </row>
    <row r="1163" spans="1:2" ht="12.75">
      <c r="A1163" t="s">
        <v>3107</v>
      </c>
      <c r="B1163" t="s">
        <v>3108</v>
      </c>
    </row>
    <row r="1164" spans="1:2" ht="12.75">
      <c r="A1164" t="s">
        <v>3109</v>
      </c>
      <c r="B1164" t="s">
        <v>3110</v>
      </c>
    </row>
    <row r="1165" spans="1:2" ht="12.75">
      <c r="A1165" t="s">
        <v>3111</v>
      </c>
      <c r="B1165" t="s">
        <v>3112</v>
      </c>
    </row>
    <row r="1166" spans="1:2" ht="12.75">
      <c r="A1166" t="s">
        <v>3113</v>
      </c>
      <c r="B1166" t="s">
        <v>3114</v>
      </c>
    </row>
    <row r="1167" spans="1:2" ht="12.75">
      <c r="A1167" t="s">
        <v>3115</v>
      </c>
      <c r="B1167" t="s">
        <v>3116</v>
      </c>
    </row>
    <row r="1168" spans="1:2" ht="12.75">
      <c r="A1168" t="s">
        <v>3117</v>
      </c>
      <c r="B1168" t="s">
        <v>3118</v>
      </c>
    </row>
    <row r="1169" spans="1:2" ht="12.75">
      <c r="A1169" t="s">
        <v>3119</v>
      </c>
      <c r="B1169" t="s">
        <v>3120</v>
      </c>
    </row>
    <row r="1170" spans="1:2" ht="12.75">
      <c r="A1170" t="s">
        <v>3121</v>
      </c>
      <c r="B1170" t="s">
        <v>3122</v>
      </c>
    </row>
    <row r="1171" spans="1:2" ht="12.75">
      <c r="A1171" t="s">
        <v>3123</v>
      </c>
      <c r="B1171" t="s">
        <v>3124</v>
      </c>
    </row>
    <row r="1172" spans="1:2" ht="12.75">
      <c r="A1172" t="s">
        <v>3125</v>
      </c>
      <c r="B1172" t="s">
        <v>3126</v>
      </c>
    </row>
    <row r="1173" spans="1:2" ht="12.75">
      <c r="A1173" t="s">
        <v>3127</v>
      </c>
      <c r="B1173" t="s">
        <v>3128</v>
      </c>
    </row>
    <row r="1174" spans="1:2" ht="12.75">
      <c r="A1174" t="s">
        <v>3129</v>
      </c>
      <c r="B1174" t="s">
        <v>3130</v>
      </c>
    </row>
    <row r="1175" spans="1:2" ht="12.75">
      <c r="A1175" t="s">
        <v>3131</v>
      </c>
      <c r="B1175" t="s">
        <v>3132</v>
      </c>
    </row>
    <row r="1176" spans="1:2" ht="12.75">
      <c r="A1176" t="s">
        <v>3133</v>
      </c>
      <c r="B1176" t="s">
        <v>3134</v>
      </c>
    </row>
    <row r="1177" spans="1:2" ht="12.75">
      <c r="A1177" t="s">
        <v>3135</v>
      </c>
      <c r="B1177" t="s">
        <v>3136</v>
      </c>
    </row>
    <row r="1178" spans="1:2" ht="12.75">
      <c r="A1178" t="s">
        <v>3137</v>
      </c>
      <c r="B1178" t="s">
        <v>3138</v>
      </c>
    </row>
    <row r="1179" spans="1:2" ht="12.75">
      <c r="A1179" t="s">
        <v>3139</v>
      </c>
      <c r="B1179" t="s">
        <v>3140</v>
      </c>
    </row>
    <row r="1180" spans="1:2" ht="12.75">
      <c r="A1180" t="s">
        <v>3141</v>
      </c>
      <c r="B1180" t="s">
        <v>3142</v>
      </c>
    </row>
    <row r="1181" spans="1:2" ht="12.75">
      <c r="A1181" t="s">
        <v>3143</v>
      </c>
      <c r="B1181" t="s">
        <v>3144</v>
      </c>
    </row>
    <row r="1182" spans="1:2" ht="12.75">
      <c r="A1182" t="s">
        <v>3145</v>
      </c>
      <c r="B1182" t="s">
        <v>3146</v>
      </c>
    </row>
    <row r="1183" spans="1:2" ht="12.75">
      <c r="A1183" t="s">
        <v>3147</v>
      </c>
      <c r="B1183" t="s">
        <v>3148</v>
      </c>
    </row>
    <row r="1184" spans="1:2" ht="12.75">
      <c r="A1184" t="s">
        <v>3149</v>
      </c>
      <c r="B1184" t="s">
        <v>3150</v>
      </c>
    </row>
    <row r="1185" spans="1:2" ht="12.75">
      <c r="A1185" t="s">
        <v>3151</v>
      </c>
      <c r="B1185" t="s">
        <v>3152</v>
      </c>
    </row>
    <row r="1186" spans="1:2" ht="12.75">
      <c r="A1186" t="s">
        <v>3153</v>
      </c>
      <c r="B1186" t="s">
        <v>3154</v>
      </c>
    </row>
    <row r="1187" spans="1:2" ht="12.75">
      <c r="A1187" t="s">
        <v>3155</v>
      </c>
      <c r="B1187" t="s">
        <v>3156</v>
      </c>
    </row>
    <row r="1188" spans="1:2" ht="12.75">
      <c r="A1188" t="s">
        <v>3157</v>
      </c>
      <c r="B1188" t="s">
        <v>3158</v>
      </c>
    </row>
    <row r="1189" spans="1:2" ht="12.75">
      <c r="A1189" t="s">
        <v>3159</v>
      </c>
      <c r="B1189" t="s">
        <v>3160</v>
      </c>
    </row>
    <row r="1190" spans="1:2" ht="12.75">
      <c r="A1190" t="s">
        <v>3161</v>
      </c>
      <c r="B1190" t="s">
        <v>3162</v>
      </c>
    </row>
    <row r="1191" spans="1:2" ht="12.75">
      <c r="A1191" t="s">
        <v>3163</v>
      </c>
      <c r="B1191" t="s">
        <v>3164</v>
      </c>
    </row>
    <row r="1192" spans="1:2" ht="12.75">
      <c r="A1192" t="s">
        <v>3165</v>
      </c>
      <c r="B1192" t="s">
        <v>3166</v>
      </c>
    </row>
    <row r="1193" spans="1:2" ht="12.75">
      <c r="A1193" t="s">
        <v>3167</v>
      </c>
      <c r="B1193" t="s">
        <v>3168</v>
      </c>
    </row>
    <row r="1194" spans="1:2" ht="12.75">
      <c r="A1194" t="s">
        <v>3169</v>
      </c>
      <c r="B1194" t="s">
        <v>3170</v>
      </c>
    </row>
    <row r="1195" spans="1:2" ht="12.75">
      <c r="A1195" t="s">
        <v>3171</v>
      </c>
      <c r="B1195" t="s">
        <v>3172</v>
      </c>
    </row>
    <row r="1196" spans="1:2" ht="12.75">
      <c r="A1196" t="s">
        <v>3173</v>
      </c>
      <c r="B1196" t="s">
        <v>3174</v>
      </c>
    </row>
    <row r="1197" spans="1:2" ht="12.75">
      <c r="A1197" t="s">
        <v>3175</v>
      </c>
      <c r="B1197" t="s">
        <v>3176</v>
      </c>
    </row>
    <row r="1198" spans="1:2" ht="12.75">
      <c r="A1198" t="s">
        <v>3177</v>
      </c>
      <c r="B1198" t="s">
        <v>3178</v>
      </c>
    </row>
    <row r="1199" spans="1:2" ht="12.75">
      <c r="A1199" t="s">
        <v>3179</v>
      </c>
      <c r="B1199" t="s">
        <v>3180</v>
      </c>
    </row>
    <row r="1200" spans="1:2" ht="12.75">
      <c r="A1200" t="s">
        <v>3181</v>
      </c>
      <c r="B1200" t="s">
        <v>3182</v>
      </c>
    </row>
    <row r="1201" spans="1:2" ht="12.75">
      <c r="A1201" t="s">
        <v>3183</v>
      </c>
      <c r="B1201" t="s">
        <v>3184</v>
      </c>
    </row>
    <row r="1202" spans="1:2" ht="12.75">
      <c r="A1202" t="s">
        <v>3185</v>
      </c>
      <c r="B1202" t="s">
        <v>3186</v>
      </c>
    </row>
    <row r="1203" spans="1:2" ht="12.75">
      <c r="A1203" t="s">
        <v>3187</v>
      </c>
      <c r="B1203" t="s">
        <v>3188</v>
      </c>
    </row>
    <row r="1204" spans="1:2" ht="12.75">
      <c r="A1204" t="s">
        <v>3189</v>
      </c>
      <c r="B1204" t="s">
        <v>3190</v>
      </c>
    </row>
    <row r="1205" spans="1:2" ht="12.75">
      <c r="A1205" t="s">
        <v>3191</v>
      </c>
      <c r="B1205" t="s">
        <v>3192</v>
      </c>
    </row>
    <row r="1206" spans="1:2" ht="12.75">
      <c r="A1206" t="s">
        <v>3193</v>
      </c>
      <c r="B1206" t="s">
        <v>3194</v>
      </c>
    </row>
    <row r="1207" spans="1:2" ht="12.75">
      <c r="A1207" t="s">
        <v>3195</v>
      </c>
      <c r="B1207" t="s">
        <v>3196</v>
      </c>
    </row>
    <row r="1208" spans="1:2" ht="12.75">
      <c r="A1208" t="s">
        <v>3197</v>
      </c>
      <c r="B1208" t="s">
        <v>3198</v>
      </c>
    </row>
    <row r="1209" spans="1:2" ht="12.75">
      <c r="A1209" t="s">
        <v>3199</v>
      </c>
      <c r="B1209" t="s">
        <v>3200</v>
      </c>
    </row>
    <row r="1210" spans="1:2" ht="12.75">
      <c r="A1210" t="s">
        <v>3201</v>
      </c>
      <c r="B1210" t="s">
        <v>3202</v>
      </c>
    </row>
    <row r="1211" spans="1:2" ht="12.75">
      <c r="A1211" t="s">
        <v>3203</v>
      </c>
      <c r="B1211" t="s">
        <v>3204</v>
      </c>
    </row>
    <row r="1212" spans="1:2" ht="12.75">
      <c r="A1212" t="s">
        <v>3205</v>
      </c>
      <c r="B1212" t="s">
        <v>3206</v>
      </c>
    </row>
    <row r="1213" spans="1:2" ht="12.75">
      <c r="A1213" t="s">
        <v>3207</v>
      </c>
      <c r="B1213" t="s">
        <v>3208</v>
      </c>
    </row>
    <row r="1214" spans="1:2" ht="12.75">
      <c r="A1214" t="s">
        <v>3209</v>
      </c>
      <c r="B1214" t="s">
        <v>3210</v>
      </c>
    </row>
    <row r="1215" spans="1:2" ht="12.75">
      <c r="A1215" t="s">
        <v>3211</v>
      </c>
      <c r="B1215" t="s">
        <v>3212</v>
      </c>
    </row>
    <row r="1216" spans="1:2" ht="12.75">
      <c r="A1216" t="s">
        <v>3213</v>
      </c>
      <c r="B1216" t="s">
        <v>3214</v>
      </c>
    </row>
    <row r="1217" spans="1:2" ht="12.75">
      <c r="A1217" t="s">
        <v>3215</v>
      </c>
      <c r="B1217" t="s">
        <v>3216</v>
      </c>
    </row>
    <row r="1218" spans="1:2" ht="12.75">
      <c r="A1218" t="s">
        <v>3217</v>
      </c>
      <c r="B1218" t="s">
        <v>3218</v>
      </c>
    </row>
    <row r="1219" spans="1:2" ht="12.75">
      <c r="A1219" t="s">
        <v>3219</v>
      </c>
      <c r="B1219" t="s">
        <v>3220</v>
      </c>
    </row>
    <row r="1220" spans="1:2" ht="12.75">
      <c r="A1220" t="s">
        <v>3221</v>
      </c>
      <c r="B1220" t="s">
        <v>3222</v>
      </c>
    </row>
    <row r="1221" spans="1:2" ht="12.75">
      <c r="A1221" t="s">
        <v>3223</v>
      </c>
      <c r="B1221" t="s">
        <v>3224</v>
      </c>
    </row>
    <row r="1222" spans="1:2" ht="12.75">
      <c r="A1222" t="s">
        <v>3225</v>
      </c>
      <c r="B1222" t="s">
        <v>3226</v>
      </c>
    </row>
    <row r="1223" spans="1:2" ht="12.75">
      <c r="A1223" t="s">
        <v>3227</v>
      </c>
      <c r="B1223" t="s">
        <v>3228</v>
      </c>
    </row>
    <row r="1224" spans="1:2" ht="12.75">
      <c r="A1224" t="s">
        <v>3229</v>
      </c>
      <c r="B1224" t="s">
        <v>3230</v>
      </c>
    </row>
    <row r="1225" spans="1:2" ht="12.75">
      <c r="A1225" t="s">
        <v>3231</v>
      </c>
      <c r="B1225" t="s">
        <v>3232</v>
      </c>
    </row>
    <row r="1226" spans="1:2" ht="12.75">
      <c r="A1226" t="s">
        <v>3233</v>
      </c>
      <c r="B1226" t="s">
        <v>3234</v>
      </c>
    </row>
    <row r="1227" spans="1:2" ht="12.75">
      <c r="A1227" t="s">
        <v>3235</v>
      </c>
      <c r="B1227" t="s">
        <v>3236</v>
      </c>
    </row>
    <row r="1228" spans="1:2" ht="12.75">
      <c r="A1228" t="s">
        <v>3237</v>
      </c>
      <c r="B1228" t="s">
        <v>3238</v>
      </c>
    </row>
    <row r="1229" spans="1:2" ht="12.75">
      <c r="A1229" t="s">
        <v>3239</v>
      </c>
      <c r="B1229" t="s">
        <v>3240</v>
      </c>
    </row>
    <row r="1230" spans="1:2" ht="12.75">
      <c r="A1230" t="s">
        <v>3241</v>
      </c>
      <c r="B1230" t="s">
        <v>3242</v>
      </c>
    </row>
    <row r="1231" spans="1:2" ht="12.75">
      <c r="A1231" t="s">
        <v>3243</v>
      </c>
      <c r="B1231" t="s">
        <v>3244</v>
      </c>
    </row>
    <row r="1232" spans="1:2" ht="12.75">
      <c r="A1232" t="s">
        <v>3245</v>
      </c>
      <c r="B1232" t="s">
        <v>3246</v>
      </c>
    </row>
    <row r="1233" spans="1:2" ht="12.75">
      <c r="A1233" t="s">
        <v>3247</v>
      </c>
      <c r="B1233" t="s">
        <v>3248</v>
      </c>
    </row>
    <row r="1234" spans="1:2" ht="12.75">
      <c r="A1234" t="s">
        <v>3249</v>
      </c>
      <c r="B1234" t="s">
        <v>3250</v>
      </c>
    </row>
    <row r="1235" spans="1:2" ht="12.75">
      <c r="A1235" t="s">
        <v>3251</v>
      </c>
      <c r="B1235" t="s">
        <v>3252</v>
      </c>
    </row>
    <row r="1236" spans="1:2" ht="12.75">
      <c r="A1236" t="s">
        <v>3253</v>
      </c>
      <c r="B1236" t="s">
        <v>3254</v>
      </c>
    </row>
    <row r="1237" spans="1:2" ht="12.75">
      <c r="A1237" t="s">
        <v>3255</v>
      </c>
      <c r="B1237" t="s">
        <v>3256</v>
      </c>
    </row>
    <row r="1238" spans="1:2" ht="12.75">
      <c r="A1238" t="s">
        <v>3257</v>
      </c>
      <c r="B1238" t="s">
        <v>3258</v>
      </c>
    </row>
    <row r="1239" spans="1:2" ht="12.75">
      <c r="A1239" t="s">
        <v>3259</v>
      </c>
      <c r="B1239" t="s">
        <v>3260</v>
      </c>
    </row>
    <row r="1240" spans="1:2" ht="12.75">
      <c r="A1240" t="s">
        <v>3261</v>
      </c>
      <c r="B1240" t="s">
        <v>3262</v>
      </c>
    </row>
    <row r="1241" spans="1:2" ht="12.75">
      <c r="A1241" t="s">
        <v>3263</v>
      </c>
      <c r="B1241" t="s">
        <v>3264</v>
      </c>
    </row>
    <row r="1242" spans="1:2" ht="12.75">
      <c r="A1242" t="s">
        <v>3265</v>
      </c>
      <c r="B1242" t="s">
        <v>3266</v>
      </c>
    </row>
    <row r="1243" spans="1:2" ht="12.75">
      <c r="A1243" t="s">
        <v>3267</v>
      </c>
      <c r="B1243" t="s">
        <v>3268</v>
      </c>
    </row>
    <row r="1244" spans="1:2" ht="12.75">
      <c r="A1244" t="s">
        <v>3269</v>
      </c>
      <c r="B1244" t="s">
        <v>3270</v>
      </c>
    </row>
    <row r="1245" spans="1:2" ht="12.75">
      <c r="A1245" t="s">
        <v>3271</v>
      </c>
      <c r="B1245" t="s">
        <v>3272</v>
      </c>
    </row>
    <row r="1246" spans="1:2" ht="12.75">
      <c r="A1246" t="s">
        <v>3273</v>
      </c>
      <c r="B1246" t="s">
        <v>3274</v>
      </c>
    </row>
    <row r="1247" spans="1:2" ht="12.75">
      <c r="A1247" t="s">
        <v>3275</v>
      </c>
      <c r="B1247" t="s">
        <v>3276</v>
      </c>
    </row>
    <row r="1248" spans="1:2" ht="12.75">
      <c r="A1248" t="s">
        <v>3277</v>
      </c>
      <c r="B1248" t="s">
        <v>3278</v>
      </c>
    </row>
    <row r="1249" spans="1:2" ht="12.75">
      <c r="A1249" t="s">
        <v>3279</v>
      </c>
      <c r="B1249" t="s">
        <v>3280</v>
      </c>
    </row>
    <row r="1250" spans="1:2" ht="12.75">
      <c r="A1250" t="s">
        <v>3281</v>
      </c>
      <c r="B1250" t="s">
        <v>3282</v>
      </c>
    </row>
    <row r="1251" spans="1:2" ht="12.75">
      <c r="A1251" t="s">
        <v>3283</v>
      </c>
      <c r="B1251" t="s">
        <v>3284</v>
      </c>
    </row>
    <row r="1252" spans="1:2" ht="12.75">
      <c r="A1252" t="s">
        <v>3285</v>
      </c>
      <c r="B1252" t="s">
        <v>3286</v>
      </c>
    </row>
    <row r="1253" spans="1:2" ht="12.75">
      <c r="A1253" t="s">
        <v>3287</v>
      </c>
      <c r="B1253" t="s">
        <v>3288</v>
      </c>
    </row>
    <row r="1254" spans="1:2" ht="12.75">
      <c r="A1254" t="s">
        <v>3289</v>
      </c>
      <c r="B1254" t="s">
        <v>3290</v>
      </c>
    </row>
    <row r="1255" spans="1:2" ht="12.75">
      <c r="A1255" t="s">
        <v>3291</v>
      </c>
      <c r="B1255" t="s">
        <v>3292</v>
      </c>
    </row>
    <row r="1256" spans="1:2" ht="12.75">
      <c r="A1256" t="s">
        <v>3293</v>
      </c>
      <c r="B1256" t="s">
        <v>3294</v>
      </c>
    </row>
    <row r="1257" spans="1:2" ht="12.75">
      <c r="A1257" t="s">
        <v>3295</v>
      </c>
      <c r="B1257" t="s">
        <v>3296</v>
      </c>
    </row>
    <row r="1258" spans="1:2" ht="12.75">
      <c r="A1258" t="s">
        <v>3297</v>
      </c>
      <c r="B1258" t="s">
        <v>3298</v>
      </c>
    </row>
    <row r="1259" spans="1:2" ht="12.75">
      <c r="A1259" t="s">
        <v>3299</v>
      </c>
      <c r="B1259" t="s">
        <v>3300</v>
      </c>
    </row>
    <row r="1260" spans="1:2" ht="12.75">
      <c r="A1260" t="s">
        <v>3301</v>
      </c>
      <c r="B1260" t="s">
        <v>3302</v>
      </c>
    </row>
    <row r="1261" spans="1:2" ht="12.75">
      <c r="A1261" t="s">
        <v>3303</v>
      </c>
      <c r="B1261" t="s">
        <v>3304</v>
      </c>
    </row>
    <row r="1262" spans="1:2" ht="12.75">
      <c r="A1262" t="s">
        <v>3305</v>
      </c>
      <c r="B1262" t="s">
        <v>3306</v>
      </c>
    </row>
    <row r="1263" spans="1:2" ht="12.75">
      <c r="A1263" t="s">
        <v>3307</v>
      </c>
      <c r="B1263" t="s">
        <v>3308</v>
      </c>
    </row>
    <row r="1264" spans="1:2" ht="12.75">
      <c r="A1264" t="s">
        <v>3309</v>
      </c>
      <c r="B1264" t="s">
        <v>3310</v>
      </c>
    </row>
    <row r="1265" spans="1:2" ht="12.75">
      <c r="A1265" t="s">
        <v>3311</v>
      </c>
      <c r="B1265" t="s">
        <v>3312</v>
      </c>
    </row>
    <row r="1266" spans="1:2" ht="12.75">
      <c r="A1266" t="s">
        <v>3313</v>
      </c>
      <c r="B1266" t="s">
        <v>3314</v>
      </c>
    </row>
    <row r="1267" spans="1:2" ht="12.75">
      <c r="A1267" t="s">
        <v>3315</v>
      </c>
      <c r="B1267" t="s">
        <v>3316</v>
      </c>
    </row>
    <row r="1268" spans="1:2" ht="12.75">
      <c r="A1268" t="s">
        <v>3317</v>
      </c>
      <c r="B1268" t="s">
        <v>3318</v>
      </c>
    </row>
    <row r="1269" spans="1:2" ht="12.75">
      <c r="A1269" t="s">
        <v>3319</v>
      </c>
      <c r="B1269" t="s">
        <v>3320</v>
      </c>
    </row>
    <row r="1270" spans="1:2" ht="12.75">
      <c r="A1270" t="s">
        <v>3321</v>
      </c>
      <c r="B1270" t="s">
        <v>3322</v>
      </c>
    </row>
    <row r="1271" spans="1:2" ht="12.75">
      <c r="A1271" t="s">
        <v>3323</v>
      </c>
      <c r="B1271" t="s">
        <v>3324</v>
      </c>
    </row>
    <row r="1272" spans="1:2" ht="12.75">
      <c r="A1272" t="s">
        <v>3325</v>
      </c>
      <c r="B1272" t="s">
        <v>3326</v>
      </c>
    </row>
    <row r="1273" spans="1:2" ht="12.75">
      <c r="A1273" t="s">
        <v>3327</v>
      </c>
      <c r="B1273" t="s">
        <v>3328</v>
      </c>
    </row>
    <row r="1274" spans="1:2" ht="12.75">
      <c r="A1274" t="s">
        <v>3329</v>
      </c>
      <c r="B1274" t="s">
        <v>3330</v>
      </c>
    </row>
    <row r="1275" spans="1:2" ht="12.75">
      <c r="A1275" t="s">
        <v>3331</v>
      </c>
      <c r="B1275" t="s">
        <v>3332</v>
      </c>
    </row>
    <row r="1276" spans="1:2" ht="12.75">
      <c r="A1276" t="s">
        <v>3333</v>
      </c>
      <c r="B1276" t="s">
        <v>3334</v>
      </c>
    </row>
    <row r="1277" spans="1:2" ht="12.75">
      <c r="A1277" t="s">
        <v>3335</v>
      </c>
      <c r="B1277" t="s">
        <v>3336</v>
      </c>
    </row>
    <row r="1278" spans="1:2" ht="12.75">
      <c r="A1278" t="s">
        <v>3337</v>
      </c>
      <c r="B1278" t="s">
        <v>3338</v>
      </c>
    </row>
    <row r="1279" spans="1:2" ht="12.75">
      <c r="A1279" t="s">
        <v>3339</v>
      </c>
      <c r="B1279" t="s">
        <v>3340</v>
      </c>
    </row>
    <row r="1280" spans="1:2" ht="12.75">
      <c r="A1280" t="s">
        <v>3341</v>
      </c>
      <c r="B1280" t="s">
        <v>3342</v>
      </c>
    </row>
    <row r="1281" spans="1:2" ht="12.75">
      <c r="A1281" t="s">
        <v>3343</v>
      </c>
      <c r="B1281" t="s">
        <v>3344</v>
      </c>
    </row>
    <row r="1282" spans="1:2" ht="12.75">
      <c r="A1282" t="s">
        <v>3345</v>
      </c>
      <c r="B1282" t="s">
        <v>3346</v>
      </c>
    </row>
    <row r="1283" spans="1:2" ht="12.75">
      <c r="A1283" t="s">
        <v>3347</v>
      </c>
      <c r="B1283" t="s">
        <v>3348</v>
      </c>
    </row>
    <row r="1284" spans="1:2" ht="12.75">
      <c r="A1284" t="s">
        <v>3349</v>
      </c>
      <c r="B1284" t="s">
        <v>3350</v>
      </c>
    </row>
    <row r="1285" spans="1:2" ht="12.75">
      <c r="A1285" t="s">
        <v>3351</v>
      </c>
      <c r="B1285" t="s">
        <v>3352</v>
      </c>
    </row>
    <row r="1286" spans="1:2" ht="12.75">
      <c r="A1286" t="s">
        <v>3353</v>
      </c>
      <c r="B1286" t="s">
        <v>3354</v>
      </c>
    </row>
    <row r="1287" spans="1:2" ht="12.75">
      <c r="A1287" t="s">
        <v>3355</v>
      </c>
      <c r="B1287" t="s">
        <v>3356</v>
      </c>
    </row>
    <row r="1288" spans="1:2" ht="12.75">
      <c r="A1288" t="s">
        <v>3357</v>
      </c>
      <c r="B1288" t="s">
        <v>3358</v>
      </c>
    </row>
    <row r="1289" spans="1:2" ht="12.75">
      <c r="A1289" t="s">
        <v>3359</v>
      </c>
      <c r="B1289" t="s">
        <v>3360</v>
      </c>
    </row>
    <row r="1290" spans="1:2" ht="12.75">
      <c r="A1290" t="s">
        <v>3361</v>
      </c>
      <c r="B1290" t="s">
        <v>3362</v>
      </c>
    </row>
    <row r="1291" spans="1:2" ht="12.75">
      <c r="A1291" t="s">
        <v>3363</v>
      </c>
      <c r="B1291" t="s">
        <v>3364</v>
      </c>
    </row>
    <row r="1292" spans="1:2" ht="12.75">
      <c r="A1292" t="s">
        <v>3365</v>
      </c>
      <c r="B1292" t="s">
        <v>3366</v>
      </c>
    </row>
    <row r="1293" spans="1:2" ht="12.75">
      <c r="A1293" t="s">
        <v>3367</v>
      </c>
      <c r="B1293" t="s">
        <v>3368</v>
      </c>
    </row>
    <row r="1294" spans="1:2" ht="12.75">
      <c r="A1294" t="s">
        <v>3369</v>
      </c>
      <c r="B1294" t="s">
        <v>3370</v>
      </c>
    </row>
    <row r="1295" spans="1:2" ht="12.75">
      <c r="A1295" t="s">
        <v>3371</v>
      </c>
      <c r="B1295" t="s">
        <v>3372</v>
      </c>
    </row>
    <row r="1296" spans="1:2" ht="12.75">
      <c r="A1296" t="s">
        <v>3373</v>
      </c>
      <c r="B1296" t="s">
        <v>3374</v>
      </c>
    </row>
    <row r="1297" spans="1:2" ht="12.75">
      <c r="A1297" t="s">
        <v>3375</v>
      </c>
      <c r="B1297" t="s">
        <v>3376</v>
      </c>
    </row>
    <row r="1298" spans="1:2" ht="12.75">
      <c r="A1298" t="s">
        <v>3377</v>
      </c>
      <c r="B1298" t="s">
        <v>3378</v>
      </c>
    </row>
    <row r="1299" spans="1:2" ht="12.75">
      <c r="A1299" t="s">
        <v>3379</v>
      </c>
      <c r="B1299" t="s">
        <v>3380</v>
      </c>
    </row>
    <row r="1300" spans="1:2" ht="12.75">
      <c r="A1300" t="s">
        <v>3381</v>
      </c>
      <c r="B1300" t="s">
        <v>3382</v>
      </c>
    </row>
    <row r="1301" spans="1:2" ht="12.75">
      <c r="A1301" t="s">
        <v>3383</v>
      </c>
      <c r="B1301" t="s">
        <v>3384</v>
      </c>
    </row>
    <row r="1302" spans="1:2" ht="12.75">
      <c r="A1302" t="s">
        <v>3385</v>
      </c>
      <c r="B1302" t="s">
        <v>3386</v>
      </c>
    </row>
    <row r="1303" spans="1:2" ht="12.75">
      <c r="A1303" t="s">
        <v>3387</v>
      </c>
      <c r="B1303" t="s">
        <v>3388</v>
      </c>
    </row>
    <row r="1304" spans="1:2" ht="12.75">
      <c r="A1304" t="s">
        <v>3389</v>
      </c>
      <c r="B1304" t="s">
        <v>3390</v>
      </c>
    </row>
    <row r="1305" spans="1:2" ht="12.75">
      <c r="A1305" t="s">
        <v>3391</v>
      </c>
      <c r="B1305" t="s">
        <v>3392</v>
      </c>
    </row>
    <row r="1306" spans="1:2" ht="12.75">
      <c r="A1306" t="s">
        <v>3393</v>
      </c>
      <c r="B1306" t="s">
        <v>3394</v>
      </c>
    </row>
    <row r="1307" spans="1:2" ht="12.75">
      <c r="A1307" t="s">
        <v>3395</v>
      </c>
      <c r="B1307" t="s">
        <v>3396</v>
      </c>
    </row>
    <row r="1308" spans="1:2" ht="12.75">
      <c r="A1308" t="s">
        <v>3397</v>
      </c>
      <c r="B1308" t="s">
        <v>3398</v>
      </c>
    </row>
    <row r="1309" spans="1:2" ht="12.75">
      <c r="A1309" t="s">
        <v>3399</v>
      </c>
      <c r="B1309" t="s">
        <v>3400</v>
      </c>
    </row>
    <row r="1310" spans="1:2" ht="12.75">
      <c r="A1310" t="s">
        <v>3401</v>
      </c>
      <c r="B1310" t="s">
        <v>3402</v>
      </c>
    </row>
    <row r="1311" spans="1:2" ht="12.75">
      <c r="A1311" t="s">
        <v>3403</v>
      </c>
      <c r="B1311" t="s">
        <v>3404</v>
      </c>
    </row>
    <row r="1312" spans="1:2" ht="12.75">
      <c r="A1312" t="s">
        <v>3405</v>
      </c>
      <c r="B1312" t="s">
        <v>3406</v>
      </c>
    </row>
    <row r="1313" spans="1:2" ht="12.75">
      <c r="A1313" t="s">
        <v>3407</v>
      </c>
      <c r="B1313" t="s">
        <v>3408</v>
      </c>
    </row>
    <row r="1314" spans="1:2" ht="12.75">
      <c r="A1314" t="s">
        <v>3409</v>
      </c>
      <c r="B1314" t="s">
        <v>3410</v>
      </c>
    </row>
    <row r="1315" spans="1:2" ht="12.75">
      <c r="A1315" t="s">
        <v>3411</v>
      </c>
      <c r="B1315" t="s">
        <v>3412</v>
      </c>
    </row>
    <row r="1316" spans="1:2" ht="12.75">
      <c r="A1316" t="s">
        <v>3413</v>
      </c>
      <c r="B1316" t="s">
        <v>3414</v>
      </c>
    </row>
    <row r="1317" spans="1:2" ht="12.75">
      <c r="A1317" t="s">
        <v>3415</v>
      </c>
      <c r="B1317" t="s">
        <v>3416</v>
      </c>
    </row>
    <row r="1318" spans="1:2" ht="12.75">
      <c r="A1318" t="s">
        <v>3417</v>
      </c>
      <c r="B1318" t="s">
        <v>3418</v>
      </c>
    </row>
    <row r="1319" spans="1:2" ht="12.75">
      <c r="A1319" t="s">
        <v>3419</v>
      </c>
      <c r="B1319" t="s">
        <v>3420</v>
      </c>
    </row>
    <row r="1320" spans="1:2" ht="12.75">
      <c r="A1320" t="s">
        <v>3421</v>
      </c>
      <c r="B1320" t="s">
        <v>3422</v>
      </c>
    </row>
    <row r="1321" spans="1:2" ht="12.75">
      <c r="A1321" t="s">
        <v>3423</v>
      </c>
      <c r="B1321" t="s">
        <v>3424</v>
      </c>
    </row>
    <row r="1322" spans="1:2" ht="12.75">
      <c r="A1322" t="s">
        <v>3425</v>
      </c>
      <c r="B1322" t="s">
        <v>3426</v>
      </c>
    </row>
    <row r="1323" spans="1:2" ht="12.75">
      <c r="A1323" t="s">
        <v>3427</v>
      </c>
      <c r="B1323" t="s">
        <v>3428</v>
      </c>
    </row>
    <row r="1324" spans="1:2" ht="12.75">
      <c r="A1324" t="s">
        <v>3429</v>
      </c>
      <c r="B1324" t="s">
        <v>3430</v>
      </c>
    </row>
    <row r="1325" spans="1:2" ht="12.75">
      <c r="A1325" t="s">
        <v>3431</v>
      </c>
      <c r="B1325" t="s">
        <v>3432</v>
      </c>
    </row>
    <row r="1326" spans="1:2" ht="12.75">
      <c r="A1326" t="s">
        <v>3433</v>
      </c>
      <c r="B1326" t="s">
        <v>3434</v>
      </c>
    </row>
    <row r="1327" spans="1:2" ht="12.75">
      <c r="A1327" t="s">
        <v>3435</v>
      </c>
      <c r="B1327" t="s">
        <v>3436</v>
      </c>
    </row>
    <row r="1328" spans="1:2" ht="12.75">
      <c r="A1328" t="s">
        <v>3437</v>
      </c>
      <c r="B1328" t="s">
        <v>3438</v>
      </c>
    </row>
    <row r="1329" spans="1:2" ht="12.75">
      <c r="A1329" t="s">
        <v>3439</v>
      </c>
      <c r="B1329" t="s">
        <v>3440</v>
      </c>
    </row>
    <row r="1330" spans="1:2" ht="12.75">
      <c r="A1330" t="s">
        <v>3441</v>
      </c>
      <c r="B1330" t="s">
        <v>3442</v>
      </c>
    </row>
    <row r="1331" spans="1:2" ht="12.75">
      <c r="A1331" t="s">
        <v>3443</v>
      </c>
      <c r="B1331" t="s">
        <v>3444</v>
      </c>
    </row>
    <row r="1332" spans="1:2" ht="12.75">
      <c r="A1332" t="s">
        <v>3445</v>
      </c>
      <c r="B1332" t="s">
        <v>3446</v>
      </c>
    </row>
    <row r="1333" spans="1:2" ht="12.75">
      <c r="A1333" t="s">
        <v>3447</v>
      </c>
      <c r="B1333" t="s">
        <v>3448</v>
      </c>
    </row>
    <row r="1334" spans="1:2" ht="12.75">
      <c r="A1334" t="s">
        <v>3449</v>
      </c>
      <c r="B1334" t="s">
        <v>3450</v>
      </c>
    </row>
    <row r="1335" spans="1:2" ht="12.75">
      <c r="A1335" t="s">
        <v>3451</v>
      </c>
      <c r="B1335" t="s">
        <v>3452</v>
      </c>
    </row>
    <row r="1336" spans="1:2" ht="12.75">
      <c r="A1336" t="s">
        <v>3453</v>
      </c>
      <c r="B1336" t="s">
        <v>3454</v>
      </c>
    </row>
    <row r="1337" spans="1:2" ht="12.75">
      <c r="A1337" t="s">
        <v>3455</v>
      </c>
      <c r="B1337" t="s">
        <v>3456</v>
      </c>
    </row>
    <row r="1338" spans="1:2" ht="12.75">
      <c r="A1338" t="s">
        <v>3457</v>
      </c>
      <c r="B1338" t="s">
        <v>3458</v>
      </c>
    </row>
    <row r="1339" spans="1:2" ht="12.75">
      <c r="A1339" t="s">
        <v>3459</v>
      </c>
      <c r="B1339" t="s">
        <v>3460</v>
      </c>
    </row>
    <row r="1340" spans="1:2" ht="12.75">
      <c r="A1340" t="s">
        <v>3461</v>
      </c>
      <c r="B1340" t="s">
        <v>3462</v>
      </c>
    </row>
    <row r="1341" spans="1:2" ht="12.75">
      <c r="A1341" t="s">
        <v>3463</v>
      </c>
      <c r="B1341" t="s">
        <v>3464</v>
      </c>
    </row>
    <row r="1342" spans="1:2" ht="12.75">
      <c r="A1342" t="s">
        <v>3465</v>
      </c>
      <c r="B1342" t="s">
        <v>3466</v>
      </c>
    </row>
    <row r="1343" spans="1:2" ht="12.75">
      <c r="A1343" t="s">
        <v>3467</v>
      </c>
      <c r="B1343" t="s">
        <v>3468</v>
      </c>
    </row>
    <row r="1344" spans="1:2" ht="12.75">
      <c r="A1344" t="s">
        <v>3469</v>
      </c>
      <c r="B1344" t="s">
        <v>3470</v>
      </c>
    </row>
    <row r="1345" spans="1:2" ht="12.75">
      <c r="A1345" t="s">
        <v>3471</v>
      </c>
      <c r="B1345" t="s">
        <v>3472</v>
      </c>
    </row>
    <row r="1346" spans="1:2" ht="12.75">
      <c r="A1346" t="s">
        <v>3473</v>
      </c>
      <c r="B1346" t="s">
        <v>3474</v>
      </c>
    </row>
    <row r="1347" spans="1:2" ht="12.75">
      <c r="A1347" t="s">
        <v>3475</v>
      </c>
      <c r="B1347" t="s">
        <v>3476</v>
      </c>
    </row>
    <row r="1348" spans="1:2" ht="12.75">
      <c r="A1348" t="s">
        <v>3477</v>
      </c>
      <c r="B1348" t="s">
        <v>3478</v>
      </c>
    </row>
    <row r="1349" spans="1:2" ht="12.75">
      <c r="A1349" t="s">
        <v>3479</v>
      </c>
      <c r="B1349" t="s">
        <v>3480</v>
      </c>
    </row>
    <row r="1350" spans="1:2" ht="12.75">
      <c r="A1350" t="s">
        <v>3481</v>
      </c>
      <c r="B1350" t="s">
        <v>3482</v>
      </c>
    </row>
    <row r="1351" spans="1:2" ht="12.75">
      <c r="A1351" t="s">
        <v>3483</v>
      </c>
      <c r="B1351" t="s">
        <v>3484</v>
      </c>
    </row>
    <row r="1352" spans="1:2" ht="12.75">
      <c r="A1352" t="s">
        <v>3485</v>
      </c>
      <c r="B1352" t="s">
        <v>3486</v>
      </c>
    </row>
    <row r="1353" spans="1:2" ht="12.75">
      <c r="A1353" t="s">
        <v>3487</v>
      </c>
      <c r="B1353" t="s">
        <v>3488</v>
      </c>
    </row>
    <row r="1354" spans="1:2" ht="12.75">
      <c r="A1354" t="s">
        <v>3489</v>
      </c>
      <c r="B1354" t="s">
        <v>3490</v>
      </c>
    </row>
    <row r="1355" spans="1:2" ht="12.75">
      <c r="A1355" t="s">
        <v>3491</v>
      </c>
      <c r="B1355" t="s">
        <v>3492</v>
      </c>
    </row>
    <row r="1356" spans="1:2" ht="12.75">
      <c r="A1356" t="s">
        <v>3493</v>
      </c>
      <c r="B1356" t="s">
        <v>3494</v>
      </c>
    </row>
    <row r="1357" spans="1:2" ht="12.75">
      <c r="A1357" t="s">
        <v>3495</v>
      </c>
      <c r="B1357" t="s">
        <v>3496</v>
      </c>
    </row>
    <row r="1358" spans="1:2" ht="12.75">
      <c r="A1358" t="s">
        <v>3497</v>
      </c>
      <c r="B1358" t="s">
        <v>3498</v>
      </c>
    </row>
    <row r="1359" spans="1:2" ht="12.75">
      <c r="A1359" t="s">
        <v>3499</v>
      </c>
      <c r="B1359" t="s">
        <v>3500</v>
      </c>
    </row>
    <row r="1360" spans="1:2" ht="12.75">
      <c r="A1360" t="s">
        <v>3501</v>
      </c>
      <c r="B1360" t="s">
        <v>3502</v>
      </c>
    </row>
    <row r="1361" spans="1:2" ht="12.75">
      <c r="A1361" t="s">
        <v>3503</v>
      </c>
      <c r="B1361" t="s">
        <v>3504</v>
      </c>
    </row>
    <row r="1362" spans="1:2" ht="12.75">
      <c r="A1362" t="s">
        <v>3505</v>
      </c>
      <c r="B1362" t="s">
        <v>3506</v>
      </c>
    </row>
    <row r="1363" spans="1:2" ht="12.75">
      <c r="A1363" t="s">
        <v>3507</v>
      </c>
      <c r="B1363" t="s">
        <v>3508</v>
      </c>
    </row>
    <row r="1364" spans="1:2" ht="12.75">
      <c r="A1364" t="s">
        <v>3509</v>
      </c>
      <c r="B1364" t="s">
        <v>3510</v>
      </c>
    </row>
    <row r="1365" spans="1:2" ht="12.75">
      <c r="A1365" t="s">
        <v>3511</v>
      </c>
      <c r="B1365" t="s">
        <v>3512</v>
      </c>
    </row>
    <row r="1366" spans="1:2" ht="12.75">
      <c r="A1366" t="s">
        <v>3513</v>
      </c>
      <c r="B1366" t="s">
        <v>3514</v>
      </c>
    </row>
    <row r="1367" spans="1:2" ht="12.75">
      <c r="A1367" t="s">
        <v>3515</v>
      </c>
      <c r="B1367" t="s">
        <v>3516</v>
      </c>
    </row>
    <row r="1368" spans="1:2" ht="12.75">
      <c r="A1368" t="s">
        <v>3517</v>
      </c>
      <c r="B1368" t="s">
        <v>3518</v>
      </c>
    </row>
    <row r="1369" spans="1:2" ht="12.75">
      <c r="A1369" t="s">
        <v>3519</v>
      </c>
      <c r="B1369" t="s">
        <v>3520</v>
      </c>
    </row>
    <row r="1370" spans="1:2" ht="12.75">
      <c r="A1370" t="s">
        <v>3521</v>
      </c>
      <c r="B1370" t="s">
        <v>3522</v>
      </c>
    </row>
    <row r="1371" spans="1:2" ht="12.75">
      <c r="A1371" t="s">
        <v>3523</v>
      </c>
      <c r="B1371" t="s">
        <v>3524</v>
      </c>
    </row>
    <row r="1372" spans="1:2" ht="12.75">
      <c r="A1372" t="s">
        <v>3525</v>
      </c>
      <c r="B1372" t="s">
        <v>3526</v>
      </c>
    </row>
    <row r="1373" spans="1:2" ht="12.75">
      <c r="A1373" t="s">
        <v>3527</v>
      </c>
      <c r="B1373" t="s">
        <v>3528</v>
      </c>
    </row>
    <row r="1374" spans="1:2" ht="12.75">
      <c r="A1374" t="s">
        <v>3529</v>
      </c>
      <c r="B1374" t="s">
        <v>3530</v>
      </c>
    </row>
    <row r="1375" spans="1:2" ht="12.75">
      <c r="A1375" t="s">
        <v>3531</v>
      </c>
      <c r="B1375" t="s">
        <v>3532</v>
      </c>
    </row>
    <row r="1376" spans="1:2" ht="12.75">
      <c r="A1376" t="s">
        <v>3533</v>
      </c>
      <c r="B1376" t="s">
        <v>3534</v>
      </c>
    </row>
    <row r="1377" spans="1:2" ht="12.75">
      <c r="A1377" t="s">
        <v>3535</v>
      </c>
      <c r="B1377" t="s">
        <v>3536</v>
      </c>
    </row>
    <row r="1378" spans="1:2" ht="12.75">
      <c r="A1378" t="s">
        <v>3537</v>
      </c>
      <c r="B1378" t="s">
        <v>3538</v>
      </c>
    </row>
    <row r="1379" spans="1:2" ht="12.75">
      <c r="A1379" t="s">
        <v>3539</v>
      </c>
      <c r="B1379" t="s">
        <v>3540</v>
      </c>
    </row>
    <row r="1380" spans="1:2" ht="12.75">
      <c r="A1380" t="s">
        <v>3541</v>
      </c>
      <c r="B1380" t="s">
        <v>3542</v>
      </c>
    </row>
    <row r="1381" spans="1:2" ht="12.75">
      <c r="A1381" t="s">
        <v>3543</v>
      </c>
      <c r="B1381" t="s">
        <v>3544</v>
      </c>
    </row>
    <row r="1382" spans="1:2" ht="12.75">
      <c r="A1382" t="s">
        <v>3545</v>
      </c>
      <c r="B1382" t="s">
        <v>3546</v>
      </c>
    </row>
    <row r="1383" spans="1:2" ht="12.75">
      <c r="A1383" t="s">
        <v>3547</v>
      </c>
      <c r="B1383" t="s">
        <v>3548</v>
      </c>
    </row>
    <row r="1384" spans="1:2" ht="12.75">
      <c r="A1384" t="s">
        <v>3549</v>
      </c>
      <c r="B1384" t="s">
        <v>3550</v>
      </c>
    </row>
    <row r="1385" spans="1:2" ht="12.75">
      <c r="A1385" t="s">
        <v>3551</v>
      </c>
      <c r="B1385" t="s">
        <v>3552</v>
      </c>
    </row>
    <row r="1386" spans="1:2" ht="12.75">
      <c r="A1386" t="s">
        <v>3553</v>
      </c>
      <c r="B1386" t="s">
        <v>3554</v>
      </c>
    </row>
    <row r="1387" spans="1:2" ht="12.75">
      <c r="A1387" t="s">
        <v>3555</v>
      </c>
      <c r="B1387" t="s">
        <v>3556</v>
      </c>
    </row>
    <row r="1388" spans="1:2" ht="12.75">
      <c r="A1388" t="s">
        <v>3557</v>
      </c>
      <c r="B1388" t="s">
        <v>3558</v>
      </c>
    </row>
    <row r="1389" spans="1:2" ht="12.75">
      <c r="A1389" t="s">
        <v>3559</v>
      </c>
      <c r="B1389" t="s">
        <v>3560</v>
      </c>
    </row>
    <row r="1390" spans="1:2" ht="12.75">
      <c r="A1390" t="s">
        <v>3561</v>
      </c>
      <c r="B1390" t="s">
        <v>3562</v>
      </c>
    </row>
    <row r="1391" spans="1:2" ht="12.75">
      <c r="A1391" t="s">
        <v>3563</v>
      </c>
      <c r="B1391" t="s">
        <v>3564</v>
      </c>
    </row>
    <row r="1392" spans="1:2" ht="12.75">
      <c r="A1392" t="s">
        <v>3565</v>
      </c>
      <c r="B1392" t="s">
        <v>3566</v>
      </c>
    </row>
    <row r="1393" spans="1:2" ht="12.75">
      <c r="A1393" t="s">
        <v>3567</v>
      </c>
      <c r="B1393" t="s">
        <v>3568</v>
      </c>
    </row>
    <row r="1394" spans="1:2" ht="12.75">
      <c r="A1394" t="s">
        <v>3569</v>
      </c>
      <c r="B1394" t="s">
        <v>3570</v>
      </c>
    </row>
    <row r="1395" spans="1:2" ht="12.75">
      <c r="A1395" t="s">
        <v>3571</v>
      </c>
      <c r="B1395" t="s">
        <v>3572</v>
      </c>
    </row>
    <row r="1396" spans="1:2" ht="12.75">
      <c r="A1396" t="s">
        <v>3573</v>
      </c>
      <c r="B1396" t="s">
        <v>3574</v>
      </c>
    </row>
    <row r="1397" spans="1:2" ht="12.75">
      <c r="A1397" t="s">
        <v>3575</v>
      </c>
      <c r="B1397" t="s">
        <v>3576</v>
      </c>
    </row>
    <row r="1398" spans="1:2" ht="12.75">
      <c r="A1398" t="s">
        <v>3577</v>
      </c>
      <c r="B1398" t="s">
        <v>3578</v>
      </c>
    </row>
    <row r="1399" spans="1:2" ht="12.75">
      <c r="A1399" t="s">
        <v>3579</v>
      </c>
      <c r="B1399" t="s">
        <v>3580</v>
      </c>
    </row>
    <row r="1400" spans="1:2" ht="12.75">
      <c r="A1400" t="s">
        <v>3581</v>
      </c>
      <c r="B1400" t="s">
        <v>3582</v>
      </c>
    </row>
    <row r="1401" spans="1:2" ht="12.75">
      <c r="A1401" t="s">
        <v>3583</v>
      </c>
      <c r="B1401" t="s">
        <v>3584</v>
      </c>
    </row>
    <row r="1402" spans="1:2" ht="12.75">
      <c r="A1402" t="s">
        <v>3585</v>
      </c>
      <c r="B1402" t="s">
        <v>3586</v>
      </c>
    </row>
    <row r="1403" spans="1:2" ht="12.75">
      <c r="A1403" t="s">
        <v>3587</v>
      </c>
      <c r="B1403" t="s">
        <v>3588</v>
      </c>
    </row>
    <row r="1404" spans="1:2" ht="12.75">
      <c r="A1404" t="s">
        <v>3589</v>
      </c>
      <c r="B1404" t="s">
        <v>3590</v>
      </c>
    </row>
    <row r="1405" spans="1:2" ht="12.75">
      <c r="A1405" t="s">
        <v>3591</v>
      </c>
      <c r="B1405" t="s">
        <v>3592</v>
      </c>
    </row>
    <row r="1406" spans="1:2" ht="12.75">
      <c r="A1406" t="s">
        <v>3593</v>
      </c>
      <c r="B1406" t="s">
        <v>3594</v>
      </c>
    </row>
    <row r="1407" spans="1:2" ht="12.75">
      <c r="A1407" t="s">
        <v>3595</v>
      </c>
      <c r="B1407" t="s">
        <v>3596</v>
      </c>
    </row>
    <row r="1408" spans="1:2" ht="12.75">
      <c r="A1408" t="s">
        <v>3597</v>
      </c>
      <c r="B1408" t="s">
        <v>3598</v>
      </c>
    </row>
    <row r="1409" spans="1:2" ht="12.75">
      <c r="A1409" t="s">
        <v>3599</v>
      </c>
      <c r="B1409" t="s">
        <v>3600</v>
      </c>
    </row>
    <row r="1410" spans="1:2" ht="12.75">
      <c r="A1410" t="s">
        <v>3601</v>
      </c>
      <c r="B1410" t="s">
        <v>3602</v>
      </c>
    </row>
    <row r="1411" spans="1:2" ht="12.75">
      <c r="A1411" t="s">
        <v>3603</v>
      </c>
      <c r="B1411" t="s">
        <v>3604</v>
      </c>
    </row>
    <row r="1412" spans="1:2" ht="12.75">
      <c r="A1412" t="s">
        <v>3605</v>
      </c>
      <c r="B1412" t="s">
        <v>3606</v>
      </c>
    </row>
    <row r="1413" spans="1:2" ht="12.75">
      <c r="A1413" t="s">
        <v>3607</v>
      </c>
      <c r="B1413" t="s">
        <v>3608</v>
      </c>
    </row>
    <row r="1414" spans="1:2" ht="12.75">
      <c r="A1414" t="s">
        <v>3609</v>
      </c>
      <c r="B1414" t="s">
        <v>3610</v>
      </c>
    </row>
    <row r="1415" spans="1:2" ht="12.75">
      <c r="A1415" t="s">
        <v>3611</v>
      </c>
      <c r="B1415" t="s">
        <v>3612</v>
      </c>
    </row>
    <row r="1416" spans="1:2" ht="12.75">
      <c r="A1416" t="s">
        <v>3613</v>
      </c>
      <c r="B1416" t="s">
        <v>3614</v>
      </c>
    </row>
    <row r="1417" spans="1:2" ht="12.75">
      <c r="A1417" t="s">
        <v>3615</v>
      </c>
      <c r="B1417" t="s">
        <v>3616</v>
      </c>
    </row>
    <row r="1418" spans="1:2" ht="12.75">
      <c r="A1418" t="s">
        <v>3617</v>
      </c>
      <c r="B1418" t="s">
        <v>3618</v>
      </c>
    </row>
    <row r="1419" spans="1:2" ht="12.75">
      <c r="A1419" t="s">
        <v>3619</v>
      </c>
      <c r="B1419" t="s">
        <v>3620</v>
      </c>
    </row>
    <row r="1420" spans="1:2" ht="12.75">
      <c r="A1420" t="s">
        <v>3621</v>
      </c>
      <c r="B1420" t="s">
        <v>3622</v>
      </c>
    </row>
    <row r="1421" spans="1:2" ht="12.75">
      <c r="A1421" t="s">
        <v>3623</v>
      </c>
      <c r="B1421" t="s">
        <v>3624</v>
      </c>
    </row>
    <row r="1422" spans="1:2" ht="12.75">
      <c r="A1422" t="s">
        <v>3625</v>
      </c>
      <c r="B1422" t="s">
        <v>3626</v>
      </c>
    </row>
    <row r="1423" spans="1:2" ht="12.75">
      <c r="A1423" t="s">
        <v>3627</v>
      </c>
      <c r="B1423" t="s">
        <v>3628</v>
      </c>
    </row>
    <row r="1424" spans="1:2" ht="12.75">
      <c r="A1424" t="s">
        <v>3629</v>
      </c>
      <c r="B1424" t="s">
        <v>3630</v>
      </c>
    </row>
    <row r="1425" spans="1:2" ht="12.75">
      <c r="A1425" t="s">
        <v>3631</v>
      </c>
      <c r="B1425" t="s">
        <v>3632</v>
      </c>
    </row>
    <row r="1426" spans="1:2" ht="12.75">
      <c r="A1426" t="s">
        <v>3633</v>
      </c>
      <c r="B1426" t="s">
        <v>3634</v>
      </c>
    </row>
    <row r="1427" spans="1:2" ht="12.75">
      <c r="A1427" t="s">
        <v>3635</v>
      </c>
      <c r="B1427" t="s">
        <v>3636</v>
      </c>
    </row>
    <row r="1428" spans="1:2" ht="12.75">
      <c r="A1428" t="s">
        <v>3637</v>
      </c>
      <c r="B1428" t="s">
        <v>3638</v>
      </c>
    </row>
    <row r="1429" spans="1:2" ht="12.75">
      <c r="A1429" t="s">
        <v>3639</v>
      </c>
      <c r="B1429" t="s">
        <v>3640</v>
      </c>
    </row>
    <row r="1430" spans="1:2" ht="12.75">
      <c r="A1430" t="s">
        <v>3641</v>
      </c>
      <c r="B1430" t="s">
        <v>3642</v>
      </c>
    </row>
    <row r="1431" spans="1:2" ht="12.75">
      <c r="A1431" t="s">
        <v>3643</v>
      </c>
      <c r="B1431" t="s">
        <v>3644</v>
      </c>
    </row>
    <row r="1432" spans="1:2" ht="12.75">
      <c r="A1432" t="s">
        <v>3645</v>
      </c>
      <c r="B1432" t="s">
        <v>3646</v>
      </c>
    </row>
    <row r="1433" spans="1:2" ht="12.75">
      <c r="A1433" t="s">
        <v>3647</v>
      </c>
      <c r="B1433" t="s">
        <v>3648</v>
      </c>
    </row>
    <row r="1434" spans="1:2" ht="12.75">
      <c r="A1434" t="s">
        <v>3649</v>
      </c>
      <c r="B1434" t="s">
        <v>3650</v>
      </c>
    </row>
    <row r="1435" spans="1:2" ht="12.75">
      <c r="A1435" t="s">
        <v>3651</v>
      </c>
      <c r="B1435" t="s">
        <v>3652</v>
      </c>
    </row>
    <row r="1436" spans="1:2" ht="12.75">
      <c r="A1436" t="s">
        <v>3653</v>
      </c>
      <c r="B1436" t="s">
        <v>3654</v>
      </c>
    </row>
    <row r="1437" spans="1:2" ht="12.75">
      <c r="A1437" t="s">
        <v>3655</v>
      </c>
      <c r="B1437" t="s">
        <v>3656</v>
      </c>
    </row>
    <row r="1438" spans="1:2" ht="12.75">
      <c r="A1438" t="s">
        <v>3657</v>
      </c>
      <c r="B1438" t="s">
        <v>3658</v>
      </c>
    </row>
    <row r="1439" spans="1:2" ht="12.75">
      <c r="A1439" t="s">
        <v>3659</v>
      </c>
      <c r="B1439" t="s">
        <v>3660</v>
      </c>
    </row>
    <row r="1440" spans="1:2" ht="12.75">
      <c r="A1440" t="s">
        <v>3661</v>
      </c>
      <c r="B1440" t="s">
        <v>3662</v>
      </c>
    </row>
    <row r="1441" spans="1:2" ht="12.75">
      <c r="A1441" t="s">
        <v>3663</v>
      </c>
      <c r="B1441" t="s">
        <v>3664</v>
      </c>
    </row>
    <row r="1442" spans="1:2" ht="12.75">
      <c r="A1442" t="s">
        <v>3665</v>
      </c>
      <c r="B1442" t="s">
        <v>3666</v>
      </c>
    </row>
    <row r="1443" spans="1:2" ht="12.75">
      <c r="A1443" t="s">
        <v>3667</v>
      </c>
      <c r="B1443" t="s">
        <v>3668</v>
      </c>
    </row>
    <row r="1444" spans="1:2" ht="12.75">
      <c r="A1444" t="s">
        <v>3669</v>
      </c>
      <c r="B1444" t="s">
        <v>3670</v>
      </c>
    </row>
    <row r="1445" spans="1:2" ht="12.75">
      <c r="A1445" t="s">
        <v>3671</v>
      </c>
      <c r="B1445" t="s">
        <v>3672</v>
      </c>
    </row>
    <row r="1446" spans="1:2" ht="12.75">
      <c r="A1446" t="s">
        <v>3673</v>
      </c>
      <c r="B1446" t="s">
        <v>3674</v>
      </c>
    </row>
    <row r="1447" spans="1:2" ht="12.75">
      <c r="A1447" t="s">
        <v>3675</v>
      </c>
      <c r="B1447" t="s">
        <v>3676</v>
      </c>
    </row>
    <row r="1448" spans="1:2" ht="12.75">
      <c r="A1448" t="s">
        <v>3677</v>
      </c>
      <c r="B1448" t="s">
        <v>3678</v>
      </c>
    </row>
    <row r="1449" spans="1:2" ht="12.75">
      <c r="A1449" t="s">
        <v>3679</v>
      </c>
      <c r="B1449" t="s">
        <v>3680</v>
      </c>
    </row>
    <row r="1450" spans="1:2" ht="12.75">
      <c r="A1450" t="s">
        <v>3681</v>
      </c>
      <c r="B1450" t="s">
        <v>3682</v>
      </c>
    </row>
    <row r="1451" spans="1:2" ht="12.75">
      <c r="A1451" t="s">
        <v>3683</v>
      </c>
      <c r="B1451" t="s">
        <v>3684</v>
      </c>
    </row>
    <row r="1452" spans="1:2" ht="12.75">
      <c r="A1452" t="s">
        <v>3685</v>
      </c>
      <c r="B1452" t="s">
        <v>3686</v>
      </c>
    </row>
    <row r="1453" spans="1:2" ht="12.75">
      <c r="A1453" t="s">
        <v>3687</v>
      </c>
      <c r="B1453" t="s">
        <v>3688</v>
      </c>
    </row>
    <row r="1454" spans="1:2" ht="12.75">
      <c r="A1454" t="s">
        <v>3689</v>
      </c>
      <c r="B1454" t="s">
        <v>3690</v>
      </c>
    </row>
    <row r="1455" spans="1:2" ht="12.75">
      <c r="A1455" t="s">
        <v>3691</v>
      </c>
      <c r="B1455" t="s">
        <v>3692</v>
      </c>
    </row>
    <row r="1456" spans="1:2" ht="12.75">
      <c r="A1456" t="s">
        <v>3693</v>
      </c>
      <c r="B1456" t="s">
        <v>3694</v>
      </c>
    </row>
    <row r="1457" spans="1:2" ht="12.75">
      <c r="A1457" t="s">
        <v>3695</v>
      </c>
      <c r="B1457" t="s">
        <v>3696</v>
      </c>
    </row>
    <row r="1458" spans="1:2" ht="12.75">
      <c r="A1458" t="s">
        <v>3697</v>
      </c>
      <c r="B1458" t="s">
        <v>3698</v>
      </c>
    </row>
    <row r="1459" spans="1:2" ht="12.75">
      <c r="A1459" t="s">
        <v>3699</v>
      </c>
      <c r="B1459" t="s">
        <v>3700</v>
      </c>
    </row>
    <row r="1460" spans="1:2" ht="12.75">
      <c r="A1460" t="s">
        <v>3701</v>
      </c>
      <c r="B1460" t="s">
        <v>3702</v>
      </c>
    </row>
    <row r="1461" spans="1:2" ht="12.75">
      <c r="A1461" t="s">
        <v>3703</v>
      </c>
      <c r="B1461" t="s">
        <v>3704</v>
      </c>
    </row>
    <row r="1462" spans="1:2" ht="12.75">
      <c r="A1462" t="s">
        <v>3705</v>
      </c>
      <c r="B1462" t="s">
        <v>3706</v>
      </c>
    </row>
    <row r="1463" spans="1:2" ht="12.75">
      <c r="A1463" t="s">
        <v>3707</v>
      </c>
      <c r="B1463" t="s">
        <v>3708</v>
      </c>
    </row>
    <row r="1464" spans="1:2" ht="12.75">
      <c r="A1464" t="s">
        <v>3709</v>
      </c>
      <c r="B1464" t="s">
        <v>3710</v>
      </c>
    </row>
    <row r="1465" spans="1:2" ht="12.75">
      <c r="A1465" t="s">
        <v>3711</v>
      </c>
      <c r="B1465" t="s">
        <v>3712</v>
      </c>
    </row>
    <row r="1466" spans="1:2" ht="12.75">
      <c r="A1466" t="s">
        <v>3713</v>
      </c>
      <c r="B1466" t="s">
        <v>3714</v>
      </c>
    </row>
    <row r="1467" spans="1:2" ht="12.75">
      <c r="A1467" t="s">
        <v>3715</v>
      </c>
      <c r="B1467" t="s">
        <v>3716</v>
      </c>
    </row>
    <row r="1468" spans="1:2" ht="12.75">
      <c r="A1468" t="s">
        <v>3717</v>
      </c>
      <c r="B1468" t="s">
        <v>3718</v>
      </c>
    </row>
    <row r="1469" spans="1:2" ht="12.75">
      <c r="A1469" t="s">
        <v>3719</v>
      </c>
      <c r="B1469" t="s">
        <v>3720</v>
      </c>
    </row>
    <row r="1470" spans="1:2" ht="12.75">
      <c r="A1470" t="s">
        <v>3721</v>
      </c>
      <c r="B1470" t="s">
        <v>3722</v>
      </c>
    </row>
    <row r="1471" spans="1:2" ht="12.75">
      <c r="A1471" t="s">
        <v>3723</v>
      </c>
      <c r="B1471" t="s">
        <v>3724</v>
      </c>
    </row>
    <row r="1472" spans="1:2" ht="12.75">
      <c r="A1472" t="s">
        <v>3725</v>
      </c>
      <c r="B1472" t="s">
        <v>3726</v>
      </c>
    </row>
    <row r="1473" spans="1:2" ht="12.75">
      <c r="A1473" t="s">
        <v>3727</v>
      </c>
      <c r="B1473" t="s">
        <v>3728</v>
      </c>
    </row>
    <row r="1474" spans="1:2" ht="12.75">
      <c r="A1474" t="s">
        <v>3729</v>
      </c>
      <c r="B1474" t="s">
        <v>3730</v>
      </c>
    </row>
    <row r="1475" spans="1:2" ht="12.75">
      <c r="A1475" t="s">
        <v>3731</v>
      </c>
      <c r="B1475" t="s">
        <v>3732</v>
      </c>
    </row>
    <row r="1476" spans="1:2" ht="12.75">
      <c r="A1476" t="s">
        <v>3733</v>
      </c>
      <c r="B1476" t="s">
        <v>3734</v>
      </c>
    </row>
    <row r="1477" spans="1:2" ht="12.75">
      <c r="A1477" t="s">
        <v>3735</v>
      </c>
      <c r="B1477" t="s">
        <v>3736</v>
      </c>
    </row>
    <row r="1478" spans="1:2" ht="12.75">
      <c r="A1478" t="s">
        <v>3737</v>
      </c>
      <c r="B1478" t="s">
        <v>3738</v>
      </c>
    </row>
    <row r="1479" spans="1:2" ht="12.75">
      <c r="A1479" t="s">
        <v>3739</v>
      </c>
      <c r="B1479" t="s">
        <v>3740</v>
      </c>
    </row>
    <row r="1480" spans="1:2" ht="12.75">
      <c r="A1480" t="s">
        <v>3741</v>
      </c>
      <c r="B1480" t="s">
        <v>3742</v>
      </c>
    </row>
    <row r="1481" spans="1:2" ht="12.75">
      <c r="A1481" t="s">
        <v>3743</v>
      </c>
      <c r="B1481" t="s">
        <v>3744</v>
      </c>
    </row>
    <row r="1482" spans="1:2" ht="12.75">
      <c r="A1482" t="s">
        <v>3745</v>
      </c>
      <c r="B1482" t="s">
        <v>3746</v>
      </c>
    </row>
    <row r="1483" spans="1:2" ht="12.75">
      <c r="A1483" t="s">
        <v>3747</v>
      </c>
      <c r="B1483" t="s">
        <v>3748</v>
      </c>
    </row>
    <row r="1484" spans="1:2" ht="12.75">
      <c r="A1484" t="s">
        <v>3749</v>
      </c>
      <c r="B1484" t="s">
        <v>3750</v>
      </c>
    </row>
    <row r="1485" spans="1:2" ht="12.75">
      <c r="A1485" t="s">
        <v>3751</v>
      </c>
      <c r="B1485" t="s">
        <v>3752</v>
      </c>
    </row>
    <row r="1486" spans="1:2" ht="12.75">
      <c r="A1486" t="s">
        <v>3753</v>
      </c>
      <c r="B1486" t="s">
        <v>3754</v>
      </c>
    </row>
    <row r="1487" spans="1:2" ht="12.75">
      <c r="A1487" t="s">
        <v>3755</v>
      </c>
      <c r="B1487" t="s">
        <v>3756</v>
      </c>
    </row>
    <row r="1488" spans="1:2" ht="12.75">
      <c r="A1488" t="s">
        <v>3757</v>
      </c>
      <c r="B1488" t="s">
        <v>3758</v>
      </c>
    </row>
    <row r="1489" spans="1:2" ht="12.75">
      <c r="A1489" t="s">
        <v>3759</v>
      </c>
      <c r="B1489" t="s">
        <v>3760</v>
      </c>
    </row>
    <row r="1490" spans="1:2" ht="12.75">
      <c r="A1490" t="s">
        <v>3761</v>
      </c>
      <c r="B1490" t="s">
        <v>3762</v>
      </c>
    </row>
    <row r="1491" spans="1:2" ht="12.75">
      <c r="A1491" t="s">
        <v>3763</v>
      </c>
      <c r="B1491" t="s">
        <v>3764</v>
      </c>
    </row>
    <row r="1492" spans="1:2" ht="12.75">
      <c r="A1492" t="s">
        <v>3765</v>
      </c>
      <c r="B1492" t="s">
        <v>3766</v>
      </c>
    </row>
    <row r="1493" spans="1:2" ht="12.75">
      <c r="A1493" t="s">
        <v>3767</v>
      </c>
      <c r="B1493" t="s">
        <v>3768</v>
      </c>
    </row>
    <row r="1494" spans="1:2" ht="12.75">
      <c r="A1494" t="s">
        <v>3769</v>
      </c>
      <c r="B1494" t="s">
        <v>3770</v>
      </c>
    </row>
    <row r="1495" spans="1:2" ht="12.75">
      <c r="A1495" t="s">
        <v>3771</v>
      </c>
      <c r="B1495" t="s">
        <v>3772</v>
      </c>
    </row>
    <row r="1496" spans="1:2" ht="12.75">
      <c r="A1496" t="s">
        <v>3773</v>
      </c>
      <c r="B1496" t="s">
        <v>3774</v>
      </c>
    </row>
    <row r="1497" spans="1:2" ht="12.75">
      <c r="A1497" t="s">
        <v>3775</v>
      </c>
      <c r="B1497" t="s">
        <v>3776</v>
      </c>
    </row>
    <row r="1498" spans="1:2" ht="12.75">
      <c r="A1498" t="s">
        <v>3777</v>
      </c>
      <c r="B1498" t="s">
        <v>3778</v>
      </c>
    </row>
    <row r="1499" spans="1:2" ht="12.75">
      <c r="A1499" t="s">
        <v>3779</v>
      </c>
      <c r="B1499" t="s">
        <v>3780</v>
      </c>
    </row>
    <row r="1500" spans="1:2" ht="12.75">
      <c r="A1500" t="s">
        <v>3781</v>
      </c>
      <c r="B1500" t="s">
        <v>3782</v>
      </c>
    </row>
    <row r="1501" spans="1:2" ht="12.75">
      <c r="A1501" t="s">
        <v>3783</v>
      </c>
      <c r="B1501" t="s">
        <v>3784</v>
      </c>
    </row>
    <row r="1502" spans="1:2" ht="12.75">
      <c r="A1502" t="s">
        <v>3785</v>
      </c>
      <c r="B1502" t="s">
        <v>3786</v>
      </c>
    </row>
    <row r="1503" spans="1:2" ht="12.75">
      <c r="A1503" t="s">
        <v>3787</v>
      </c>
      <c r="B1503" t="s">
        <v>3788</v>
      </c>
    </row>
    <row r="1504" spans="1:2" ht="12.75">
      <c r="A1504" t="s">
        <v>3789</v>
      </c>
      <c r="B1504" t="s">
        <v>3790</v>
      </c>
    </row>
    <row r="1505" spans="1:2" ht="12.75">
      <c r="A1505" t="s">
        <v>3791</v>
      </c>
      <c r="B1505" t="s">
        <v>3792</v>
      </c>
    </row>
    <row r="1506" spans="1:2" ht="12.75">
      <c r="A1506" t="s">
        <v>3793</v>
      </c>
      <c r="B1506" t="s">
        <v>3794</v>
      </c>
    </row>
    <row r="1507" spans="1:2" ht="12.75">
      <c r="A1507" t="s">
        <v>3795</v>
      </c>
      <c r="B1507" t="s">
        <v>3796</v>
      </c>
    </row>
    <row r="1508" spans="1:2" ht="12.75">
      <c r="A1508" t="s">
        <v>3797</v>
      </c>
      <c r="B1508" t="s">
        <v>3798</v>
      </c>
    </row>
    <row r="1509" spans="1:2" ht="12.75">
      <c r="A1509" t="s">
        <v>3799</v>
      </c>
      <c r="B1509" t="s">
        <v>3800</v>
      </c>
    </row>
    <row r="1510" spans="1:2" ht="12.75">
      <c r="A1510" t="s">
        <v>3801</v>
      </c>
      <c r="B1510" t="s">
        <v>3802</v>
      </c>
    </row>
    <row r="1511" spans="1:2" ht="12.75">
      <c r="A1511" t="s">
        <v>3803</v>
      </c>
      <c r="B1511" t="s">
        <v>3804</v>
      </c>
    </row>
    <row r="1512" spans="1:2" ht="12.75">
      <c r="A1512" t="s">
        <v>3805</v>
      </c>
      <c r="B1512" t="s">
        <v>3806</v>
      </c>
    </row>
    <row r="1513" spans="1:2" ht="12.75">
      <c r="A1513" t="s">
        <v>3807</v>
      </c>
      <c r="B1513" t="s">
        <v>3808</v>
      </c>
    </row>
    <row r="1514" spans="1:2" ht="12.75">
      <c r="A1514" t="s">
        <v>3809</v>
      </c>
      <c r="B1514" t="s">
        <v>3810</v>
      </c>
    </row>
    <row r="1515" spans="1:2" ht="12.75">
      <c r="A1515" t="s">
        <v>3811</v>
      </c>
      <c r="B1515" t="s">
        <v>3812</v>
      </c>
    </row>
    <row r="1516" spans="1:2" ht="12.75">
      <c r="A1516" t="s">
        <v>3813</v>
      </c>
      <c r="B1516" t="s">
        <v>3814</v>
      </c>
    </row>
    <row r="1517" spans="1:2" ht="12.75">
      <c r="A1517" t="s">
        <v>3815</v>
      </c>
      <c r="B1517" t="s">
        <v>3816</v>
      </c>
    </row>
    <row r="1518" spans="1:2" ht="12.75">
      <c r="A1518" t="s">
        <v>3817</v>
      </c>
      <c r="B1518" t="s">
        <v>3818</v>
      </c>
    </row>
    <row r="1519" spans="1:2" ht="12.75">
      <c r="A1519" t="s">
        <v>3819</v>
      </c>
      <c r="B1519" t="s">
        <v>3820</v>
      </c>
    </row>
    <row r="1520" spans="1:2" ht="12.75">
      <c r="A1520" t="s">
        <v>3821</v>
      </c>
      <c r="B1520" t="s">
        <v>3822</v>
      </c>
    </row>
    <row r="1521" spans="1:2" ht="12.75">
      <c r="A1521" t="s">
        <v>3823</v>
      </c>
      <c r="B1521" t="s">
        <v>3824</v>
      </c>
    </row>
    <row r="1522" spans="1:2" ht="12.75">
      <c r="A1522" t="s">
        <v>3825</v>
      </c>
      <c r="B1522" t="s">
        <v>3826</v>
      </c>
    </row>
    <row r="1523" spans="1:2" ht="12.75">
      <c r="A1523" t="s">
        <v>3827</v>
      </c>
      <c r="B1523" t="s">
        <v>3828</v>
      </c>
    </row>
    <row r="1524" spans="1:2" ht="12.75">
      <c r="A1524" t="s">
        <v>3829</v>
      </c>
      <c r="B1524" t="s">
        <v>3830</v>
      </c>
    </row>
    <row r="1525" spans="1:2" ht="12.75">
      <c r="A1525" t="s">
        <v>3831</v>
      </c>
      <c r="B1525" t="s">
        <v>3832</v>
      </c>
    </row>
    <row r="1526" spans="1:2" ht="12.75">
      <c r="A1526" t="s">
        <v>3833</v>
      </c>
      <c r="B1526" t="s">
        <v>3834</v>
      </c>
    </row>
    <row r="1527" spans="1:2" ht="12.75">
      <c r="A1527" t="s">
        <v>3835</v>
      </c>
      <c r="B1527" t="s">
        <v>3836</v>
      </c>
    </row>
    <row r="1528" spans="1:2" ht="12.75">
      <c r="A1528" t="s">
        <v>3837</v>
      </c>
      <c r="B1528" t="s">
        <v>3838</v>
      </c>
    </row>
    <row r="1529" spans="1:2" ht="12.75">
      <c r="A1529" t="s">
        <v>3839</v>
      </c>
      <c r="B1529" t="s">
        <v>3840</v>
      </c>
    </row>
    <row r="1530" spans="1:2" ht="12.75">
      <c r="A1530" t="s">
        <v>3841</v>
      </c>
      <c r="B1530" t="s">
        <v>3842</v>
      </c>
    </row>
    <row r="1531" spans="1:2" ht="12.75">
      <c r="A1531" t="s">
        <v>3843</v>
      </c>
      <c r="B1531" t="s">
        <v>3844</v>
      </c>
    </row>
    <row r="1532" spans="1:2" ht="12.75">
      <c r="A1532" t="s">
        <v>3845</v>
      </c>
      <c r="B1532" t="s">
        <v>3846</v>
      </c>
    </row>
    <row r="1533" spans="1:2" ht="12.75">
      <c r="A1533" t="s">
        <v>3847</v>
      </c>
      <c r="B1533" t="s">
        <v>3848</v>
      </c>
    </row>
    <row r="1534" spans="1:2" ht="12.75">
      <c r="A1534" t="s">
        <v>3849</v>
      </c>
      <c r="B1534" t="s">
        <v>3850</v>
      </c>
    </row>
    <row r="1535" spans="1:2" ht="12.75">
      <c r="A1535" t="s">
        <v>3851</v>
      </c>
      <c r="B1535" t="s">
        <v>3852</v>
      </c>
    </row>
    <row r="1536" spans="1:2" ht="12.75">
      <c r="A1536" t="s">
        <v>3853</v>
      </c>
      <c r="B1536" t="s">
        <v>3854</v>
      </c>
    </row>
    <row r="1537" spans="1:2" ht="12.75">
      <c r="A1537" t="s">
        <v>3855</v>
      </c>
      <c r="B1537" t="s">
        <v>3856</v>
      </c>
    </row>
    <row r="1538" spans="1:2" ht="12.75">
      <c r="A1538" t="s">
        <v>3857</v>
      </c>
      <c r="B1538" t="s">
        <v>3858</v>
      </c>
    </row>
    <row r="1539" spans="1:2" ht="12.75">
      <c r="A1539" t="s">
        <v>3859</v>
      </c>
      <c r="B1539" t="s">
        <v>3860</v>
      </c>
    </row>
    <row r="1540" spans="1:2" ht="12.75">
      <c r="A1540" t="s">
        <v>3861</v>
      </c>
      <c r="B1540" t="s">
        <v>3862</v>
      </c>
    </row>
    <row r="1541" spans="1:2" ht="12.75">
      <c r="A1541" t="s">
        <v>3863</v>
      </c>
      <c r="B1541" t="s">
        <v>3864</v>
      </c>
    </row>
    <row r="1542" spans="1:2" ht="12.75">
      <c r="A1542" t="s">
        <v>3865</v>
      </c>
      <c r="B1542" t="s">
        <v>3866</v>
      </c>
    </row>
    <row r="1543" spans="1:2" ht="12.75">
      <c r="A1543" t="s">
        <v>3867</v>
      </c>
      <c r="B1543" t="s">
        <v>3868</v>
      </c>
    </row>
    <row r="1544" spans="1:2" ht="12.75">
      <c r="A1544" t="s">
        <v>3869</v>
      </c>
      <c r="B1544" t="s">
        <v>3870</v>
      </c>
    </row>
    <row r="1545" spans="1:2" ht="12.75">
      <c r="A1545" t="s">
        <v>3871</v>
      </c>
      <c r="B1545" t="s">
        <v>3872</v>
      </c>
    </row>
    <row r="1546" spans="1:2" ht="12.75">
      <c r="A1546" t="s">
        <v>3873</v>
      </c>
      <c r="B1546" t="s">
        <v>3874</v>
      </c>
    </row>
    <row r="1547" spans="1:2" ht="12.75">
      <c r="A1547" t="s">
        <v>3875</v>
      </c>
      <c r="B1547" t="s">
        <v>3876</v>
      </c>
    </row>
    <row r="1548" spans="1:2" ht="12.75">
      <c r="A1548" t="s">
        <v>3877</v>
      </c>
      <c r="B1548" t="s">
        <v>3878</v>
      </c>
    </row>
    <row r="1549" spans="1:2" ht="12.75">
      <c r="A1549" t="s">
        <v>3879</v>
      </c>
      <c r="B1549" t="s">
        <v>3880</v>
      </c>
    </row>
    <row r="1550" spans="1:2" ht="12.75">
      <c r="A1550" t="s">
        <v>3881</v>
      </c>
      <c r="B1550" t="s">
        <v>3882</v>
      </c>
    </row>
    <row r="1551" spans="1:2" ht="12.75">
      <c r="A1551" t="s">
        <v>3883</v>
      </c>
      <c r="B1551" t="s">
        <v>3884</v>
      </c>
    </row>
    <row r="1552" spans="1:2" ht="12.75">
      <c r="A1552" t="s">
        <v>3885</v>
      </c>
      <c r="B1552" t="s">
        <v>3886</v>
      </c>
    </row>
    <row r="1553" spans="1:2" ht="12.75">
      <c r="A1553" t="s">
        <v>3887</v>
      </c>
      <c r="B1553" t="s">
        <v>3888</v>
      </c>
    </row>
    <row r="1554" spans="1:2" ht="12.75">
      <c r="A1554" t="s">
        <v>3889</v>
      </c>
      <c r="B1554" t="s">
        <v>3890</v>
      </c>
    </row>
    <row r="1555" spans="1:2" ht="12.75">
      <c r="A1555" t="s">
        <v>3891</v>
      </c>
      <c r="B1555" t="s">
        <v>3892</v>
      </c>
    </row>
    <row r="1556" spans="1:2" ht="12.75">
      <c r="A1556" t="s">
        <v>3893</v>
      </c>
      <c r="B1556" t="s">
        <v>3894</v>
      </c>
    </row>
    <row r="1557" spans="1:2" ht="12.75">
      <c r="A1557" t="s">
        <v>3895</v>
      </c>
      <c r="B1557" t="s">
        <v>3896</v>
      </c>
    </row>
    <row r="1558" spans="1:2" ht="12.75">
      <c r="A1558" t="s">
        <v>3897</v>
      </c>
      <c r="B1558" t="s">
        <v>3898</v>
      </c>
    </row>
    <row r="1559" spans="1:2" ht="12.75">
      <c r="A1559" t="s">
        <v>3899</v>
      </c>
      <c r="B1559" t="s">
        <v>3900</v>
      </c>
    </row>
    <row r="1560" spans="1:2" ht="12.75">
      <c r="A1560" t="s">
        <v>3901</v>
      </c>
      <c r="B1560" t="s">
        <v>3902</v>
      </c>
    </row>
    <row r="1561" spans="1:2" ht="12.75">
      <c r="A1561" t="s">
        <v>3903</v>
      </c>
      <c r="B1561" t="s">
        <v>3904</v>
      </c>
    </row>
    <row r="1562" spans="1:2" ht="12.75">
      <c r="A1562" t="s">
        <v>3905</v>
      </c>
      <c r="B1562" t="s">
        <v>3906</v>
      </c>
    </row>
    <row r="1563" spans="1:2" ht="12.75">
      <c r="A1563" t="s">
        <v>3907</v>
      </c>
      <c r="B1563" t="s">
        <v>3908</v>
      </c>
    </row>
    <row r="1564" spans="1:2" ht="12.75">
      <c r="A1564" t="s">
        <v>3909</v>
      </c>
      <c r="B1564" t="s">
        <v>3910</v>
      </c>
    </row>
    <row r="1565" spans="1:2" ht="12.75">
      <c r="A1565" t="s">
        <v>3911</v>
      </c>
      <c r="B1565" t="s">
        <v>3912</v>
      </c>
    </row>
    <row r="1566" spans="1:2" ht="12.75">
      <c r="A1566" t="s">
        <v>3913</v>
      </c>
      <c r="B1566" t="s">
        <v>3914</v>
      </c>
    </row>
    <row r="1567" spans="1:2" ht="12.75">
      <c r="A1567" t="s">
        <v>3915</v>
      </c>
      <c r="B1567" t="s">
        <v>3916</v>
      </c>
    </row>
    <row r="1568" spans="1:2" ht="12.75">
      <c r="A1568" t="s">
        <v>3917</v>
      </c>
      <c r="B1568" t="s">
        <v>3918</v>
      </c>
    </row>
    <row r="1569" spans="1:2" ht="12.75">
      <c r="A1569" t="s">
        <v>3919</v>
      </c>
      <c r="B1569" t="s">
        <v>3920</v>
      </c>
    </row>
    <row r="1570" spans="1:2" ht="12.75">
      <c r="A1570" t="s">
        <v>3921</v>
      </c>
      <c r="B1570" t="s">
        <v>3922</v>
      </c>
    </row>
    <row r="1571" spans="1:2" ht="12.75">
      <c r="A1571" t="s">
        <v>3923</v>
      </c>
      <c r="B1571" t="s">
        <v>3924</v>
      </c>
    </row>
    <row r="1572" spans="1:2" ht="12.75">
      <c r="A1572" t="s">
        <v>3925</v>
      </c>
      <c r="B1572" t="s">
        <v>3926</v>
      </c>
    </row>
    <row r="1573" spans="1:2" ht="12.75">
      <c r="A1573" t="s">
        <v>3927</v>
      </c>
      <c r="B1573" t="s">
        <v>3928</v>
      </c>
    </row>
    <row r="1574" spans="1:2" ht="12.75">
      <c r="A1574" t="s">
        <v>3929</v>
      </c>
      <c r="B1574" t="s">
        <v>3930</v>
      </c>
    </row>
    <row r="1575" spans="1:2" ht="12.75">
      <c r="A1575" t="s">
        <v>3931</v>
      </c>
      <c r="B1575" t="s">
        <v>3932</v>
      </c>
    </row>
    <row r="1576" spans="1:2" ht="12.75">
      <c r="A1576" t="s">
        <v>3933</v>
      </c>
      <c r="B1576" t="s">
        <v>3934</v>
      </c>
    </row>
    <row r="1577" spans="1:2" ht="12.75">
      <c r="A1577" t="s">
        <v>3935</v>
      </c>
      <c r="B1577" t="s">
        <v>3936</v>
      </c>
    </row>
    <row r="1578" spans="1:2" ht="12.75">
      <c r="A1578" t="s">
        <v>3937</v>
      </c>
      <c r="B1578" t="s">
        <v>3938</v>
      </c>
    </row>
    <row r="1579" spans="1:2" ht="12.75">
      <c r="A1579" t="s">
        <v>3939</v>
      </c>
      <c r="B1579" t="s">
        <v>3940</v>
      </c>
    </row>
    <row r="1580" spans="1:2" ht="12.75">
      <c r="A1580" t="s">
        <v>3941</v>
      </c>
      <c r="B1580" t="s">
        <v>3942</v>
      </c>
    </row>
    <row r="1581" spans="1:2" ht="12.75">
      <c r="A1581" t="s">
        <v>3943</v>
      </c>
      <c r="B1581" t="s">
        <v>3944</v>
      </c>
    </row>
    <row r="1582" spans="1:2" ht="12.75">
      <c r="A1582" t="s">
        <v>3945</v>
      </c>
      <c r="B1582" t="s">
        <v>3946</v>
      </c>
    </row>
    <row r="1583" spans="1:2" ht="12.75">
      <c r="A1583" t="s">
        <v>3947</v>
      </c>
      <c r="B1583" t="s">
        <v>3948</v>
      </c>
    </row>
    <row r="1584" spans="1:2" ht="12.75">
      <c r="A1584" t="s">
        <v>3949</v>
      </c>
      <c r="B1584" t="s">
        <v>3950</v>
      </c>
    </row>
    <row r="1585" spans="1:2" ht="12.75">
      <c r="A1585" t="s">
        <v>3951</v>
      </c>
      <c r="B1585" t="s">
        <v>3952</v>
      </c>
    </row>
    <row r="1586" spans="1:2" ht="12.75">
      <c r="A1586" t="s">
        <v>3953</v>
      </c>
      <c r="B1586" t="s">
        <v>3954</v>
      </c>
    </row>
    <row r="1587" spans="1:2" ht="12.75">
      <c r="A1587" t="s">
        <v>3955</v>
      </c>
      <c r="B1587" t="s">
        <v>3956</v>
      </c>
    </row>
    <row r="1588" spans="1:2" ht="12.75">
      <c r="A1588" t="s">
        <v>3957</v>
      </c>
      <c r="B1588" t="s">
        <v>3958</v>
      </c>
    </row>
    <row r="1589" spans="1:2" ht="12.75">
      <c r="A1589" t="s">
        <v>3959</v>
      </c>
      <c r="B1589" t="s">
        <v>3960</v>
      </c>
    </row>
    <row r="1590" spans="1:2" ht="12.75">
      <c r="A1590" t="s">
        <v>3961</v>
      </c>
      <c r="B1590" t="s">
        <v>3962</v>
      </c>
    </row>
    <row r="1591" spans="1:2" ht="12.75">
      <c r="A1591" t="s">
        <v>3963</v>
      </c>
      <c r="B1591" t="s">
        <v>3964</v>
      </c>
    </row>
    <row r="1592" spans="1:2" ht="12.75">
      <c r="A1592" t="s">
        <v>3965</v>
      </c>
      <c r="B1592" t="s">
        <v>3966</v>
      </c>
    </row>
    <row r="1593" spans="1:2" ht="12.75">
      <c r="A1593" t="s">
        <v>3967</v>
      </c>
      <c r="B1593" t="s">
        <v>3968</v>
      </c>
    </row>
    <row r="1594" spans="1:2" ht="12.75">
      <c r="A1594" t="s">
        <v>3969</v>
      </c>
      <c r="B1594" t="s">
        <v>3970</v>
      </c>
    </row>
    <row r="1595" spans="1:2" ht="12.75">
      <c r="A1595" t="s">
        <v>3971</v>
      </c>
      <c r="B1595" t="s">
        <v>3972</v>
      </c>
    </row>
    <row r="1596" spans="1:2" ht="12.75">
      <c r="A1596" t="s">
        <v>3973</v>
      </c>
      <c r="B1596" t="s">
        <v>3974</v>
      </c>
    </row>
    <row r="1597" spans="1:2" ht="12.75">
      <c r="A1597" t="s">
        <v>3975</v>
      </c>
      <c r="B1597" t="s">
        <v>3976</v>
      </c>
    </row>
    <row r="1598" spans="1:2" ht="12.75">
      <c r="A1598" t="s">
        <v>3977</v>
      </c>
      <c r="B1598" t="s">
        <v>3978</v>
      </c>
    </row>
    <row r="1599" spans="1:2" ht="12.75">
      <c r="A1599" t="s">
        <v>3979</v>
      </c>
      <c r="B1599" t="s">
        <v>3980</v>
      </c>
    </row>
    <row r="1600" spans="1:2" ht="12.75">
      <c r="A1600" t="s">
        <v>3981</v>
      </c>
      <c r="B1600" t="s">
        <v>3982</v>
      </c>
    </row>
    <row r="1601" spans="1:2" ht="12.75">
      <c r="A1601" t="s">
        <v>3983</v>
      </c>
      <c r="B1601" t="s">
        <v>3984</v>
      </c>
    </row>
    <row r="1602" spans="1:2" ht="12.75">
      <c r="A1602" t="s">
        <v>3985</v>
      </c>
      <c r="B1602" t="s">
        <v>3986</v>
      </c>
    </row>
    <row r="1603" spans="1:2" ht="12.75">
      <c r="A1603" t="s">
        <v>3987</v>
      </c>
      <c r="B1603" t="s">
        <v>3988</v>
      </c>
    </row>
    <row r="1604" spans="1:2" ht="12.75">
      <c r="A1604" t="s">
        <v>3989</v>
      </c>
      <c r="B1604" t="s">
        <v>3990</v>
      </c>
    </row>
    <row r="1605" spans="1:2" ht="12.75">
      <c r="A1605" t="s">
        <v>3991</v>
      </c>
      <c r="B1605" t="s">
        <v>3992</v>
      </c>
    </row>
    <row r="1606" spans="1:2" ht="12.75">
      <c r="A1606" t="s">
        <v>3993</v>
      </c>
      <c r="B1606" t="s">
        <v>3994</v>
      </c>
    </row>
    <row r="1607" spans="1:2" ht="12.75">
      <c r="A1607" t="s">
        <v>3995</v>
      </c>
      <c r="B1607" t="s">
        <v>3996</v>
      </c>
    </row>
    <row r="1608" spans="1:2" ht="12.75">
      <c r="A1608" t="s">
        <v>3997</v>
      </c>
      <c r="B1608" t="s">
        <v>3998</v>
      </c>
    </row>
    <row r="1609" spans="1:2" ht="12.75">
      <c r="A1609" t="s">
        <v>3999</v>
      </c>
      <c r="B1609" t="s">
        <v>4000</v>
      </c>
    </row>
    <row r="1610" spans="1:2" ht="12.75">
      <c r="A1610" t="s">
        <v>4001</v>
      </c>
      <c r="B1610" t="s">
        <v>4002</v>
      </c>
    </row>
    <row r="1611" spans="1:2" ht="12.75">
      <c r="A1611" t="s">
        <v>4003</v>
      </c>
      <c r="B1611" t="s">
        <v>4004</v>
      </c>
    </row>
    <row r="1612" spans="1:2" ht="12.75">
      <c r="A1612" t="s">
        <v>4005</v>
      </c>
      <c r="B1612" t="s">
        <v>4006</v>
      </c>
    </row>
    <row r="1613" spans="1:2" ht="12.75">
      <c r="A1613" t="s">
        <v>4007</v>
      </c>
      <c r="B1613" t="s">
        <v>4008</v>
      </c>
    </row>
    <row r="1614" spans="1:2" ht="12.75">
      <c r="A1614" t="s">
        <v>4009</v>
      </c>
      <c r="B1614" t="s">
        <v>4010</v>
      </c>
    </row>
    <row r="1615" spans="1:2" ht="12.75">
      <c r="A1615" t="s">
        <v>4011</v>
      </c>
      <c r="B1615" t="s">
        <v>4012</v>
      </c>
    </row>
    <row r="1616" spans="1:2" ht="12.75">
      <c r="A1616" t="s">
        <v>4013</v>
      </c>
      <c r="B1616" t="s">
        <v>4014</v>
      </c>
    </row>
    <row r="1617" spans="1:2" ht="12.75">
      <c r="A1617" t="s">
        <v>4015</v>
      </c>
      <c r="B1617" t="s">
        <v>4016</v>
      </c>
    </row>
    <row r="1618" spans="1:2" ht="12.75">
      <c r="A1618" t="s">
        <v>4017</v>
      </c>
      <c r="B1618" t="s">
        <v>4018</v>
      </c>
    </row>
    <row r="1619" spans="1:2" ht="12.75">
      <c r="A1619" t="s">
        <v>4019</v>
      </c>
      <c r="B1619" t="s">
        <v>4020</v>
      </c>
    </row>
    <row r="1620" spans="1:2" ht="12.75">
      <c r="A1620" t="s">
        <v>4021</v>
      </c>
      <c r="B1620" t="s">
        <v>4022</v>
      </c>
    </row>
    <row r="1621" spans="1:2" ht="12.75">
      <c r="A1621" t="s">
        <v>4023</v>
      </c>
      <c r="B1621" t="s">
        <v>4024</v>
      </c>
    </row>
    <row r="1622" spans="1:2" ht="12.75">
      <c r="A1622" t="s">
        <v>4025</v>
      </c>
      <c r="B1622" t="s">
        <v>4026</v>
      </c>
    </row>
    <row r="1623" spans="1:2" ht="12.75">
      <c r="A1623" t="s">
        <v>4027</v>
      </c>
      <c r="B1623" t="s">
        <v>4028</v>
      </c>
    </row>
    <row r="1624" spans="1:2" ht="12.75">
      <c r="A1624" t="s">
        <v>4029</v>
      </c>
      <c r="B1624" t="s">
        <v>4030</v>
      </c>
    </row>
    <row r="1625" spans="1:2" ht="12.75">
      <c r="A1625" t="s">
        <v>4031</v>
      </c>
      <c r="B1625" t="s">
        <v>4032</v>
      </c>
    </row>
    <row r="1626" spans="1:2" ht="12.75">
      <c r="A1626" t="s">
        <v>4033</v>
      </c>
      <c r="B1626" t="s">
        <v>4034</v>
      </c>
    </row>
    <row r="1627" spans="1:2" ht="12.75">
      <c r="A1627" t="s">
        <v>4035</v>
      </c>
      <c r="B1627" t="s">
        <v>4036</v>
      </c>
    </row>
    <row r="1628" spans="1:2" ht="12.75">
      <c r="A1628" t="s">
        <v>4037</v>
      </c>
      <c r="B1628" t="s">
        <v>4038</v>
      </c>
    </row>
    <row r="1629" spans="1:2" ht="12.75">
      <c r="A1629" t="s">
        <v>4039</v>
      </c>
      <c r="B1629" t="s">
        <v>4040</v>
      </c>
    </row>
    <row r="1630" spans="1:2" ht="12.75">
      <c r="A1630" t="s">
        <v>4041</v>
      </c>
      <c r="B1630" t="s">
        <v>4042</v>
      </c>
    </row>
    <row r="1631" spans="1:2" ht="12.75">
      <c r="A1631" t="s">
        <v>4043</v>
      </c>
      <c r="B1631" t="s">
        <v>4044</v>
      </c>
    </row>
    <row r="1632" spans="1:2" ht="12.75">
      <c r="A1632" t="s">
        <v>4045</v>
      </c>
      <c r="B1632" t="s">
        <v>4046</v>
      </c>
    </row>
    <row r="1633" spans="1:2" ht="12.75">
      <c r="A1633" t="s">
        <v>4047</v>
      </c>
      <c r="B1633" t="s">
        <v>4048</v>
      </c>
    </row>
    <row r="1634" spans="1:2" ht="12.75">
      <c r="A1634" t="s">
        <v>4049</v>
      </c>
      <c r="B1634" t="s">
        <v>4050</v>
      </c>
    </row>
    <row r="1635" spans="1:2" ht="12.75">
      <c r="A1635" t="s">
        <v>4051</v>
      </c>
      <c r="B1635" t="s">
        <v>4052</v>
      </c>
    </row>
    <row r="1636" spans="1:2" ht="12.75">
      <c r="A1636" t="s">
        <v>4053</v>
      </c>
      <c r="B1636" t="s">
        <v>4054</v>
      </c>
    </row>
    <row r="1637" spans="1:2" ht="12.75">
      <c r="A1637" t="s">
        <v>4055</v>
      </c>
      <c r="B1637" t="s">
        <v>4056</v>
      </c>
    </row>
    <row r="1638" spans="1:2" ht="12.75">
      <c r="A1638" t="s">
        <v>4057</v>
      </c>
      <c r="B1638" t="s">
        <v>4058</v>
      </c>
    </row>
    <row r="1639" spans="1:2" ht="12.75">
      <c r="A1639" t="s">
        <v>4059</v>
      </c>
      <c r="B1639" t="s">
        <v>4060</v>
      </c>
    </row>
    <row r="1640" spans="1:2" ht="12.75">
      <c r="A1640" t="s">
        <v>4061</v>
      </c>
      <c r="B1640" t="s">
        <v>4062</v>
      </c>
    </row>
    <row r="1641" spans="1:2" ht="12.75">
      <c r="A1641" t="s">
        <v>4063</v>
      </c>
      <c r="B1641" t="s">
        <v>4064</v>
      </c>
    </row>
    <row r="1642" spans="1:2" ht="12.75">
      <c r="A1642" t="s">
        <v>4065</v>
      </c>
      <c r="B1642" t="s">
        <v>4066</v>
      </c>
    </row>
    <row r="1643" spans="1:2" ht="12.75">
      <c r="A1643" t="s">
        <v>4067</v>
      </c>
      <c r="B1643" t="s">
        <v>4068</v>
      </c>
    </row>
    <row r="1644" spans="1:2" ht="12.75">
      <c r="A1644" t="s">
        <v>4069</v>
      </c>
      <c r="B1644" t="s">
        <v>4070</v>
      </c>
    </row>
    <row r="1645" spans="1:2" ht="12.75">
      <c r="A1645" t="s">
        <v>4071</v>
      </c>
      <c r="B1645" t="s">
        <v>4072</v>
      </c>
    </row>
    <row r="1646" spans="1:2" ht="12.75">
      <c r="A1646" t="s">
        <v>4073</v>
      </c>
      <c r="B1646" t="s">
        <v>4074</v>
      </c>
    </row>
    <row r="1647" spans="1:2" ht="12.75">
      <c r="A1647" t="s">
        <v>4075</v>
      </c>
      <c r="B1647" t="s">
        <v>4076</v>
      </c>
    </row>
    <row r="1648" spans="1:2" ht="12.75">
      <c r="A1648" t="s">
        <v>4077</v>
      </c>
      <c r="B1648" t="s">
        <v>4078</v>
      </c>
    </row>
    <row r="1649" spans="1:2" ht="12.75">
      <c r="A1649" t="s">
        <v>4079</v>
      </c>
      <c r="B1649" t="s">
        <v>4080</v>
      </c>
    </row>
    <row r="1650" spans="1:2" ht="12.75">
      <c r="A1650" t="s">
        <v>4081</v>
      </c>
      <c r="B1650" t="s">
        <v>4082</v>
      </c>
    </row>
    <row r="1651" spans="1:2" ht="12.75">
      <c r="A1651" t="s">
        <v>4083</v>
      </c>
      <c r="B1651" t="s">
        <v>4084</v>
      </c>
    </row>
    <row r="1652" spans="1:2" ht="12.75">
      <c r="A1652" t="s">
        <v>4085</v>
      </c>
      <c r="B1652" t="s">
        <v>4086</v>
      </c>
    </row>
    <row r="1653" spans="1:2" ht="12.75">
      <c r="A1653" t="s">
        <v>4087</v>
      </c>
      <c r="B1653" t="s">
        <v>4088</v>
      </c>
    </row>
    <row r="1654" spans="1:2" ht="12.75">
      <c r="A1654" t="s">
        <v>4089</v>
      </c>
      <c r="B1654" t="s">
        <v>4090</v>
      </c>
    </row>
    <row r="1655" spans="1:2" ht="12.75">
      <c r="A1655" t="s">
        <v>4091</v>
      </c>
      <c r="B1655" t="s">
        <v>4092</v>
      </c>
    </row>
    <row r="1656" spans="1:2" ht="12.75">
      <c r="A1656" t="s">
        <v>4093</v>
      </c>
      <c r="B1656" t="s">
        <v>4094</v>
      </c>
    </row>
    <row r="1657" spans="1:2" ht="12.75">
      <c r="A1657" t="s">
        <v>4095</v>
      </c>
      <c r="B1657" t="s">
        <v>4096</v>
      </c>
    </row>
    <row r="1658" spans="1:2" ht="12.75">
      <c r="A1658" t="s">
        <v>4097</v>
      </c>
      <c r="B1658" t="s">
        <v>4098</v>
      </c>
    </row>
    <row r="1659" spans="1:2" ht="12.75">
      <c r="A1659" t="s">
        <v>4099</v>
      </c>
      <c r="B1659" t="s">
        <v>4100</v>
      </c>
    </row>
    <row r="1660" spans="1:2" ht="12.75">
      <c r="A1660" t="s">
        <v>4101</v>
      </c>
      <c r="B1660" t="s">
        <v>4102</v>
      </c>
    </row>
    <row r="1661" spans="1:2" ht="12.75">
      <c r="A1661" t="s">
        <v>4103</v>
      </c>
      <c r="B1661" t="s">
        <v>4104</v>
      </c>
    </row>
    <row r="1662" spans="1:2" ht="12.75">
      <c r="A1662" t="s">
        <v>4105</v>
      </c>
      <c r="B1662" t="s">
        <v>4106</v>
      </c>
    </row>
    <row r="1663" spans="1:2" ht="12.75">
      <c r="A1663" t="s">
        <v>4107</v>
      </c>
      <c r="B1663" t="s">
        <v>4108</v>
      </c>
    </row>
    <row r="1664" spans="1:2" ht="12.75">
      <c r="A1664" t="s">
        <v>4109</v>
      </c>
      <c r="B1664" t="s">
        <v>4110</v>
      </c>
    </row>
    <row r="1665" spans="1:2" ht="12.75">
      <c r="A1665" t="s">
        <v>4111</v>
      </c>
      <c r="B1665" t="s">
        <v>4112</v>
      </c>
    </row>
    <row r="1666" spans="1:2" ht="12.75">
      <c r="A1666" t="s">
        <v>4113</v>
      </c>
      <c r="B1666" t="s">
        <v>4114</v>
      </c>
    </row>
    <row r="1667" spans="1:2" ht="12.75">
      <c r="A1667" t="s">
        <v>4115</v>
      </c>
      <c r="B1667" t="s">
        <v>4116</v>
      </c>
    </row>
    <row r="1668" spans="1:2" ht="12.75">
      <c r="A1668" t="s">
        <v>4117</v>
      </c>
      <c r="B1668" t="s">
        <v>4118</v>
      </c>
    </row>
    <row r="1669" spans="1:2" ht="12.75">
      <c r="A1669" t="s">
        <v>4119</v>
      </c>
      <c r="B1669" t="s">
        <v>4120</v>
      </c>
    </row>
    <row r="1670" spans="1:2" ht="12.75">
      <c r="A1670" t="s">
        <v>4121</v>
      </c>
      <c r="B1670" t="s">
        <v>4122</v>
      </c>
    </row>
    <row r="1671" spans="1:2" ht="12.75">
      <c r="A1671" t="s">
        <v>4123</v>
      </c>
      <c r="B1671" t="s">
        <v>4124</v>
      </c>
    </row>
    <row r="1672" spans="1:2" ht="12.75">
      <c r="A1672" t="s">
        <v>4125</v>
      </c>
      <c r="B1672" t="s">
        <v>4126</v>
      </c>
    </row>
    <row r="1673" spans="1:2" ht="12.75">
      <c r="A1673" t="s">
        <v>4127</v>
      </c>
      <c r="B1673" t="s">
        <v>4128</v>
      </c>
    </row>
    <row r="1674" spans="1:2" ht="12.75">
      <c r="A1674" t="s">
        <v>4129</v>
      </c>
      <c r="B1674" t="s">
        <v>4130</v>
      </c>
    </row>
    <row r="1675" spans="1:2" ht="12.75">
      <c r="A1675" t="s">
        <v>4131</v>
      </c>
      <c r="B1675" t="s">
        <v>4132</v>
      </c>
    </row>
    <row r="1676" spans="1:2" ht="12.75">
      <c r="A1676" t="s">
        <v>4133</v>
      </c>
      <c r="B1676" t="s">
        <v>4134</v>
      </c>
    </row>
    <row r="1677" spans="1:2" ht="12.75">
      <c r="A1677" t="s">
        <v>4135</v>
      </c>
      <c r="B1677" t="s">
        <v>4136</v>
      </c>
    </row>
    <row r="1678" spans="1:2" ht="12.75">
      <c r="A1678" t="s">
        <v>4137</v>
      </c>
      <c r="B1678" t="s">
        <v>4138</v>
      </c>
    </row>
    <row r="1679" spans="1:2" ht="12.75">
      <c r="A1679" t="s">
        <v>4139</v>
      </c>
      <c r="B1679" t="s">
        <v>4140</v>
      </c>
    </row>
    <row r="1680" spans="1:2" ht="12.75">
      <c r="A1680" t="s">
        <v>4141</v>
      </c>
      <c r="B1680" t="s">
        <v>4142</v>
      </c>
    </row>
    <row r="1681" spans="1:2" ht="12.75">
      <c r="A1681" t="s">
        <v>4143</v>
      </c>
      <c r="B1681" t="s">
        <v>4144</v>
      </c>
    </row>
    <row r="1682" spans="1:2" ht="12.75">
      <c r="A1682" t="s">
        <v>4145</v>
      </c>
      <c r="B1682" t="s">
        <v>4146</v>
      </c>
    </row>
    <row r="1683" spans="1:2" ht="12.75">
      <c r="A1683" t="s">
        <v>4147</v>
      </c>
      <c r="B1683" t="s">
        <v>4148</v>
      </c>
    </row>
    <row r="1684" spans="1:2" ht="12.75">
      <c r="A1684" t="s">
        <v>4149</v>
      </c>
      <c r="B1684" t="s">
        <v>4150</v>
      </c>
    </row>
    <row r="1685" spans="1:2" ht="12.75">
      <c r="A1685" t="s">
        <v>4151</v>
      </c>
      <c r="B1685" t="s">
        <v>4152</v>
      </c>
    </row>
    <row r="1686" spans="1:2" ht="12.75">
      <c r="A1686" t="s">
        <v>4153</v>
      </c>
      <c r="B1686" t="s">
        <v>4154</v>
      </c>
    </row>
    <row r="1687" spans="1:2" ht="12.75">
      <c r="A1687" t="s">
        <v>4155</v>
      </c>
      <c r="B1687" t="s">
        <v>4156</v>
      </c>
    </row>
    <row r="1688" spans="1:2" ht="12.75">
      <c r="A1688" t="s">
        <v>4157</v>
      </c>
      <c r="B1688" t="s">
        <v>4158</v>
      </c>
    </row>
    <row r="1689" spans="1:2" ht="12.75">
      <c r="A1689" t="s">
        <v>4159</v>
      </c>
      <c r="B1689" t="s">
        <v>4160</v>
      </c>
    </row>
    <row r="1690" spans="1:2" ht="12.75">
      <c r="A1690" t="s">
        <v>4161</v>
      </c>
      <c r="B1690" t="s">
        <v>4162</v>
      </c>
    </row>
    <row r="1691" spans="1:2" ht="12.75">
      <c r="A1691" t="s">
        <v>4163</v>
      </c>
      <c r="B1691" t="s">
        <v>4164</v>
      </c>
    </row>
    <row r="1692" spans="1:2" ht="12.75">
      <c r="A1692" t="s">
        <v>4165</v>
      </c>
      <c r="B1692" t="s">
        <v>4166</v>
      </c>
    </row>
    <row r="1693" spans="1:2" ht="12.75">
      <c r="A1693" t="s">
        <v>4167</v>
      </c>
      <c r="B1693" t="s">
        <v>4168</v>
      </c>
    </row>
    <row r="1694" spans="1:2" ht="12.75">
      <c r="A1694" t="s">
        <v>4169</v>
      </c>
      <c r="B1694" t="s">
        <v>4170</v>
      </c>
    </row>
    <row r="1695" spans="1:2" ht="12.75">
      <c r="A1695" t="s">
        <v>4171</v>
      </c>
      <c r="B1695" t="s">
        <v>4172</v>
      </c>
    </row>
    <row r="1696" spans="1:2" ht="12.75">
      <c r="A1696" t="s">
        <v>4173</v>
      </c>
      <c r="B1696" t="s">
        <v>4174</v>
      </c>
    </row>
    <row r="1697" spans="1:2" ht="12.75">
      <c r="A1697" t="s">
        <v>4175</v>
      </c>
      <c r="B1697" t="s">
        <v>4176</v>
      </c>
    </row>
    <row r="1698" spans="1:2" ht="12.75">
      <c r="A1698" t="s">
        <v>4177</v>
      </c>
      <c r="B1698" t="s">
        <v>4178</v>
      </c>
    </row>
    <row r="1699" spans="1:2" ht="12.75">
      <c r="A1699" t="s">
        <v>4179</v>
      </c>
      <c r="B1699" t="s">
        <v>4180</v>
      </c>
    </row>
    <row r="1700" spans="1:2" ht="12.75">
      <c r="A1700" t="s">
        <v>4181</v>
      </c>
      <c r="B1700" t="s">
        <v>4182</v>
      </c>
    </row>
    <row r="1701" spans="1:2" ht="12.75">
      <c r="A1701" t="s">
        <v>4183</v>
      </c>
      <c r="B1701" t="s">
        <v>4184</v>
      </c>
    </row>
    <row r="1702" spans="1:2" ht="12.75">
      <c r="A1702" t="s">
        <v>4185</v>
      </c>
      <c r="B1702" t="s">
        <v>4186</v>
      </c>
    </row>
    <row r="1703" spans="1:2" ht="12.75">
      <c r="A1703" t="s">
        <v>4187</v>
      </c>
      <c r="B1703" t="s">
        <v>4188</v>
      </c>
    </row>
    <row r="1704" spans="1:2" ht="12.75">
      <c r="A1704" t="s">
        <v>4189</v>
      </c>
      <c r="B1704" t="s">
        <v>4190</v>
      </c>
    </row>
    <row r="1705" spans="1:2" ht="12.75">
      <c r="A1705" t="s">
        <v>4191</v>
      </c>
      <c r="B1705" t="s">
        <v>4192</v>
      </c>
    </row>
    <row r="1706" spans="1:2" ht="12.75">
      <c r="A1706" t="s">
        <v>4193</v>
      </c>
      <c r="B1706" t="s">
        <v>4194</v>
      </c>
    </row>
    <row r="1707" spans="1:2" ht="12.75">
      <c r="A1707" t="s">
        <v>4195</v>
      </c>
      <c r="B1707" t="s">
        <v>4196</v>
      </c>
    </row>
    <row r="1708" spans="1:2" ht="12.75">
      <c r="A1708" t="s">
        <v>4197</v>
      </c>
      <c r="B1708" t="s">
        <v>4198</v>
      </c>
    </row>
    <row r="1709" spans="1:2" ht="12.75">
      <c r="A1709" t="s">
        <v>4199</v>
      </c>
      <c r="B1709" t="s">
        <v>4200</v>
      </c>
    </row>
    <row r="1710" spans="1:2" ht="12.75">
      <c r="A1710" t="s">
        <v>4201</v>
      </c>
      <c r="B1710" t="s">
        <v>4202</v>
      </c>
    </row>
    <row r="1711" spans="1:2" ht="12.75">
      <c r="A1711" t="s">
        <v>4203</v>
      </c>
      <c r="B1711" t="s">
        <v>4204</v>
      </c>
    </row>
    <row r="1712" spans="1:2" ht="12.75">
      <c r="A1712" t="s">
        <v>4205</v>
      </c>
      <c r="B1712" t="s">
        <v>4206</v>
      </c>
    </row>
    <row r="1713" spans="1:2" ht="12.75">
      <c r="A1713" t="s">
        <v>4207</v>
      </c>
      <c r="B1713" t="s">
        <v>4208</v>
      </c>
    </row>
    <row r="1714" spans="1:2" ht="12.75">
      <c r="A1714" t="s">
        <v>4209</v>
      </c>
      <c r="B1714" t="s">
        <v>4210</v>
      </c>
    </row>
    <row r="1715" spans="1:2" ht="12.75">
      <c r="A1715" t="s">
        <v>4211</v>
      </c>
      <c r="B1715" t="s">
        <v>4212</v>
      </c>
    </row>
    <row r="1716" spans="1:2" ht="12.75">
      <c r="A1716" t="s">
        <v>4213</v>
      </c>
      <c r="B1716" t="s">
        <v>4214</v>
      </c>
    </row>
    <row r="1717" spans="1:2" ht="12.75">
      <c r="A1717" t="s">
        <v>4215</v>
      </c>
      <c r="B1717" t="s">
        <v>4216</v>
      </c>
    </row>
    <row r="1718" spans="1:2" ht="12.75">
      <c r="A1718" t="s">
        <v>4217</v>
      </c>
      <c r="B1718" t="s">
        <v>4218</v>
      </c>
    </row>
    <row r="1719" spans="1:2" ht="12.75">
      <c r="A1719" t="s">
        <v>4219</v>
      </c>
      <c r="B1719" t="s">
        <v>4220</v>
      </c>
    </row>
    <row r="1720" spans="1:2" ht="12.75">
      <c r="A1720" t="s">
        <v>4221</v>
      </c>
      <c r="B1720" t="s">
        <v>4222</v>
      </c>
    </row>
    <row r="1721" spans="1:2" ht="12.75">
      <c r="A1721" t="s">
        <v>4223</v>
      </c>
      <c r="B1721" t="s">
        <v>4224</v>
      </c>
    </row>
    <row r="1722" spans="1:2" ht="12.75">
      <c r="A1722" t="s">
        <v>4225</v>
      </c>
      <c r="B1722" t="s">
        <v>4226</v>
      </c>
    </row>
    <row r="1723" spans="1:2" ht="12.75">
      <c r="A1723" t="s">
        <v>4227</v>
      </c>
      <c r="B1723" t="s">
        <v>4228</v>
      </c>
    </row>
    <row r="1724" spans="1:2" ht="12.75">
      <c r="A1724" t="s">
        <v>4229</v>
      </c>
      <c r="B1724" t="s">
        <v>4230</v>
      </c>
    </row>
    <row r="1725" spans="1:2" ht="12.75">
      <c r="A1725" t="s">
        <v>4231</v>
      </c>
      <c r="B1725" t="s">
        <v>4232</v>
      </c>
    </row>
    <row r="1726" spans="1:2" ht="12.75">
      <c r="A1726" t="s">
        <v>4233</v>
      </c>
      <c r="B1726" t="s">
        <v>4234</v>
      </c>
    </row>
    <row r="1727" spans="1:2" ht="12.75">
      <c r="A1727" t="s">
        <v>4235</v>
      </c>
      <c r="B1727" t="s">
        <v>4236</v>
      </c>
    </row>
    <row r="1728" spans="1:2" ht="12.75">
      <c r="A1728" t="s">
        <v>4237</v>
      </c>
      <c r="B1728" t="s">
        <v>4238</v>
      </c>
    </row>
    <row r="1729" spans="1:2" ht="12.75">
      <c r="A1729" t="s">
        <v>4239</v>
      </c>
      <c r="B1729" t="s">
        <v>4240</v>
      </c>
    </row>
    <row r="1730" spans="1:2" ht="12.75">
      <c r="A1730" t="s">
        <v>4241</v>
      </c>
      <c r="B1730" t="s">
        <v>4242</v>
      </c>
    </row>
    <row r="1731" spans="1:2" ht="12.75">
      <c r="A1731" t="s">
        <v>4243</v>
      </c>
      <c r="B1731" t="s">
        <v>4244</v>
      </c>
    </row>
    <row r="1732" spans="1:2" ht="12.75">
      <c r="A1732" t="s">
        <v>4245</v>
      </c>
      <c r="B1732" t="s">
        <v>4246</v>
      </c>
    </row>
    <row r="1733" spans="1:2" ht="12.75">
      <c r="A1733" t="s">
        <v>4247</v>
      </c>
      <c r="B1733" t="s">
        <v>4248</v>
      </c>
    </row>
    <row r="1734" spans="1:2" ht="12.75">
      <c r="A1734" t="s">
        <v>4249</v>
      </c>
      <c r="B1734" t="s">
        <v>4250</v>
      </c>
    </row>
    <row r="1735" spans="1:2" ht="12.75">
      <c r="A1735" t="s">
        <v>4251</v>
      </c>
      <c r="B1735" t="s">
        <v>4252</v>
      </c>
    </row>
    <row r="1736" spans="1:2" ht="12.75">
      <c r="A1736" t="s">
        <v>4253</v>
      </c>
      <c r="B1736" t="s">
        <v>4254</v>
      </c>
    </row>
    <row r="1737" spans="1:2" ht="12.75">
      <c r="A1737" t="s">
        <v>4255</v>
      </c>
      <c r="B1737" t="s">
        <v>4256</v>
      </c>
    </row>
    <row r="1738" spans="1:2" ht="12.75">
      <c r="A1738" t="s">
        <v>4257</v>
      </c>
      <c r="B1738" t="s">
        <v>4258</v>
      </c>
    </row>
    <row r="1739" spans="1:2" ht="12.75">
      <c r="A1739" t="s">
        <v>4259</v>
      </c>
      <c r="B1739" t="s">
        <v>4260</v>
      </c>
    </row>
    <row r="1740" spans="1:2" ht="12.75">
      <c r="A1740" t="s">
        <v>4261</v>
      </c>
      <c r="B1740" t="s">
        <v>4262</v>
      </c>
    </row>
    <row r="1741" spans="1:2" ht="12.75">
      <c r="A1741" t="s">
        <v>4263</v>
      </c>
      <c r="B1741" t="s">
        <v>4264</v>
      </c>
    </row>
    <row r="1742" spans="1:2" ht="12.75">
      <c r="A1742" t="s">
        <v>4265</v>
      </c>
      <c r="B1742" t="s">
        <v>4266</v>
      </c>
    </row>
    <row r="1743" spans="1:2" ht="12.75">
      <c r="A1743" t="s">
        <v>4267</v>
      </c>
      <c r="B1743" t="s">
        <v>4268</v>
      </c>
    </row>
    <row r="1744" spans="1:2" ht="12.75">
      <c r="A1744" t="s">
        <v>4269</v>
      </c>
      <c r="B1744" t="s">
        <v>4270</v>
      </c>
    </row>
    <row r="1745" spans="1:2" ht="12.75">
      <c r="A1745" t="s">
        <v>4271</v>
      </c>
      <c r="B1745" t="s">
        <v>4272</v>
      </c>
    </row>
    <row r="1746" spans="1:2" ht="12.75">
      <c r="A1746" t="s">
        <v>4273</v>
      </c>
      <c r="B1746" t="s">
        <v>4274</v>
      </c>
    </row>
    <row r="1747" spans="1:2" ht="12.75">
      <c r="A1747" t="s">
        <v>4275</v>
      </c>
      <c r="B1747" t="s">
        <v>4276</v>
      </c>
    </row>
    <row r="1748" spans="1:2" ht="12.75">
      <c r="A1748" t="s">
        <v>4277</v>
      </c>
      <c r="B1748" t="s">
        <v>4278</v>
      </c>
    </row>
    <row r="1749" spans="1:2" ht="12.75">
      <c r="A1749" t="s">
        <v>4279</v>
      </c>
      <c r="B1749" t="s">
        <v>4280</v>
      </c>
    </row>
    <row r="1750" spans="1:2" ht="12.75">
      <c r="A1750" t="s">
        <v>4281</v>
      </c>
      <c r="B1750" t="s">
        <v>4282</v>
      </c>
    </row>
    <row r="1751" spans="1:2" ht="12.75">
      <c r="A1751" t="s">
        <v>4283</v>
      </c>
      <c r="B1751" t="s">
        <v>4284</v>
      </c>
    </row>
    <row r="1752" spans="1:2" ht="12.75">
      <c r="A1752" t="s">
        <v>4285</v>
      </c>
      <c r="B1752" t="s">
        <v>4286</v>
      </c>
    </row>
    <row r="1753" spans="1:2" ht="12.75">
      <c r="A1753" t="s">
        <v>4287</v>
      </c>
      <c r="B1753" t="s">
        <v>4288</v>
      </c>
    </row>
    <row r="1754" spans="1:2" ht="12.75">
      <c r="A1754" t="s">
        <v>4289</v>
      </c>
      <c r="B1754" t="s">
        <v>4290</v>
      </c>
    </row>
    <row r="1755" spans="1:2" ht="12.75">
      <c r="A1755" t="s">
        <v>4291</v>
      </c>
      <c r="B1755" t="s">
        <v>4292</v>
      </c>
    </row>
    <row r="1756" spans="1:2" ht="12.75">
      <c r="A1756" t="s">
        <v>4293</v>
      </c>
      <c r="B1756" t="s">
        <v>4294</v>
      </c>
    </row>
    <row r="1757" spans="1:2" ht="12.75">
      <c r="A1757" t="s">
        <v>4295</v>
      </c>
      <c r="B1757" t="s">
        <v>4296</v>
      </c>
    </row>
    <row r="1758" spans="1:2" ht="12.75">
      <c r="A1758" t="s">
        <v>4297</v>
      </c>
      <c r="B1758" t="s">
        <v>4298</v>
      </c>
    </row>
    <row r="1759" spans="1:2" ht="12.75">
      <c r="A1759" t="s">
        <v>4299</v>
      </c>
      <c r="B1759" t="s">
        <v>4300</v>
      </c>
    </row>
    <row r="1760" spans="1:2" ht="12.75">
      <c r="A1760" t="s">
        <v>4301</v>
      </c>
      <c r="B1760" t="s">
        <v>4302</v>
      </c>
    </row>
    <row r="1761" spans="1:2" ht="12.75">
      <c r="A1761" t="s">
        <v>4303</v>
      </c>
      <c r="B1761" t="s">
        <v>4304</v>
      </c>
    </row>
    <row r="1762" spans="1:2" ht="12.75">
      <c r="A1762" t="s">
        <v>4305</v>
      </c>
      <c r="B1762" t="s">
        <v>4306</v>
      </c>
    </row>
    <row r="1763" spans="1:2" ht="12.75">
      <c r="A1763" t="s">
        <v>4307</v>
      </c>
      <c r="B1763" t="s">
        <v>4308</v>
      </c>
    </row>
    <row r="1764" spans="1:2" ht="12.75">
      <c r="A1764" t="s">
        <v>4309</v>
      </c>
      <c r="B1764" t="s">
        <v>4310</v>
      </c>
    </row>
    <row r="1765" spans="1:2" ht="12.75">
      <c r="A1765" t="s">
        <v>4311</v>
      </c>
      <c r="B1765" t="s">
        <v>4312</v>
      </c>
    </row>
    <row r="1766" spans="1:2" ht="12.75">
      <c r="A1766" t="s">
        <v>4313</v>
      </c>
      <c r="B1766" t="s">
        <v>4314</v>
      </c>
    </row>
    <row r="1767" spans="1:2" ht="12.75">
      <c r="A1767" t="s">
        <v>4315</v>
      </c>
      <c r="B1767" t="s">
        <v>4316</v>
      </c>
    </row>
    <row r="1768" spans="1:2" ht="12.75">
      <c r="A1768" t="s">
        <v>4317</v>
      </c>
      <c r="B1768" t="s">
        <v>4318</v>
      </c>
    </row>
    <row r="1769" spans="1:2" ht="12.75">
      <c r="A1769" t="s">
        <v>4319</v>
      </c>
      <c r="B1769" t="s">
        <v>4320</v>
      </c>
    </row>
    <row r="1770" spans="1:2" ht="12.75">
      <c r="A1770" t="s">
        <v>4321</v>
      </c>
      <c r="B1770" t="s">
        <v>4322</v>
      </c>
    </row>
    <row r="1771" spans="1:2" ht="12.75">
      <c r="A1771" t="s">
        <v>4323</v>
      </c>
      <c r="B1771" t="s">
        <v>4324</v>
      </c>
    </row>
    <row r="1772" spans="1:2" ht="12.75">
      <c r="A1772" t="s">
        <v>4325</v>
      </c>
      <c r="B1772" t="s">
        <v>4326</v>
      </c>
    </row>
    <row r="1773" spans="1:2" ht="12.75">
      <c r="A1773" t="s">
        <v>4327</v>
      </c>
      <c r="B1773" t="s">
        <v>4328</v>
      </c>
    </row>
    <row r="1774" spans="1:2" ht="12.75">
      <c r="A1774" t="s">
        <v>4329</v>
      </c>
      <c r="B1774" t="s">
        <v>4330</v>
      </c>
    </row>
    <row r="1775" spans="1:2" ht="12.75">
      <c r="A1775" t="s">
        <v>4331</v>
      </c>
      <c r="B1775" t="s">
        <v>4332</v>
      </c>
    </row>
    <row r="1776" spans="1:2" ht="12.75">
      <c r="A1776" t="s">
        <v>4333</v>
      </c>
      <c r="B1776" t="s">
        <v>4334</v>
      </c>
    </row>
    <row r="1777" spans="1:2" ht="12.75">
      <c r="A1777" t="s">
        <v>4335</v>
      </c>
      <c r="B1777" t="s">
        <v>4336</v>
      </c>
    </row>
    <row r="1778" spans="1:2" ht="12.75">
      <c r="A1778" t="s">
        <v>4337</v>
      </c>
      <c r="B1778" t="s">
        <v>4338</v>
      </c>
    </row>
    <row r="1779" spans="1:2" ht="12.75">
      <c r="A1779" t="s">
        <v>4339</v>
      </c>
      <c r="B1779" t="s">
        <v>4340</v>
      </c>
    </row>
    <row r="1780" spans="1:2" ht="12.75">
      <c r="A1780" t="s">
        <v>4341</v>
      </c>
      <c r="B1780" t="s">
        <v>4342</v>
      </c>
    </row>
    <row r="1781" spans="1:2" ht="12.75">
      <c r="A1781" t="s">
        <v>4343</v>
      </c>
      <c r="B1781" t="s">
        <v>4344</v>
      </c>
    </row>
    <row r="1782" spans="1:2" ht="12.75">
      <c r="A1782" t="s">
        <v>4345</v>
      </c>
      <c r="B1782" t="s">
        <v>4346</v>
      </c>
    </row>
    <row r="1783" spans="1:2" ht="12.75">
      <c r="A1783" t="s">
        <v>4347</v>
      </c>
      <c r="B1783" t="s">
        <v>4348</v>
      </c>
    </row>
    <row r="1784" spans="1:2" ht="12.75">
      <c r="A1784" t="s">
        <v>4349</v>
      </c>
      <c r="B1784" t="s">
        <v>4350</v>
      </c>
    </row>
    <row r="1785" spans="1:2" ht="12.75">
      <c r="A1785" t="s">
        <v>4351</v>
      </c>
      <c r="B1785" t="s">
        <v>4352</v>
      </c>
    </row>
    <row r="1786" spans="1:2" ht="12.75">
      <c r="A1786" t="s">
        <v>4353</v>
      </c>
      <c r="B1786" t="s">
        <v>4354</v>
      </c>
    </row>
    <row r="1787" spans="1:2" ht="12.75">
      <c r="A1787" t="s">
        <v>4355</v>
      </c>
      <c r="B1787" t="s">
        <v>4356</v>
      </c>
    </row>
    <row r="1788" spans="1:2" ht="12.75">
      <c r="A1788" t="s">
        <v>4357</v>
      </c>
      <c r="B1788" t="s">
        <v>4358</v>
      </c>
    </row>
    <row r="1789" spans="1:2" ht="12.75">
      <c r="A1789" t="s">
        <v>4359</v>
      </c>
      <c r="B1789" t="s">
        <v>4360</v>
      </c>
    </row>
    <row r="1790" spans="1:2" ht="12.75">
      <c r="A1790" t="s">
        <v>4361</v>
      </c>
      <c r="B1790" t="s">
        <v>4362</v>
      </c>
    </row>
    <row r="1791" spans="1:2" ht="12.75">
      <c r="A1791" t="s">
        <v>4363</v>
      </c>
      <c r="B1791" t="s">
        <v>4364</v>
      </c>
    </row>
    <row r="1792" spans="1:2" ht="12.75">
      <c r="A1792" t="s">
        <v>4365</v>
      </c>
      <c r="B1792" t="s">
        <v>4366</v>
      </c>
    </row>
    <row r="1793" spans="1:2" ht="12.75">
      <c r="A1793" t="s">
        <v>4367</v>
      </c>
      <c r="B1793" t="s">
        <v>4368</v>
      </c>
    </row>
    <row r="1794" spans="1:2" ht="12.75">
      <c r="A1794" t="s">
        <v>4369</v>
      </c>
      <c r="B1794" t="s">
        <v>4370</v>
      </c>
    </row>
    <row r="1795" spans="1:2" ht="12.75">
      <c r="A1795" t="s">
        <v>4371</v>
      </c>
      <c r="B1795" t="s">
        <v>4372</v>
      </c>
    </row>
    <row r="1796" spans="1:2" ht="12.75">
      <c r="A1796" t="s">
        <v>4373</v>
      </c>
      <c r="B1796" t="s">
        <v>4374</v>
      </c>
    </row>
    <row r="1797" spans="1:2" ht="12.75">
      <c r="A1797" t="s">
        <v>4375</v>
      </c>
      <c r="B1797" t="s">
        <v>4376</v>
      </c>
    </row>
    <row r="1798" spans="1:2" ht="12.75">
      <c r="A1798" t="s">
        <v>4377</v>
      </c>
      <c r="B1798" t="s">
        <v>4378</v>
      </c>
    </row>
    <row r="1799" spans="1:2" ht="12.75">
      <c r="A1799" t="s">
        <v>4379</v>
      </c>
      <c r="B1799" t="s">
        <v>4380</v>
      </c>
    </row>
    <row r="1800" spans="1:2" ht="12.75">
      <c r="A1800" t="s">
        <v>4381</v>
      </c>
      <c r="B1800" t="s">
        <v>4382</v>
      </c>
    </row>
    <row r="1801" spans="1:2" ht="12.75">
      <c r="A1801" t="s">
        <v>4383</v>
      </c>
      <c r="B1801" t="s">
        <v>4384</v>
      </c>
    </row>
    <row r="1802" spans="1:2" ht="12.75">
      <c r="A1802" t="s">
        <v>4385</v>
      </c>
      <c r="B1802" t="s">
        <v>4386</v>
      </c>
    </row>
    <row r="1803" spans="1:2" ht="12.75">
      <c r="A1803" t="s">
        <v>4387</v>
      </c>
      <c r="B1803" t="s">
        <v>4388</v>
      </c>
    </row>
    <row r="1804" spans="1:2" ht="12.75">
      <c r="A1804" t="s">
        <v>4389</v>
      </c>
      <c r="B1804" t="s">
        <v>4390</v>
      </c>
    </row>
    <row r="1805" spans="1:2" ht="12.75">
      <c r="A1805" t="s">
        <v>4391</v>
      </c>
      <c r="B1805" t="s">
        <v>4392</v>
      </c>
    </row>
    <row r="1806" spans="1:2" ht="12.75">
      <c r="A1806" t="s">
        <v>4393</v>
      </c>
      <c r="B1806" t="s">
        <v>4394</v>
      </c>
    </row>
    <row r="1807" spans="1:2" ht="12.75">
      <c r="A1807" t="s">
        <v>4395</v>
      </c>
      <c r="B1807" t="s">
        <v>4396</v>
      </c>
    </row>
    <row r="1808" spans="1:2" ht="12.75">
      <c r="A1808" t="s">
        <v>4397</v>
      </c>
      <c r="B1808" t="s">
        <v>4398</v>
      </c>
    </row>
    <row r="1809" spans="1:2" ht="12.75">
      <c r="A1809" t="s">
        <v>4399</v>
      </c>
      <c r="B1809" t="s">
        <v>4400</v>
      </c>
    </row>
    <row r="1810" spans="1:2" ht="12.75">
      <c r="A1810" t="s">
        <v>4401</v>
      </c>
      <c r="B1810" t="s">
        <v>4402</v>
      </c>
    </row>
    <row r="1811" spans="1:2" ht="12.75">
      <c r="A1811" t="s">
        <v>4403</v>
      </c>
      <c r="B1811" t="s">
        <v>4404</v>
      </c>
    </row>
    <row r="1812" spans="1:2" ht="12.75">
      <c r="A1812" t="s">
        <v>4405</v>
      </c>
      <c r="B1812" t="s">
        <v>4406</v>
      </c>
    </row>
    <row r="1813" spans="1:2" ht="12.75">
      <c r="A1813" t="s">
        <v>4407</v>
      </c>
      <c r="B1813" t="s">
        <v>4408</v>
      </c>
    </row>
    <row r="1814" spans="1:2" ht="12.75">
      <c r="A1814" t="s">
        <v>4409</v>
      </c>
      <c r="B1814" t="s">
        <v>4410</v>
      </c>
    </row>
    <row r="1815" spans="1:2" ht="12.75">
      <c r="A1815" t="s">
        <v>4411</v>
      </c>
      <c r="B1815" t="s">
        <v>4412</v>
      </c>
    </row>
    <row r="1816" spans="1:2" ht="12.75">
      <c r="A1816" t="s">
        <v>4413</v>
      </c>
      <c r="B1816" t="s">
        <v>4414</v>
      </c>
    </row>
    <row r="1817" spans="1:2" ht="12.75">
      <c r="A1817" t="s">
        <v>4415</v>
      </c>
      <c r="B1817" t="s">
        <v>4416</v>
      </c>
    </row>
    <row r="1818" spans="1:2" ht="12.75">
      <c r="A1818" t="s">
        <v>4417</v>
      </c>
      <c r="B1818" t="s">
        <v>4418</v>
      </c>
    </row>
    <row r="1819" spans="1:2" ht="12.75">
      <c r="A1819" t="s">
        <v>4419</v>
      </c>
      <c r="B1819" t="s">
        <v>4420</v>
      </c>
    </row>
    <row r="1820" spans="1:2" ht="12.75">
      <c r="A1820" t="s">
        <v>4421</v>
      </c>
      <c r="B1820" t="s">
        <v>4422</v>
      </c>
    </row>
    <row r="1821" spans="1:2" ht="12.75">
      <c r="A1821" t="s">
        <v>4423</v>
      </c>
      <c r="B1821" t="s">
        <v>4424</v>
      </c>
    </row>
    <row r="1822" spans="1:2" ht="12.75">
      <c r="A1822" t="s">
        <v>4425</v>
      </c>
      <c r="B1822" t="s">
        <v>4426</v>
      </c>
    </row>
    <row r="1823" spans="1:2" ht="12.75">
      <c r="A1823" t="s">
        <v>4427</v>
      </c>
      <c r="B1823" t="s">
        <v>4428</v>
      </c>
    </row>
    <row r="1824" spans="1:2" ht="12.75">
      <c r="A1824" t="s">
        <v>4429</v>
      </c>
      <c r="B1824" t="s">
        <v>4430</v>
      </c>
    </row>
    <row r="1825" spans="1:2" ht="12.75">
      <c r="A1825" t="s">
        <v>4431</v>
      </c>
      <c r="B1825" t="s">
        <v>4432</v>
      </c>
    </row>
    <row r="1826" spans="1:2" ht="12.75">
      <c r="A1826" t="s">
        <v>4433</v>
      </c>
      <c r="B1826" t="s">
        <v>4434</v>
      </c>
    </row>
    <row r="1827" spans="1:2" ht="12.75">
      <c r="A1827" t="s">
        <v>4435</v>
      </c>
      <c r="B1827" t="s">
        <v>4436</v>
      </c>
    </row>
    <row r="1828" spans="1:2" ht="12.75">
      <c r="A1828" t="s">
        <v>4437</v>
      </c>
      <c r="B1828" t="s">
        <v>4438</v>
      </c>
    </row>
    <row r="1829" spans="1:2" ht="12.75">
      <c r="A1829" t="s">
        <v>4439</v>
      </c>
      <c r="B1829" t="s">
        <v>4440</v>
      </c>
    </row>
    <row r="1830" spans="1:2" ht="12.75">
      <c r="A1830" t="s">
        <v>4441</v>
      </c>
      <c r="B1830" t="s">
        <v>4442</v>
      </c>
    </row>
    <row r="1831" spans="1:2" ht="12.75">
      <c r="A1831" t="s">
        <v>4443</v>
      </c>
      <c r="B1831" t="s">
        <v>4444</v>
      </c>
    </row>
    <row r="1832" spans="1:2" ht="12.75">
      <c r="A1832" t="s">
        <v>4445</v>
      </c>
      <c r="B1832" t="s">
        <v>4446</v>
      </c>
    </row>
    <row r="1833" spans="1:2" ht="12.75">
      <c r="A1833" t="s">
        <v>4447</v>
      </c>
      <c r="B1833" t="s">
        <v>4448</v>
      </c>
    </row>
    <row r="1834" spans="1:2" ht="12.75">
      <c r="A1834" t="s">
        <v>4449</v>
      </c>
      <c r="B1834" t="s">
        <v>4450</v>
      </c>
    </row>
    <row r="1835" spans="1:2" ht="12.75">
      <c r="A1835" t="s">
        <v>4451</v>
      </c>
      <c r="B1835" t="s">
        <v>4452</v>
      </c>
    </row>
    <row r="1836" spans="1:2" ht="12.75">
      <c r="A1836" t="s">
        <v>4453</v>
      </c>
      <c r="B1836" t="s">
        <v>4454</v>
      </c>
    </row>
    <row r="1837" spans="1:2" ht="12.75">
      <c r="A1837" t="s">
        <v>4455</v>
      </c>
      <c r="B1837" t="s">
        <v>4456</v>
      </c>
    </row>
    <row r="1838" spans="1:2" ht="12.75">
      <c r="A1838" t="s">
        <v>4457</v>
      </c>
      <c r="B1838" t="s">
        <v>4458</v>
      </c>
    </row>
    <row r="1839" spans="1:2" ht="12.75">
      <c r="A1839" t="s">
        <v>4459</v>
      </c>
      <c r="B1839" t="s">
        <v>4460</v>
      </c>
    </row>
    <row r="1840" spans="1:2" ht="12.75">
      <c r="A1840" t="s">
        <v>4461</v>
      </c>
      <c r="B1840" t="s">
        <v>4462</v>
      </c>
    </row>
    <row r="1841" spans="1:2" ht="12.75">
      <c r="A1841" t="s">
        <v>4463</v>
      </c>
      <c r="B1841" t="s">
        <v>4464</v>
      </c>
    </row>
    <row r="1842" spans="1:2" ht="12.75">
      <c r="A1842" t="s">
        <v>4465</v>
      </c>
      <c r="B1842" t="s">
        <v>4466</v>
      </c>
    </row>
    <row r="1843" spans="1:2" ht="12.75">
      <c r="A1843" t="s">
        <v>4467</v>
      </c>
      <c r="B1843" t="s">
        <v>4468</v>
      </c>
    </row>
    <row r="1844" spans="1:2" ht="12.75">
      <c r="A1844" t="s">
        <v>4469</v>
      </c>
      <c r="B1844" t="s">
        <v>4470</v>
      </c>
    </row>
    <row r="1845" spans="1:2" ht="12.75">
      <c r="A1845" t="s">
        <v>4471</v>
      </c>
      <c r="B1845" t="s">
        <v>4472</v>
      </c>
    </row>
    <row r="1846" spans="1:2" ht="12.75">
      <c r="A1846" t="s">
        <v>4473</v>
      </c>
      <c r="B1846" t="s">
        <v>4474</v>
      </c>
    </row>
    <row r="1847" spans="1:2" ht="12.75">
      <c r="A1847" t="s">
        <v>4475</v>
      </c>
      <c r="B1847" t="s">
        <v>4476</v>
      </c>
    </row>
    <row r="1848" spans="1:2" ht="12.75">
      <c r="A1848" t="s">
        <v>4477</v>
      </c>
      <c r="B1848" t="s">
        <v>4478</v>
      </c>
    </row>
    <row r="1849" spans="1:2" ht="12.75">
      <c r="A1849" t="s">
        <v>4479</v>
      </c>
      <c r="B1849" t="s">
        <v>4480</v>
      </c>
    </row>
    <row r="1850" spans="1:2" ht="12.75">
      <c r="A1850" t="s">
        <v>4481</v>
      </c>
      <c r="B1850" t="s">
        <v>4482</v>
      </c>
    </row>
    <row r="1851" spans="1:2" ht="12.75">
      <c r="A1851" t="s">
        <v>4483</v>
      </c>
      <c r="B1851" t="s">
        <v>4484</v>
      </c>
    </row>
    <row r="1852" spans="1:2" ht="12.75">
      <c r="A1852" t="s">
        <v>4485</v>
      </c>
      <c r="B1852" t="s">
        <v>4486</v>
      </c>
    </row>
    <row r="1853" spans="1:2" ht="12.75">
      <c r="A1853" t="s">
        <v>4487</v>
      </c>
      <c r="B1853" t="s">
        <v>4488</v>
      </c>
    </row>
    <row r="1854" spans="1:2" ht="12.75">
      <c r="A1854" t="s">
        <v>4489</v>
      </c>
      <c r="B1854" t="s">
        <v>4490</v>
      </c>
    </row>
    <row r="1855" spans="1:2" ht="12.75">
      <c r="A1855" t="s">
        <v>4491</v>
      </c>
      <c r="B1855" t="s">
        <v>4492</v>
      </c>
    </row>
    <row r="1856" spans="1:2" ht="12.75">
      <c r="A1856" t="s">
        <v>4493</v>
      </c>
      <c r="B1856" t="s">
        <v>4494</v>
      </c>
    </row>
    <row r="1857" spans="1:2" ht="12.75">
      <c r="A1857" t="s">
        <v>4495</v>
      </c>
      <c r="B1857" t="s">
        <v>4496</v>
      </c>
    </row>
    <row r="1858" spans="1:2" ht="12.75">
      <c r="A1858" t="s">
        <v>4497</v>
      </c>
      <c r="B1858" t="s">
        <v>4498</v>
      </c>
    </row>
    <row r="1859" spans="1:2" ht="12.75">
      <c r="A1859" t="s">
        <v>4499</v>
      </c>
      <c r="B1859" t="s">
        <v>4500</v>
      </c>
    </row>
    <row r="1860" spans="1:2" ht="12.75">
      <c r="A1860" t="s">
        <v>4501</v>
      </c>
      <c r="B1860" t="s">
        <v>4502</v>
      </c>
    </row>
    <row r="1861" spans="1:2" ht="12.75">
      <c r="A1861" t="s">
        <v>4503</v>
      </c>
      <c r="B1861" t="s">
        <v>4504</v>
      </c>
    </row>
    <row r="1862" spans="1:2" ht="12.75">
      <c r="A1862" t="s">
        <v>4505</v>
      </c>
      <c r="B1862" t="s">
        <v>4506</v>
      </c>
    </row>
    <row r="1863" spans="1:2" ht="12.75">
      <c r="A1863" t="s">
        <v>4507</v>
      </c>
      <c r="B1863" t="s">
        <v>4508</v>
      </c>
    </row>
    <row r="1864" spans="1:2" ht="12.75">
      <c r="A1864" t="s">
        <v>4509</v>
      </c>
      <c r="B1864" t="s">
        <v>4510</v>
      </c>
    </row>
    <row r="1865" spans="1:2" ht="12.75">
      <c r="A1865" t="s">
        <v>4511</v>
      </c>
      <c r="B1865" t="s">
        <v>4512</v>
      </c>
    </row>
    <row r="1866" spans="1:2" ht="12.75">
      <c r="A1866" t="s">
        <v>4513</v>
      </c>
      <c r="B1866" t="s">
        <v>4514</v>
      </c>
    </row>
    <row r="1867" spans="1:2" ht="12.75">
      <c r="A1867" t="s">
        <v>4515</v>
      </c>
      <c r="B1867" t="s">
        <v>4516</v>
      </c>
    </row>
    <row r="1868" spans="1:2" ht="12.75">
      <c r="A1868" t="s">
        <v>4517</v>
      </c>
      <c r="B1868" t="s">
        <v>4518</v>
      </c>
    </row>
    <row r="1869" spans="1:2" ht="12.75">
      <c r="A1869" t="s">
        <v>4519</v>
      </c>
      <c r="B1869" t="s">
        <v>4520</v>
      </c>
    </row>
    <row r="1870" spans="1:2" ht="12.75">
      <c r="A1870" t="s">
        <v>4521</v>
      </c>
      <c r="B1870" t="s">
        <v>4522</v>
      </c>
    </row>
    <row r="1871" spans="1:2" ht="12.75">
      <c r="A1871" t="s">
        <v>4523</v>
      </c>
      <c r="B1871" t="s">
        <v>4524</v>
      </c>
    </row>
    <row r="1872" spans="1:2" ht="12.75">
      <c r="A1872" t="s">
        <v>4525</v>
      </c>
      <c r="B1872" t="s">
        <v>4526</v>
      </c>
    </row>
    <row r="1873" spans="1:2" ht="12.75">
      <c r="A1873" t="s">
        <v>4527</v>
      </c>
      <c r="B1873" t="s">
        <v>4528</v>
      </c>
    </row>
    <row r="1874" spans="1:2" ht="12.75">
      <c r="A1874" t="s">
        <v>4529</v>
      </c>
      <c r="B1874" t="s">
        <v>4530</v>
      </c>
    </row>
    <row r="1875" spans="1:2" ht="12.75">
      <c r="A1875" t="s">
        <v>4531</v>
      </c>
      <c r="B1875" t="s">
        <v>4532</v>
      </c>
    </row>
    <row r="1876" spans="1:2" ht="12.75">
      <c r="A1876" t="s">
        <v>4533</v>
      </c>
      <c r="B1876" t="s">
        <v>4534</v>
      </c>
    </row>
    <row r="1877" spans="1:2" ht="12.75">
      <c r="A1877" t="s">
        <v>4535</v>
      </c>
      <c r="B1877" t="s">
        <v>4536</v>
      </c>
    </row>
    <row r="1878" spans="1:2" ht="12.75">
      <c r="A1878" t="s">
        <v>4537</v>
      </c>
      <c r="B1878" t="s">
        <v>4538</v>
      </c>
    </row>
    <row r="1879" spans="1:2" ht="12.75">
      <c r="A1879" t="s">
        <v>4539</v>
      </c>
      <c r="B1879" t="s">
        <v>4540</v>
      </c>
    </row>
    <row r="1880" spans="1:2" ht="12.75">
      <c r="A1880" t="s">
        <v>4541</v>
      </c>
      <c r="B1880" t="s">
        <v>4542</v>
      </c>
    </row>
    <row r="1881" spans="1:2" ht="12.75">
      <c r="A1881" t="s">
        <v>4543</v>
      </c>
      <c r="B1881" t="s">
        <v>4544</v>
      </c>
    </row>
    <row r="1882" spans="1:2" ht="12.75">
      <c r="A1882" t="s">
        <v>4545</v>
      </c>
      <c r="B1882" t="s">
        <v>4546</v>
      </c>
    </row>
    <row r="1883" spans="1:2" ht="12.75">
      <c r="A1883" t="s">
        <v>4547</v>
      </c>
      <c r="B1883" t="s">
        <v>4548</v>
      </c>
    </row>
    <row r="1884" spans="1:2" ht="12.75">
      <c r="A1884" t="s">
        <v>4549</v>
      </c>
      <c r="B1884" t="s">
        <v>4550</v>
      </c>
    </row>
    <row r="1885" spans="1:2" ht="12.75">
      <c r="A1885" t="s">
        <v>4551</v>
      </c>
      <c r="B1885" t="s">
        <v>4552</v>
      </c>
    </row>
    <row r="1886" spans="1:2" ht="12.75">
      <c r="A1886" t="s">
        <v>4553</v>
      </c>
      <c r="B1886" t="s">
        <v>4554</v>
      </c>
    </row>
    <row r="1887" spans="1:2" ht="12.75">
      <c r="A1887" t="s">
        <v>4555</v>
      </c>
      <c r="B1887" t="s">
        <v>4556</v>
      </c>
    </row>
    <row r="1888" spans="1:2" ht="12.75">
      <c r="A1888" t="s">
        <v>4557</v>
      </c>
      <c r="B1888" t="s">
        <v>4558</v>
      </c>
    </row>
    <row r="1889" spans="1:2" ht="12.75">
      <c r="A1889" t="s">
        <v>4559</v>
      </c>
      <c r="B1889" t="s">
        <v>4560</v>
      </c>
    </row>
    <row r="1890" spans="1:2" ht="12.75">
      <c r="A1890" t="s">
        <v>4561</v>
      </c>
      <c r="B1890" t="s">
        <v>4562</v>
      </c>
    </row>
    <row r="1891" spans="1:2" ht="12.75">
      <c r="A1891" t="s">
        <v>4563</v>
      </c>
      <c r="B1891" t="s">
        <v>4564</v>
      </c>
    </row>
    <row r="1892" spans="1:2" ht="12.75">
      <c r="A1892" t="s">
        <v>4565</v>
      </c>
      <c r="B1892" t="s">
        <v>4566</v>
      </c>
    </row>
    <row r="1893" spans="1:2" ht="12.75">
      <c r="A1893" t="s">
        <v>4567</v>
      </c>
      <c r="B1893" t="s">
        <v>4568</v>
      </c>
    </row>
    <row r="1894" spans="1:2" ht="12.75">
      <c r="A1894" t="s">
        <v>4569</v>
      </c>
      <c r="B1894" t="s">
        <v>4570</v>
      </c>
    </row>
    <row r="1895" spans="1:2" ht="12.75">
      <c r="A1895" t="s">
        <v>4571</v>
      </c>
      <c r="B1895" t="s">
        <v>4572</v>
      </c>
    </row>
    <row r="1896" spans="1:2" ht="12.75">
      <c r="A1896" t="s">
        <v>4573</v>
      </c>
      <c r="B1896" t="s">
        <v>4574</v>
      </c>
    </row>
    <row r="1897" spans="1:2" ht="12.75">
      <c r="A1897" t="s">
        <v>4575</v>
      </c>
      <c r="B1897" t="s">
        <v>4576</v>
      </c>
    </row>
    <row r="1898" spans="1:2" ht="12.75">
      <c r="A1898" t="s">
        <v>4577</v>
      </c>
      <c r="B1898" t="s">
        <v>4578</v>
      </c>
    </row>
    <row r="1899" spans="1:2" ht="12.75">
      <c r="A1899" t="s">
        <v>4579</v>
      </c>
      <c r="B1899" t="s">
        <v>4580</v>
      </c>
    </row>
    <row r="1900" spans="1:2" ht="12.75">
      <c r="A1900" t="s">
        <v>4581</v>
      </c>
      <c r="B1900" t="s">
        <v>4582</v>
      </c>
    </row>
    <row r="1901" spans="1:2" ht="12.75">
      <c r="A1901" t="s">
        <v>4583</v>
      </c>
      <c r="B1901" t="s">
        <v>4584</v>
      </c>
    </row>
    <row r="1902" spans="1:2" ht="12.75">
      <c r="A1902" t="s">
        <v>4585</v>
      </c>
      <c r="B1902" t="s">
        <v>4586</v>
      </c>
    </row>
    <row r="1903" spans="1:2" ht="12.75">
      <c r="A1903" t="s">
        <v>4587</v>
      </c>
      <c r="B1903" t="s">
        <v>4588</v>
      </c>
    </row>
    <row r="1904" spans="1:2" ht="12.75">
      <c r="A1904" t="s">
        <v>4589</v>
      </c>
      <c r="B1904" t="s">
        <v>4590</v>
      </c>
    </row>
    <row r="1905" spans="1:2" ht="12.75">
      <c r="A1905" t="s">
        <v>4591</v>
      </c>
      <c r="B1905" t="s">
        <v>4592</v>
      </c>
    </row>
    <row r="1906" spans="1:2" ht="12.75">
      <c r="A1906" t="s">
        <v>4593</v>
      </c>
      <c r="B1906" t="s">
        <v>4594</v>
      </c>
    </row>
    <row r="1907" spans="1:2" ht="12.75">
      <c r="A1907" t="s">
        <v>4595</v>
      </c>
      <c r="B1907" t="s">
        <v>4596</v>
      </c>
    </row>
    <row r="1908" spans="1:2" ht="12.75">
      <c r="A1908" t="s">
        <v>4597</v>
      </c>
      <c r="B1908" t="s">
        <v>4598</v>
      </c>
    </row>
    <row r="1909" spans="1:2" ht="12.75">
      <c r="A1909" t="s">
        <v>4599</v>
      </c>
      <c r="B1909" t="s">
        <v>4600</v>
      </c>
    </row>
    <row r="1910" spans="1:2" ht="12.75">
      <c r="A1910" t="s">
        <v>4601</v>
      </c>
      <c r="B1910" t="s">
        <v>4602</v>
      </c>
    </row>
    <row r="1911" spans="1:2" ht="12.75">
      <c r="A1911" t="s">
        <v>4603</v>
      </c>
      <c r="B1911" t="s">
        <v>4604</v>
      </c>
    </row>
    <row r="1912" spans="1:2" ht="12.75">
      <c r="A1912" t="s">
        <v>4605</v>
      </c>
      <c r="B1912" t="s">
        <v>4606</v>
      </c>
    </row>
    <row r="1913" spans="1:2" ht="12.75">
      <c r="A1913" t="s">
        <v>4607</v>
      </c>
      <c r="B1913" t="s">
        <v>4608</v>
      </c>
    </row>
    <row r="1914" spans="1:2" ht="12.75">
      <c r="A1914" t="s">
        <v>4609</v>
      </c>
      <c r="B1914" t="s">
        <v>4610</v>
      </c>
    </row>
    <row r="1915" spans="1:2" ht="12.75">
      <c r="A1915" t="s">
        <v>4611</v>
      </c>
      <c r="B1915" t="s">
        <v>4612</v>
      </c>
    </row>
    <row r="1916" spans="1:2" ht="12.75">
      <c r="A1916" t="s">
        <v>4613</v>
      </c>
      <c r="B1916" t="s">
        <v>4614</v>
      </c>
    </row>
    <row r="1917" spans="1:2" ht="12.75">
      <c r="A1917" t="s">
        <v>4615</v>
      </c>
      <c r="B1917" t="s">
        <v>4616</v>
      </c>
    </row>
    <row r="1918" spans="1:2" ht="12.75">
      <c r="A1918" t="s">
        <v>4617</v>
      </c>
      <c r="B1918" t="s">
        <v>4618</v>
      </c>
    </row>
    <row r="1919" spans="1:2" ht="12.75">
      <c r="A1919" t="s">
        <v>4619</v>
      </c>
      <c r="B1919" t="s">
        <v>4620</v>
      </c>
    </row>
    <row r="1920" spans="1:2" ht="12.75">
      <c r="A1920" t="s">
        <v>4621</v>
      </c>
      <c r="B1920" t="s">
        <v>4622</v>
      </c>
    </row>
    <row r="1921" spans="1:2" ht="12.75">
      <c r="A1921" t="s">
        <v>4623</v>
      </c>
      <c r="B1921" t="s">
        <v>4624</v>
      </c>
    </row>
    <row r="1922" spans="1:2" ht="12.75">
      <c r="A1922" t="s">
        <v>4625</v>
      </c>
      <c r="B1922" t="s">
        <v>4626</v>
      </c>
    </row>
    <row r="1923" spans="1:2" ht="12.75">
      <c r="A1923" t="s">
        <v>4627</v>
      </c>
      <c r="B1923" t="s">
        <v>4628</v>
      </c>
    </row>
    <row r="1924" spans="1:2" ht="12.75">
      <c r="A1924" t="s">
        <v>4629</v>
      </c>
      <c r="B1924" t="s">
        <v>4630</v>
      </c>
    </row>
    <row r="1925" spans="1:2" ht="12.75">
      <c r="A1925" t="s">
        <v>4631</v>
      </c>
      <c r="B1925" t="s">
        <v>4632</v>
      </c>
    </row>
    <row r="1926" spans="1:2" ht="12.75">
      <c r="A1926" t="s">
        <v>4633</v>
      </c>
      <c r="B1926" t="s">
        <v>4634</v>
      </c>
    </row>
    <row r="1927" spans="1:2" ht="12.75">
      <c r="A1927" t="s">
        <v>4635</v>
      </c>
      <c r="B1927" t="s">
        <v>4636</v>
      </c>
    </row>
    <row r="1928" spans="1:2" ht="12.75">
      <c r="A1928" t="s">
        <v>4637</v>
      </c>
      <c r="B1928" t="s">
        <v>4638</v>
      </c>
    </row>
    <row r="1929" spans="1:2" ht="12.75">
      <c r="A1929" t="s">
        <v>4639</v>
      </c>
      <c r="B1929" t="s">
        <v>4640</v>
      </c>
    </row>
    <row r="1930" spans="1:2" ht="12.75">
      <c r="A1930" t="s">
        <v>4641</v>
      </c>
      <c r="B1930" t="s">
        <v>4642</v>
      </c>
    </row>
    <row r="1931" spans="1:2" ht="12.75">
      <c r="A1931" t="s">
        <v>4643</v>
      </c>
      <c r="B1931" t="s">
        <v>4644</v>
      </c>
    </row>
    <row r="1932" spans="1:2" ht="12.75">
      <c r="A1932" t="s">
        <v>4645</v>
      </c>
      <c r="B1932" t="s">
        <v>4646</v>
      </c>
    </row>
    <row r="1933" spans="1:2" ht="12.75">
      <c r="A1933" t="s">
        <v>4647</v>
      </c>
      <c r="B1933" t="s">
        <v>4648</v>
      </c>
    </row>
    <row r="1934" spans="1:2" ht="12.75">
      <c r="A1934" t="s">
        <v>4649</v>
      </c>
      <c r="B1934" t="s">
        <v>4650</v>
      </c>
    </row>
    <row r="1935" spans="1:2" ht="12.75">
      <c r="A1935" t="s">
        <v>4651</v>
      </c>
      <c r="B1935" t="s">
        <v>4652</v>
      </c>
    </row>
    <row r="1936" spans="1:2" ht="12.75">
      <c r="A1936" t="s">
        <v>4653</v>
      </c>
      <c r="B1936" t="s">
        <v>4654</v>
      </c>
    </row>
    <row r="1937" spans="1:2" ht="12.75">
      <c r="A1937" t="s">
        <v>4655</v>
      </c>
      <c r="B1937" t="s">
        <v>4656</v>
      </c>
    </row>
    <row r="1938" spans="1:2" ht="12.75">
      <c r="A1938" t="s">
        <v>4657</v>
      </c>
      <c r="B1938" t="s">
        <v>4658</v>
      </c>
    </row>
    <row r="1939" spans="1:2" ht="12.75">
      <c r="A1939" t="s">
        <v>4659</v>
      </c>
      <c r="B1939" t="s">
        <v>4660</v>
      </c>
    </row>
    <row r="1940" spans="1:2" ht="12.75">
      <c r="A1940" t="s">
        <v>4661</v>
      </c>
      <c r="B1940" t="s">
        <v>4662</v>
      </c>
    </row>
    <row r="1941" spans="1:2" ht="12.75">
      <c r="A1941" t="s">
        <v>4663</v>
      </c>
      <c r="B1941" t="s">
        <v>4664</v>
      </c>
    </row>
    <row r="1942" spans="1:2" ht="12.75">
      <c r="A1942" t="s">
        <v>4665</v>
      </c>
      <c r="B1942" t="s">
        <v>4666</v>
      </c>
    </row>
    <row r="1943" spans="1:2" ht="12.75">
      <c r="A1943" t="s">
        <v>4667</v>
      </c>
      <c r="B1943" t="s">
        <v>4668</v>
      </c>
    </row>
    <row r="1944" spans="1:2" ht="12.75">
      <c r="A1944" t="s">
        <v>4669</v>
      </c>
      <c r="B1944" t="s">
        <v>4670</v>
      </c>
    </row>
    <row r="1945" spans="1:2" ht="12.75">
      <c r="A1945" t="s">
        <v>4671</v>
      </c>
      <c r="B1945" t="s">
        <v>4672</v>
      </c>
    </row>
    <row r="1946" spans="1:2" ht="12.75">
      <c r="A1946" t="s">
        <v>4673</v>
      </c>
      <c r="B1946" t="s">
        <v>4674</v>
      </c>
    </row>
    <row r="1947" spans="1:2" ht="12.75">
      <c r="A1947" t="s">
        <v>4675</v>
      </c>
      <c r="B1947" t="s">
        <v>4676</v>
      </c>
    </row>
    <row r="1948" spans="1:2" ht="12.75">
      <c r="A1948" t="s">
        <v>4677</v>
      </c>
      <c r="B1948" t="s">
        <v>4678</v>
      </c>
    </row>
    <row r="1949" spans="1:2" ht="12.75">
      <c r="A1949" t="s">
        <v>4679</v>
      </c>
      <c r="B1949" t="s">
        <v>4680</v>
      </c>
    </row>
    <row r="1950" spans="1:2" ht="12.75">
      <c r="A1950" t="s">
        <v>4681</v>
      </c>
      <c r="B1950" t="s">
        <v>4682</v>
      </c>
    </row>
    <row r="1951" spans="1:2" ht="12.75">
      <c r="A1951" t="s">
        <v>4683</v>
      </c>
      <c r="B1951" t="s">
        <v>4684</v>
      </c>
    </row>
    <row r="1952" spans="1:2" ht="12.75">
      <c r="A1952" t="s">
        <v>4685</v>
      </c>
      <c r="B1952" t="s">
        <v>4686</v>
      </c>
    </row>
    <row r="1953" spans="1:2" ht="12.75">
      <c r="A1953" t="s">
        <v>4687</v>
      </c>
      <c r="B1953" t="s">
        <v>4688</v>
      </c>
    </row>
    <row r="1954" spans="1:2" ht="12.75">
      <c r="A1954" t="s">
        <v>4689</v>
      </c>
      <c r="B1954" t="s">
        <v>4690</v>
      </c>
    </row>
    <row r="1955" spans="1:2" ht="12.75">
      <c r="A1955" t="s">
        <v>4691</v>
      </c>
      <c r="B1955" t="s">
        <v>4692</v>
      </c>
    </row>
    <row r="1956" spans="1:2" ht="12.75">
      <c r="A1956" t="s">
        <v>4693</v>
      </c>
      <c r="B1956" t="s">
        <v>4694</v>
      </c>
    </row>
    <row r="1957" spans="1:2" ht="12.75">
      <c r="A1957" t="s">
        <v>4695</v>
      </c>
      <c r="B1957" t="s">
        <v>4696</v>
      </c>
    </row>
    <row r="1958" spans="1:2" ht="12.75">
      <c r="A1958" t="s">
        <v>4697</v>
      </c>
      <c r="B1958" t="s">
        <v>4698</v>
      </c>
    </row>
    <row r="1959" spans="1:2" ht="12.75">
      <c r="A1959" t="s">
        <v>4699</v>
      </c>
      <c r="B1959" t="s">
        <v>4700</v>
      </c>
    </row>
    <row r="1960" spans="1:2" ht="12.75">
      <c r="A1960" t="s">
        <v>4701</v>
      </c>
      <c r="B1960" t="s">
        <v>4702</v>
      </c>
    </row>
    <row r="1961" spans="1:2" ht="12.75">
      <c r="A1961" t="s">
        <v>4703</v>
      </c>
      <c r="B1961" t="s">
        <v>4704</v>
      </c>
    </row>
    <row r="1962" spans="1:2" ht="12.75">
      <c r="A1962" t="s">
        <v>4705</v>
      </c>
      <c r="B1962" t="s">
        <v>4706</v>
      </c>
    </row>
    <row r="1963" spans="1:2" ht="12.75">
      <c r="A1963" t="s">
        <v>4707</v>
      </c>
      <c r="B1963" t="s">
        <v>4708</v>
      </c>
    </row>
    <row r="1964" spans="1:2" ht="12.75">
      <c r="A1964" t="s">
        <v>4709</v>
      </c>
      <c r="B1964" t="s">
        <v>4710</v>
      </c>
    </row>
    <row r="1965" spans="1:2" ht="12.75">
      <c r="A1965" t="s">
        <v>4711</v>
      </c>
      <c r="B1965" t="s">
        <v>4712</v>
      </c>
    </row>
    <row r="1966" spans="1:2" ht="12.75">
      <c r="A1966" t="s">
        <v>4713</v>
      </c>
      <c r="B1966" t="s">
        <v>4714</v>
      </c>
    </row>
    <row r="1967" spans="1:2" ht="12.75">
      <c r="A1967" t="s">
        <v>4715</v>
      </c>
      <c r="B1967" t="s">
        <v>4716</v>
      </c>
    </row>
    <row r="1968" spans="1:2" ht="12.75">
      <c r="A1968" t="s">
        <v>4717</v>
      </c>
      <c r="B1968" t="s">
        <v>4718</v>
      </c>
    </row>
    <row r="1969" spans="1:2" ht="12.75">
      <c r="A1969" t="s">
        <v>4719</v>
      </c>
      <c r="B1969" t="s">
        <v>4720</v>
      </c>
    </row>
    <row r="1970" spans="1:2" ht="12.75">
      <c r="A1970" t="s">
        <v>4721</v>
      </c>
      <c r="B1970" t="s">
        <v>4722</v>
      </c>
    </row>
    <row r="1971" spans="1:2" ht="12.75">
      <c r="A1971" t="s">
        <v>4723</v>
      </c>
      <c r="B1971" t="s">
        <v>4724</v>
      </c>
    </row>
    <row r="1972" spans="1:2" ht="12.75">
      <c r="A1972" t="s">
        <v>4725</v>
      </c>
      <c r="B1972" t="s">
        <v>4726</v>
      </c>
    </row>
    <row r="1973" spans="1:2" ht="12.75">
      <c r="A1973" t="s">
        <v>4727</v>
      </c>
      <c r="B1973" t="s">
        <v>4728</v>
      </c>
    </row>
    <row r="1974" spans="1:2" ht="12.75">
      <c r="A1974" t="s">
        <v>4729</v>
      </c>
      <c r="B1974" t="s">
        <v>4730</v>
      </c>
    </row>
    <row r="1975" spans="1:2" ht="12.75">
      <c r="A1975" t="s">
        <v>4731</v>
      </c>
      <c r="B1975" t="s">
        <v>4732</v>
      </c>
    </row>
    <row r="1976" spans="1:2" ht="12.75">
      <c r="A1976" t="s">
        <v>4733</v>
      </c>
      <c r="B1976" t="s">
        <v>4734</v>
      </c>
    </row>
    <row r="1977" spans="1:2" ht="12.75">
      <c r="A1977" t="s">
        <v>4735</v>
      </c>
      <c r="B1977" t="s">
        <v>4736</v>
      </c>
    </row>
    <row r="1978" spans="1:2" ht="12.75">
      <c r="A1978" t="s">
        <v>4737</v>
      </c>
      <c r="B1978" t="s">
        <v>4738</v>
      </c>
    </row>
    <row r="1979" spans="1:2" ht="12.75">
      <c r="A1979" t="s">
        <v>4739</v>
      </c>
      <c r="B1979" t="s">
        <v>4740</v>
      </c>
    </row>
    <row r="1980" spans="1:2" ht="12.75">
      <c r="A1980" t="s">
        <v>4741</v>
      </c>
      <c r="B1980" t="s">
        <v>4742</v>
      </c>
    </row>
    <row r="1981" spans="1:2" ht="12.75">
      <c r="A1981" t="s">
        <v>4743</v>
      </c>
      <c r="B1981" t="s">
        <v>4744</v>
      </c>
    </row>
    <row r="1982" spans="1:2" ht="12.75">
      <c r="A1982" t="s">
        <v>4745</v>
      </c>
      <c r="B1982" t="s">
        <v>4746</v>
      </c>
    </row>
    <row r="1983" spans="1:2" ht="12.75">
      <c r="A1983" t="s">
        <v>4747</v>
      </c>
      <c r="B1983" t="s">
        <v>4748</v>
      </c>
    </row>
    <row r="1984" spans="1:2" ht="12.75">
      <c r="A1984" t="s">
        <v>4749</v>
      </c>
      <c r="B1984" t="s">
        <v>4750</v>
      </c>
    </row>
    <row r="1985" spans="1:2" ht="12.75">
      <c r="A1985" t="s">
        <v>4751</v>
      </c>
      <c r="B1985" t="s">
        <v>4752</v>
      </c>
    </row>
    <row r="1986" spans="1:2" ht="12.75">
      <c r="A1986" t="s">
        <v>4753</v>
      </c>
      <c r="B1986" t="s">
        <v>4754</v>
      </c>
    </row>
    <row r="1987" spans="1:2" ht="12.75">
      <c r="A1987" t="s">
        <v>4755</v>
      </c>
      <c r="B1987" t="s">
        <v>4756</v>
      </c>
    </row>
    <row r="1988" spans="1:2" ht="12.75">
      <c r="A1988" t="s">
        <v>4757</v>
      </c>
      <c r="B1988" t="s">
        <v>4758</v>
      </c>
    </row>
    <row r="1989" spans="1:2" ht="12.75">
      <c r="A1989" t="s">
        <v>4759</v>
      </c>
      <c r="B1989" t="s">
        <v>4760</v>
      </c>
    </row>
    <row r="1990" spans="1:2" ht="12.75">
      <c r="A1990" t="s">
        <v>4761</v>
      </c>
      <c r="B1990" t="s">
        <v>4762</v>
      </c>
    </row>
    <row r="1991" spans="1:2" ht="12.75">
      <c r="A1991" t="s">
        <v>4763</v>
      </c>
      <c r="B1991" t="s">
        <v>4764</v>
      </c>
    </row>
    <row r="1992" spans="1:2" ht="12.75">
      <c r="A1992" t="s">
        <v>4765</v>
      </c>
      <c r="B1992" t="s">
        <v>4766</v>
      </c>
    </row>
    <row r="1993" spans="1:2" ht="12.75">
      <c r="A1993" t="s">
        <v>4767</v>
      </c>
      <c r="B1993" t="s">
        <v>4768</v>
      </c>
    </row>
    <row r="1994" spans="1:2" ht="12.75">
      <c r="A1994" t="s">
        <v>4769</v>
      </c>
      <c r="B1994" t="s">
        <v>4770</v>
      </c>
    </row>
    <row r="1995" spans="1:2" ht="12.75">
      <c r="A1995" t="s">
        <v>4771</v>
      </c>
      <c r="B1995" t="s">
        <v>4772</v>
      </c>
    </row>
    <row r="1996" spans="1:2" ht="12.75">
      <c r="A1996" t="s">
        <v>4773</v>
      </c>
      <c r="B1996" t="s">
        <v>4774</v>
      </c>
    </row>
    <row r="1997" spans="1:2" ht="12.75">
      <c r="A1997" t="s">
        <v>4775</v>
      </c>
      <c r="B1997" t="s">
        <v>4776</v>
      </c>
    </row>
    <row r="1998" spans="1:2" ht="12.75">
      <c r="A1998" t="s">
        <v>4777</v>
      </c>
      <c r="B1998" t="s">
        <v>4778</v>
      </c>
    </row>
    <row r="1999" spans="1:2" ht="12.75">
      <c r="A1999" t="s">
        <v>4779</v>
      </c>
      <c r="B1999" t="s">
        <v>4780</v>
      </c>
    </row>
    <row r="2000" spans="1:2" ht="12.75">
      <c r="A2000" t="s">
        <v>4781</v>
      </c>
      <c r="B2000" t="s">
        <v>4782</v>
      </c>
    </row>
    <row r="2001" spans="1:2" ht="12.75">
      <c r="A2001" t="s">
        <v>4783</v>
      </c>
      <c r="B2001" t="s">
        <v>4784</v>
      </c>
    </row>
    <row r="2002" spans="1:2" ht="12.75">
      <c r="A2002" t="s">
        <v>4785</v>
      </c>
      <c r="B2002" t="s">
        <v>4786</v>
      </c>
    </row>
    <row r="2003" spans="1:2" ht="12.75">
      <c r="A2003" t="s">
        <v>4787</v>
      </c>
      <c r="B2003" t="s">
        <v>4788</v>
      </c>
    </row>
    <row r="2004" spans="1:2" ht="12.75">
      <c r="A2004" t="s">
        <v>4789</v>
      </c>
      <c r="B2004" t="s">
        <v>4790</v>
      </c>
    </row>
    <row r="2005" spans="1:2" ht="12.75">
      <c r="A2005" t="s">
        <v>4791</v>
      </c>
      <c r="B2005" t="s">
        <v>4792</v>
      </c>
    </row>
    <row r="2006" spans="1:2" ht="12.75">
      <c r="A2006" t="s">
        <v>4793</v>
      </c>
      <c r="B2006" t="s">
        <v>4794</v>
      </c>
    </row>
    <row r="2007" spans="1:2" ht="12.75">
      <c r="A2007" t="s">
        <v>4795</v>
      </c>
      <c r="B2007" t="s">
        <v>4796</v>
      </c>
    </row>
    <row r="2008" spans="1:2" ht="12.75">
      <c r="A2008" t="s">
        <v>4797</v>
      </c>
      <c r="B2008" t="s">
        <v>4798</v>
      </c>
    </row>
    <row r="2009" spans="1:2" ht="12.75">
      <c r="A2009" t="s">
        <v>4799</v>
      </c>
      <c r="B2009" t="s">
        <v>4800</v>
      </c>
    </row>
    <row r="2010" spans="1:2" ht="12.75">
      <c r="A2010" t="s">
        <v>4801</v>
      </c>
      <c r="B2010" t="s">
        <v>4802</v>
      </c>
    </row>
    <row r="2011" spans="1:2" ht="12.75">
      <c r="A2011" t="s">
        <v>4803</v>
      </c>
      <c r="B2011" t="s">
        <v>4804</v>
      </c>
    </row>
    <row r="2012" spans="1:2" ht="12.75">
      <c r="A2012" t="s">
        <v>4805</v>
      </c>
      <c r="B2012" t="s">
        <v>4806</v>
      </c>
    </row>
    <row r="2013" spans="1:2" ht="12.75">
      <c r="A2013" t="s">
        <v>4807</v>
      </c>
      <c r="B2013" t="s">
        <v>4808</v>
      </c>
    </row>
    <row r="2014" spans="1:2" ht="12.75">
      <c r="A2014" t="s">
        <v>4809</v>
      </c>
      <c r="B2014" t="s">
        <v>4810</v>
      </c>
    </row>
    <row r="2015" spans="1:2" ht="12.75">
      <c r="A2015" t="s">
        <v>4811</v>
      </c>
      <c r="B2015" t="s">
        <v>4812</v>
      </c>
    </row>
    <row r="2016" spans="1:2" ht="12.75">
      <c r="A2016" t="s">
        <v>4813</v>
      </c>
      <c r="B2016" t="s">
        <v>4814</v>
      </c>
    </row>
    <row r="2017" spans="1:2" ht="12.75">
      <c r="A2017" t="s">
        <v>4815</v>
      </c>
      <c r="B2017" t="s">
        <v>4816</v>
      </c>
    </row>
    <row r="2018" spans="1:2" ht="12.75">
      <c r="A2018" t="s">
        <v>4817</v>
      </c>
      <c r="B2018" t="s">
        <v>4818</v>
      </c>
    </row>
    <row r="2019" spans="1:2" ht="12.75">
      <c r="A2019" t="s">
        <v>4819</v>
      </c>
      <c r="B2019" t="s">
        <v>4820</v>
      </c>
    </row>
    <row r="2020" spans="1:2" ht="12.75">
      <c r="A2020" t="s">
        <v>4821</v>
      </c>
      <c r="B2020" t="s">
        <v>4822</v>
      </c>
    </row>
    <row r="2021" spans="1:2" ht="12.75">
      <c r="A2021" t="s">
        <v>4823</v>
      </c>
      <c r="B2021" t="s">
        <v>4824</v>
      </c>
    </row>
    <row r="2022" spans="1:2" ht="12.75">
      <c r="A2022" t="s">
        <v>4825</v>
      </c>
      <c r="B2022" t="s">
        <v>4826</v>
      </c>
    </row>
    <row r="2023" spans="1:2" ht="12.75">
      <c r="A2023" t="s">
        <v>4827</v>
      </c>
      <c r="B2023" t="s">
        <v>4828</v>
      </c>
    </row>
    <row r="2024" spans="1:2" ht="12.75">
      <c r="A2024" t="s">
        <v>4829</v>
      </c>
      <c r="B2024" t="s">
        <v>4830</v>
      </c>
    </row>
    <row r="2025" spans="1:2" ht="12.75">
      <c r="A2025" t="s">
        <v>4831</v>
      </c>
      <c r="B2025" t="s">
        <v>4832</v>
      </c>
    </row>
    <row r="2026" spans="1:2" ht="12.75">
      <c r="A2026" t="s">
        <v>4833</v>
      </c>
      <c r="B2026" t="s">
        <v>4834</v>
      </c>
    </row>
    <row r="2027" spans="1:2" ht="12.75">
      <c r="A2027" t="s">
        <v>4835</v>
      </c>
      <c r="B2027" t="s">
        <v>4836</v>
      </c>
    </row>
    <row r="2028" spans="1:2" ht="12.75">
      <c r="A2028" t="s">
        <v>4837</v>
      </c>
      <c r="B2028" t="s">
        <v>4838</v>
      </c>
    </row>
    <row r="2029" spans="1:2" ht="12.75">
      <c r="A2029" t="s">
        <v>4839</v>
      </c>
      <c r="B2029" t="s">
        <v>4840</v>
      </c>
    </row>
    <row r="2030" spans="1:2" ht="12.75">
      <c r="A2030" t="s">
        <v>4841</v>
      </c>
      <c r="B2030" t="s">
        <v>4842</v>
      </c>
    </row>
    <row r="2031" spans="1:2" ht="12.75">
      <c r="A2031" t="s">
        <v>4843</v>
      </c>
      <c r="B2031" t="s">
        <v>4844</v>
      </c>
    </row>
    <row r="2032" spans="1:2" ht="12.75">
      <c r="A2032" t="s">
        <v>4845</v>
      </c>
      <c r="B2032" t="s">
        <v>4846</v>
      </c>
    </row>
    <row r="2033" spans="1:2" ht="12.75">
      <c r="A2033" t="s">
        <v>4847</v>
      </c>
      <c r="B2033" t="s">
        <v>4848</v>
      </c>
    </row>
    <row r="2034" spans="1:2" ht="12.75">
      <c r="A2034" t="s">
        <v>4849</v>
      </c>
      <c r="B2034" t="s">
        <v>4850</v>
      </c>
    </row>
    <row r="2035" spans="1:2" ht="12.75">
      <c r="A2035" t="s">
        <v>4851</v>
      </c>
      <c r="B2035" t="s">
        <v>4852</v>
      </c>
    </row>
    <row r="2036" spans="1:2" ht="12.75">
      <c r="A2036" t="s">
        <v>4853</v>
      </c>
      <c r="B2036" t="s">
        <v>4854</v>
      </c>
    </row>
    <row r="2037" spans="1:2" ht="12.75">
      <c r="A2037" t="s">
        <v>4855</v>
      </c>
      <c r="B2037" t="s">
        <v>4856</v>
      </c>
    </row>
    <row r="2038" spans="1:2" ht="12.75">
      <c r="A2038" t="s">
        <v>4857</v>
      </c>
      <c r="B2038" t="s">
        <v>4858</v>
      </c>
    </row>
    <row r="2039" spans="1:2" ht="12.75">
      <c r="A2039" t="s">
        <v>4859</v>
      </c>
      <c r="B2039" t="s">
        <v>4860</v>
      </c>
    </row>
    <row r="2040" spans="1:2" ht="12.75">
      <c r="A2040" t="s">
        <v>4861</v>
      </c>
      <c r="B2040" t="s">
        <v>4862</v>
      </c>
    </row>
    <row r="2041" spans="1:2" ht="12.75">
      <c r="A2041" t="s">
        <v>4863</v>
      </c>
      <c r="B2041" t="s">
        <v>4864</v>
      </c>
    </row>
    <row r="2042" spans="1:2" ht="12.75">
      <c r="A2042" t="s">
        <v>4865</v>
      </c>
      <c r="B2042" t="s">
        <v>4866</v>
      </c>
    </row>
    <row r="2043" spans="1:2" ht="12.75">
      <c r="A2043" t="s">
        <v>4867</v>
      </c>
      <c r="B2043" t="s">
        <v>4868</v>
      </c>
    </row>
    <row r="2044" spans="1:2" ht="12.75">
      <c r="A2044" t="s">
        <v>4869</v>
      </c>
      <c r="B2044" t="s">
        <v>4870</v>
      </c>
    </row>
    <row r="2045" spans="1:2" ht="12.75">
      <c r="A2045" t="s">
        <v>4871</v>
      </c>
      <c r="B2045" t="s">
        <v>4872</v>
      </c>
    </row>
    <row r="2046" spans="1:2" ht="12.75">
      <c r="A2046" t="s">
        <v>4873</v>
      </c>
      <c r="B2046" t="s">
        <v>4874</v>
      </c>
    </row>
    <row r="2047" spans="1:2" ht="12.75">
      <c r="A2047" t="s">
        <v>4875</v>
      </c>
      <c r="B2047" t="s">
        <v>4876</v>
      </c>
    </row>
    <row r="2048" spans="1:2" ht="12.75">
      <c r="A2048" t="s">
        <v>4877</v>
      </c>
      <c r="B2048" t="s">
        <v>4878</v>
      </c>
    </row>
    <row r="2049" spans="1:2" ht="12.75">
      <c r="A2049" t="s">
        <v>4879</v>
      </c>
      <c r="B2049" t="s">
        <v>4880</v>
      </c>
    </row>
    <row r="2050" spans="1:2" ht="12.75">
      <c r="A2050" t="s">
        <v>4881</v>
      </c>
      <c r="B2050" t="s">
        <v>4882</v>
      </c>
    </row>
    <row r="2051" spans="1:2" ht="12.75">
      <c r="A2051" t="s">
        <v>4883</v>
      </c>
      <c r="B2051" t="s">
        <v>4884</v>
      </c>
    </row>
    <row r="2052" spans="1:2" ht="12.75">
      <c r="A2052" t="s">
        <v>4885</v>
      </c>
      <c r="B2052" t="s">
        <v>4886</v>
      </c>
    </row>
    <row r="2053" spans="1:2" ht="12.75">
      <c r="A2053" t="s">
        <v>4887</v>
      </c>
      <c r="B2053" t="s">
        <v>4888</v>
      </c>
    </row>
    <row r="2054" spans="1:2" ht="12.75">
      <c r="A2054" t="s">
        <v>4889</v>
      </c>
      <c r="B2054" t="s">
        <v>4890</v>
      </c>
    </row>
    <row r="2055" spans="1:2" ht="12.75">
      <c r="A2055" t="s">
        <v>4891</v>
      </c>
      <c r="B2055" t="s">
        <v>4892</v>
      </c>
    </row>
    <row r="2056" spans="1:2" ht="12.75">
      <c r="A2056" t="s">
        <v>4893</v>
      </c>
      <c r="B2056" t="s">
        <v>4894</v>
      </c>
    </row>
    <row r="2057" spans="1:2" ht="12.75">
      <c r="A2057" t="s">
        <v>4895</v>
      </c>
      <c r="B2057" t="s">
        <v>4896</v>
      </c>
    </row>
    <row r="2058" spans="1:2" ht="12.75">
      <c r="A2058" t="s">
        <v>4897</v>
      </c>
      <c r="B2058" t="s">
        <v>4898</v>
      </c>
    </row>
    <row r="2059" spans="1:2" ht="12.75">
      <c r="A2059" t="s">
        <v>4899</v>
      </c>
      <c r="B2059" t="s">
        <v>4900</v>
      </c>
    </row>
    <row r="2060" spans="1:2" ht="12.75">
      <c r="A2060" t="s">
        <v>4901</v>
      </c>
      <c r="B2060" t="s">
        <v>4902</v>
      </c>
    </row>
    <row r="2061" spans="1:2" ht="12.75">
      <c r="A2061" t="s">
        <v>4903</v>
      </c>
      <c r="B2061" t="s">
        <v>4904</v>
      </c>
    </row>
    <row r="2062" spans="1:2" ht="12.75">
      <c r="A2062" t="s">
        <v>4905</v>
      </c>
      <c r="B2062" t="s">
        <v>4906</v>
      </c>
    </row>
    <row r="2063" spans="1:2" ht="12.75">
      <c r="A2063" t="s">
        <v>4907</v>
      </c>
      <c r="B2063" t="s">
        <v>4908</v>
      </c>
    </row>
    <row r="2064" spans="1:2" ht="12.75">
      <c r="A2064" t="s">
        <v>4909</v>
      </c>
      <c r="B2064" t="s">
        <v>4910</v>
      </c>
    </row>
    <row r="2065" spans="1:2" ht="12.75">
      <c r="A2065" t="s">
        <v>4911</v>
      </c>
      <c r="B2065" t="s">
        <v>4912</v>
      </c>
    </row>
    <row r="2066" spans="1:2" ht="12.75">
      <c r="A2066" t="s">
        <v>4913</v>
      </c>
      <c r="B2066" t="s">
        <v>4914</v>
      </c>
    </row>
    <row r="2067" spans="1:2" ht="12.75">
      <c r="A2067" t="s">
        <v>4915</v>
      </c>
      <c r="B2067" t="s">
        <v>4916</v>
      </c>
    </row>
    <row r="2068" spans="1:2" ht="12.75">
      <c r="A2068" t="s">
        <v>4917</v>
      </c>
      <c r="B2068" t="s">
        <v>4918</v>
      </c>
    </row>
    <row r="2069" spans="1:2" ht="12.75">
      <c r="A2069" t="s">
        <v>4919</v>
      </c>
      <c r="B2069" t="s">
        <v>4920</v>
      </c>
    </row>
    <row r="2070" spans="1:2" ht="12.75">
      <c r="A2070" t="s">
        <v>4921</v>
      </c>
      <c r="B2070" t="s">
        <v>4922</v>
      </c>
    </row>
    <row r="2071" spans="1:2" ht="12.75">
      <c r="A2071" t="s">
        <v>4923</v>
      </c>
      <c r="B2071" t="s">
        <v>4924</v>
      </c>
    </row>
    <row r="2072" spans="1:2" ht="12.75">
      <c r="A2072" t="s">
        <v>4925</v>
      </c>
      <c r="B2072" t="s">
        <v>4926</v>
      </c>
    </row>
    <row r="2073" spans="1:2" ht="12.75">
      <c r="A2073" t="s">
        <v>4927</v>
      </c>
      <c r="B2073" t="s">
        <v>4928</v>
      </c>
    </row>
    <row r="2074" spans="1:2" ht="12.75">
      <c r="A2074" t="s">
        <v>4929</v>
      </c>
      <c r="B2074" t="s">
        <v>4930</v>
      </c>
    </row>
    <row r="2075" spans="1:2" ht="12.75">
      <c r="A2075" t="s">
        <v>4931</v>
      </c>
      <c r="B2075" t="s">
        <v>4932</v>
      </c>
    </row>
    <row r="2076" spans="1:2" ht="12.75">
      <c r="A2076" t="s">
        <v>4933</v>
      </c>
      <c r="B2076" t="s">
        <v>4934</v>
      </c>
    </row>
    <row r="2077" spans="1:2" ht="12.75">
      <c r="A2077" t="s">
        <v>4935</v>
      </c>
      <c r="B2077" t="s">
        <v>4936</v>
      </c>
    </row>
    <row r="2078" spans="1:2" ht="12.75">
      <c r="A2078" t="s">
        <v>4937</v>
      </c>
      <c r="B2078" t="s">
        <v>4938</v>
      </c>
    </row>
    <row r="2079" spans="1:2" ht="12.75">
      <c r="A2079" t="s">
        <v>4939</v>
      </c>
      <c r="B2079" t="s">
        <v>4940</v>
      </c>
    </row>
    <row r="2080" spans="1:2" ht="12.75">
      <c r="A2080" t="s">
        <v>4941</v>
      </c>
      <c r="B2080" t="s">
        <v>4942</v>
      </c>
    </row>
    <row r="2081" spans="1:2" ht="12.75">
      <c r="A2081" t="s">
        <v>4943</v>
      </c>
      <c r="B2081" t="s">
        <v>4944</v>
      </c>
    </row>
    <row r="2082" spans="1:2" ht="12.75">
      <c r="A2082" t="s">
        <v>4945</v>
      </c>
      <c r="B2082" t="s">
        <v>4946</v>
      </c>
    </row>
    <row r="2083" spans="1:2" ht="12.75">
      <c r="A2083" t="s">
        <v>4947</v>
      </c>
      <c r="B2083" t="s">
        <v>4948</v>
      </c>
    </row>
    <row r="2084" spans="1:2" ht="12.75">
      <c r="A2084" t="s">
        <v>4949</v>
      </c>
      <c r="B2084" t="s">
        <v>4950</v>
      </c>
    </row>
    <row r="2085" spans="1:2" ht="12.75">
      <c r="A2085" t="s">
        <v>4951</v>
      </c>
      <c r="B2085" t="s">
        <v>4952</v>
      </c>
    </row>
    <row r="2086" spans="1:2" ht="12.75">
      <c r="A2086" t="s">
        <v>4953</v>
      </c>
      <c r="B2086" t="s">
        <v>4954</v>
      </c>
    </row>
    <row r="2087" spans="1:2" ht="12.75">
      <c r="A2087" t="s">
        <v>4955</v>
      </c>
      <c r="B2087" t="s">
        <v>4956</v>
      </c>
    </row>
    <row r="2088" spans="1:2" ht="12.75">
      <c r="A2088" t="s">
        <v>4957</v>
      </c>
      <c r="B2088" t="s">
        <v>4958</v>
      </c>
    </row>
    <row r="2089" spans="1:2" ht="12.75">
      <c r="A2089" t="s">
        <v>4959</v>
      </c>
      <c r="B2089" t="s">
        <v>4960</v>
      </c>
    </row>
    <row r="2090" spans="1:2" ht="12.75">
      <c r="A2090" t="s">
        <v>4961</v>
      </c>
      <c r="B2090" t="s">
        <v>4962</v>
      </c>
    </row>
    <row r="2091" spans="1:2" ht="12.75">
      <c r="A2091" t="s">
        <v>4963</v>
      </c>
      <c r="B2091" t="s">
        <v>4964</v>
      </c>
    </row>
    <row r="2092" spans="1:2" ht="12.75">
      <c r="A2092" t="s">
        <v>4965</v>
      </c>
      <c r="B2092" t="s">
        <v>4966</v>
      </c>
    </row>
    <row r="2093" spans="1:2" ht="12.75">
      <c r="A2093" t="s">
        <v>4967</v>
      </c>
      <c r="B2093" t="s">
        <v>4968</v>
      </c>
    </row>
    <row r="2094" spans="1:2" ht="12.75">
      <c r="A2094" t="s">
        <v>4969</v>
      </c>
      <c r="B2094" t="s">
        <v>4970</v>
      </c>
    </row>
    <row r="2095" spans="1:2" ht="12.75">
      <c r="A2095" t="s">
        <v>4971</v>
      </c>
      <c r="B2095" t="s">
        <v>4972</v>
      </c>
    </row>
    <row r="2096" spans="1:2" ht="12.75">
      <c r="A2096" t="s">
        <v>4973</v>
      </c>
      <c r="B2096" t="s">
        <v>4974</v>
      </c>
    </row>
    <row r="2097" spans="1:2" ht="12.75">
      <c r="A2097" t="s">
        <v>4975</v>
      </c>
      <c r="B2097" t="s">
        <v>4976</v>
      </c>
    </row>
    <row r="2098" spans="1:2" ht="12.75">
      <c r="A2098" t="s">
        <v>4977</v>
      </c>
      <c r="B2098" t="s">
        <v>4978</v>
      </c>
    </row>
    <row r="2099" spans="1:2" ht="12.75">
      <c r="A2099" t="s">
        <v>4979</v>
      </c>
      <c r="B2099" t="s">
        <v>4980</v>
      </c>
    </row>
    <row r="2100" spans="1:2" ht="12.75">
      <c r="A2100" t="s">
        <v>4981</v>
      </c>
      <c r="B2100" t="s">
        <v>4982</v>
      </c>
    </row>
    <row r="2101" spans="1:2" ht="12.75">
      <c r="A2101" t="s">
        <v>4983</v>
      </c>
      <c r="B2101" t="s">
        <v>4984</v>
      </c>
    </row>
    <row r="2102" spans="1:2" ht="12.75">
      <c r="A2102" t="s">
        <v>4985</v>
      </c>
      <c r="B2102" t="s">
        <v>4986</v>
      </c>
    </row>
    <row r="2103" spans="1:2" ht="12.75">
      <c r="A2103" t="s">
        <v>4987</v>
      </c>
      <c r="B2103" t="s">
        <v>4988</v>
      </c>
    </row>
    <row r="2104" spans="1:2" ht="12.75">
      <c r="A2104" t="s">
        <v>4989</v>
      </c>
      <c r="B2104" t="s">
        <v>4990</v>
      </c>
    </row>
    <row r="2105" spans="1:2" ht="12.75">
      <c r="A2105" t="s">
        <v>4991</v>
      </c>
      <c r="B2105" t="s">
        <v>4992</v>
      </c>
    </row>
    <row r="2106" spans="1:2" ht="12.75">
      <c r="A2106" t="s">
        <v>4993</v>
      </c>
      <c r="B2106" t="s">
        <v>4994</v>
      </c>
    </row>
    <row r="2107" spans="1:2" ht="12.75">
      <c r="A2107" t="s">
        <v>4995</v>
      </c>
      <c r="B2107" t="s">
        <v>4996</v>
      </c>
    </row>
    <row r="2108" spans="1:2" ht="12.75">
      <c r="A2108" t="s">
        <v>4997</v>
      </c>
      <c r="B2108" t="s">
        <v>4998</v>
      </c>
    </row>
    <row r="2109" spans="1:2" ht="12.75">
      <c r="A2109" t="s">
        <v>4999</v>
      </c>
      <c r="B2109" t="s">
        <v>5000</v>
      </c>
    </row>
    <row r="2110" spans="1:2" ht="12.75">
      <c r="A2110" t="s">
        <v>5001</v>
      </c>
      <c r="B2110" t="s">
        <v>5002</v>
      </c>
    </row>
    <row r="2111" spans="1:2" ht="12.75">
      <c r="A2111" t="s">
        <v>5003</v>
      </c>
      <c r="B2111" t="s">
        <v>5004</v>
      </c>
    </row>
    <row r="2112" spans="1:2" ht="12.75">
      <c r="A2112" t="s">
        <v>5005</v>
      </c>
      <c r="B2112" t="s">
        <v>5006</v>
      </c>
    </row>
    <row r="2113" spans="1:2" ht="12.75">
      <c r="A2113" t="s">
        <v>5007</v>
      </c>
      <c r="B2113" t="s">
        <v>5008</v>
      </c>
    </row>
    <row r="2114" spans="1:2" ht="12.75">
      <c r="A2114" t="s">
        <v>5009</v>
      </c>
      <c r="B2114" t="s">
        <v>5010</v>
      </c>
    </row>
    <row r="2115" spans="1:2" ht="12.75">
      <c r="A2115" t="s">
        <v>5011</v>
      </c>
      <c r="B2115" t="s">
        <v>5012</v>
      </c>
    </row>
    <row r="2116" spans="1:2" ht="12.75">
      <c r="A2116" t="s">
        <v>5013</v>
      </c>
      <c r="B2116" t="s">
        <v>5014</v>
      </c>
    </row>
    <row r="2117" spans="1:2" ht="12.75">
      <c r="A2117" t="s">
        <v>5015</v>
      </c>
      <c r="B2117" t="s">
        <v>5016</v>
      </c>
    </row>
    <row r="2118" spans="1:2" ht="12.75">
      <c r="A2118" t="s">
        <v>5017</v>
      </c>
      <c r="B2118" t="s">
        <v>5018</v>
      </c>
    </row>
    <row r="2119" spans="1:2" ht="12.75">
      <c r="A2119" t="s">
        <v>5019</v>
      </c>
      <c r="B2119" t="s">
        <v>5020</v>
      </c>
    </row>
    <row r="2120" spans="1:2" ht="12.75">
      <c r="A2120" t="s">
        <v>5021</v>
      </c>
      <c r="B2120" t="s">
        <v>5022</v>
      </c>
    </row>
    <row r="2121" spans="1:2" ht="12.75">
      <c r="A2121" t="s">
        <v>5023</v>
      </c>
      <c r="B2121" t="s">
        <v>5024</v>
      </c>
    </row>
    <row r="2122" spans="1:2" ht="12.75">
      <c r="A2122" t="s">
        <v>5025</v>
      </c>
      <c r="B2122" t="s">
        <v>5026</v>
      </c>
    </row>
    <row r="2123" spans="1:2" ht="12.75">
      <c r="A2123" t="s">
        <v>5027</v>
      </c>
      <c r="B2123" t="s">
        <v>5028</v>
      </c>
    </row>
    <row r="2124" spans="1:2" ht="12.75">
      <c r="A2124" t="s">
        <v>5029</v>
      </c>
      <c r="B2124" t="s">
        <v>5030</v>
      </c>
    </row>
    <row r="2125" spans="1:2" ht="12.75">
      <c r="A2125" t="s">
        <v>5031</v>
      </c>
      <c r="B2125" t="s">
        <v>5032</v>
      </c>
    </row>
    <row r="2126" spans="1:2" ht="12.75">
      <c r="A2126" t="s">
        <v>5033</v>
      </c>
      <c r="B2126" t="s">
        <v>5034</v>
      </c>
    </row>
    <row r="2127" spans="1:2" ht="12.75">
      <c r="A2127" t="s">
        <v>5035</v>
      </c>
      <c r="B2127" t="s">
        <v>5036</v>
      </c>
    </row>
    <row r="2128" spans="1:2" ht="12.75">
      <c r="A2128" t="s">
        <v>5037</v>
      </c>
      <c r="B2128" t="s">
        <v>5038</v>
      </c>
    </row>
    <row r="2129" spans="1:2" ht="12.75">
      <c r="A2129" t="s">
        <v>5039</v>
      </c>
      <c r="B2129" t="s">
        <v>5040</v>
      </c>
    </row>
    <row r="2130" spans="1:2" ht="12.75">
      <c r="A2130" t="s">
        <v>5041</v>
      </c>
      <c r="B2130" t="s">
        <v>5042</v>
      </c>
    </row>
    <row r="2131" spans="1:2" ht="12.75">
      <c r="A2131" t="s">
        <v>5043</v>
      </c>
      <c r="B2131" t="s">
        <v>5044</v>
      </c>
    </row>
    <row r="2132" spans="1:2" ht="12.75">
      <c r="A2132" t="s">
        <v>5045</v>
      </c>
      <c r="B2132" t="s">
        <v>5046</v>
      </c>
    </row>
    <row r="2133" spans="1:2" ht="12.75">
      <c r="A2133" t="s">
        <v>5047</v>
      </c>
      <c r="B2133" t="s">
        <v>5048</v>
      </c>
    </row>
    <row r="2134" spans="1:2" ht="12.75">
      <c r="A2134" t="s">
        <v>5049</v>
      </c>
      <c r="B2134" t="s">
        <v>5050</v>
      </c>
    </row>
    <row r="2135" spans="1:2" ht="12.75">
      <c r="A2135" t="s">
        <v>5051</v>
      </c>
      <c r="B2135" t="s">
        <v>5052</v>
      </c>
    </row>
    <row r="2136" spans="1:2" ht="12.75">
      <c r="A2136" t="s">
        <v>5053</v>
      </c>
      <c r="B2136" t="s">
        <v>5054</v>
      </c>
    </row>
    <row r="2137" spans="1:2" ht="12.75">
      <c r="A2137" t="s">
        <v>5055</v>
      </c>
      <c r="B2137" t="s">
        <v>5056</v>
      </c>
    </row>
    <row r="2138" spans="1:2" ht="12.75">
      <c r="A2138" t="s">
        <v>5057</v>
      </c>
      <c r="B2138" t="s">
        <v>5058</v>
      </c>
    </row>
    <row r="2139" spans="1:2" ht="12.75">
      <c r="A2139" t="s">
        <v>5059</v>
      </c>
      <c r="B2139" t="s">
        <v>5060</v>
      </c>
    </row>
    <row r="2140" spans="1:2" ht="12.75">
      <c r="A2140" t="s">
        <v>5061</v>
      </c>
      <c r="B2140" t="s">
        <v>5062</v>
      </c>
    </row>
    <row r="2141" spans="1:2" ht="12.75">
      <c r="A2141" t="s">
        <v>5063</v>
      </c>
      <c r="B2141" t="s">
        <v>5064</v>
      </c>
    </row>
    <row r="2142" spans="1:2" ht="12.75">
      <c r="A2142" t="s">
        <v>5065</v>
      </c>
      <c r="B2142" t="s">
        <v>5066</v>
      </c>
    </row>
    <row r="2143" spans="1:2" ht="12.75">
      <c r="A2143" t="s">
        <v>5067</v>
      </c>
      <c r="B2143" t="s">
        <v>5068</v>
      </c>
    </row>
    <row r="2144" spans="1:2" ht="12.75">
      <c r="A2144" t="s">
        <v>5069</v>
      </c>
      <c r="B2144" t="s">
        <v>5070</v>
      </c>
    </row>
    <row r="2145" spans="1:2" ht="12.75">
      <c r="A2145" t="s">
        <v>5071</v>
      </c>
      <c r="B2145" t="s">
        <v>5072</v>
      </c>
    </row>
    <row r="2146" spans="1:2" ht="12.75">
      <c r="A2146" t="s">
        <v>5073</v>
      </c>
      <c r="B2146" t="s">
        <v>5074</v>
      </c>
    </row>
    <row r="2147" spans="1:2" ht="12.75">
      <c r="A2147" t="s">
        <v>5075</v>
      </c>
      <c r="B2147" t="s">
        <v>5076</v>
      </c>
    </row>
    <row r="2148" spans="1:2" ht="12.75">
      <c r="A2148" t="s">
        <v>5077</v>
      </c>
      <c r="B2148" t="s">
        <v>5078</v>
      </c>
    </row>
    <row r="2149" spans="1:2" ht="12.75">
      <c r="A2149" t="s">
        <v>5079</v>
      </c>
      <c r="B2149" t="s">
        <v>5080</v>
      </c>
    </row>
    <row r="2150" spans="1:2" ht="12.75">
      <c r="A2150" t="s">
        <v>5081</v>
      </c>
      <c r="B2150" t="s">
        <v>5082</v>
      </c>
    </row>
    <row r="2151" spans="1:2" ht="12.75">
      <c r="A2151" t="s">
        <v>5083</v>
      </c>
      <c r="B2151" t="s">
        <v>5084</v>
      </c>
    </row>
    <row r="2152" spans="1:2" ht="12.75">
      <c r="A2152" t="s">
        <v>5085</v>
      </c>
      <c r="B2152" t="s">
        <v>5086</v>
      </c>
    </row>
    <row r="2153" spans="1:2" ht="12.75">
      <c r="A2153" t="s">
        <v>5087</v>
      </c>
      <c r="B2153" t="s">
        <v>5088</v>
      </c>
    </row>
    <row r="2154" spans="1:2" ht="12.75">
      <c r="A2154" t="s">
        <v>5089</v>
      </c>
      <c r="B2154" t="s">
        <v>5090</v>
      </c>
    </row>
    <row r="2155" spans="1:2" ht="12.75">
      <c r="A2155" t="s">
        <v>5091</v>
      </c>
      <c r="B2155" t="s">
        <v>5092</v>
      </c>
    </row>
    <row r="2156" spans="1:2" ht="12.75">
      <c r="A2156" t="s">
        <v>5093</v>
      </c>
      <c r="B2156" t="s">
        <v>5094</v>
      </c>
    </row>
    <row r="2157" spans="1:2" ht="12.75">
      <c r="A2157" t="s">
        <v>5095</v>
      </c>
      <c r="B2157" t="s">
        <v>5096</v>
      </c>
    </row>
    <row r="2158" spans="1:2" ht="12.75">
      <c r="A2158" t="s">
        <v>5097</v>
      </c>
      <c r="B2158" t="s">
        <v>5098</v>
      </c>
    </row>
    <row r="2159" spans="1:2" ht="12.75">
      <c r="A2159" t="s">
        <v>5099</v>
      </c>
      <c r="B2159" t="s">
        <v>5100</v>
      </c>
    </row>
    <row r="2160" spans="1:2" ht="12.75">
      <c r="A2160" t="s">
        <v>5101</v>
      </c>
      <c r="B2160" t="s">
        <v>5102</v>
      </c>
    </row>
    <row r="2161" spans="1:2" ht="12.75">
      <c r="A2161" t="s">
        <v>5103</v>
      </c>
      <c r="B2161" t="s">
        <v>5104</v>
      </c>
    </row>
    <row r="2162" spans="1:2" ht="12.75">
      <c r="A2162" t="s">
        <v>5105</v>
      </c>
      <c r="B2162" t="s">
        <v>5106</v>
      </c>
    </row>
    <row r="2163" spans="1:2" ht="12.75">
      <c r="A2163" t="s">
        <v>5107</v>
      </c>
      <c r="B2163" t="s">
        <v>5108</v>
      </c>
    </row>
    <row r="2164" spans="1:2" ht="12.75">
      <c r="A2164" t="s">
        <v>5109</v>
      </c>
      <c r="B2164" t="s">
        <v>5110</v>
      </c>
    </row>
    <row r="2165" spans="1:2" ht="12.75">
      <c r="A2165" t="s">
        <v>5111</v>
      </c>
      <c r="B2165" t="s">
        <v>5112</v>
      </c>
    </row>
    <row r="2166" spans="1:2" ht="12.75">
      <c r="A2166" t="s">
        <v>5113</v>
      </c>
      <c r="B2166" t="s">
        <v>5114</v>
      </c>
    </row>
    <row r="2167" spans="1:2" ht="12.75">
      <c r="A2167" t="s">
        <v>5115</v>
      </c>
      <c r="B2167" t="s">
        <v>5116</v>
      </c>
    </row>
    <row r="2168" spans="1:2" ht="12.75">
      <c r="A2168" t="s">
        <v>5117</v>
      </c>
      <c r="B2168" t="s">
        <v>5118</v>
      </c>
    </row>
    <row r="2169" spans="1:2" ht="12.75">
      <c r="A2169" t="s">
        <v>5119</v>
      </c>
      <c r="B2169" t="s">
        <v>5120</v>
      </c>
    </row>
    <row r="2170" spans="1:2" ht="12.75">
      <c r="A2170" t="s">
        <v>5121</v>
      </c>
      <c r="B2170" t="s">
        <v>5122</v>
      </c>
    </row>
    <row r="2171" spans="1:2" ht="12.75">
      <c r="A2171" t="s">
        <v>5123</v>
      </c>
      <c r="B2171" t="s">
        <v>5124</v>
      </c>
    </row>
    <row r="2172" spans="1:2" ht="12.75">
      <c r="A2172" t="s">
        <v>5125</v>
      </c>
      <c r="B2172" t="s">
        <v>5126</v>
      </c>
    </row>
    <row r="2173" spans="1:2" ht="12.75">
      <c r="A2173" t="s">
        <v>5127</v>
      </c>
      <c r="B2173" t="s">
        <v>5128</v>
      </c>
    </row>
    <row r="2174" spans="1:2" ht="12.75">
      <c r="A2174" t="s">
        <v>5129</v>
      </c>
      <c r="B2174" t="s">
        <v>5130</v>
      </c>
    </row>
    <row r="2175" spans="1:2" ht="12.75">
      <c r="A2175" t="s">
        <v>5131</v>
      </c>
      <c r="B2175" t="s">
        <v>5132</v>
      </c>
    </row>
    <row r="2176" spans="1:2" ht="12.75">
      <c r="A2176" t="s">
        <v>5133</v>
      </c>
      <c r="B2176" t="s">
        <v>5134</v>
      </c>
    </row>
    <row r="2177" spans="1:2" ht="12.75">
      <c r="A2177" t="s">
        <v>5135</v>
      </c>
      <c r="B2177" t="s">
        <v>5136</v>
      </c>
    </row>
    <row r="2178" spans="1:2" ht="12.75">
      <c r="A2178" t="s">
        <v>5137</v>
      </c>
      <c r="B2178" t="s">
        <v>5138</v>
      </c>
    </row>
    <row r="2179" spans="1:2" ht="12.75">
      <c r="A2179" t="s">
        <v>5139</v>
      </c>
      <c r="B2179" t="s">
        <v>5140</v>
      </c>
    </row>
    <row r="2180" spans="1:2" ht="12.75">
      <c r="A2180" t="s">
        <v>5141</v>
      </c>
      <c r="B2180" t="s">
        <v>5142</v>
      </c>
    </row>
    <row r="2181" spans="1:2" ht="12.75">
      <c r="A2181" t="s">
        <v>5143</v>
      </c>
      <c r="B2181" t="s">
        <v>5144</v>
      </c>
    </row>
    <row r="2182" spans="1:2" ht="12.75">
      <c r="A2182" t="s">
        <v>5145</v>
      </c>
      <c r="B2182" t="s">
        <v>5146</v>
      </c>
    </row>
    <row r="2183" spans="1:2" ht="12.75">
      <c r="A2183" t="s">
        <v>5147</v>
      </c>
      <c r="B2183" t="s">
        <v>5148</v>
      </c>
    </row>
    <row r="2184" spans="1:2" ht="12.75">
      <c r="A2184" t="s">
        <v>5149</v>
      </c>
      <c r="B2184" t="s">
        <v>5150</v>
      </c>
    </row>
    <row r="2185" spans="1:2" ht="12.75">
      <c r="A2185" t="s">
        <v>5151</v>
      </c>
      <c r="B2185" t="s">
        <v>5152</v>
      </c>
    </row>
    <row r="2186" spans="1:2" ht="12.75">
      <c r="A2186" t="s">
        <v>5153</v>
      </c>
      <c r="B2186" t="s">
        <v>5154</v>
      </c>
    </row>
    <row r="2187" spans="1:2" ht="12.75">
      <c r="A2187" t="s">
        <v>5155</v>
      </c>
      <c r="B2187" t="s">
        <v>5156</v>
      </c>
    </row>
    <row r="2188" spans="1:2" ht="12.75">
      <c r="A2188" t="s">
        <v>5157</v>
      </c>
      <c r="B2188" t="s">
        <v>5158</v>
      </c>
    </row>
    <row r="2189" spans="1:2" ht="12.75">
      <c r="A2189" t="s">
        <v>5159</v>
      </c>
      <c r="B2189" t="s">
        <v>5160</v>
      </c>
    </row>
    <row r="2190" spans="1:2" ht="12.75">
      <c r="A2190" t="s">
        <v>5161</v>
      </c>
      <c r="B2190" t="s">
        <v>5162</v>
      </c>
    </row>
    <row r="2191" spans="1:2" ht="12.75">
      <c r="A2191" t="s">
        <v>5163</v>
      </c>
      <c r="B2191" t="s">
        <v>5164</v>
      </c>
    </row>
    <row r="2192" spans="1:2" ht="12.75">
      <c r="A2192" t="s">
        <v>5165</v>
      </c>
      <c r="B2192" t="s">
        <v>5166</v>
      </c>
    </row>
    <row r="2193" spans="1:2" ht="12.75">
      <c r="A2193" t="s">
        <v>5167</v>
      </c>
      <c r="B2193" t="s">
        <v>5168</v>
      </c>
    </row>
    <row r="2194" spans="1:2" ht="12.75">
      <c r="A2194" t="s">
        <v>5169</v>
      </c>
      <c r="B2194" t="s">
        <v>5170</v>
      </c>
    </row>
    <row r="2195" spans="1:2" ht="12.75">
      <c r="A2195" t="s">
        <v>5171</v>
      </c>
      <c r="B2195" t="s">
        <v>5172</v>
      </c>
    </row>
    <row r="2196" spans="1:2" ht="12.75">
      <c r="A2196" t="s">
        <v>5173</v>
      </c>
      <c r="B2196" t="s">
        <v>5174</v>
      </c>
    </row>
    <row r="2197" spans="1:2" ht="12.75">
      <c r="A2197" t="s">
        <v>5175</v>
      </c>
      <c r="B2197" t="s">
        <v>5176</v>
      </c>
    </row>
    <row r="2198" spans="1:2" ht="12.75">
      <c r="A2198" t="s">
        <v>5177</v>
      </c>
      <c r="B2198" t="s">
        <v>5178</v>
      </c>
    </row>
    <row r="2199" spans="1:2" ht="12.75">
      <c r="A2199" t="s">
        <v>5179</v>
      </c>
      <c r="B2199" t="s">
        <v>5180</v>
      </c>
    </row>
    <row r="2200" spans="1:2" ht="12.75">
      <c r="A2200" t="s">
        <v>5181</v>
      </c>
      <c r="B2200" t="s">
        <v>5182</v>
      </c>
    </row>
    <row r="2201" spans="1:2" ht="12.75">
      <c r="A2201" t="s">
        <v>5183</v>
      </c>
      <c r="B2201" t="s">
        <v>5184</v>
      </c>
    </row>
    <row r="2202" spans="1:2" ht="12.75">
      <c r="A2202" t="s">
        <v>5185</v>
      </c>
      <c r="B2202" t="s">
        <v>5186</v>
      </c>
    </row>
    <row r="2203" spans="1:2" ht="12.75">
      <c r="A2203" t="s">
        <v>5187</v>
      </c>
      <c r="B2203" t="s">
        <v>5188</v>
      </c>
    </row>
    <row r="2204" spans="1:2" ht="12.75">
      <c r="A2204" t="s">
        <v>5189</v>
      </c>
      <c r="B2204" t="s">
        <v>5190</v>
      </c>
    </row>
    <row r="2205" spans="1:2" ht="12.75">
      <c r="A2205" t="s">
        <v>5191</v>
      </c>
      <c r="B2205" t="s">
        <v>5192</v>
      </c>
    </row>
    <row r="2206" spans="1:2" ht="12.75">
      <c r="A2206" t="s">
        <v>5193</v>
      </c>
      <c r="B2206" t="s">
        <v>5194</v>
      </c>
    </row>
    <row r="2207" spans="1:2" ht="12.75">
      <c r="A2207" t="s">
        <v>5195</v>
      </c>
      <c r="B2207" t="s">
        <v>5196</v>
      </c>
    </row>
    <row r="2208" spans="1:2" ht="12.75">
      <c r="A2208" t="s">
        <v>5197</v>
      </c>
      <c r="B2208" t="s">
        <v>5198</v>
      </c>
    </row>
    <row r="2209" spans="1:2" ht="12.75">
      <c r="A2209" t="s">
        <v>5199</v>
      </c>
      <c r="B2209" t="s">
        <v>5200</v>
      </c>
    </row>
    <row r="2210" spans="1:2" ht="12.75">
      <c r="A2210" t="s">
        <v>5201</v>
      </c>
      <c r="B2210" t="s">
        <v>5202</v>
      </c>
    </row>
    <row r="2211" spans="1:2" ht="12.75">
      <c r="A2211" t="s">
        <v>5203</v>
      </c>
      <c r="B2211" t="s">
        <v>5204</v>
      </c>
    </row>
    <row r="2212" spans="1:2" ht="12.75">
      <c r="A2212" t="s">
        <v>5205</v>
      </c>
      <c r="B2212" t="s">
        <v>5206</v>
      </c>
    </row>
    <row r="2213" spans="1:2" ht="12.75">
      <c r="A2213" t="s">
        <v>5207</v>
      </c>
      <c r="B2213" t="s">
        <v>5208</v>
      </c>
    </row>
    <row r="2214" spans="1:2" ht="12.75">
      <c r="A2214" t="s">
        <v>5209</v>
      </c>
      <c r="B2214" t="s">
        <v>5210</v>
      </c>
    </row>
    <row r="2215" spans="1:2" ht="12.75">
      <c r="A2215" t="s">
        <v>5211</v>
      </c>
      <c r="B2215" t="s">
        <v>5212</v>
      </c>
    </row>
    <row r="2216" spans="1:2" ht="12.75">
      <c r="A2216" t="s">
        <v>5213</v>
      </c>
      <c r="B2216" t="s">
        <v>5214</v>
      </c>
    </row>
    <row r="2217" spans="1:2" ht="12.75">
      <c r="A2217" t="s">
        <v>5215</v>
      </c>
      <c r="B2217" t="s">
        <v>5216</v>
      </c>
    </row>
    <row r="2218" spans="1:2" ht="12.75">
      <c r="A2218" t="s">
        <v>5217</v>
      </c>
      <c r="B2218" t="s">
        <v>5218</v>
      </c>
    </row>
    <row r="2219" spans="1:2" ht="12.75">
      <c r="A2219" t="s">
        <v>5219</v>
      </c>
      <c r="B2219" t="s">
        <v>5220</v>
      </c>
    </row>
    <row r="2220" spans="1:2" ht="12.75">
      <c r="A2220" t="s">
        <v>5221</v>
      </c>
      <c r="B2220" t="s">
        <v>5222</v>
      </c>
    </row>
    <row r="2221" spans="1:2" ht="12.75">
      <c r="A2221" t="s">
        <v>5223</v>
      </c>
      <c r="B2221" t="s">
        <v>5224</v>
      </c>
    </row>
    <row r="2222" spans="1:2" ht="12.75">
      <c r="A2222" t="s">
        <v>5225</v>
      </c>
      <c r="B2222" t="s">
        <v>5226</v>
      </c>
    </row>
    <row r="2223" spans="1:2" ht="12.75">
      <c r="A2223" t="s">
        <v>5227</v>
      </c>
      <c r="B2223" t="s">
        <v>5228</v>
      </c>
    </row>
    <row r="2224" spans="1:2" ht="12.75">
      <c r="A2224" t="s">
        <v>5229</v>
      </c>
      <c r="B2224" t="s">
        <v>5230</v>
      </c>
    </row>
    <row r="2225" spans="1:2" ht="12.75">
      <c r="A2225" t="s">
        <v>5231</v>
      </c>
      <c r="B2225" t="s">
        <v>5232</v>
      </c>
    </row>
    <row r="2226" spans="1:2" ht="12.75">
      <c r="A2226" t="s">
        <v>5233</v>
      </c>
      <c r="B2226" t="s">
        <v>5234</v>
      </c>
    </row>
    <row r="2227" spans="1:2" ht="12.75">
      <c r="A2227" t="s">
        <v>5235</v>
      </c>
      <c r="B2227" t="s">
        <v>5236</v>
      </c>
    </row>
    <row r="2228" spans="1:2" ht="12.75">
      <c r="A2228" t="s">
        <v>5237</v>
      </c>
      <c r="B2228" t="s">
        <v>5238</v>
      </c>
    </row>
    <row r="2229" spans="1:2" ht="12.75">
      <c r="A2229" t="s">
        <v>5239</v>
      </c>
      <c r="B2229" t="s">
        <v>5240</v>
      </c>
    </row>
    <row r="2230" spans="1:2" ht="12.75">
      <c r="A2230" t="s">
        <v>5241</v>
      </c>
      <c r="B2230" t="s">
        <v>5242</v>
      </c>
    </row>
    <row r="2231" spans="1:2" ht="12.75">
      <c r="A2231" t="s">
        <v>5243</v>
      </c>
      <c r="B2231" t="s">
        <v>5244</v>
      </c>
    </row>
    <row r="2232" spans="1:2" ht="12.75">
      <c r="A2232" t="s">
        <v>5245</v>
      </c>
      <c r="B2232" t="s">
        <v>5246</v>
      </c>
    </row>
    <row r="2233" spans="1:2" ht="12.75">
      <c r="A2233" t="s">
        <v>5247</v>
      </c>
      <c r="B2233" t="s">
        <v>5248</v>
      </c>
    </row>
    <row r="2234" spans="1:2" ht="12.75">
      <c r="A2234" t="s">
        <v>5249</v>
      </c>
      <c r="B2234" t="s">
        <v>5250</v>
      </c>
    </row>
    <row r="2235" spans="1:2" ht="12.75">
      <c r="A2235" t="s">
        <v>5251</v>
      </c>
      <c r="B2235" t="s">
        <v>5252</v>
      </c>
    </row>
    <row r="2236" spans="1:2" ht="12.75">
      <c r="A2236" t="s">
        <v>5253</v>
      </c>
      <c r="B2236" t="s">
        <v>5254</v>
      </c>
    </row>
    <row r="2237" spans="1:2" ht="12.75">
      <c r="A2237" t="s">
        <v>5255</v>
      </c>
      <c r="B2237" t="s">
        <v>5256</v>
      </c>
    </row>
    <row r="2238" spans="1:2" ht="12.75">
      <c r="A2238" t="s">
        <v>5257</v>
      </c>
      <c r="B2238" t="s">
        <v>5258</v>
      </c>
    </row>
    <row r="2239" spans="1:2" ht="12.75">
      <c r="A2239" t="s">
        <v>5259</v>
      </c>
      <c r="B2239" t="s">
        <v>5260</v>
      </c>
    </row>
    <row r="2240" spans="1:2" ht="12.75">
      <c r="A2240" t="s">
        <v>5261</v>
      </c>
      <c r="B2240" t="s">
        <v>5262</v>
      </c>
    </row>
    <row r="2241" spans="1:2" ht="12.75">
      <c r="A2241" t="s">
        <v>5263</v>
      </c>
      <c r="B2241" t="s">
        <v>5264</v>
      </c>
    </row>
    <row r="2242" spans="1:2" ht="12.75">
      <c r="A2242" t="s">
        <v>5265</v>
      </c>
      <c r="B2242" t="s">
        <v>5266</v>
      </c>
    </row>
    <row r="2243" spans="1:2" ht="12.75">
      <c r="A2243" t="s">
        <v>5267</v>
      </c>
      <c r="B2243" t="s">
        <v>5268</v>
      </c>
    </row>
    <row r="2244" spans="1:2" ht="12.75">
      <c r="A2244" t="s">
        <v>5269</v>
      </c>
      <c r="B2244" t="s">
        <v>5270</v>
      </c>
    </row>
    <row r="2245" spans="1:2" ht="12.75">
      <c r="A2245" t="s">
        <v>5271</v>
      </c>
      <c r="B2245" t="s">
        <v>5272</v>
      </c>
    </row>
    <row r="2246" spans="1:2" ht="12.75">
      <c r="A2246" t="s">
        <v>5273</v>
      </c>
      <c r="B2246" t="s">
        <v>5274</v>
      </c>
    </row>
    <row r="2247" spans="1:2" ht="12.75">
      <c r="A2247" t="s">
        <v>5275</v>
      </c>
      <c r="B2247" t="s">
        <v>5276</v>
      </c>
    </row>
    <row r="2248" spans="1:2" ht="12.75">
      <c r="A2248" t="s">
        <v>5277</v>
      </c>
      <c r="B2248" t="s">
        <v>5278</v>
      </c>
    </row>
    <row r="2249" spans="1:2" ht="12.75">
      <c r="A2249" t="s">
        <v>5279</v>
      </c>
      <c r="B2249" t="s">
        <v>5280</v>
      </c>
    </row>
    <row r="2250" spans="1:2" ht="12.75">
      <c r="A2250" t="s">
        <v>5281</v>
      </c>
      <c r="B2250" t="s">
        <v>5282</v>
      </c>
    </row>
    <row r="2251" spans="1:2" ht="12.75">
      <c r="A2251" t="s">
        <v>5283</v>
      </c>
      <c r="B2251" t="s">
        <v>5284</v>
      </c>
    </row>
    <row r="2252" spans="1:2" ht="12.75">
      <c r="A2252" t="s">
        <v>5285</v>
      </c>
      <c r="B2252" t="s">
        <v>5286</v>
      </c>
    </row>
    <row r="2253" spans="1:2" ht="12.75">
      <c r="A2253" t="s">
        <v>5287</v>
      </c>
      <c r="B2253" t="s">
        <v>5288</v>
      </c>
    </row>
    <row r="2254" spans="1:2" ht="12.75">
      <c r="A2254" t="s">
        <v>5289</v>
      </c>
      <c r="B2254" t="s">
        <v>5290</v>
      </c>
    </row>
    <row r="2255" spans="1:2" ht="12.75">
      <c r="A2255" t="s">
        <v>5291</v>
      </c>
      <c r="B2255" t="s">
        <v>5292</v>
      </c>
    </row>
    <row r="2256" spans="1:2" ht="12.75">
      <c r="A2256" t="s">
        <v>5293</v>
      </c>
      <c r="B2256" t="s">
        <v>5294</v>
      </c>
    </row>
    <row r="2257" spans="1:2" ht="12.75">
      <c r="A2257" t="s">
        <v>5295</v>
      </c>
      <c r="B2257" t="s">
        <v>5296</v>
      </c>
    </row>
    <row r="2258" spans="1:2" ht="12.75">
      <c r="A2258" t="s">
        <v>5297</v>
      </c>
      <c r="B2258" t="s">
        <v>5298</v>
      </c>
    </row>
    <row r="2259" spans="1:2" ht="12.75">
      <c r="A2259" t="s">
        <v>5299</v>
      </c>
      <c r="B2259" t="s">
        <v>5300</v>
      </c>
    </row>
    <row r="2260" spans="1:2" ht="12.75">
      <c r="A2260" t="s">
        <v>5301</v>
      </c>
      <c r="B2260" t="s">
        <v>5302</v>
      </c>
    </row>
    <row r="2261" spans="1:2" ht="12.75">
      <c r="A2261" t="s">
        <v>5303</v>
      </c>
      <c r="B2261" t="s">
        <v>5304</v>
      </c>
    </row>
    <row r="2262" spans="1:2" ht="12.75">
      <c r="A2262" t="s">
        <v>5305</v>
      </c>
      <c r="B2262" t="s">
        <v>5306</v>
      </c>
    </row>
    <row r="2263" spans="1:2" ht="12.75">
      <c r="A2263" t="s">
        <v>5307</v>
      </c>
      <c r="B2263" t="s">
        <v>5308</v>
      </c>
    </row>
    <row r="2264" spans="1:2" ht="12.75">
      <c r="A2264" t="s">
        <v>5309</v>
      </c>
      <c r="B2264" t="s">
        <v>5310</v>
      </c>
    </row>
    <row r="2265" spans="1:2" ht="12.75">
      <c r="A2265" t="s">
        <v>5311</v>
      </c>
      <c r="B2265" t="s">
        <v>5312</v>
      </c>
    </row>
    <row r="2266" spans="1:2" ht="12.75">
      <c r="A2266" t="s">
        <v>5313</v>
      </c>
      <c r="B2266" t="s">
        <v>5314</v>
      </c>
    </row>
    <row r="2267" spans="1:2" ht="12.75">
      <c r="A2267" t="s">
        <v>5315</v>
      </c>
      <c r="B2267" t="s">
        <v>5316</v>
      </c>
    </row>
    <row r="2268" spans="1:2" ht="12.75">
      <c r="A2268" t="s">
        <v>5317</v>
      </c>
      <c r="B2268" t="s">
        <v>5318</v>
      </c>
    </row>
    <row r="2269" spans="1:2" ht="12.75">
      <c r="A2269" t="s">
        <v>5319</v>
      </c>
      <c r="B2269" t="s">
        <v>5320</v>
      </c>
    </row>
    <row r="2270" spans="1:2" ht="12.75">
      <c r="A2270" t="s">
        <v>5321</v>
      </c>
      <c r="B2270" t="s">
        <v>5322</v>
      </c>
    </row>
    <row r="2271" spans="1:2" ht="12.75">
      <c r="A2271" t="s">
        <v>5323</v>
      </c>
      <c r="B2271" t="s">
        <v>5324</v>
      </c>
    </row>
    <row r="2272" spans="1:2" ht="12.75">
      <c r="A2272" t="s">
        <v>5325</v>
      </c>
      <c r="B2272" t="s">
        <v>5326</v>
      </c>
    </row>
    <row r="2273" spans="1:2" ht="12.75">
      <c r="A2273" t="s">
        <v>5327</v>
      </c>
      <c r="B2273" t="s">
        <v>5328</v>
      </c>
    </row>
    <row r="2274" spans="1:2" ht="12.75">
      <c r="A2274" t="s">
        <v>5329</v>
      </c>
      <c r="B2274" t="s">
        <v>5330</v>
      </c>
    </row>
    <row r="2275" spans="1:2" ht="12.75">
      <c r="A2275" t="s">
        <v>5331</v>
      </c>
      <c r="B2275" t="s">
        <v>5332</v>
      </c>
    </row>
    <row r="2276" spans="1:2" ht="12.75">
      <c r="A2276" t="s">
        <v>5333</v>
      </c>
      <c r="B2276" t="s">
        <v>5334</v>
      </c>
    </row>
    <row r="2277" spans="1:2" ht="12.75">
      <c r="A2277" t="s">
        <v>5335</v>
      </c>
      <c r="B2277" t="s">
        <v>5336</v>
      </c>
    </row>
    <row r="2278" spans="1:2" ht="12.75">
      <c r="A2278" t="s">
        <v>5337</v>
      </c>
      <c r="B2278" t="s">
        <v>5338</v>
      </c>
    </row>
    <row r="2279" spans="1:2" ht="12.75">
      <c r="A2279" t="s">
        <v>5339</v>
      </c>
      <c r="B2279" t="s">
        <v>5340</v>
      </c>
    </row>
    <row r="2280" spans="1:2" ht="12.75">
      <c r="A2280" t="s">
        <v>5341</v>
      </c>
      <c r="B2280" t="s">
        <v>5342</v>
      </c>
    </row>
    <row r="2281" spans="1:2" ht="12.75">
      <c r="A2281" t="s">
        <v>5343</v>
      </c>
      <c r="B2281" t="s">
        <v>5344</v>
      </c>
    </row>
    <row r="2282" spans="1:2" ht="12.75">
      <c r="A2282" t="s">
        <v>5345</v>
      </c>
      <c r="B2282" t="s">
        <v>5346</v>
      </c>
    </row>
    <row r="2283" spans="1:2" ht="12.75">
      <c r="A2283" t="s">
        <v>5347</v>
      </c>
      <c r="B2283" t="s">
        <v>5348</v>
      </c>
    </row>
    <row r="2284" spans="1:2" ht="12.75">
      <c r="A2284" t="s">
        <v>5349</v>
      </c>
      <c r="B2284" t="s">
        <v>5350</v>
      </c>
    </row>
    <row r="2285" spans="1:2" ht="12.75">
      <c r="A2285" t="s">
        <v>5351</v>
      </c>
      <c r="B2285" t="s">
        <v>5352</v>
      </c>
    </row>
    <row r="2286" spans="1:2" ht="12.75">
      <c r="A2286" t="s">
        <v>5353</v>
      </c>
      <c r="B2286" t="s">
        <v>5354</v>
      </c>
    </row>
    <row r="2287" spans="1:2" ht="12.75">
      <c r="A2287" t="s">
        <v>5355</v>
      </c>
      <c r="B2287" t="s">
        <v>5356</v>
      </c>
    </row>
    <row r="2288" spans="1:2" ht="12.75">
      <c r="A2288" t="s">
        <v>5357</v>
      </c>
      <c r="B2288" t="s">
        <v>5358</v>
      </c>
    </row>
    <row r="2289" spans="1:2" ht="12.75">
      <c r="A2289" t="s">
        <v>5359</v>
      </c>
      <c r="B2289" t="s">
        <v>5360</v>
      </c>
    </row>
    <row r="2290" spans="1:2" ht="12.75">
      <c r="A2290" t="s">
        <v>5361</v>
      </c>
      <c r="B2290" t="s">
        <v>5362</v>
      </c>
    </row>
    <row r="2291" spans="1:2" ht="12.75">
      <c r="A2291" t="s">
        <v>5363</v>
      </c>
      <c r="B2291" t="s">
        <v>5364</v>
      </c>
    </row>
    <row r="2292" spans="1:2" ht="12.75">
      <c r="A2292" t="s">
        <v>5365</v>
      </c>
      <c r="B2292" t="s">
        <v>5366</v>
      </c>
    </row>
    <row r="2293" spans="1:2" ht="12.75">
      <c r="A2293" t="s">
        <v>5367</v>
      </c>
      <c r="B2293" t="s">
        <v>5368</v>
      </c>
    </row>
    <row r="2294" spans="1:2" ht="12.75">
      <c r="A2294" t="s">
        <v>5369</v>
      </c>
      <c r="B2294" t="s">
        <v>5370</v>
      </c>
    </row>
    <row r="2295" spans="1:2" ht="12.75">
      <c r="A2295" t="s">
        <v>5371</v>
      </c>
      <c r="B2295" t="s">
        <v>5372</v>
      </c>
    </row>
    <row r="2296" spans="1:2" ht="12.75">
      <c r="A2296" t="s">
        <v>5373</v>
      </c>
      <c r="B2296" t="s">
        <v>5374</v>
      </c>
    </row>
    <row r="2297" spans="1:2" ht="12.75">
      <c r="A2297" t="s">
        <v>5375</v>
      </c>
      <c r="B2297" t="s">
        <v>5376</v>
      </c>
    </row>
    <row r="2298" spans="1:2" ht="12.75">
      <c r="A2298" t="s">
        <v>5377</v>
      </c>
      <c r="B2298" t="s">
        <v>5378</v>
      </c>
    </row>
    <row r="2299" spans="1:2" ht="12.75">
      <c r="A2299" t="s">
        <v>5379</v>
      </c>
      <c r="B2299" t="s">
        <v>5380</v>
      </c>
    </row>
    <row r="2300" spans="1:2" ht="12.75">
      <c r="A2300" t="s">
        <v>5381</v>
      </c>
      <c r="B2300" t="s">
        <v>5382</v>
      </c>
    </row>
    <row r="2301" spans="1:2" ht="12.75">
      <c r="A2301" t="s">
        <v>5383</v>
      </c>
      <c r="B2301" t="s">
        <v>5384</v>
      </c>
    </row>
    <row r="2302" spans="1:2" ht="12.75">
      <c r="A2302" t="s">
        <v>5385</v>
      </c>
      <c r="B2302" t="s">
        <v>5386</v>
      </c>
    </row>
    <row r="2303" spans="1:2" ht="12.75">
      <c r="A2303" t="s">
        <v>5387</v>
      </c>
      <c r="B2303" t="s">
        <v>5388</v>
      </c>
    </row>
    <row r="2304" spans="1:2" ht="12.75">
      <c r="A2304" t="s">
        <v>5389</v>
      </c>
      <c r="B2304" t="s">
        <v>5390</v>
      </c>
    </row>
    <row r="2305" spans="1:2" ht="12.75">
      <c r="A2305" t="s">
        <v>5391</v>
      </c>
      <c r="B2305" t="s">
        <v>5392</v>
      </c>
    </row>
    <row r="2306" spans="1:2" ht="12.75">
      <c r="A2306" t="s">
        <v>5393</v>
      </c>
      <c r="B2306" t="s">
        <v>5394</v>
      </c>
    </row>
    <row r="2307" spans="1:2" ht="12.75">
      <c r="A2307" t="s">
        <v>5395</v>
      </c>
      <c r="B2307" t="s">
        <v>5396</v>
      </c>
    </row>
    <row r="2308" spans="1:2" ht="12.75">
      <c r="A2308" t="s">
        <v>5397</v>
      </c>
      <c r="B2308" t="s">
        <v>5398</v>
      </c>
    </row>
    <row r="2309" spans="1:2" ht="12.75">
      <c r="A2309" t="s">
        <v>5399</v>
      </c>
      <c r="B2309" t="s">
        <v>5400</v>
      </c>
    </row>
    <row r="2310" spans="1:2" ht="12.75">
      <c r="A2310" t="s">
        <v>5401</v>
      </c>
      <c r="B2310" t="s">
        <v>5402</v>
      </c>
    </row>
    <row r="2311" spans="1:2" ht="12.75">
      <c r="A2311" t="s">
        <v>5403</v>
      </c>
      <c r="B2311" t="s">
        <v>5404</v>
      </c>
    </row>
    <row r="2312" spans="1:2" ht="12.75">
      <c r="A2312" t="s">
        <v>5405</v>
      </c>
      <c r="B2312" t="s">
        <v>5406</v>
      </c>
    </row>
    <row r="2313" spans="1:2" ht="12.75">
      <c r="A2313" t="s">
        <v>5407</v>
      </c>
      <c r="B2313" t="s">
        <v>5408</v>
      </c>
    </row>
    <row r="2314" spans="1:2" ht="12.75">
      <c r="A2314" t="s">
        <v>5409</v>
      </c>
      <c r="B2314" t="s">
        <v>5410</v>
      </c>
    </row>
    <row r="2315" spans="1:2" ht="12.75">
      <c r="A2315" t="s">
        <v>5411</v>
      </c>
      <c r="B2315" t="s">
        <v>5412</v>
      </c>
    </row>
    <row r="2316" spans="1:2" ht="12.75">
      <c r="A2316" t="s">
        <v>5413</v>
      </c>
      <c r="B2316" t="s">
        <v>5414</v>
      </c>
    </row>
    <row r="2317" spans="1:2" ht="12.75">
      <c r="A2317" t="s">
        <v>5415</v>
      </c>
      <c r="B2317" t="s">
        <v>5416</v>
      </c>
    </row>
    <row r="2318" spans="1:2" ht="12.75">
      <c r="A2318" t="s">
        <v>5417</v>
      </c>
      <c r="B2318" t="s">
        <v>5418</v>
      </c>
    </row>
    <row r="2319" spans="1:2" ht="12.75">
      <c r="A2319" t="s">
        <v>5419</v>
      </c>
      <c r="B2319" t="s">
        <v>5420</v>
      </c>
    </row>
    <row r="2320" spans="1:2" ht="12.75">
      <c r="A2320" t="s">
        <v>5421</v>
      </c>
      <c r="B2320" t="s">
        <v>5422</v>
      </c>
    </row>
    <row r="2321" spans="1:2" ht="12.75">
      <c r="A2321" t="s">
        <v>5423</v>
      </c>
      <c r="B2321" t="s">
        <v>5424</v>
      </c>
    </row>
    <row r="2322" spans="1:2" ht="12.75">
      <c r="A2322" t="s">
        <v>5425</v>
      </c>
      <c r="B2322" t="s">
        <v>5426</v>
      </c>
    </row>
    <row r="2323" spans="1:2" ht="12.75">
      <c r="A2323" t="s">
        <v>5427</v>
      </c>
      <c r="B2323" t="s">
        <v>5428</v>
      </c>
    </row>
    <row r="2324" spans="1:2" ht="12.75">
      <c r="A2324" t="s">
        <v>5429</v>
      </c>
      <c r="B2324" t="s">
        <v>5430</v>
      </c>
    </row>
    <row r="2325" spans="1:2" ht="12.75">
      <c r="A2325" t="s">
        <v>5431</v>
      </c>
      <c r="B2325" t="s">
        <v>5432</v>
      </c>
    </row>
    <row r="2326" spans="1:2" ht="12.75">
      <c r="A2326" t="s">
        <v>5433</v>
      </c>
      <c r="B2326" t="s">
        <v>5434</v>
      </c>
    </row>
    <row r="2327" spans="1:2" ht="12.75">
      <c r="A2327" t="s">
        <v>5435</v>
      </c>
      <c r="B2327" t="s">
        <v>5436</v>
      </c>
    </row>
    <row r="2328" spans="1:2" ht="12.75">
      <c r="A2328" t="s">
        <v>5437</v>
      </c>
      <c r="B2328" t="s">
        <v>5438</v>
      </c>
    </row>
    <row r="2329" spans="1:2" ht="12.75">
      <c r="A2329" t="s">
        <v>5439</v>
      </c>
      <c r="B2329" t="s">
        <v>5440</v>
      </c>
    </row>
    <row r="2330" spans="1:2" ht="12.75">
      <c r="A2330" t="s">
        <v>5441</v>
      </c>
      <c r="B2330" t="s">
        <v>5442</v>
      </c>
    </row>
    <row r="2331" spans="1:2" ht="12.75">
      <c r="A2331" t="s">
        <v>5443</v>
      </c>
      <c r="B2331" t="s">
        <v>5444</v>
      </c>
    </row>
    <row r="2332" spans="1:2" ht="12.75">
      <c r="A2332" t="s">
        <v>5445</v>
      </c>
      <c r="B2332" t="s">
        <v>5446</v>
      </c>
    </row>
    <row r="2333" spans="1:2" ht="12.75">
      <c r="A2333" t="s">
        <v>5447</v>
      </c>
      <c r="B2333" t="s">
        <v>5448</v>
      </c>
    </row>
    <row r="2334" spans="1:2" ht="12.75">
      <c r="A2334" t="s">
        <v>5449</v>
      </c>
      <c r="B2334" t="s">
        <v>5450</v>
      </c>
    </row>
    <row r="2335" spans="1:2" ht="12.75">
      <c r="A2335" t="s">
        <v>5451</v>
      </c>
      <c r="B2335" t="s">
        <v>5452</v>
      </c>
    </row>
    <row r="2336" spans="1:2" ht="12.75">
      <c r="A2336" t="s">
        <v>5453</v>
      </c>
      <c r="B2336" t="s">
        <v>5454</v>
      </c>
    </row>
    <row r="2337" spans="1:2" ht="12.75">
      <c r="A2337" t="s">
        <v>5455</v>
      </c>
      <c r="B2337" t="s">
        <v>5456</v>
      </c>
    </row>
    <row r="2338" spans="1:2" ht="12.75">
      <c r="A2338" t="s">
        <v>5457</v>
      </c>
      <c r="B2338" t="s">
        <v>5458</v>
      </c>
    </row>
    <row r="2339" spans="1:2" ht="12.75">
      <c r="A2339" t="s">
        <v>5459</v>
      </c>
      <c r="B2339" t="s">
        <v>5460</v>
      </c>
    </row>
    <row r="2340" spans="1:2" ht="12.75">
      <c r="A2340" t="s">
        <v>5461</v>
      </c>
      <c r="B2340" t="s">
        <v>5462</v>
      </c>
    </row>
    <row r="2341" spans="1:2" ht="12.75">
      <c r="A2341" t="s">
        <v>5463</v>
      </c>
      <c r="B2341" t="s">
        <v>5464</v>
      </c>
    </row>
    <row r="2342" spans="1:2" ht="12.75">
      <c r="A2342" t="s">
        <v>5465</v>
      </c>
      <c r="B2342" t="s">
        <v>5466</v>
      </c>
    </row>
    <row r="2343" spans="1:2" ht="12.75">
      <c r="A2343" t="s">
        <v>5467</v>
      </c>
      <c r="B2343" t="s">
        <v>5468</v>
      </c>
    </row>
    <row r="2344" spans="1:2" ht="12.75">
      <c r="A2344" t="s">
        <v>5469</v>
      </c>
      <c r="B2344" t="s">
        <v>5470</v>
      </c>
    </row>
    <row r="2345" spans="1:2" ht="12.75">
      <c r="A2345" t="s">
        <v>5471</v>
      </c>
      <c r="B2345" t="s">
        <v>5472</v>
      </c>
    </row>
    <row r="2346" spans="1:2" ht="12.75">
      <c r="A2346" t="s">
        <v>5473</v>
      </c>
      <c r="B2346" t="s">
        <v>5474</v>
      </c>
    </row>
    <row r="2347" spans="1:2" ht="12.75">
      <c r="A2347" t="s">
        <v>5475</v>
      </c>
      <c r="B2347" t="s">
        <v>5476</v>
      </c>
    </row>
    <row r="2348" spans="1:2" ht="12.75">
      <c r="A2348" t="s">
        <v>5477</v>
      </c>
      <c r="B2348" t="s">
        <v>5478</v>
      </c>
    </row>
    <row r="2349" spans="1:2" ht="12.75">
      <c r="A2349" t="s">
        <v>5479</v>
      </c>
      <c r="B2349" t="s">
        <v>5480</v>
      </c>
    </row>
    <row r="2350" spans="1:2" ht="12.75">
      <c r="A2350" t="s">
        <v>5481</v>
      </c>
      <c r="B2350" t="s">
        <v>5482</v>
      </c>
    </row>
    <row r="2351" spans="1:2" ht="12.75">
      <c r="A2351" t="s">
        <v>5483</v>
      </c>
      <c r="B2351" t="s">
        <v>5484</v>
      </c>
    </row>
    <row r="2352" spans="1:2" ht="12.75">
      <c r="A2352" t="s">
        <v>5485</v>
      </c>
      <c r="B2352" t="s">
        <v>5486</v>
      </c>
    </row>
    <row r="2353" spans="1:2" ht="12.75">
      <c r="A2353" t="s">
        <v>5487</v>
      </c>
      <c r="B2353" t="s">
        <v>5488</v>
      </c>
    </row>
    <row r="2354" spans="1:2" ht="12.75">
      <c r="A2354" t="s">
        <v>5489</v>
      </c>
      <c r="B2354" t="s">
        <v>5490</v>
      </c>
    </row>
    <row r="2355" spans="1:2" ht="12.75">
      <c r="A2355" t="s">
        <v>5491</v>
      </c>
      <c r="B2355" t="s">
        <v>5492</v>
      </c>
    </row>
    <row r="2356" spans="1:2" ht="12.75">
      <c r="A2356" t="s">
        <v>5493</v>
      </c>
      <c r="B2356" t="s">
        <v>5494</v>
      </c>
    </row>
    <row r="2357" spans="1:2" ht="12.75">
      <c r="A2357" t="s">
        <v>5495</v>
      </c>
      <c r="B2357" t="s">
        <v>5496</v>
      </c>
    </row>
    <row r="2358" spans="1:2" ht="12.75">
      <c r="A2358" t="s">
        <v>5497</v>
      </c>
      <c r="B2358" t="s">
        <v>5498</v>
      </c>
    </row>
    <row r="2359" spans="1:2" ht="12.75">
      <c r="A2359" t="s">
        <v>5499</v>
      </c>
      <c r="B2359" t="s">
        <v>5500</v>
      </c>
    </row>
    <row r="2360" spans="1:2" ht="12.75">
      <c r="A2360" t="s">
        <v>5501</v>
      </c>
      <c r="B2360" t="s">
        <v>5502</v>
      </c>
    </row>
    <row r="2361" spans="1:2" ht="12.75">
      <c r="A2361" t="s">
        <v>5503</v>
      </c>
      <c r="B2361" t="s">
        <v>5504</v>
      </c>
    </row>
    <row r="2362" spans="1:2" ht="12.75">
      <c r="A2362" t="s">
        <v>5505</v>
      </c>
      <c r="B2362" t="s">
        <v>5506</v>
      </c>
    </row>
    <row r="2363" spans="1:2" ht="12.75">
      <c r="A2363" t="s">
        <v>5507</v>
      </c>
      <c r="B2363" t="s">
        <v>5508</v>
      </c>
    </row>
    <row r="2364" spans="1:2" ht="12.75">
      <c r="A2364" t="s">
        <v>5509</v>
      </c>
      <c r="B2364" t="s">
        <v>5510</v>
      </c>
    </row>
    <row r="2365" spans="1:2" ht="12.75">
      <c r="A2365" t="s">
        <v>5511</v>
      </c>
      <c r="B2365" t="s">
        <v>5512</v>
      </c>
    </row>
    <row r="2366" spans="1:2" ht="12.75">
      <c r="A2366" t="s">
        <v>5513</v>
      </c>
      <c r="B2366" t="s">
        <v>5514</v>
      </c>
    </row>
    <row r="2367" spans="1:2" ht="12.75">
      <c r="A2367" t="s">
        <v>5515</v>
      </c>
      <c r="B2367" t="s">
        <v>5516</v>
      </c>
    </row>
    <row r="2368" spans="1:2" ht="12.75">
      <c r="A2368" t="s">
        <v>5517</v>
      </c>
      <c r="B2368" t="s">
        <v>5518</v>
      </c>
    </row>
    <row r="2369" spans="1:2" ht="12.75">
      <c r="A2369" t="s">
        <v>5519</v>
      </c>
      <c r="B2369" t="s">
        <v>5520</v>
      </c>
    </row>
    <row r="2370" spans="1:2" ht="12.75">
      <c r="A2370" t="s">
        <v>5521</v>
      </c>
      <c r="B2370" t="s">
        <v>5522</v>
      </c>
    </row>
    <row r="2371" spans="1:2" ht="12.75">
      <c r="A2371" t="s">
        <v>5523</v>
      </c>
      <c r="B2371" t="s">
        <v>5524</v>
      </c>
    </row>
    <row r="2372" spans="1:2" ht="12.75">
      <c r="A2372" t="s">
        <v>5525</v>
      </c>
      <c r="B2372" t="s">
        <v>5526</v>
      </c>
    </row>
    <row r="2373" spans="1:2" ht="12.75">
      <c r="A2373" t="s">
        <v>5527</v>
      </c>
      <c r="B2373" t="s">
        <v>5528</v>
      </c>
    </row>
    <row r="2374" spans="1:2" ht="12.75">
      <c r="A2374" t="s">
        <v>5529</v>
      </c>
      <c r="B2374" t="s">
        <v>5530</v>
      </c>
    </row>
    <row r="2375" spans="1:2" ht="12.75">
      <c r="A2375" t="s">
        <v>5531</v>
      </c>
      <c r="B2375" t="s">
        <v>5532</v>
      </c>
    </row>
    <row r="2376" spans="1:2" ht="12.75">
      <c r="A2376" t="s">
        <v>5533</v>
      </c>
      <c r="B2376" t="s">
        <v>5534</v>
      </c>
    </row>
    <row r="2377" spans="1:2" ht="12.75">
      <c r="A2377" t="s">
        <v>5535</v>
      </c>
      <c r="B2377" t="s">
        <v>5536</v>
      </c>
    </row>
    <row r="2378" spans="1:2" ht="12.75">
      <c r="A2378" t="s">
        <v>5537</v>
      </c>
      <c r="B2378" t="s">
        <v>5538</v>
      </c>
    </row>
    <row r="2379" spans="1:2" ht="12.75">
      <c r="A2379" t="s">
        <v>5539</v>
      </c>
      <c r="B2379" t="s">
        <v>5540</v>
      </c>
    </row>
    <row r="2380" spans="1:2" ht="12.75">
      <c r="A2380" t="s">
        <v>5541</v>
      </c>
      <c r="B2380" t="s">
        <v>5542</v>
      </c>
    </row>
    <row r="2381" spans="1:2" ht="12.75">
      <c r="A2381" t="s">
        <v>5543</v>
      </c>
      <c r="B2381" t="s">
        <v>5544</v>
      </c>
    </row>
    <row r="2382" spans="1:2" ht="12.75">
      <c r="A2382" t="s">
        <v>5545</v>
      </c>
      <c r="B2382" t="s">
        <v>5546</v>
      </c>
    </row>
    <row r="2383" spans="1:2" ht="12.75">
      <c r="A2383" t="s">
        <v>5547</v>
      </c>
      <c r="B2383" t="s">
        <v>5548</v>
      </c>
    </row>
    <row r="2384" spans="1:2" ht="12.75">
      <c r="A2384" t="s">
        <v>5549</v>
      </c>
      <c r="B2384" t="s">
        <v>5550</v>
      </c>
    </row>
    <row r="2385" spans="1:2" ht="12.75">
      <c r="A2385" t="s">
        <v>5551</v>
      </c>
      <c r="B2385" t="s">
        <v>5552</v>
      </c>
    </row>
    <row r="2386" spans="1:2" ht="12.75">
      <c r="A2386" t="s">
        <v>5553</v>
      </c>
      <c r="B2386" t="s">
        <v>5554</v>
      </c>
    </row>
    <row r="2387" spans="1:2" ht="12.75">
      <c r="A2387" t="s">
        <v>5555</v>
      </c>
      <c r="B2387" t="s">
        <v>5556</v>
      </c>
    </row>
    <row r="2388" spans="1:2" ht="12.75">
      <c r="A2388" t="s">
        <v>5557</v>
      </c>
      <c r="B2388" t="s">
        <v>5558</v>
      </c>
    </row>
    <row r="2389" spans="1:2" ht="12.75">
      <c r="A2389" t="s">
        <v>5559</v>
      </c>
      <c r="B2389" t="s">
        <v>5560</v>
      </c>
    </row>
    <row r="2390" spans="1:2" ht="12.75">
      <c r="A2390" t="s">
        <v>5561</v>
      </c>
      <c r="B2390" t="s">
        <v>5562</v>
      </c>
    </row>
    <row r="2391" spans="1:2" ht="12.75">
      <c r="A2391" t="s">
        <v>5563</v>
      </c>
      <c r="B2391" t="s">
        <v>5564</v>
      </c>
    </row>
    <row r="2392" spans="1:2" ht="12.75">
      <c r="A2392" t="s">
        <v>5565</v>
      </c>
      <c r="B2392" t="s">
        <v>5566</v>
      </c>
    </row>
    <row r="2393" spans="1:2" ht="12.75">
      <c r="A2393" t="s">
        <v>5567</v>
      </c>
      <c r="B2393" t="s">
        <v>5568</v>
      </c>
    </row>
    <row r="2394" spans="1:2" ht="12.75">
      <c r="A2394" t="s">
        <v>5569</v>
      </c>
      <c r="B2394" t="s">
        <v>5570</v>
      </c>
    </row>
    <row r="2395" spans="1:2" ht="12.75">
      <c r="A2395" t="s">
        <v>5571</v>
      </c>
      <c r="B2395" t="s">
        <v>5572</v>
      </c>
    </row>
    <row r="2396" spans="1:2" ht="12.75">
      <c r="A2396" t="s">
        <v>5573</v>
      </c>
      <c r="B2396" t="s">
        <v>5574</v>
      </c>
    </row>
    <row r="2397" spans="1:2" ht="12.75">
      <c r="A2397" t="s">
        <v>5575</v>
      </c>
      <c r="B2397" t="s">
        <v>5576</v>
      </c>
    </row>
    <row r="2398" spans="1:2" ht="12.75">
      <c r="A2398" t="s">
        <v>5577</v>
      </c>
      <c r="B2398" t="s">
        <v>5578</v>
      </c>
    </row>
    <row r="2399" spans="1:2" ht="12.75">
      <c r="A2399" t="s">
        <v>5579</v>
      </c>
      <c r="B2399" t="s">
        <v>5580</v>
      </c>
    </row>
    <row r="2400" spans="1:2" ht="12.75">
      <c r="A2400" t="s">
        <v>5581</v>
      </c>
      <c r="B2400" t="s">
        <v>5582</v>
      </c>
    </row>
    <row r="2401" spans="1:2" ht="12.75">
      <c r="A2401" t="s">
        <v>5583</v>
      </c>
      <c r="B2401" t="s">
        <v>5584</v>
      </c>
    </row>
    <row r="2402" spans="1:2" ht="12.75">
      <c r="A2402" t="s">
        <v>5585</v>
      </c>
      <c r="B2402" t="s">
        <v>5586</v>
      </c>
    </row>
    <row r="2403" spans="1:2" ht="12.75">
      <c r="A2403" t="s">
        <v>5587</v>
      </c>
      <c r="B2403" t="s">
        <v>5588</v>
      </c>
    </row>
    <row r="2404" spans="1:2" ht="12.75">
      <c r="A2404" t="s">
        <v>5589</v>
      </c>
      <c r="B2404" t="s">
        <v>5590</v>
      </c>
    </row>
    <row r="2405" spans="1:2" ht="12.75">
      <c r="A2405" t="s">
        <v>5591</v>
      </c>
      <c r="B2405" t="s">
        <v>5592</v>
      </c>
    </row>
    <row r="2406" spans="1:2" ht="12.75">
      <c r="A2406" t="s">
        <v>5593</v>
      </c>
      <c r="B2406" t="s">
        <v>5594</v>
      </c>
    </row>
    <row r="2407" spans="1:2" ht="12.75">
      <c r="A2407" t="s">
        <v>5595</v>
      </c>
      <c r="B2407" t="s">
        <v>5596</v>
      </c>
    </row>
    <row r="2408" spans="1:2" ht="12.75">
      <c r="A2408" t="s">
        <v>5597</v>
      </c>
      <c r="B2408" t="s">
        <v>5598</v>
      </c>
    </row>
    <row r="2409" spans="1:2" ht="12.75">
      <c r="A2409" t="s">
        <v>5599</v>
      </c>
      <c r="B2409" t="s">
        <v>5600</v>
      </c>
    </row>
    <row r="2410" spans="1:2" ht="12.75">
      <c r="A2410" t="s">
        <v>5601</v>
      </c>
      <c r="B2410" t="s">
        <v>5602</v>
      </c>
    </row>
    <row r="2411" spans="1:2" ht="12.75">
      <c r="A2411" t="s">
        <v>5603</v>
      </c>
      <c r="B2411" t="s">
        <v>5604</v>
      </c>
    </row>
    <row r="2412" spans="1:2" ht="12.75">
      <c r="A2412" t="s">
        <v>5605</v>
      </c>
      <c r="B2412" t="s">
        <v>5606</v>
      </c>
    </row>
    <row r="2413" spans="1:2" ht="12.75">
      <c r="A2413" t="s">
        <v>5607</v>
      </c>
      <c r="B2413" t="s">
        <v>5608</v>
      </c>
    </row>
    <row r="2414" spans="1:2" ht="12.75">
      <c r="A2414" t="s">
        <v>5609</v>
      </c>
      <c r="B2414" t="s">
        <v>5610</v>
      </c>
    </row>
    <row r="2415" spans="1:2" ht="12.75">
      <c r="A2415" t="s">
        <v>5611</v>
      </c>
      <c r="B2415" t="s">
        <v>5612</v>
      </c>
    </row>
    <row r="2416" spans="1:2" ht="12.75">
      <c r="A2416" t="s">
        <v>5613</v>
      </c>
      <c r="B2416" t="s">
        <v>5614</v>
      </c>
    </row>
    <row r="2417" spans="1:2" ht="12.75">
      <c r="A2417" t="s">
        <v>5615</v>
      </c>
      <c r="B2417" t="s">
        <v>5616</v>
      </c>
    </row>
    <row r="2418" spans="1:2" ht="12.75">
      <c r="A2418" t="s">
        <v>5617</v>
      </c>
      <c r="B2418" t="s">
        <v>5618</v>
      </c>
    </row>
    <row r="2419" spans="1:2" ht="12.75">
      <c r="A2419" t="s">
        <v>5619</v>
      </c>
      <c r="B2419" t="s">
        <v>5620</v>
      </c>
    </row>
    <row r="2420" spans="1:2" ht="12.75">
      <c r="A2420" t="s">
        <v>5621</v>
      </c>
      <c r="B2420" t="s">
        <v>5622</v>
      </c>
    </row>
    <row r="2421" spans="1:2" ht="12.75">
      <c r="A2421" t="s">
        <v>5623</v>
      </c>
      <c r="B2421" t="s">
        <v>5624</v>
      </c>
    </row>
    <row r="2422" spans="1:2" ht="12.75">
      <c r="A2422" t="s">
        <v>5625</v>
      </c>
      <c r="B2422" t="s">
        <v>5626</v>
      </c>
    </row>
    <row r="2423" spans="1:2" ht="12.75">
      <c r="A2423" t="s">
        <v>5627</v>
      </c>
      <c r="B2423" t="s">
        <v>5628</v>
      </c>
    </row>
    <row r="2424" spans="1:2" ht="12.75">
      <c r="A2424" t="s">
        <v>5629</v>
      </c>
      <c r="B2424" t="s">
        <v>5630</v>
      </c>
    </row>
    <row r="2425" spans="1:2" ht="12.75">
      <c r="A2425" t="s">
        <v>5631</v>
      </c>
      <c r="B2425" t="s">
        <v>5632</v>
      </c>
    </row>
    <row r="2426" spans="1:2" ht="12.75">
      <c r="A2426" t="s">
        <v>5633</v>
      </c>
      <c r="B2426" t="s">
        <v>5634</v>
      </c>
    </row>
    <row r="2427" spans="1:2" ht="12.75">
      <c r="A2427" t="s">
        <v>5635</v>
      </c>
      <c r="B2427" t="s">
        <v>5636</v>
      </c>
    </row>
    <row r="2428" spans="1:2" ht="12.75">
      <c r="A2428" t="s">
        <v>392</v>
      </c>
      <c r="B2428" t="s">
        <v>5637</v>
      </c>
    </row>
    <row r="2429" spans="1:2" ht="12.75">
      <c r="A2429" t="s">
        <v>5638</v>
      </c>
      <c r="B2429" t="s">
        <v>5639</v>
      </c>
    </row>
    <row r="2430" spans="1:2" ht="12.75">
      <c r="A2430" t="s">
        <v>5640</v>
      </c>
      <c r="B2430" t="s">
        <v>5641</v>
      </c>
    </row>
    <row r="2431" spans="1:2" ht="12.75">
      <c r="A2431" t="s">
        <v>5642</v>
      </c>
      <c r="B2431" t="s">
        <v>5643</v>
      </c>
    </row>
    <row r="2432" spans="1:2" ht="12.75">
      <c r="A2432" t="s">
        <v>5644</v>
      </c>
      <c r="B2432" t="s">
        <v>5645</v>
      </c>
    </row>
    <row r="2433" spans="1:2" ht="12.75">
      <c r="A2433" t="s">
        <v>5646</v>
      </c>
      <c r="B2433" t="s">
        <v>5647</v>
      </c>
    </row>
    <row r="2434" spans="1:2" ht="12.75">
      <c r="A2434" t="s">
        <v>5648</v>
      </c>
      <c r="B2434" t="s">
        <v>5649</v>
      </c>
    </row>
    <row r="2435" spans="1:2" ht="12.75">
      <c r="A2435" t="s">
        <v>5650</v>
      </c>
      <c r="B2435" t="s">
        <v>5651</v>
      </c>
    </row>
    <row r="2436" spans="1:2" ht="12.75">
      <c r="A2436" t="s">
        <v>5652</v>
      </c>
      <c r="B2436" t="s">
        <v>5653</v>
      </c>
    </row>
    <row r="2437" spans="1:2" ht="12.75">
      <c r="A2437" t="s">
        <v>5654</v>
      </c>
      <c r="B2437" t="s">
        <v>5655</v>
      </c>
    </row>
    <row r="2438" spans="1:2" ht="12.75">
      <c r="A2438" t="s">
        <v>5656</v>
      </c>
      <c r="B2438" t="s">
        <v>5657</v>
      </c>
    </row>
    <row r="2439" spans="1:2" ht="12.75">
      <c r="A2439" t="s">
        <v>5658</v>
      </c>
      <c r="B2439" t="s">
        <v>5659</v>
      </c>
    </row>
    <row r="2440" spans="1:2" ht="12.75">
      <c r="A2440" t="s">
        <v>5660</v>
      </c>
      <c r="B2440" t="s">
        <v>5661</v>
      </c>
    </row>
    <row r="2441" spans="1:2" ht="12.75">
      <c r="A2441" t="s">
        <v>5662</v>
      </c>
      <c r="B2441" t="s">
        <v>5663</v>
      </c>
    </row>
    <row r="2442" spans="1:2" ht="12.75">
      <c r="A2442" t="s">
        <v>5664</v>
      </c>
      <c r="B2442" t="s">
        <v>5665</v>
      </c>
    </row>
    <row r="2443" spans="1:2" ht="12.75">
      <c r="A2443" t="s">
        <v>5666</v>
      </c>
      <c r="B2443" t="s">
        <v>5667</v>
      </c>
    </row>
    <row r="2444" spans="1:2" ht="12.75">
      <c r="A2444" t="s">
        <v>5668</v>
      </c>
      <c r="B2444" t="s">
        <v>5669</v>
      </c>
    </row>
    <row r="2445" spans="1:2" ht="12.75">
      <c r="A2445" t="s">
        <v>5670</v>
      </c>
      <c r="B2445" t="s">
        <v>5671</v>
      </c>
    </row>
    <row r="2446" spans="1:2" ht="12.75">
      <c r="A2446" t="s">
        <v>5672</v>
      </c>
      <c r="B2446" t="s">
        <v>5673</v>
      </c>
    </row>
    <row r="2447" spans="1:2" ht="12.75">
      <c r="A2447" t="s">
        <v>5674</v>
      </c>
      <c r="B2447" t="s">
        <v>5675</v>
      </c>
    </row>
    <row r="2448" spans="1:2" ht="12.75">
      <c r="A2448" t="s">
        <v>5676</v>
      </c>
      <c r="B2448" t="s">
        <v>5677</v>
      </c>
    </row>
    <row r="2449" spans="1:2" ht="12.75">
      <c r="A2449" t="s">
        <v>5678</v>
      </c>
      <c r="B2449" t="s">
        <v>5679</v>
      </c>
    </row>
    <row r="2450" spans="1:2" ht="12.75">
      <c r="A2450" t="s">
        <v>5680</v>
      </c>
      <c r="B2450" t="s">
        <v>5681</v>
      </c>
    </row>
    <row r="2451" spans="1:2" ht="12.75">
      <c r="A2451" t="s">
        <v>5682</v>
      </c>
      <c r="B2451" t="s">
        <v>5683</v>
      </c>
    </row>
    <row r="2452" spans="1:2" ht="12.75">
      <c r="A2452" t="s">
        <v>5684</v>
      </c>
      <c r="B2452" t="s">
        <v>5685</v>
      </c>
    </row>
    <row r="2453" spans="1:2" ht="12.75">
      <c r="A2453" t="s">
        <v>5686</v>
      </c>
      <c r="B2453" t="s">
        <v>5687</v>
      </c>
    </row>
    <row r="2454" spans="1:2" ht="12.75">
      <c r="A2454" t="s">
        <v>5688</v>
      </c>
      <c r="B2454" t="s">
        <v>5689</v>
      </c>
    </row>
    <row r="2455" spans="1:2" ht="12.75">
      <c r="A2455" t="s">
        <v>5690</v>
      </c>
      <c r="B2455" t="s">
        <v>5691</v>
      </c>
    </row>
    <row r="2456" spans="1:2" ht="12.75">
      <c r="A2456" t="s">
        <v>5692</v>
      </c>
      <c r="B2456" t="s">
        <v>5693</v>
      </c>
    </row>
    <row r="2457" spans="1:2" ht="12.75">
      <c r="A2457" t="s">
        <v>5694</v>
      </c>
      <c r="B2457" t="s">
        <v>5695</v>
      </c>
    </row>
    <row r="2458" spans="1:2" ht="12.75">
      <c r="A2458" t="s">
        <v>5696</v>
      </c>
      <c r="B2458" t="s">
        <v>5697</v>
      </c>
    </row>
    <row r="2459" spans="1:2" ht="12.75">
      <c r="A2459" t="s">
        <v>5698</v>
      </c>
      <c r="B2459" t="s">
        <v>5699</v>
      </c>
    </row>
    <row r="2460" spans="1:2" ht="12.75">
      <c r="A2460" t="s">
        <v>5700</v>
      </c>
      <c r="B2460" t="s">
        <v>5701</v>
      </c>
    </row>
    <row r="2461" spans="1:2" ht="12.75">
      <c r="A2461" t="s">
        <v>5702</v>
      </c>
      <c r="B2461" t="s">
        <v>5703</v>
      </c>
    </row>
    <row r="2462" spans="1:2" ht="12.75">
      <c r="A2462" t="s">
        <v>5704</v>
      </c>
      <c r="B2462" t="s">
        <v>5705</v>
      </c>
    </row>
    <row r="2463" spans="1:2" ht="12.75">
      <c r="A2463" t="s">
        <v>5706</v>
      </c>
      <c r="B2463" t="s">
        <v>5707</v>
      </c>
    </row>
    <row r="2464" spans="1:2" ht="12.75">
      <c r="A2464" t="s">
        <v>5708</v>
      </c>
      <c r="B2464" t="s">
        <v>5709</v>
      </c>
    </row>
    <row r="2465" spans="1:2" ht="12.75">
      <c r="A2465" t="s">
        <v>5710</v>
      </c>
      <c r="B2465" t="s">
        <v>5711</v>
      </c>
    </row>
    <row r="2466" spans="1:2" ht="12.75">
      <c r="A2466" t="s">
        <v>5712</v>
      </c>
      <c r="B2466" t="s">
        <v>5713</v>
      </c>
    </row>
    <row r="2467" spans="1:2" ht="12.75">
      <c r="A2467" t="s">
        <v>5714</v>
      </c>
      <c r="B2467" t="s">
        <v>5715</v>
      </c>
    </row>
    <row r="2468" spans="1:2" ht="12.75">
      <c r="A2468" t="s">
        <v>5716</v>
      </c>
      <c r="B2468" t="s">
        <v>5717</v>
      </c>
    </row>
    <row r="2469" spans="1:2" ht="12.75">
      <c r="A2469" t="s">
        <v>5718</v>
      </c>
      <c r="B2469" t="s">
        <v>5719</v>
      </c>
    </row>
    <row r="2470" spans="1:2" ht="12.75">
      <c r="A2470" t="s">
        <v>5720</v>
      </c>
      <c r="B2470" t="s">
        <v>5721</v>
      </c>
    </row>
    <row r="2471" spans="1:2" ht="12.75">
      <c r="A2471" t="s">
        <v>5722</v>
      </c>
      <c r="B2471" t="s">
        <v>5723</v>
      </c>
    </row>
    <row r="2472" spans="1:2" ht="12.75">
      <c r="A2472" t="s">
        <v>5724</v>
      </c>
      <c r="B2472" t="s">
        <v>5725</v>
      </c>
    </row>
    <row r="2473" spans="1:2" ht="12.75">
      <c r="A2473" t="s">
        <v>5726</v>
      </c>
      <c r="B2473" t="s">
        <v>5727</v>
      </c>
    </row>
    <row r="2474" spans="1:2" ht="12.75">
      <c r="A2474" t="s">
        <v>5728</v>
      </c>
      <c r="B2474" t="s">
        <v>5729</v>
      </c>
    </row>
    <row r="2475" spans="1:2" ht="12.75">
      <c r="A2475" t="s">
        <v>5730</v>
      </c>
      <c r="B2475" t="s">
        <v>5731</v>
      </c>
    </row>
    <row r="2476" spans="1:2" ht="12.75">
      <c r="A2476" t="s">
        <v>5732</v>
      </c>
      <c r="B2476" t="s">
        <v>5733</v>
      </c>
    </row>
    <row r="2477" spans="1:2" ht="12.75">
      <c r="A2477" t="s">
        <v>5734</v>
      </c>
      <c r="B2477" t="s">
        <v>5735</v>
      </c>
    </row>
    <row r="2478" spans="1:2" ht="12.75">
      <c r="A2478" t="s">
        <v>5736</v>
      </c>
      <c r="B2478" t="s">
        <v>5737</v>
      </c>
    </row>
    <row r="2479" spans="1:2" ht="12.75">
      <c r="A2479" t="s">
        <v>5738</v>
      </c>
      <c r="B2479" t="s">
        <v>5739</v>
      </c>
    </row>
    <row r="2480" spans="1:2" ht="12.75">
      <c r="A2480" t="s">
        <v>5740</v>
      </c>
      <c r="B2480" t="s">
        <v>5741</v>
      </c>
    </row>
    <row r="2481" spans="1:2" ht="12.75">
      <c r="A2481" t="s">
        <v>5742</v>
      </c>
      <c r="B2481" t="s">
        <v>5743</v>
      </c>
    </row>
    <row r="2482" spans="1:2" ht="12.75">
      <c r="A2482" t="s">
        <v>5744</v>
      </c>
      <c r="B2482" t="s">
        <v>5745</v>
      </c>
    </row>
    <row r="2483" spans="1:2" ht="12.75">
      <c r="A2483" t="s">
        <v>5746</v>
      </c>
      <c r="B2483" t="s">
        <v>5747</v>
      </c>
    </row>
    <row r="2484" spans="1:2" ht="12.75">
      <c r="A2484" t="s">
        <v>5748</v>
      </c>
      <c r="B2484" t="s">
        <v>5749</v>
      </c>
    </row>
    <row r="2485" spans="1:2" ht="12.75">
      <c r="A2485" t="s">
        <v>5750</v>
      </c>
      <c r="B2485" t="s">
        <v>5751</v>
      </c>
    </row>
    <row r="2486" spans="1:2" ht="12.75">
      <c r="A2486" t="s">
        <v>5752</v>
      </c>
      <c r="B2486" t="s">
        <v>5753</v>
      </c>
    </row>
    <row r="2487" spans="1:2" ht="12.75">
      <c r="A2487" t="s">
        <v>5754</v>
      </c>
      <c r="B2487" t="s">
        <v>5755</v>
      </c>
    </row>
    <row r="2488" spans="1:2" ht="12.75">
      <c r="A2488" t="s">
        <v>5756</v>
      </c>
      <c r="B2488" t="s">
        <v>5757</v>
      </c>
    </row>
    <row r="2489" spans="1:2" ht="12.75">
      <c r="A2489" t="s">
        <v>5758</v>
      </c>
      <c r="B2489" t="s">
        <v>5759</v>
      </c>
    </row>
    <row r="2490" spans="1:2" ht="12.75">
      <c r="A2490" t="s">
        <v>5760</v>
      </c>
      <c r="B2490" t="s">
        <v>5761</v>
      </c>
    </row>
    <row r="2491" spans="1:2" ht="12.75">
      <c r="A2491" t="s">
        <v>5762</v>
      </c>
      <c r="B2491" t="s">
        <v>5763</v>
      </c>
    </row>
    <row r="2492" spans="1:2" ht="12.75">
      <c r="A2492" t="s">
        <v>5764</v>
      </c>
      <c r="B2492" t="s">
        <v>5765</v>
      </c>
    </row>
    <row r="2493" spans="1:2" ht="12.75">
      <c r="A2493" t="s">
        <v>5766</v>
      </c>
      <c r="B2493" t="s">
        <v>5767</v>
      </c>
    </row>
    <row r="2494" spans="1:2" ht="12.75">
      <c r="A2494" t="s">
        <v>5768</v>
      </c>
      <c r="B2494" t="s">
        <v>5769</v>
      </c>
    </row>
    <row r="2495" spans="1:2" ht="12.75">
      <c r="A2495" t="s">
        <v>5770</v>
      </c>
      <c r="B2495" t="s">
        <v>5771</v>
      </c>
    </row>
    <row r="2496" spans="1:2" ht="12.75">
      <c r="A2496" t="s">
        <v>5772</v>
      </c>
      <c r="B2496" t="s">
        <v>5773</v>
      </c>
    </row>
    <row r="2497" spans="1:2" ht="12.75">
      <c r="A2497" t="s">
        <v>5774</v>
      </c>
      <c r="B2497" t="s">
        <v>5775</v>
      </c>
    </row>
    <row r="2498" spans="1:2" ht="12.75">
      <c r="A2498" t="s">
        <v>5776</v>
      </c>
      <c r="B2498" t="s">
        <v>5777</v>
      </c>
    </row>
    <row r="2499" spans="1:2" ht="12.75">
      <c r="A2499" t="s">
        <v>5778</v>
      </c>
      <c r="B2499" t="s">
        <v>5779</v>
      </c>
    </row>
    <row r="2500" spans="1:2" ht="12.75">
      <c r="A2500" t="s">
        <v>5780</v>
      </c>
      <c r="B2500" t="s">
        <v>5781</v>
      </c>
    </row>
    <row r="2501" spans="1:2" ht="12.75">
      <c r="A2501" t="s">
        <v>5782</v>
      </c>
      <c r="B2501" t="s">
        <v>5783</v>
      </c>
    </row>
    <row r="2502" spans="1:2" ht="12.75">
      <c r="A2502" t="s">
        <v>5784</v>
      </c>
      <c r="B2502" t="s">
        <v>5785</v>
      </c>
    </row>
    <row r="2503" spans="1:2" ht="12.75">
      <c r="A2503" t="s">
        <v>5786</v>
      </c>
      <c r="B2503" t="s">
        <v>5787</v>
      </c>
    </row>
    <row r="2504" spans="1:2" ht="12.75">
      <c r="A2504" t="s">
        <v>5788</v>
      </c>
      <c r="B2504" t="s">
        <v>5789</v>
      </c>
    </row>
    <row r="2505" spans="1:2" ht="12.75">
      <c r="A2505" t="s">
        <v>5790</v>
      </c>
      <c r="B2505" t="s">
        <v>5791</v>
      </c>
    </row>
    <row r="2506" spans="1:2" ht="12.75">
      <c r="A2506" t="s">
        <v>5792</v>
      </c>
      <c r="B2506" t="s">
        <v>5793</v>
      </c>
    </row>
    <row r="2507" spans="1:2" ht="12.75">
      <c r="A2507" t="s">
        <v>5794</v>
      </c>
      <c r="B2507" t="s">
        <v>5795</v>
      </c>
    </row>
    <row r="2508" spans="1:2" ht="12.75">
      <c r="A2508" t="s">
        <v>5796</v>
      </c>
      <c r="B2508" t="s">
        <v>5797</v>
      </c>
    </row>
    <row r="2509" spans="1:2" ht="12.75">
      <c r="A2509" t="s">
        <v>5798</v>
      </c>
      <c r="B2509" t="s">
        <v>5799</v>
      </c>
    </row>
    <row r="2510" spans="1:2" ht="12.75">
      <c r="A2510" t="s">
        <v>5800</v>
      </c>
      <c r="B2510" t="s">
        <v>5801</v>
      </c>
    </row>
    <row r="2511" spans="1:2" ht="12.75">
      <c r="A2511" t="s">
        <v>5802</v>
      </c>
      <c r="B2511" t="s">
        <v>5803</v>
      </c>
    </row>
    <row r="2512" spans="1:2" ht="12.75">
      <c r="A2512" t="s">
        <v>5804</v>
      </c>
      <c r="B2512" t="s">
        <v>5805</v>
      </c>
    </row>
    <row r="2513" spans="1:2" ht="12.75">
      <c r="A2513" t="s">
        <v>5806</v>
      </c>
      <c r="B2513" t="s">
        <v>5807</v>
      </c>
    </row>
    <row r="2514" spans="1:2" ht="12.75">
      <c r="A2514" t="s">
        <v>5808</v>
      </c>
      <c r="B2514" t="s">
        <v>5809</v>
      </c>
    </row>
    <row r="2515" spans="1:2" ht="12.75">
      <c r="A2515" t="s">
        <v>5810</v>
      </c>
      <c r="B2515" t="s">
        <v>5811</v>
      </c>
    </row>
    <row r="2516" spans="1:2" ht="12.75">
      <c r="A2516" t="s">
        <v>5812</v>
      </c>
      <c r="B2516" t="s">
        <v>5813</v>
      </c>
    </row>
    <row r="2517" spans="1:2" ht="12.75">
      <c r="A2517" t="s">
        <v>5814</v>
      </c>
      <c r="B2517" t="s">
        <v>5815</v>
      </c>
    </row>
    <row r="2518" spans="1:2" ht="12.75">
      <c r="A2518" t="s">
        <v>5816</v>
      </c>
      <c r="B2518" t="s">
        <v>5817</v>
      </c>
    </row>
    <row r="2519" spans="1:2" ht="12.75">
      <c r="A2519" t="s">
        <v>5818</v>
      </c>
      <c r="B2519" t="s">
        <v>5819</v>
      </c>
    </row>
    <row r="2520" spans="1:2" ht="12.75">
      <c r="A2520" t="s">
        <v>5820</v>
      </c>
      <c r="B2520" t="s">
        <v>5821</v>
      </c>
    </row>
    <row r="2521" spans="1:2" ht="12.75">
      <c r="A2521" t="s">
        <v>5822</v>
      </c>
      <c r="B2521" t="s">
        <v>5823</v>
      </c>
    </row>
    <row r="2522" spans="1:2" ht="12.75">
      <c r="A2522" t="s">
        <v>5824</v>
      </c>
      <c r="B2522" t="s">
        <v>5825</v>
      </c>
    </row>
    <row r="2523" spans="1:2" ht="12.75">
      <c r="A2523" t="s">
        <v>5826</v>
      </c>
      <c r="B2523" t="s">
        <v>5827</v>
      </c>
    </row>
    <row r="2524" spans="1:2" ht="12.75">
      <c r="A2524" t="s">
        <v>5828</v>
      </c>
      <c r="B2524" t="s">
        <v>5829</v>
      </c>
    </row>
    <row r="2525" spans="1:2" ht="12.75">
      <c r="A2525" t="s">
        <v>5830</v>
      </c>
      <c r="B2525" t="s">
        <v>5831</v>
      </c>
    </row>
    <row r="2526" spans="1:2" ht="12.75">
      <c r="A2526" t="s">
        <v>5832</v>
      </c>
      <c r="B2526" t="s">
        <v>5833</v>
      </c>
    </row>
    <row r="2527" spans="1:2" ht="12.75">
      <c r="A2527" t="s">
        <v>5834</v>
      </c>
      <c r="B2527" t="s">
        <v>5835</v>
      </c>
    </row>
    <row r="2528" spans="1:2" ht="12.75">
      <c r="A2528" t="s">
        <v>5836</v>
      </c>
      <c r="B2528" t="s">
        <v>5837</v>
      </c>
    </row>
    <row r="2529" spans="1:2" ht="12.75">
      <c r="A2529" t="s">
        <v>5838</v>
      </c>
      <c r="B2529" t="s">
        <v>5839</v>
      </c>
    </row>
    <row r="2530" spans="1:2" ht="12.75">
      <c r="A2530" t="s">
        <v>5840</v>
      </c>
      <c r="B2530" t="s">
        <v>5841</v>
      </c>
    </row>
    <row r="2531" spans="1:2" ht="12.75">
      <c r="A2531" t="s">
        <v>5842</v>
      </c>
      <c r="B2531" t="s">
        <v>5843</v>
      </c>
    </row>
    <row r="2532" spans="1:2" ht="12.75">
      <c r="A2532" t="s">
        <v>5844</v>
      </c>
      <c r="B2532" t="s">
        <v>5845</v>
      </c>
    </row>
    <row r="2533" spans="1:2" ht="12.75">
      <c r="A2533" t="s">
        <v>5846</v>
      </c>
      <c r="B2533" t="s">
        <v>5847</v>
      </c>
    </row>
    <row r="2534" spans="1:2" ht="12.75">
      <c r="A2534" t="s">
        <v>5848</v>
      </c>
      <c r="B2534" t="s">
        <v>5849</v>
      </c>
    </row>
    <row r="2535" spans="1:2" ht="12.75">
      <c r="A2535" t="s">
        <v>5850</v>
      </c>
      <c r="B2535" t="s">
        <v>5851</v>
      </c>
    </row>
    <row r="2536" spans="1:2" ht="12.75">
      <c r="A2536" t="s">
        <v>5852</v>
      </c>
      <c r="B2536" t="s">
        <v>5853</v>
      </c>
    </row>
    <row r="2537" spans="1:2" ht="12.75">
      <c r="A2537" t="s">
        <v>5854</v>
      </c>
      <c r="B2537" t="s">
        <v>5855</v>
      </c>
    </row>
    <row r="2538" spans="1:2" ht="12.75">
      <c r="A2538" t="s">
        <v>5856</v>
      </c>
      <c r="B2538" t="s">
        <v>5857</v>
      </c>
    </row>
    <row r="2539" spans="1:2" ht="12.75">
      <c r="A2539" t="s">
        <v>5858</v>
      </c>
      <c r="B2539" t="s">
        <v>5859</v>
      </c>
    </row>
    <row r="2540" spans="1:2" ht="12.75">
      <c r="A2540" t="s">
        <v>5860</v>
      </c>
      <c r="B2540" t="s">
        <v>5861</v>
      </c>
    </row>
    <row r="2541" spans="1:2" ht="12.75">
      <c r="A2541" t="s">
        <v>5862</v>
      </c>
      <c r="B2541" t="s">
        <v>5863</v>
      </c>
    </row>
    <row r="2542" spans="1:2" ht="12.75">
      <c r="A2542" t="s">
        <v>5864</v>
      </c>
      <c r="B2542" t="s">
        <v>5865</v>
      </c>
    </row>
    <row r="2543" spans="1:2" ht="12.75">
      <c r="A2543" t="s">
        <v>5866</v>
      </c>
      <c r="B2543" t="s">
        <v>5867</v>
      </c>
    </row>
    <row r="2544" spans="1:2" ht="12.75">
      <c r="A2544" t="s">
        <v>5868</v>
      </c>
      <c r="B2544" t="s">
        <v>5869</v>
      </c>
    </row>
    <row r="2545" spans="1:2" ht="12.75">
      <c r="A2545" t="s">
        <v>5870</v>
      </c>
      <c r="B2545" t="s">
        <v>5871</v>
      </c>
    </row>
    <row r="2546" spans="1:2" ht="12.75">
      <c r="A2546" t="s">
        <v>5872</v>
      </c>
      <c r="B2546" t="s">
        <v>5873</v>
      </c>
    </row>
    <row r="2547" spans="1:2" ht="12.75">
      <c r="A2547" t="s">
        <v>5874</v>
      </c>
      <c r="B2547" t="s">
        <v>5875</v>
      </c>
    </row>
    <row r="2548" spans="1:2" ht="12.75">
      <c r="A2548" t="s">
        <v>5876</v>
      </c>
      <c r="B2548" t="s">
        <v>5877</v>
      </c>
    </row>
    <row r="2549" spans="1:2" ht="12.75">
      <c r="A2549" t="s">
        <v>5878</v>
      </c>
      <c r="B2549" t="s">
        <v>5879</v>
      </c>
    </row>
    <row r="2550" spans="1:2" ht="12.75">
      <c r="A2550" t="s">
        <v>5880</v>
      </c>
      <c r="B2550" t="s">
        <v>5881</v>
      </c>
    </row>
    <row r="2551" spans="1:2" ht="12.75">
      <c r="A2551" t="s">
        <v>5882</v>
      </c>
      <c r="B2551" t="s">
        <v>5883</v>
      </c>
    </row>
    <row r="2552" spans="1:2" ht="12.75">
      <c r="A2552" t="s">
        <v>5884</v>
      </c>
      <c r="B2552" t="s">
        <v>5885</v>
      </c>
    </row>
    <row r="2553" spans="1:2" ht="12.75">
      <c r="A2553" t="s">
        <v>5886</v>
      </c>
      <c r="B2553" t="s">
        <v>5887</v>
      </c>
    </row>
    <row r="2554" spans="1:2" ht="12.75">
      <c r="A2554" t="s">
        <v>5888</v>
      </c>
      <c r="B2554" t="s">
        <v>5889</v>
      </c>
    </row>
    <row r="2555" spans="1:2" ht="12.75">
      <c r="A2555" t="s">
        <v>5890</v>
      </c>
      <c r="B2555" t="s">
        <v>5891</v>
      </c>
    </row>
    <row r="2556" spans="1:2" ht="12.75">
      <c r="A2556" t="s">
        <v>5892</v>
      </c>
      <c r="B2556" t="s">
        <v>5893</v>
      </c>
    </row>
    <row r="2557" spans="1:2" ht="12.75">
      <c r="A2557" t="s">
        <v>5894</v>
      </c>
      <c r="B2557" t="s">
        <v>5895</v>
      </c>
    </row>
    <row r="2558" spans="1:2" ht="12.75">
      <c r="A2558" t="s">
        <v>5896</v>
      </c>
      <c r="B2558" t="s">
        <v>5897</v>
      </c>
    </row>
    <row r="2559" spans="1:2" ht="12.75">
      <c r="A2559" t="s">
        <v>5898</v>
      </c>
      <c r="B2559" t="s">
        <v>5899</v>
      </c>
    </row>
    <row r="2560" spans="1:2" ht="12.75">
      <c r="A2560" t="s">
        <v>5900</v>
      </c>
      <c r="B2560" t="s">
        <v>5901</v>
      </c>
    </row>
    <row r="2561" spans="1:2" ht="12.75">
      <c r="A2561" t="s">
        <v>5902</v>
      </c>
      <c r="B2561" t="s">
        <v>5903</v>
      </c>
    </row>
    <row r="2562" spans="1:2" ht="12.75">
      <c r="A2562" t="s">
        <v>5904</v>
      </c>
      <c r="B2562" t="s">
        <v>5905</v>
      </c>
    </row>
    <row r="2563" spans="1:2" ht="12.75">
      <c r="A2563" t="s">
        <v>5906</v>
      </c>
      <c r="B2563" t="s">
        <v>5907</v>
      </c>
    </row>
    <row r="2564" spans="1:2" ht="12.75">
      <c r="A2564" t="s">
        <v>5908</v>
      </c>
      <c r="B2564" t="s">
        <v>5909</v>
      </c>
    </row>
    <row r="2565" spans="1:2" ht="12.75">
      <c r="A2565" t="s">
        <v>5910</v>
      </c>
      <c r="B2565" t="s">
        <v>5911</v>
      </c>
    </row>
    <row r="2566" spans="1:2" ht="12.75">
      <c r="A2566" t="s">
        <v>5912</v>
      </c>
      <c r="B2566" t="s">
        <v>5913</v>
      </c>
    </row>
    <row r="2567" spans="1:2" ht="12.75">
      <c r="A2567" t="s">
        <v>5914</v>
      </c>
      <c r="B2567" t="s">
        <v>5915</v>
      </c>
    </row>
    <row r="2568" spans="1:2" ht="12.75">
      <c r="A2568" t="s">
        <v>5916</v>
      </c>
      <c r="B2568" t="s">
        <v>5917</v>
      </c>
    </row>
    <row r="2569" spans="1:2" ht="12.75">
      <c r="A2569" t="s">
        <v>5918</v>
      </c>
      <c r="B2569" t="s">
        <v>5919</v>
      </c>
    </row>
    <row r="2570" spans="1:2" ht="12.75">
      <c r="A2570" t="s">
        <v>5920</v>
      </c>
      <c r="B2570" t="s">
        <v>5921</v>
      </c>
    </row>
    <row r="2571" spans="1:2" ht="12.75">
      <c r="A2571" t="s">
        <v>5922</v>
      </c>
      <c r="B2571" t="s">
        <v>5923</v>
      </c>
    </row>
    <row r="2572" spans="1:2" ht="12.75">
      <c r="A2572" t="s">
        <v>5924</v>
      </c>
      <c r="B2572" t="s">
        <v>5925</v>
      </c>
    </row>
    <row r="2573" spans="1:2" ht="12.75">
      <c r="A2573" t="s">
        <v>5926</v>
      </c>
      <c r="B2573" t="s">
        <v>5927</v>
      </c>
    </row>
    <row r="2574" spans="1:2" ht="12.75">
      <c r="A2574" t="s">
        <v>5928</v>
      </c>
      <c r="B2574" t="s">
        <v>5929</v>
      </c>
    </row>
    <row r="2575" spans="1:2" ht="12.75">
      <c r="A2575" t="s">
        <v>5930</v>
      </c>
      <c r="B2575" t="s">
        <v>5931</v>
      </c>
    </row>
    <row r="2576" spans="1:2" ht="12.75">
      <c r="A2576" t="s">
        <v>5932</v>
      </c>
      <c r="B2576" t="s">
        <v>5933</v>
      </c>
    </row>
    <row r="2577" spans="1:2" ht="12.75">
      <c r="A2577" t="s">
        <v>5934</v>
      </c>
      <c r="B2577" t="s">
        <v>5935</v>
      </c>
    </row>
    <row r="2578" spans="1:2" ht="12.75">
      <c r="A2578" t="s">
        <v>5936</v>
      </c>
      <c r="B2578" t="s">
        <v>5937</v>
      </c>
    </row>
    <row r="2579" spans="1:2" ht="12.75">
      <c r="A2579" t="s">
        <v>5938</v>
      </c>
      <c r="B2579" t="s">
        <v>5939</v>
      </c>
    </row>
    <row r="2580" spans="1:2" ht="12.75">
      <c r="A2580" t="s">
        <v>5940</v>
      </c>
      <c r="B2580" t="s">
        <v>5941</v>
      </c>
    </row>
    <row r="2581" spans="1:2" ht="12.75">
      <c r="A2581" t="s">
        <v>5942</v>
      </c>
      <c r="B2581" t="s">
        <v>5943</v>
      </c>
    </row>
    <row r="2582" spans="1:2" ht="12.75">
      <c r="A2582" t="s">
        <v>5944</v>
      </c>
      <c r="B2582" t="s">
        <v>5945</v>
      </c>
    </row>
    <row r="2583" spans="1:2" ht="12.75">
      <c r="A2583" t="s">
        <v>5946</v>
      </c>
      <c r="B2583" t="s">
        <v>5947</v>
      </c>
    </row>
    <row r="2584" spans="1:2" ht="12.75">
      <c r="A2584" t="s">
        <v>5948</v>
      </c>
      <c r="B2584" t="s">
        <v>5949</v>
      </c>
    </row>
    <row r="2585" spans="1:2" ht="12.75">
      <c r="A2585" t="s">
        <v>5950</v>
      </c>
      <c r="B2585" t="s">
        <v>5951</v>
      </c>
    </row>
    <row r="2586" spans="1:2" ht="12.75">
      <c r="A2586" t="s">
        <v>5952</v>
      </c>
      <c r="B2586" t="s">
        <v>5953</v>
      </c>
    </row>
    <row r="2587" spans="1:2" ht="12.75">
      <c r="A2587" t="s">
        <v>5954</v>
      </c>
      <c r="B2587" t="s">
        <v>5955</v>
      </c>
    </row>
    <row r="2588" spans="1:2" ht="12.75">
      <c r="A2588" t="s">
        <v>5956</v>
      </c>
      <c r="B2588" t="s">
        <v>5957</v>
      </c>
    </row>
    <row r="2589" spans="1:2" ht="12.75">
      <c r="A2589" t="s">
        <v>5958</v>
      </c>
      <c r="B2589" t="s">
        <v>5959</v>
      </c>
    </row>
    <row r="2590" spans="1:2" ht="12.75">
      <c r="A2590" t="s">
        <v>5960</v>
      </c>
      <c r="B2590" t="s">
        <v>5961</v>
      </c>
    </row>
    <row r="2591" spans="1:2" ht="12.75">
      <c r="A2591" t="s">
        <v>5962</v>
      </c>
      <c r="B2591" t="s">
        <v>5963</v>
      </c>
    </row>
    <row r="2592" spans="1:2" ht="12.75">
      <c r="A2592" t="s">
        <v>5964</v>
      </c>
      <c r="B2592" t="s">
        <v>5965</v>
      </c>
    </row>
    <row r="2593" spans="1:2" ht="12.75">
      <c r="A2593" t="s">
        <v>5966</v>
      </c>
      <c r="B2593" t="s">
        <v>5967</v>
      </c>
    </row>
    <row r="2594" spans="1:2" ht="12.75">
      <c r="A2594" t="s">
        <v>5968</v>
      </c>
      <c r="B2594" t="s">
        <v>5969</v>
      </c>
    </row>
    <row r="2595" spans="1:2" ht="12.75">
      <c r="A2595" t="s">
        <v>5970</v>
      </c>
      <c r="B2595" t="s">
        <v>5971</v>
      </c>
    </row>
    <row r="2596" spans="1:2" ht="12.75">
      <c r="A2596" t="s">
        <v>5972</v>
      </c>
      <c r="B2596" t="s">
        <v>5973</v>
      </c>
    </row>
    <row r="2597" spans="1:2" ht="12.75">
      <c r="A2597" t="s">
        <v>5974</v>
      </c>
      <c r="B2597" t="s">
        <v>5975</v>
      </c>
    </row>
    <row r="2598" spans="1:2" ht="12.75">
      <c r="A2598" t="s">
        <v>5976</v>
      </c>
      <c r="B2598" t="s">
        <v>5977</v>
      </c>
    </row>
    <row r="2599" spans="1:2" ht="12.75">
      <c r="A2599" t="s">
        <v>5978</v>
      </c>
      <c r="B2599" t="s">
        <v>5979</v>
      </c>
    </row>
    <row r="2600" spans="1:2" ht="12.75">
      <c r="A2600" t="s">
        <v>5980</v>
      </c>
      <c r="B2600" t="s">
        <v>5981</v>
      </c>
    </row>
    <row r="2601" spans="1:2" ht="12.75">
      <c r="A2601" t="s">
        <v>5982</v>
      </c>
      <c r="B2601" t="s">
        <v>5983</v>
      </c>
    </row>
    <row r="2602" spans="1:2" ht="12.75">
      <c r="A2602" t="s">
        <v>5984</v>
      </c>
      <c r="B2602" t="s">
        <v>5985</v>
      </c>
    </row>
    <row r="2603" spans="1:2" ht="12.75">
      <c r="A2603" t="s">
        <v>5986</v>
      </c>
      <c r="B2603" t="s">
        <v>5987</v>
      </c>
    </row>
    <row r="2604" spans="1:2" ht="12.75">
      <c r="A2604" t="s">
        <v>5988</v>
      </c>
      <c r="B2604" t="s">
        <v>5989</v>
      </c>
    </row>
    <row r="2605" spans="1:2" ht="12.75">
      <c r="A2605" t="s">
        <v>5990</v>
      </c>
      <c r="B2605" t="s">
        <v>5991</v>
      </c>
    </row>
    <row r="2606" spans="1:2" ht="12.75">
      <c r="A2606" t="s">
        <v>5992</v>
      </c>
      <c r="B2606" t="s">
        <v>5993</v>
      </c>
    </row>
    <row r="2607" spans="1:2" ht="12.75">
      <c r="A2607" t="s">
        <v>5994</v>
      </c>
      <c r="B2607" t="s">
        <v>5995</v>
      </c>
    </row>
    <row r="2608" spans="1:2" ht="12.75">
      <c r="A2608" t="s">
        <v>5996</v>
      </c>
      <c r="B2608" t="s">
        <v>5997</v>
      </c>
    </row>
    <row r="2609" spans="1:2" ht="12.75">
      <c r="A2609" t="s">
        <v>5998</v>
      </c>
      <c r="B2609" t="s">
        <v>5999</v>
      </c>
    </row>
    <row r="2610" spans="1:2" ht="12.75">
      <c r="A2610" t="s">
        <v>6000</v>
      </c>
      <c r="B2610" t="s">
        <v>6001</v>
      </c>
    </row>
    <row r="2611" spans="1:2" ht="12.75">
      <c r="A2611" t="s">
        <v>6002</v>
      </c>
      <c r="B2611" t="s">
        <v>6003</v>
      </c>
    </row>
    <row r="2612" spans="1:2" ht="12.75">
      <c r="A2612" t="s">
        <v>6004</v>
      </c>
      <c r="B2612" t="s">
        <v>6005</v>
      </c>
    </row>
    <row r="2613" spans="1:2" ht="12.75">
      <c r="A2613" t="s">
        <v>6006</v>
      </c>
      <c r="B2613" t="s">
        <v>6007</v>
      </c>
    </row>
    <row r="2614" spans="1:2" ht="12.75">
      <c r="A2614" t="s">
        <v>6008</v>
      </c>
      <c r="B2614" t="s">
        <v>6009</v>
      </c>
    </row>
    <row r="2615" spans="1:2" ht="12.75">
      <c r="A2615" t="s">
        <v>6010</v>
      </c>
      <c r="B2615" t="s">
        <v>6011</v>
      </c>
    </row>
    <row r="2616" spans="1:2" ht="12.75">
      <c r="A2616" t="s">
        <v>6012</v>
      </c>
      <c r="B2616" t="s">
        <v>6013</v>
      </c>
    </row>
    <row r="2617" spans="1:2" ht="12.75">
      <c r="A2617" t="s">
        <v>6014</v>
      </c>
      <c r="B2617" t="s">
        <v>6015</v>
      </c>
    </row>
    <row r="2618" spans="1:2" ht="12.75">
      <c r="A2618" t="s">
        <v>6016</v>
      </c>
      <c r="B2618" t="s">
        <v>6017</v>
      </c>
    </row>
    <row r="2619" spans="1:2" ht="12.75">
      <c r="A2619" t="s">
        <v>6018</v>
      </c>
      <c r="B2619" t="s">
        <v>6019</v>
      </c>
    </row>
    <row r="2620" spans="1:2" ht="12.75">
      <c r="A2620" t="s">
        <v>6020</v>
      </c>
      <c r="B2620" t="s">
        <v>6021</v>
      </c>
    </row>
    <row r="2621" spans="1:2" ht="12.75">
      <c r="A2621" t="s">
        <v>6022</v>
      </c>
      <c r="B2621" t="s">
        <v>6023</v>
      </c>
    </row>
    <row r="2622" spans="1:2" ht="12.75">
      <c r="A2622" t="s">
        <v>6024</v>
      </c>
      <c r="B2622" t="s">
        <v>6025</v>
      </c>
    </row>
    <row r="2623" spans="1:2" ht="12.75">
      <c r="A2623" t="s">
        <v>6026</v>
      </c>
      <c r="B2623" t="s">
        <v>6027</v>
      </c>
    </row>
    <row r="2624" spans="1:2" ht="12.75">
      <c r="A2624" t="s">
        <v>6028</v>
      </c>
      <c r="B2624" t="s">
        <v>6029</v>
      </c>
    </row>
    <row r="2625" spans="1:2" ht="12.75">
      <c r="A2625" t="s">
        <v>6030</v>
      </c>
      <c r="B2625" t="s">
        <v>6031</v>
      </c>
    </row>
    <row r="2626" spans="1:2" ht="12.75">
      <c r="A2626" t="s">
        <v>6032</v>
      </c>
      <c r="B2626" t="s">
        <v>6033</v>
      </c>
    </row>
    <row r="2627" spans="1:2" ht="12.75">
      <c r="A2627" t="s">
        <v>6034</v>
      </c>
      <c r="B2627" t="s">
        <v>6035</v>
      </c>
    </row>
    <row r="2628" spans="1:2" ht="12.75">
      <c r="A2628" t="s">
        <v>6036</v>
      </c>
      <c r="B2628" t="s">
        <v>6037</v>
      </c>
    </row>
    <row r="2629" spans="1:2" ht="12.75">
      <c r="A2629" t="s">
        <v>6038</v>
      </c>
      <c r="B2629" t="s">
        <v>6039</v>
      </c>
    </row>
    <row r="2630" spans="1:2" ht="12.75">
      <c r="A2630" t="s">
        <v>6040</v>
      </c>
      <c r="B2630" t="s">
        <v>6041</v>
      </c>
    </row>
    <row r="2631" spans="1:2" ht="12.75">
      <c r="A2631" t="s">
        <v>6042</v>
      </c>
      <c r="B2631" t="s">
        <v>6043</v>
      </c>
    </row>
    <row r="2632" spans="1:2" ht="12.75">
      <c r="A2632" t="s">
        <v>6044</v>
      </c>
      <c r="B2632" t="s">
        <v>6045</v>
      </c>
    </row>
    <row r="2633" spans="1:2" ht="12.75">
      <c r="A2633" t="s">
        <v>6046</v>
      </c>
      <c r="B2633" t="s">
        <v>6047</v>
      </c>
    </row>
    <row r="2634" spans="1:2" ht="12.75">
      <c r="A2634" t="s">
        <v>6048</v>
      </c>
      <c r="B2634" t="s">
        <v>6049</v>
      </c>
    </row>
    <row r="2635" spans="1:2" ht="12.75">
      <c r="A2635" t="s">
        <v>6050</v>
      </c>
      <c r="B2635" t="s">
        <v>6051</v>
      </c>
    </row>
    <row r="2636" spans="1:2" ht="12.75">
      <c r="A2636" t="s">
        <v>6052</v>
      </c>
      <c r="B2636" t="s">
        <v>6053</v>
      </c>
    </row>
    <row r="2637" spans="1:2" ht="12.75">
      <c r="A2637" t="s">
        <v>6054</v>
      </c>
      <c r="B2637" t="s">
        <v>6055</v>
      </c>
    </row>
    <row r="2638" spans="1:2" ht="12.75">
      <c r="A2638" t="s">
        <v>6056</v>
      </c>
      <c r="B2638" t="s">
        <v>6057</v>
      </c>
    </row>
    <row r="2639" spans="1:2" ht="12.75">
      <c r="A2639" t="s">
        <v>6058</v>
      </c>
      <c r="B2639" t="s">
        <v>6059</v>
      </c>
    </row>
    <row r="2640" spans="1:2" ht="12.75">
      <c r="A2640" t="s">
        <v>6060</v>
      </c>
      <c r="B2640" t="s">
        <v>6061</v>
      </c>
    </row>
    <row r="2641" spans="1:2" ht="12.75">
      <c r="A2641" t="s">
        <v>6062</v>
      </c>
      <c r="B2641" t="s">
        <v>6063</v>
      </c>
    </row>
    <row r="2642" spans="1:2" ht="12.75">
      <c r="A2642" t="s">
        <v>6064</v>
      </c>
      <c r="B2642" t="s">
        <v>6065</v>
      </c>
    </row>
    <row r="2643" spans="1:2" ht="12.75">
      <c r="A2643" t="s">
        <v>6066</v>
      </c>
      <c r="B2643" t="s">
        <v>6067</v>
      </c>
    </row>
    <row r="2644" spans="1:2" ht="12.75">
      <c r="A2644" t="s">
        <v>6068</v>
      </c>
      <c r="B2644" t="s">
        <v>6069</v>
      </c>
    </row>
    <row r="2645" spans="1:2" ht="12.75">
      <c r="A2645" t="s">
        <v>6070</v>
      </c>
      <c r="B2645" t="s">
        <v>6071</v>
      </c>
    </row>
    <row r="2646" spans="1:2" ht="12.75">
      <c r="A2646" t="s">
        <v>6072</v>
      </c>
      <c r="B2646" t="s">
        <v>6073</v>
      </c>
    </row>
    <row r="2647" spans="1:2" ht="12.75">
      <c r="A2647" t="s">
        <v>6074</v>
      </c>
      <c r="B2647" t="s">
        <v>6075</v>
      </c>
    </row>
    <row r="2648" spans="1:2" ht="12.75">
      <c r="A2648" t="s">
        <v>6076</v>
      </c>
      <c r="B2648" t="s">
        <v>6077</v>
      </c>
    </row>
    <row r="2649" spans="1:2" ht="12.75">
      <c r="A2649" t="s">
        <v>6078</v>
      </c>
      <c r="B2649" t="s">
        <v>6079</v>
      </c>
    </row>
    <row r="2650" spans="1:2" ht="12.75">
      <c r="A2650" t="s">
        <v>6080</v>
      </c>
      <c r="B2650" t="s">
        <v>6081</v>
      </c>
    </row>
    <row r="2651" spans="1:2" ht="12.75">
      <c r="A2651" t="s">
        <v>6082</v>
      </c>
      <c r="B2651" t="s">
        <v>6083</v>
      </c>
    </row>
    <row r="2652" spans="1:2" ht="12.75">
      <c r="A2652" t="s">
        <v>6084</v>
      </c>
      <c r="B2652" t="s">
        <v>6085</v>
      </c>
    </row>
    <row r="2653" spans="1:2" ht="12.75">
      <c r="A2653" t="s">
        <v>6086</v>
      </c>
      <c r="B2653" t="s">
        <v>6087</v>
      </c>
    </row>
    <row r="2654" spans="1:2" ht="12.75">
      <c r="A2654" t="s">
        <v>6088</v>
      </c>
      <c r="B2654" t="s">
        <v>6089</v>
      </c>
    </row>
    <row r="2655" spans="1:2" ht="12.75">
      <c r="A2655" t="s">
        <v>6090</v>
      </c>
      <c r="B2655" t="s">
        <v>6091</v>
      </c>
    </row>
    <row r="2656" spans="1:2" ht="12.75">
      <c r="A2656" t="s">
        <v>6092</v>
      </c>
      <c r="B2656" t="s">
        <v>6093</v>
      </c>
    </row>
    <row r="2657" spans="1:2" ht="12.75">
      <c r="A2657" t="s">
        <v>6094</v>
      </c>
      <c r="B2657" t="s">
        <v>6095</v>
      </c>
    </row>
    <row r="2658" spans="1:2" ht="12.75">
      <c r="A2658" t="s">
        <v>6096</v>
      </c>
      <c r="B2658" t="s">
        <v>6097</v>
      </c>
    </row>
    <row r="2659" spans="1:2" ht="12.75">
      <c r="A2659" t="s">
        <v>6098</v>
      </c>
      <c r="B2659" t="s">
        <v>6099</v>
      </c>
    </row>
    <row r="2660" spans="1:2" ht="12.75">
      <c r="A2660" t="s">
        <v>6100</v>
      </c>
      <c r="B2660" t="s">
        <v>6101</v>
      </c>
    </row>
    <row r="2661" spans="1:2" ht="12.75">
      <c r="A2661" t="s">
        <v>6102</v>
      </c>
      <c r="B2661" t="s">
        <v>6103</v>
      </c>
    </row>
    <row r="2662" spans="1:2" ht="12.75">
      <c r="A2662" t="s">
        <v>6104</v>
      </c>
      <c r="B2662" t="s">
        <v>6105</v>
      </c>
    </row>
    <row r="2663" spans="1:2" ht="12.75">
      <c r="A2663" t="s">
        <v>6106</v>
      </c>
      <c r="B2663" t="s">
        <v>6107</v>
      </c>
    </row>
    <row r="2664" spans="1:2" ht="12.75">
      <c r="A2664" t="s">
        <v>6108</v>
      </c>
      <c r="B2664" t="s">
        <v>6109</v>
      </c>
    </row>
    <row r="2665" spans="1:2" ht="12.75">
      <c r="A2665" t="s">
        <v>6110</v>
      </c>
      <c r="B2665" t="s">
        <v>6111</v>
      </c>
    </row>
    <row r="2666" spans="1:2" ht="12.75">
      <c r="A2666" t="s">
        <v>6112</v>
      </c>
      <c r="B2666" t="s">
        <v>6113</v>
      </c>
    </row>
    <row r="2667" spans="1:2" ht="12.75">
      <c r="A2667" t="s">
        <v>6114</v>
      </c>
      <c r="B2667" t="s">
        <v>6115</v>
      </c>
    </row>
    <row r="2668" spans="1:2" ht="12.75">
      <c r="A2668" t="s">
        <v>6116</v>
      </c>
      <c r="B2668" t="s">
        <v>6117</v>
      </c>
    </row>
    <row r="2669" spans="1:2" ht="12.75">
      <c r="A2669" t="s">
        <v>6118</v>
      </c>
      <c r="B2669" t="s">
        <v>6119</v>
      </c>
    </row>
    <row r="2670" spans="1:2" ht="12.75">
      <c r="A2670" t="s">
        <v>6120</v>
      </c>
      <c r="B2670" t="s">
        <v>6121</v>
      </c>
    </row>
    <row r="2671" spans="1:2" ht="12.75">
      <c r="A2671" t="s">
        <v>6122</v>
      </c>
      <c r="B2671" t="s">
        <v>6123</v>
      </c>
    </row>
    <row r="2672" spans="1:2" ht="12.75">
      <c r="A2672" t="s">
        <v>6124</v>
      </c>
      <c r="B2672" t="s">
        <v>6125</v>
      </c>
    </row>
    <row r="2673" spans="1:2" ht="12.75">
      <c r="A2673" t="s">
        <v>6126</v>
      </c>
      <c r="B2673" t="s">
        <v>6127</v>
      </c>
    </row>
    <row r="2674" spans="1:2" ht="12.75">
      <c r="A2674" t="s">
        <v>6128</v>
      </c>
      <c r="B2674" t="s">
        <v>6129</v>
      </c>
    </row>
    <row r="2675" spans="1:2" ht="12.75">
      <c r="A2675" t="s">
        <v>6130</v>
      </c>
      <c r="B2675" t="s">
        <v>6131</v>
      </c>
    </row>
    <row r="2676" spans="1:2" ht="12.75">
      <c r="A2676" t="s">
        <v>6132</v>
      </c>
      <c r="B2676" t="s">
        <v>6133</v>
      </c>
    </row>
    <row r="2677" spans="1:2" ht="12.75">
      <c r="A2677" t="s">
        <v>6134</v>
      </c>
      <c r="B2677" t="s">
        <v>6135</v>
      </c>
    </row>
    <row r="2678" spans="1:2" ht="12.75">
      <c r="A2678" t="s">
        <v>6136</v>
      </c>
      <c r="B2678" t="s">
        <v>6137</v>
      </c>
    </row>
    <row r="2679" spans="1:2" ht="12.75">
      <c r="A2679" t="s">
        <v>6138</v>
      </c>
      <c r="B2679" t="s">
        <v>6139</v>
      </c>
    </row>
    <row r="2680" spans="1:2" ht="12.75">
      <c r="A2680" t="s">
        <v>6140</v>
      </c>
      <c r="B2680" t="s">
        <v>6141</v>
      </c>
    </row>
    <row r="2681" spans="1:2" ht="12.75">
      <c r="A2681" t="s">
        <v>6142</v>
      </c>
      <c r="B2681" t="s">
        <v>6143</v>
      </c>
    </row>
    <row r="2682" spans="1:2" ht="12.75">
      <c r="A2682" t="s">
        <v>6144</v>
      </c>
      <c r="B2682" t="s">
        <v>6145</v>
      </c>
    </row>
    <row r="2683" spans="1:2" ht="12.75">
      <c r="A2683" t="s">
        <v>6146</v>
      </c>
      <c r="B2683" t="s">
        <v>6147</v>
      </c>
    </row>
    <row r="2684" spans="1:2" ht="12.75">
      <c r="A2684" t="s">
        <v>6148</v>
      </c>
      <c r="B2684" t="s">
        <v>6149</v>
      </c>
    </row>
    <row r="2685" spans="1:2" ht="12.75">
      <c r="A2685" t="s">
        <v>6150</v>
      </c>
      <c r="B2685" t="s">
        <v>6151</v>
      </c>
    </row>
    <row r="2686" spans="1:2" ht="12.75">
      <c r="A2686" t="s">
        <v>6152</v>
      </c>
      <c r="B2686" t="s">
        <v>6153</v>
      </c>
    </row>
    <row r="2687" spans="1:2" ht="12.75">
      <c r="A2687" t="s">
        <v>6154</v>
      </c>
      <c r="B2687" t="s">
        <v>6155</v>
      </c>
    </row>
    <row r="2688" spans="1:2" ht="12.75">
      <c r="A2688" t="s">
        <v>6156</v>
      </c>
      <c r="B2688" t="s">
        <v>6157</v>
      </c>
    </row>
    <row r="2689" spans="1:2" ht="12.75">
      <c r="A2689" t="s">
        <v>6158</v>
      </c>
      <c r="B2689" t="s">
        <v>6159</v>
      </c>
    </row>
    <row r="2690" spans="1:2" ht="12.75">
      <c r="A2690" t="s">
        <v>6160</v>
      </c>
      <c r="B2690" t="s">
        <v>6161</v>
      </c>
    </row>
    <row r="2691" spans="1:2" ht="12.75">
      <c r="A2691" t="s">
        <v>6162</v>
      </c>
      <c r="B2691" t="s">
        <v>6163</v>
      </c>
    </row>
    <row r="2692" spans="1:2" ht="12.75">
      <c r="A2692" t="s">
        <v>6164</v>
      </c>
      <c r="B2692" t="s">
        <v>6165</v>
      </c>
    </row>
    <row r="2693" spans="1:2" ht="12.75">
      <c r="A2693" t="s">
        <v>6166</v>
      </c>
      <c r="B2693" t="s">
        <v>6167</v>
      </c>
    </row>
    <row r="2694" spans="1:2" ht="12.75">
      <c r="A2694" t="s">
        <v>6168</v>
      </c>
      <c r="B2694" t="s">
        <v>6169</v>
      </c>
    </row>
    <row r="2695" spans="1:2" ht="12.75">
      <c r="A2695" t="s">
        <v>6170</v>
      </c>
      <c r="B2695" t="s">
        <v>6171</v>
      </c>
    </row>
    <row r="2696" spans="1:2" ht="12.75">
      <c r="A2696" t="s">
        <v>6172</v>
      </c>
      <c r="B2696" t="s">
        <v>6173</v>
      </c>
    </row>
    <row r="2697" spans="1:2" ht="12.75">
      <c r="A2697" t="s">
        <v>6174</v>
      </c>
      <c r="B2697" t="s">
        <v>6175</v>
      </c>
    </row>
    <row r="2698" spans="1:2" ht="12.75">
      <c r="A2698" t="s">
        <v>6176</v>
      </c>
      <c r="B2698" t="s">
        <v>6177</v>
      </c>
    </row>
    <row r="2699" spans="1:2" ht="12.75">
      <c r="A2699" t="s">
        <v>6178</v>
      </c>
      <c r="B2699" t="s">
        <v>6179</v>
      </c>
    </row>
    <row r="2700" spans="1:2" ht="12.75">
      <c r="A2700" t="s">
        <v>6180</v>
      </c>
      <c r="B2700" t="s">
        <v>6181</v>
      </c>
    </row>
    <row r="2701" spans="1:2" ht="12.75">
      <c r="A2701" t="s">
        <v>6182</v>
      </c>
      <c r="B2701" t="s">
        <v>6183</v>
      </c>
    </row>
    <row r="2702" spans="1:2" ht="12.75">
      <c r="A2702" t="s">
        <v>6184</v>
      </c>
      <c r="B2702" t="s">
        <v>6185</v>
      </c>
    </row>
    <row r="2703" spans="1:2" ht="12.75">
      <c r="A2703" t="s">
        <v>6186</v>
      </c>
      <c r="B2703" t="s">
        <v>6187</v>
      </c>
    </row>
    <row r="2704" spans="1:2" ht="12.75">
      <c r="A2704" t="s">
        <v>6188</v>
      </c>
      <c r="B2704" t="s">
        <v>6189</v>
      </c>
    </row>
    <row r="2705" spans="1:2" ht="12.75">
      <c r="A2705" t="s">
        <v>6190</v>
      </c>
      <c r="B2705" t="s">
        <v>6191</v>
      </c>
    </row>
    <row r="2706" spans="1:2" ht="12.75">
      <c r="A2706" t="s">
        <v>6192</v>
      </c>
      <c r="B2706" t="s">
        <v>6193</v>
      </c>
    </row>
    <row r="2707" spans="1:2" ht="12.75">
      <c r="A2707" t="s">
        <v>6194</v>
      </c>
      <c r="B2707" t="s">
        <v>6195</v>
      </c>
    </row>
    <row r="2708" spans="1:2" ht="12.75">
      <c r="A2708" t="s">
        <v>6196</v>
      </c>
      <c r="B2708" t="s">
        <v>6197</v>
      </c>
    </row>
    <row r="2709" spans="1:2" ht="12.75">
      <c r="A2709" t="s">
        <v>6198</v>
      </c>
      <c r="B2709" t="s">
        <v>6199</v>
      </c>
    </row>
    <row r="2710" spans="1:2" ht="12.75">
      <c r="A2710" t="s">
        <v>6200</v>
      </c>
      <c r="B2710" t="s">
        <v>6201</v>
      </c>
    </row>
    <row r="2711" spans="1:2" ht="12.75">
      <c r="A2711" t="s">
        <v>6202</v>
      </c>
      <c r="B2711" t="s">
        <v>6203</v>
      </c>
    </row>
    <row r="2712" spans="1:2" ht="12.75">
      <c r="A2712" t="s">
        <v>6204</v>
      </c>
      <c r="B2712" t="s">
        <v>6205</v>
      </c>
    </row>
    <row r="2713" spans="1:2" ht="12.75">
      <c r="A2713" t="s">
        <v>6206</v>
      </c>
      <c r="B2713" t="s">
        <v>6207</v>
      </c>
    </row>
    <row r="2714" spans="1:2" ht="12.75">
      <c r="A2714" t="s">
        <v>6208</v>
      </c>
      <c r="B2714" t="s">
        <v>6209</v>
      </c>
    </row>
    <row r="2715" spans="1:2" ht="12.75">
      <c r="A2715" t="s">
        <v>6210</v>
      </c>
      <c r="B2715" t="s">
        <v>6211</v>
      </c>
    </row>
    <row r="2716" spans="1:2" ht="12.75">
      <c r="A2716" t="s">
        <v>6212</v>
      </c>
      <c r="B2716" t="s">
        <v>6213</v>
      </c>
    </row>
    <row r="2717" spans="1:2" ht="12.75">
      <c r="A2717" t="s">
        <v>6214</v>
      </c>
      <c r="B2717" t="s">
        <v>6215</v>
      </c>
    </row>
    <row r="2718" spans="1:2" ht="12.75">
      <c r="A2718" t="s">
        <v>6216</v>
      </c>
      <c r="B2718" t="s">
        <v>6217</v>
      </c>
    </row>
    <row r="2719" spans="1:2" ht="12.75">
      <c r="A2719" t="s">
        <v>6218</v>
      </c>
      <c r="B2719" t="s">
        <v>6219</v>
      </c>
    </row>
    <row r="2720" spans="1:2" ht="12.75">
      <c r="A2720" t="s">
        <v>6220</v>
      </c>
      <c r="B2720" t="s">
        <v>6221</v>
      </c>
    </row>
    <row r="2721" spans="1:2" ht="12.75">
      <c r="A2721" t="s">
        <v>6222</v>
      </c>
      <c r="B2721" t="s">
        <v>6223</v>
      </c>
    </row>
    <row r="2722" spans="1:2" ht="12.75">
      <c r="A2722" t="s">
        <v>6224</v>
      </c>
      <c r="B2722" t="s">
        <v>6225</v>
      </c>
    </row>
    <row r="2723" spans="1:2" ht="12.75">
      <c r="A2723" t="s">
        <v>6226</v>
      </c>
      <c r="B2723" t="s">
        <v>6227</v>
      </c>
    </row>
    <row r="2724" spans="1:2" ht="12.75">
      <c r="A2724" t="s">
        <v>6228</v>
      </c>
      <c r="B2724" t="s">
        <v>6229</v>
      </c>
    </row>
    <row r="2725" spans="1:2" ht="12.75">
      <c r="A2725" t="s">
        <v>6230</v>
      </c>
      <c r="B2725" t="s">
        <v>6231</v>
      </c>
    </row>
    <row r="2726" spans="1:2" ht="12.75">
      <c r="A2726" t="s">
        <v>6232</v>
      </c>
      <c r="B2726" t="s">
        <v>6233</v>
      </c>
    </row>
    <row r="2727" spans="1:2" ht="12.75">
      <c r="A2727" t="s">
        <v>6234</v>
      </c>
      <c r="B2727" t="s">
        <v>6235</v>
      </c>
    </row>
    <row r="2728" spans="1:2" ht="12.75">
      <c r="A2728" t="s">
        <v>6236</v>
      </c>
      <c r="B2728" t="s">
        <v>6237</v>
      </c>
    </row>
    <row r="2729" spans="1:2" ht="12.75">
      <c r="A2729" t="s">
        <v>6238</v>
      </c>
      <c r="B2729" t="s">
        <v>6239</v>
      </c>
    </row>
    <row r="2730" spans="1:2" ht="12.75">
      <c r="A2730" t="s">
        <v>6240</v>
      </c>
      <c r="B2730" t="s">
        <v>6241</v>
      </c>
    </row>
    <row r="2731" spans="1:2" ht="12.75">
      <c r="A2731" t="s">
        <v>6242</v>
      </c>
      <c r="B2731" t="s">
        <v>6243</v>
      </c>
    </row>
    <row r="2732" spans="1:2" ht="12.75">
      <c r="A2732" t="s">
        <v>6244</v>
      </c>
      <c r="B2732" t="s">
        <v>6245</v>
      </c>
    </row>
    <row r="2733" spans="1:2" ht="12.75">
      <c r="A2733" t="s">
        <v>6246</v>
      </c>
      <c r="B2733" t="s">
        <v>6247</v>
      </c>
    </row>
    <row r="2734" spans="1:2" ht="12.75">
      <c r="A2734" t="s">
        <v>6248</v>
      </c>
      <c r="B2734" t="s">
        <v>6249</v>
      </c>
    </row>
    <row r="2735" spans="1:2" ht="12.75">
      <c r="A2735" t="s">
        <v>6250</v>
      </c>
      <c r="B2735" t="s">
        <v>6251</v>
      </c>
    </row>
    <row r="2736" spans="1:2" ht="12.75">
      <c r="A2736" t="s">
        <v>6252</v>
      </c>
      <c r="B2736" t="s">
        <v>6253</v>
      </c>
    </row>
    <row r="2737" spans="1:2" ht="12.75">
      <c r="A2737" t="s">
        <v>6254</v>
      </c>
      <c r="B2737" t="s">
        <v>6255</v>
      </c>
    </row>
    <row r="2738" spans="1:2" ht="12.75">
      <c r="A2738" t="s">
        <v>6256</v>
      </c>
      <c r="B2738" t="s">
        <v>6257</v>
      </c>
    </row>
    <row r="2739" spans="1:2" ht="12.75">
      <c r="A2739" t="s">
        <v>6258</v>
      </c>
      <c r="B2739" t="s">
        <v>6259</v>
      </c>
    </row>
    <row r="2740" spans="1:2" ht="12.75">
      <c r="A2740" t="s">
        <v>6260</v>
      </c>
      <c r="B2740" t="s">
        <v>6261</v>
      </c>
    </row>
    <row r="2741" spans="1:2" ht="12.75">
      <c r="A2741" t="s">
        <v>6262</v>
      </c>
      <c r="B2741" t="s">
        <v>6263</v>
      </c>
    </row>
    <row r="2742" spans="1:2" ht="12.75">
      <c r="A2742" t="s">
        <v>6264</v>
      </c>
      <c r="B2742" t="s">
        <v>6265</v>
      </c>
    </row>
    <row r="2743" spans="1:2" ht="12.75">
      <c r="A2743" t="s">
        <v>6266</v>
      </c>
      <c r="B2743" t="s">
        <v>6267</v>
      </c>
    </row>
    <row r="2744" spans="1:2" ht="12.75">
      <c r="A2744" t="s">
        <v>6268</v>
      </c>
      <c r="B2744" t="s">
        <v>6269</v>
      </c>
    </row>
    <row r="2745" spans="1:2" ht="12.75">
      <c r="A2745" t="s">
        <v>6270</v>
      </c>
      <c r="B2745" t="s">
        <v>6271</v>
      </c>
    </row>
    <row r="2746" spans="1:2" ht="12.75">
      <c r="A2746" t="s">
        <v>6272</v>
      </c>
      <c r="B2746" t="s">
        <v>6273</v>
      </c>
    </row>
    <row r="2747" spans="1:2" ht="12.75">
      <c r="A2747" t="s">
        <v>6274</v>
      </c>
      <c r="B2747" t="s">
        <v>6275</v>
      </c>
    </row>
    <row r="2748" spans="1:2" ht="12.75">
      <c r="A2748" t="s">
        <v>6276</v>
      </c>
      <c r="B2748" t="s">
        <v>6277</v>
      </c>
    </row>
    <row r="2749" spans="1:2" ht="12.75">
      <c r="A2749" t="s">
        <v>6278</v>
      </c>
      <c r="B2749" t="s">
        <v>6279</v>
      </c>
    </row>
    <row r="2750" spans="1:2" ht="12.75">
      <c r="A2750" t="s">
        <v>6280</v>
      </c>
      <c r="B2750" t="s">
        <v>6281</v>
      </c>
    </row>
    <row r="2751" spans="1:2" ht="12.75">
      <c r="A2751" t="s">
        <v>6282</v>
      </c>
      <c r="B2751" t="s">
        <v>6283</v>
      </c>
    </row>
    <row r="2752" spans="1:2" ht="12.75">
      <c r="A2752" t="s">
        <v>6284</v>
      </c>
      <c r="B2752" t="s">
        <v>6285</v>
      </c>
    </row>
    <row r="2753" spans="1:2" ht="12.75">
      <c r="A2753" t="s">
        <v>6286</v>
      </c>
      <c r="B2753" t="s">
        <v>6287</v>
      </c>
    </row>
    <row r="2754" spans="1:2" ht="12.75">
      <c r="A2754" t="s">
        <v>6288</v>
      </c>
      <c r="B2754" t="s">
        <v>6289</v>
      </c>
    </row>
    <row r="2755" spans="1:2" ht="12.75">
      <c r="A2755" t="s">
        <v>6290</v>
      </c>
      <c r="B2755" t="s">
        <v>6291</v>
      </c>
    </row>
    <row r="2756" spans="1:2" ht="12.75">
      <c r="A2756" t="s">
        <v>6292</v>
      </c>
      <c r="B2756" t="s">
        <v>6293</v>
      </c>
    </row>
    <row r="2757" spans="1:2" ht="12.75">
      <c r="A2757" t="s">
        <v>6294</v>
      </c>
      <c r="B2757" t="s">
        <v>6295</v>
      </c>
    </row>
    <row r="2758" spans="1:2" ht="12.75">
      <c r="A2758" t="s">
        <v>6296</v>
      </c>
      <c r="B2758" t="s">
        <v>6297</v>
      </c>
    </row>
    <row r="2759" spans="1:2" ht="12.75">
      <c r="A2759" t="s">
        <v>6298</v>
      </c>
      <c r="B2759" t="s">
        <v>6299</v>
      </c>
    </row>
    <row r="2760" spans="1:2" ht="12.75">
      <c r="A2760" t="s">
        <v>6300</v>
      </c>
      <c r="B2760" t="s">
        <v>6301</v>
      </c>
    </row>
    <row r="2761" spans="1:2" ht="12.75">
      <c r="A2761" t="s">
        <v>6302</v>
      </c>
      <c r="B2761" t="s">
        <v>6303</v>
      </c>
    </row>
    <row r="2762" spans="1:2" ht="12.75">
      <c r="A2762" t="s">
        <v>6304</v>
      </c>
      <c r="B2762" t="s">
        <v>6305</v>
      </c>
    </row>
    <row r="2763" spans="1:2" ht="12.75">
      <c r="A2763" t="s">
        <v>6306</v>
      </c>
      <c r="B2763" t="s">
        <v>6307</v>
      </c>
    </row>
    <row r="2764" spans="1:2" ht="12.75">
      <c r="A2764" t="s">
        <v>6308</v>
      </c>
      <c r="B2764" t="s">
        <v>6309</v>
      </c>
    </row>
    <row r="2765" spans="1:2" ht="12.75">
      <c r="A2765" t="s">
        <v>6310</v>
      </c>
      <c r="B2765" t="s">
        <v>6311</v>
      </c>
    </row>
    <row r="2766" spans="1:2" ht="12.75">
      <c r="A2766" t="s">
        <v>6312</v>
      </c>
      <c r="B2766" t="s">
        <v>6313</v>
      </c>
    </row>
    <row r="2767" spans="1:2" ht="12.75">
      <c r="A2767" t="s">
        <v>6314</v>
      </c>
      <c r="B2767" t="s">
        <v>6315</v>
      </c>
    </row>
    <row r="2768" spans="1:2" ht="12.75">
      <c r="A2768" t="s">
        <v>6316</v>
      </c>
      <c r="B2768" t="s">
        <v>6317</v>
      </c>
    </row>
    <row r="2769" spans="1:2" ht="12.75">
      <c r="A2769" t="s">
        <v>6318</v>
      </c>
      <c r="B2769" t="s">
        <v>6319</v>
      </c>
    </row>
    <row r="2770" spans="1:2" ht="12.75">
      <c r="A2770" t="s">
        <v>6320</v>
      </c>
      <c r="B2770" t="s">
        <v>6321</v>
      </c>
    </row>
    <row r="2771" spans="1:2" ht="12.75">
      <c r="A2771" t="s">
        <v>6322</v>
      </c>
      <c r="B2771" t="s">
        <v>6323</v>
      </c>
    </row>
    <row r="2772" spans="1:2" ht="12.75">
      <c r="A2772" t="s">
        <v>6324</v>
      </c>
      <c r="B2772" t="s">
        <v>6325</v>
      </c>
    </row>
    <row r="2773" spans="1:2" ht="12.75">
      <c r="A2773" t="s">
        <v>6326</v>
      </c>
      <c r="B2773" t="s">
        <v>6327</v>
      </c>
    </row>
    <row r="2774" spans="1:2" ht="12.75">
      <c r="A2774" t="s">
        <v>6328</v>
      </c>
      <c r="B2774" t="s">
        <v>6329</v>
      </c>
    </row>
    <row r="2775" spans="1:2" ht="12.75">
      <c r="A2775" t="s">
        <v>6330</v>
      </c>
      <c r="B2775" t="s">
        <v>6331</v>
      </c>
    </row>
    <row r="2776" spans="1:2" ht="12.75">
      <c r="A2776" t="s">
        <v>6332</v>
      </c>
      <c r="B2776" t="s">
        <v>6333</v>
      </c>
    </row>
    <row r="2777" spans="1:2" ht="12.75">
      <c r="A2777" t="s">
        <v>6334</v>
      </c>
      <c r="B2777" t="s">
        <v>6335</v>
      </c>
    </row>
    <row r="2778" spans="1:2" ht="12.75">
      <c r="A2778" t="s">
        <v>6336</v>
      </c>
      <c r="B2778" t="s">
        <v>6337</v>
      </c>
    </row>
    <row r="2779" spans="1:2" ht="12.75">
      <c r="A2779" t="s">
        <v>6338</v>
      </c>
      <c r="B2779" t="s">
        <v>6339</v>
      </c>
    </row>
    <row r="2780" spans="1:2" ht="12.75">
      <c r="A2780" t="s">
        <v>6340</v>
      </c>
      <c r="B2780" t="s">
        <v>6341</v>
      </c>
    </row>
    <row r="2781" spans="1:2" ht="12.75">
      <c r="A2781" t="s">
        <v>6342</v>
      </c>
      <c r="B2781" t="s">
        <v>6343</v>
      </c>
    </row>
    <row r="2782" spans="1:2" ht="12.75">
      <c r="A2782" t="s">
        <v>6344</v>
      </c>
      <c r="B2782" t="s">
        <v>6345</v>
      </c>
    </row>
    <row r="2783" spans="1:2" ht="12.75">
      <c r="A2783" t="s">
        <v>6346</v>
      </c>
      <c r="B2783" t="s">
        <v>6347</v>
      </c>
    </row>
    <row r="2784" spans="1:2" ht="12.75">
      <c r="A2784" t="s">
        <v>6348</v>
      </c>
      <c r="B2784" t="s">
        <v>6349</v>
      </c>
    </row>
    <row r="2785" spans="1:2" ht="12.75">
      <c r="A2785" t="s">
        <v>6350</v>
      </c>
      <c r="B2785" t="s">
        <v>6351</v>
      </c>
    </row>
    <row r="2786" spans="1:2" ht="12.75">
      <c r="A2786" t="s">
        <v>6352</v>
      </c>
      <c r="B2786" t="s">
        <v>6353</v>
      </c>
    </row>
    <row r="2787" spans="1:2" ht="12.75">
      <c r="A2787" t="s">
        <v>6354</v>
      </c>
      <c r="B2787" t="s">
        <v>6355</v>
      </c>
    </row>
    <row r="2788" spans="1:2" ht="12.75">
      <c r="A2788" t="s">
        <v>6356</v>
      </c>
      <c r="B2788" t="s">
        <v>6357</v>
      </c>
    </row>
    <row r="2789" spans="1:2" ht="12.75">
      <c r="A2789" t="s">
        <v>6358</v>
      </c>
      <c r="B2789" t="s">
        <v>6359</v>
      </c>
    </row>
    <row r="2790" spans="1:2" ht="12.75">
      <c r="A2790" t="s">
        <v>6360</v>
      </c>
      <c r="B2790" t="s">
        <v>6361</v>
      </c>
    </row>
    <row r="2791" spans="1:2" ht="12.75">
      <c r="A2791" t="s">
        <v>6362</v>
      </c>
      <c r="B2791" t="s">
        <v>6363</v>
      </c>
    </row>
    <row r="2792" spans="1:2" ht="12.75">
      <c r="A2792" t="s">
        <v>6364</v>
      </c>
      <c r="B2792" t="s">
        <v>6365</v>
      </c>
    </row>
    <row r="2793" spans="1:2" ht="12.75">
      <c r="A2793" t="s">
        <v>6366</v>
      </c>
      <c r="B2793" t="s">
        <v>6367</v>
      </c>
    </row>
    <row r="2794" spans="1:2" ht="12.75">
      <c r="A2794" t="s">
        <v>6368</v>
      </c>
      <c r="B2794" t="s">
        <v>6369</v>
      </c>
    </row>
    <row r="2795" spans="1:2" ht="12.75">
      <c r="A2795" t="s">
        <v>6370</v>
      </c>
      <c r="B2795" t="s">
        <v>6371</v>
      </c>
    </row>
    <row r="2796" spans="1:2" ht="12.75">
      <c r="A2796" t="s">
        <v>6372</v>
      </c>
      <c r="B2796" t="s">
        <v>6373</v>
      </c>
    </row>
    <row r="2797" spans="1:2" ht="12.75">
      <c r="A2797" t="s">
        <v>6374</v>
      </c>
      <c r="B2797" t="s">
        <v>6375</v>
      </c>
    </row>
    <row r="2798" spans="1:2" ht="12.75">
      <c r="A2798" t="s">
        <v>6376</v>
      </c>
      <c r="B2798" t="s">
        <v>6377</v>
      </c>
    </row>
    <row r="2799" spans="1:2" ht="12.75">
      <c r="A2799" t="s">
        <v>6378</v>
      </c>
      <c r="B2799" t="s">
        <v>6379</v>
      </c>
    </row>
    <row r="2800" spans="1:2" ht="12.75">
      <c r="A2800" t="s">
        <v>6380</v>
      </c>
      <c r="B2800" t="s">
        <v>6381</v>
      </c>
    </row>
    <row r="2801" spans="1:2" ht="12.75">
      <c r="A2801" t="s">
        <v>6382</v>
      </c>
      <c r="B2801" t="s">
        <v>6383</v>
      </c>
    </row>
    <row r="2802" spans="1:2" ht="12.75">
      <c r="A2802" t="s">
        <v>6384</v>
      </c>
      <c r="B2802" t="s">
        <v>6385</v>
      </c>
    </row>
    <row r="2803" spans="1:2" ht="12.75">
      <c r="A2803" t="s">
        <v>6386</v>
      </c>
      <c r="B2803" t="s">
        <v>6387</v>
      </c>
    </row>
    <row r="2804" spans="1:2" ht="12.75">
      <c r="A2804" t="s">
        <v>6388</v>
      </c>
      <c r="B2804" t="s">
        <v>6389</v>
      </c>
    </row>
    <row r="2805" spans="1:2" ht="12.75">
      <c r="A2805" t="s">
        <v>6390</v>
      </c>
      <c r="B2805" t="s">
        <v>6391</v>
      </c>
    </row>
    <row r="2806" spans="1:2" ht="12.75">
      <c r="A2806" t="s">
        <v>6392</v>
      </c>
      <c r="B2806" t="s">
        <v>6393</v>
      </c>
    </row>
    <row r="2807" spans="1:2" ht="12.75">
      <c r="A2807" t="s">
        <v>6394</v>
      </c>
      <c r="B2807" t="s">
        <v>6395</v>
      </c>
    </row>
    <row r="2808" spans="1:2" ht="12.75">
      <c r="A2808" t="s">
        <v>6396</v>
      </c>
      <c r="B2808" t="s">
        <v>6397</v>
      </c>
    </row>
    <row r="2809" spans="1:2" ht="12.75">
      <c r="A2809" t="s">
        <v>6398</v>
      </c>
      <c r="B2809" t="s">
        <v>6399</v>
      </c>
    </row>
    <row r="2810" spans="1:2" ht="12.75">
      <c r="A2810" t="s">
        <v>6400</v>
      </c>
      <c r="B2810" t="s">
        <v>6401</v>
      </c>
    </row>
    <row r="2811" spans="1:2" ht="12.75">
      <c r="A2811" t="s">
        <v>6402</v>
      </c>
      <c r="B2811" t="s">
        <v>6403</v>
      </c>
    </row>
    <row r="2812" spans="1:2" ht="12.75">
      <c r="A2812" t="s">
        <v>6404</v>
      </c>
      <c r="B2812" t="s">
        <v>6405</v>
      </c>
    </row>
    <row r="2813" spans="1:2" ht="12.75">
      <c r="A2813" t="s">
        <v>6406</v>
      </c>
      <c r="B2813" t="s">
        <v>6407</v>
      </c>
    </row>
    <row r="2814" spans="1:2" ht="12.75">
      <c r="A2814" t="s">
        <v>6408</v>
      </c>
      <c r="B2814" t="s">
        <v>6409</v>
      </c>
    </row>
    <row r="2815" spans="1:2" ht="12.75">
      <c r="A2815" t="s">
        <v>6410</v>
      </c>
      <c r="B2815" t="s">
        <v>6411</v>
      </c>
    </row>
    <row r="2816" spans="1:2" ht="12.75">
      <c r="A2816" t="s">
        <v>6412</v>
      </c>
      <c r="B2816" t="s">
        <v>6413</v>
      </c>
    </row>
    <row r="2817" spans="1:2" ht="12.75">
      <c r="A2817" t="s">
        <v>6414</v>
      </c>
      <c r="B2817" t="s">
        <v>6415</v>
      </c>
    </row>
    <row r="2818" spans="1:2" ht="12.75">
      <c r="A2818" t="s">
        <v>6416</v>
      </c>
      <c r="B2818" t="s">
        <v>6417</v>
      </c>
    </row>
    <row r="2819" spans="1:2" ht="12.75">
      <c r="A2819" t="s">
        <v>6418</v>
      </c>
      <c r="B2819" t="s">
        <v>6419</v>
      </c>
    </row>
    <row r="2820" spans="1:2" ht="12.75">
      <c r="A2820" t="s">
        <v>6420</v>
      </c>
      <c r="B2820" t="s">
        <v>6421</v>
      </c>
    </row>
    <row r="2821" spans="1:2" ht="12.75">
      <c r="A2821" t="s">
        <v>6422</v>
      </c>
      <c r="B2821" t="s">
        <v>6423</v>
      </c>
    </row>
    <row r="2822" spans="1:2" ht="12.75">
      <c r="A2822" t="s">
        <v>6424</v>
      </c>
      <c r="B2822" t="s">
        <v>6425</v>
      </c>
    </row>
    <row r="2823" spans="1:2" ht="12.75">
      <c r="A2823" t="s">
        <v>6426</v>
      </c>
      <c r="B2823" t="s">
        <v>6427</v>
      </c>
    </row>
    <row r="2824" spans="1:2" ht="12.75">
      <c r="A2824" t="s">
        <v>6428</v>
      </c>
      <c r="B2824" t="s">
        <v>6429</v>
      </c>
    </row>
    <row r="2825" spans="1:2" ht="12.75">
      <c r="A2825" t="s">
        <v>6430</v>
      </c>
      <c r="B2825" t="s">
        <v>6431</v>
      </c>
    </row>
    <row r="2826" spans="1:2" ht="12.75">
      <c r="A2826" t="s">
        <v>6432</v>
      </c>
      <c r="B2826" t="s">
        <v>6433</v>
      </c>
    </row>
    <row r="2827" spans="1:2" ht="12.75">
      <c r="A2827" t="s">
        <v>6434</v>
      </c>
      <c r="B2827" t="s">
        <v>6435</v>
      </c>
    </row>
    <row r="2828" spans="1:2" ht="12.75">
      <c r="A2828" t="s">
        <v>6436</v>
      </c>
      <c r="B2828" t="s">
        <v>6437</v>
      </c>
    </row>
    <row r="2829" spans="1:2" ht="12.75">
      <c r="A2829" t="s">
        <v>6438</v>
      </c>
      <c r="B2829" t="s">
        <v>6439</v>
      </c>
    </row>
    <row r="2830" spans="1:2" ht="12.75">
      <c r="A2830" t="s">
        <v>6440</v>
      </c>
      <c r="B2830" t="s">
        <v>6441</v>
      </c>
    </row>
    <row r="2831" spans="1:2" ht="12.75">
      <c r="A2831" t="s">
        <v>6442</v>
      </c>
      <c r="B2831" t="s">
        <v>6443</v>
      </c>
    </row>
    <row r="2832" spans="1:2" ht="12.75">
      <c r="A2832" t="s">
        <v>6444</v>
      </c>
      <c r="B2832" t="s">
        <v>6445</v>
      </c>
    </row>
    <row r="2833" spans="1:2" ht="12.75">
      <c r="A2833" t="s">
        <v>6446</v>
      </c>
      <c r="B2833" t="s">
        <v>6447</v>
      </c>
    </row>
    <row r="2834" spans="1:2" ht="12.75">
      <c r="A2834" t="s">
        <v>6448</v>
      </c>
      <c r="B2834" t="s">
        <v>6449</v>
      </c>
    </row>
    <row r="2835" spans="1:2" ht="12.75">
      <c r="A2835" t="s">
        <v>6450</v>
      </c>
      <c r="B2835" t="s">
        <v>6451</v>
      </c>
    </row>
    <row r="2836" spans="1:2" ht="12.75">
      <c r="A2836" t="s">
        <v>6452</v>
      </c>
      <c r="B2836" t="s">
        <v>6453</v>
      </c>
    </row>
    <row r="2837" spans="1:2" ht="12.75">
      <c r="A2837" t="s">
        <v>6454</v>
      </c>
      <c r="B2837" t="s">
        <v>6455</v>
      </c>
    </row>
    <row r="2838" spans="1:2" ht="12.75">
      <c r="A2838" t="s">
        <v>6456</v>
      </c>
      <c r="B2838" t="s">
        <v>6457</v>
      </c>
    </row>
    <row r="2839" spans="1:2" ht="12.75">
      <c r="A2839" t="s">
        <v>6458</v>
      </c>
      <c r="B2839" t="s">
        <v>6459</v>
      </c>
    </row>
    <row r="2840" spans="1:2" ht="12.75">
      <c r="A2840" t="s">
        <v>6460</v>
      </c>
      <c r="B2840" t="s">
        <v>6461</v>
      </c>
    </row>
    <row r="2841" spans="1:2" ht="12.75">
      <c r="A2841" t="s">
        <v>6462</v>
      </c>
      <c r="B2841" t="s">
        <v>6463</v>
      </c>
    </row>
    <row r="2842" spans="1:2" ht="12.75">
      <c r="A2842" t="s">
        <v>6464</v>
      </c>
      <c r="B2842" t="s">
        <v>6465</v>
      </c>
    </row>
    <row r="2843" spans="1:2" ht="12.75">
      <c r="A2843" t="s">
        <v>6466</v>
      </c>
      <c r="B2843" t="s">
        <v>6467</v>
      </c>
    </row>
    <row r="2844" spans="1:2" ht="12.75">
      <c r="A2844" t="s">
        <v>6468</v>
      </c>
      <c r="B2844" t="s">
        <v>6469</v>
      </c>
    </row>
    <row r="2845" spans="1:2" ht="12.75">
      <c r="A2845" t="s">
        <v>6470</v>
      </c>
      <c r="B2845" t="s">
        <v>6471</v>
      </c>
    </row>
    <row r="2846" spans="1:2" ht="12.75">
      <c r="A2846" t="s">
        <v>6472</v>
      </c>
      <c r="B2846" t="s">
        <v>6473</v>
      </c>
    </row>
    <row r="2847" spans="1:2" ht="12.75">
      <c r="A2847" t="s">
        <v>6474</v>
      </c>
      <c r="B2847" t="s">
        <v>6475</v>
      </c>
    </row>
    <row r="2848" spans="1:2" ht="12.75">
      <c r="A2848" t="s">
        <v>6476</v>
      </c>
      <c r="B2848" t="s">
        <v>6477</v>
      </c>
    </row>
    <row r="2849" spans="1:2" ht="12.75">
      <c r="A2849" t="s">
        <v>6478</v>
      </c>
      <c r="B2849" t="s">
        <v>6479</v>
      </c>
    </row>
    <row r="2850" spans="1:6" ht="12.75">
      <c r="A2850" t="s">
        <v>380</v>
      </c>
      <c r="B2850" t="s">
        <v>6480</v>
      </c>
      <c r="F2850" t="s">
        <v>6508</v>
      </c>
    </row>
    <row r="2851" spans="1:6" ht="12.75">
      <c r="A2851" t="s">
        <v>381</v>
      </c>
      <c r="B2851" t="s">
        <v>6481</v>
      </c>
      <c r="F2851" t="s">
        <v>6508</v>
      </c>
    </row>
    <row r="2852" spans="1:6" ht="12.75">
      <c r="A2852" t="s">
        <v>393</v>
      </c>
      <c r="B2852" t="s">
        <v>6482</v>
      </c>
      <c r="F2852" t="s">
        <v>6508</v>
      </c>
    </row>
    <row r="2853" spans="1:6" ht="12.75">
      <c r="A2853" t="s">
        <v>394</v>
      </c>
      <c r="B2853" t="s">
        <v>6483</v>
      </c>
      <c r="F2853" t="s">
        <v>6507</v>
      </c>
    </row>
    <row r="2854" spans="1:6" ht="12.75">
      <c r="A2854" t="s">
        <v>395</v>
      </c>
      <c r="B2854" t="s">
        <v>6484</v>
      </c>
      <c r="F2854" t="s">
        <v>6507</v>
      </c>
    </row>
    <row r="2855" spans="1:6" ht="12.75">
      <c r="A2855" t="s">
        <v>396</v>
      </c>
      <c r="B2855" t="s">
        <v>6485</v>
      </c>
      <c r="F2855" t="s">
        <v>6508</v>
      </c>
    </row>
    <row r="2856" spans="1:6" ht="12.75">
      <c r="A2856" t="s">
        <v>397</v>
      </c>
      <c r="B2856" t="s">
        <v>6486</v>
      </c>
      <c r="F2856" t="s">
        <v>6508</v>
      </c>
    </row>
    <row r="2857" spans="1:6" ht="12.75">
      <c r="A2857" t="s">
        <v>398</v>
      </c>
      <c r="B2857" t="s">
        <v>6487</v>
      </c>
      <c r="F2857" t="s">
        <v>6508</v>
      </c>
    </row>
    <row r="2858" spans="1:6" ht="12.75">
      <c r="A2858" t="s">
        <v>399</v>
      </c>
      <c r="B2858" t="s">
        <v>6488</v>
      </c>
      <c r="F2858" t="s">
        <v>6508</v>
      </c>
    </row>
    <row r="2859" spans="1:6" ht="12.75">
      <c r="A2859" t="s">
        <v>400</v>
      </c>
      <c r="B2859" t="s">
        <v>6489</v>
      </c>
      <c r="F2859" t="s">
        <v>6508</v>
      </c>
    </row>
    <row r="2860" spans="1:6" ht="12.75">
      <c r="A2860" t="s">
        <v>401</v>
      </c>
      <c r="B2860" t="s">
        <v>6490</v>
      </c>
      <c r="F2860" t="s">
        <v>6507</v>
      </c>
    </row>
    <row r="2861" spans="1:6" ht="12.75">
      <c r="A2861" t="s">
        <v>402</v>
      </c>
      <c r="B2861" t="s">
        <v>6491</v>
      </c>
      <c r="F2861" t="s">
        <v>6507</v>
      </c>
    </row>
    <row r="2862" spans="1:6" ht="12.75">
      <c r="A2862" t="s">
        <v>403</v>
      </c>
      <c r="B2862" t="s">
        <v>6492</v>
      </c>
      <c r="F2862" t="s">
        <v>6507</v>
      </c>
    </row>
    <row r="2863" spans="1:6" ht="12.75">
      <c r="A2863" t="s">
        <v>404</v>
      </c>
      <c r="B2863" t="s">
        <v>6493</v>
      </c>
      <c r="F2863" t="s">
        <v>6507</v>
      </c>
    </row>
    <row r="2864" spans="1:6" ht="12.75">
      <c r="A2864" t="s">
        <v>405</v>
      </c>
      <c r="B2864" t="s">
        <v>6494</v>
      </c>
      <c r="F2864" t="s">
        <v>6507</v>
      </c>
    </row>
    <row r="2865" spans="1:6" ht="12.75">
      <c r="A2865" t="s">
        <v>391</v>
      </c>
      <c r="B2865" t="s">
        <v>6495</v>
      </c>
      <c r="F2865" t="s">
        <v>6508</v>
      </c>
    </row>
    <row r="2866" spans="1:6" ht="12.75">
      <c r="A2866" t="s">
        <v>406</v>
      </c>
      <c r="B2866" t="s">
        <v>6496</v>
      </c>
      <c r="F2866" t="s">
        <v>6508</v>
      </c>
    </row>
    <row r="2867" spans="1:6" ht="12.75">
      <c r="A2867" t="s">
        <v>382</v>
      </c>
      <c r="B2867" t="s">
        <v>6497</v>
      </c>
      <c r="F2867" t="s">
        <v>6508</v>
      </c>
    </row>
    <row r="2868" spans="1:6" ht="12.75">
      <c r="A2868" t="s">
        <v>384</v>
      </c>
      <c r="B2868" t="s">
        <v>6498</v>
      </c>
      <c r="F2868" t="s">
        <v>6508</v>
      </c>
    </row>
    <row r="2869" spans="1:6" ht="12.75">
      <c r="A2869" t="s">
        <v>383</v>
      </c>
      <c r="B2869" t="s">
        <v>6499</v>
      </c>
      <c r="F2869" t="s">
        <v>6508</v>
      </c>
    </row>
    <row r="2870" spans="1:6" ht="12.75">
      <c r="A2870" t="s">
        <v>385</v>
      </c>
      <c r="B2870" t="s">
        <v>6500</v>
      </c>
      <c r="F2870" t="s">
        <v>6508</v>
      </c>
    </row>
    <row r="2871" spans="1:6" ht="12.75">
      <c r="A2871" t="s">
        <v>6501</v>
      </c>
      <c r="B2871" t="s">
        <v>6502</v>
      </c>
      <c r="F2871" t="s">
        <v>6508</v>
      </c>
    </row>
    <row r="2872" spans="1:6" ht="12.75">
      <c r="A2872" t="s">
        <v>387</v>
      </c>
      <c r="B2872" t="s">
        <v>6503</v>
      </c>
      <c r="F2872" t="s">
        <v>6508</v>
      </c>
    </row>
    <row r="2873" spans="1:6" ht="12.75">
      <c r="A2873" t="s">
        <v>388</v>
      </c>
      <c r="B2873" t="s">
        <v>6504</v>
      </c>
      <c r="F2873" t="s">
        <v>6508</v>
      </c>
    </row>
    <row r="2874" spans="1:6" ht="12.75">
      <c r="A2874" t="s">
        <v>389</v>
      </c>
      <c r="B2874" t="s">
        <v>6505</v>
      </c>
      <c r="F2874" t="s">
        <v>6508</v>
      </c>
    </row>
    <row r="2875" spans="1:6" ht="12.75">
      <c r="A2875" t="s">
        <v>390</v>
      </c>
      <c r="B2875" t="s">
        <v>6506</v>
      </c>
      <c r="F2875" t="s">
        <v>6508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4">
    <pageSetUpPr fitToPage="1"/>
  </sheetPr>
  <dimension ref="A1:I32"/>
  <sheetViews>
    <sheetView zoomScale="75" zoomScaleNormal="75" zoomScalePageLayoutView="0" workbookViewId="0" topLeftCell="A1">
      <selection activeCell="S20" sqref="S20"/>
    </sheetView>
  </sheetViews>
  <sheetFormatPr defaultColWidth="9.140625" defaultRowHeight="12.75"/>
  <cols>
    <col min="1" max="1" width="3.7109375" style="506" customWidth="1"/>
    <col min="2" max="2" width="10.57421875" style="506" customWidth="1"/>
    <col min="3" max="3" width="71.7109375" style="506" customWidth="1"/>
    <col min="4" max="4" width="115.00390625" style="506" customWidth="1"/>
    <col min="5" max="5" width="50.7109375" style="511" customWidth="1"/>
    <col min="6" max="6" width="25.7109375" style="511" customWidth="1"/>
    <col min="7" max="8" width="35.7109375" style="506" customWidth="1"/>
    <col min="9" max="9" width="8.7109375" style="506" customWidth="1"/>
    <col min="10" max="16384" width="9.140625" style="506" customWidth="1"/>
  </cols>
  <sheetData>
    <row r="1" spans="1:9" s="966" customFormat="1" ht="42.75" thickBot="1">
      <c r="A1" s="1196"/>
      <c r="B1" s="1197" t="s">
        <v>264</v>
      </c>
      <c r="C1" s="1197"/>
      <c r="D1" s="1196"/>
      <c r="E1" s="1196"/>
      <c r="F1" s="1196"/>
      <c r="G1" s="1196"/>
      <c r="H1" s="1196"/>
      <c r="I1" s="1196"/>
    </row>
    <row r="2" spans="3:8" s="1469" customFormat="1" ht="19.5" thickBot="1">
      <c r="C2" s="1470" t="s">
        <v>276</v>
      </c>
      <c r="D2" s="1471" t="str">
        <f>_C000027</f>
        <v>_C000027</v>
      </c>
      <c r="F2" s="1472"/>
      <c r="G2" s="1502" t="s">
        <v>664</v>
      </c>
      <c r="H2" s="1473"/>
    </row>
    <row r="3" spans="3:6" s="1469" customFormat="1" ht="18.75">
      <c r="C3" s="1470" t="s">
        <v>277</v>
      </c>
      <c r="D3" s="1474" t="str">
        <f>+Schedule_A!$I$8</f>
        <v>_M000002</v>
      </c>
      <c r="F3" s="1472"/>
    </row>
    <row r="4" spans="4:6" s="1469" customFormat="1" ht="18.75">
      <c r="D4" s="1505" t="str">
        <f>Schedule_A!A3</f>
        <v>NURSING FACILITY 2017 COST REPORT</v>
      </c>
      <c r="E4" s="1472"/>
      <c r="F4" s="1472"/>
    </row>
    <row r="5" spans="2:8" s="1469" customFormat="1" ht="19.5" thickBot="1">
      <c r="B5" s="1501" t="s">
        <v>258</v>
      </c>
      <c r="F5" s="1457"/>
      <c r="H5" s="1475"/>
    </row>
    <row r="6" spans="2:9" s="1469" customFormat="1" ht="51.75" customHeight="1" thickBot="1">
      <c r="B6" s="1496" t="s">
        <v>190</v>
      </c>
      <c r="C6" s="1488" t="s">
        <v>680</v>
      </c>
      <c r="D6" s="1489" t="s">
        <v>681</v>
      </c>
      <c r="E6" s="1490" t="s">
        <v>684</v>
      </c>
      <c r="F6" s="1491" t="s">
        <v>677</v>
      </c>
      <c r="G6" s="1491" t="s">
        <v>407</v>
      </c>
      <c r="H6" s="1492" t="s">
        <v>679</v>
      </c>
      <c r="I6" s="1476"/>
    </row>
    <row r="7" spans="2:9" s="966" customFormat="1" ht="15.75" customHeight="1" thickBot="1">
      <c r="B7" s="1480"/>
      <c r="C7" s="1495" t="s">
        <v>486</v>
      </c>
      <c r="D7" s="1495" t="s">
        <v>487</v>
      </c>
      <c r="E7" s="1495" t="s">
        <v>488</v>
      </c>
      <c r="F7" s="1495" t="s">
        <v>489</v>
      </c>
      <c r="G7" s="1495" t="s">
        <v>490</v>
      </c>
      <c r="H7" s="1495" t="s">
        <v>491</v>
      </c>
      <c r="I7" s="1200"/>
    </row>
    <row r="8" spans="1:9" s="1462" customFormat="1" ht="39.75" customHeight="1" thickTop="1">
      <c r="A8" s="1461"/>
      <c r="B8" s="1464">
        <v>1</v>
      </c>
      <c r="C8" s="1528" t="s">
        <v>6402</v>
      </c>
      <c r="D8" s="1497" t="str">
        <f>"General Management Services (Salaries and Benefits), Sch. G, line "&amp;Schedule_G!B202</f>
        <v>General Management Services (Salaries and Benefits), Sch. G, line 156</v>
      </c>
      <c r="E8" s="1449" t="s">
        <v>6246</v>
      </c>
      <c r="F8" s="1499">
        <v>5495</v>
      </c>
      <c r="G8" s="1466" t="s">
        <v>4811</v>
      </c>
      <c r="H8" s="1467" t="s">
        <v>4813</v>
      </c>
      <c r="I8" s="1461"/>
    </row>
    <row r="9" spans="1:9" s="1462" customFormat="1" ht="39.75" customHeight="1">
      <c r="A9" s="1461"/>
      <c r="B9" s="1465">
        <v>2</v>
      </c>
      <c r="C9" s="1528" t="s">
        <v>6404</v>
      </c>
      <c r="D9" s="1497" t="str">
        <f>"General Management Services (Overhead  Costs), Sch. G, line "&amp;Schedule_G!B202</f>
        <v>General Management Services (Overhead  Costs), Sch. G, line 156</v>
      </c>
      <c r="E9" s="1449" t="s">
        <v>6248</v>
      </c>
      <c r="F9" s="1499">
        <v>5495</v>
      </c>
      <c r="G9" s="1466" t="s">
        <v>4815</v>
      </c>
      <c r="H9" s="1467" t="s">
        <v>4817</v>
      </c>
      <c r="I9" s="1461"/>
    </row>
    <row r="10" spans="1:9" s="1462" customFormat="1" ht="39.75" customHeight="1" thickBot="1">
      <c r="A10" s="1461"/>
      <c r="B10" s="1468">
        <v>3</v>
      </c>
      <c r="C10" s="1529" t="s">
        <v>6406</v>
      </c>
      <c r="D10" s="1498" t="str">
        <f>"Management Fees, Sch. G, line "&amp;Schedule_G!B203</f>
        <v>Management Fees, Sch. G, line 157</v>
      </c>
      <c r="E10" s="1485" t="s">
        <v>5862</v>
      </c>
      <c r="F10" s="1500">
        <v>5417</v>
      </c>
      <c r="G10" s="1486" t="s">
        <v>4545</v>
      </c>
      <c r="H10" s="1487" t="s">
        <v>4547</v>
      </c>
      <c r="I10" s="1461"/>
    </row>
    <row r="11" spans="1:9" s="1460" customFormat="1" ht="37.5" customHeight="1" thickBot="1">
      <c r="A11" s="1459"/>
      <c r="B11" s="1480"/>
      <c r="C11" s="1508" t="s">
        <v>680</v>
      </c>
      <c r="D11" s="1493" t="s">
        <v>683</v>
      </c>
      <c r="E11" s="1490" t="s">
        <v>684</v>
      </c>
      <c r="F11" s="1491" t="s">
        <v>677</v>
      </c>
      <c r="G11" s="1491" t="s">
        <v>407</v>
      </c>
      <c r="H11" s="1494" t="s">
        <v>678</v>
      </c>
      <c r="I11" s="1459"/>
    </row>
    <row r="12" spans="1:9" s="1460" customFormat="1" ht="34.5" customHeight="1">
      <c r="A12" s="1459"/>
      <c r="B12" s="1481">
        <v>4</v>
      </c>
      <c r="C12" s="1477" t="s">
        <v>6408</v>
      </c>
      <c r="D12" s="1483" t="s">
        <v>5864</v>
      </c>
      <c r="E12" s="1478" t="s">
        <v>5866</v>
      </c>
      <c r="F12" s="1479" t="s">
        <v>5868</v>
      </c>
      <c r="G12" s="1450" t="s">
        <v>4549</v>
      </c>
      <c r="H12" s="1451" t="s">
        <v>4551</v>
      </c>
      <c r="I12" s="1459"/>
    </row>
    <row r="13" spans="1:9" s="1460" customFormat="1" ht="34.5" customHeight="1">
      <c r="A13" s="1459"/>
      <c r="B13" s="1481">
        <v>5</v>
      </c>
      <c r="C13" s="1477" t="s">
        <v>6410</v>
      </c>
      <c r="D13" s="1483" t="s">
        <v>5870</v>
      </c>
      <c r="E13" s="1478" t="s">
        <v>5872</v>
      </c>
      <c r="F13" s="1479" t="s">
        <v>5874</v>
      </c>
      <c r="G13" s="1450" t="s">
        <v>4553</v>
      </c>
      <c r="H13" s="1451" t="s">
        <v>4555</v>
      </c>
      <c r="I13" s="1459"/>
    </row>
    <row r="14" spans="1:9" s="1460" customFormat="1" ht="34.5" customHeight="1">
      <c r="A14" s="1459"/>
      <c r="B14" s="1481">
        <v>6</v>
      </c>
      <c r="C14" s="1477" t="s">
        <v>6412</v>
      </c>
      <c r="D14" s="1483" t="s">
        <v>5876</v>
      </c>
      <c r="E14" s="1478" t="s">
        <v>5878</v>
      </c>
      <c r="F14" s="1479" t="s">
        <v>5880</v>
      </c>
      <c r="G14" s="1450" t="s">
        <v>4557</v>
      </c>
      <c r="H14" s="1451" t="s">
        <v>4559</v>
      </c>
      <c r="I14" s="1459"/>
    </row>
    <row r="15" spans="1:9" s="1460" customFormat="1" ht="34.5" customHeight="1">
      <c r="A15" s="1459"/>
      <c r="B15" s="1481">
        <v>7</v>
      </c>
      <c r="C15" s="1477" t="s">
        <v>6414</v>
      </c>
      <c r="D15" s="1483" t="s">
        <v>5882</v>
      </c>
      <c r="E15" s="1478" t="s">
        <v>5884</v>
      </c>
      <c r="F15" s="1479" t="s">
        <v>5886</v>
      </c>
      <c r="G15" s="1450" t="s">
        <v>4561</v>
      </c>
      <c r="H15" s="1451" t="s">
        <v>4563</v>
      </c>
      <c r="I15" s="1459"/>
    </row>
    <row r="16" spans="1:9" s="1460" customFormat="1" ht="34.5" customHeight="1">
      <c r="A16" s="1459"/>
      <c r="B16" s="1481">
        <v>8</v>
      </c>
      <c r="C16" s="1477" t="s">
        <v>6416</v>
      </c>
      <c r="D16" s="1483" t="s">
        <v>5888</v>
      </c>
      <c r="E16" s="1478" t="s">
        <v>5890</v>
      </c>
      <c r="F16" s="1479" t="s">
        <v>5892</v>
      </c>
      <c r="G16" s="1450" t="s">
        <v>4565</v>
      </c>
      <c r="H16" s="1451" t="s">
        <v>4567</v>
      </c>
      <c r="I16" s="1459"/>
    </row>
    <row r="17" spans="1:9" s="1460" customFormat="1" ht="34.5" customHeight="1">
      <c r="A17" s="1459"/>
      <c r="B17" s="1481">
        <v>9</v>
      </c>
      <c r="C17" s="1477" t="s">
        <v>6418</v>
      </c>
      <c r="D17" s="1483" t="s">
        <v>5894</v>
      </c>
      <c r="E17" s="1478" t="s">
        <v>5896</v>
      </c>
      <c r="F17" s="1479" t="s">
        <v>5898</v>
      </c>
      <c r="G17" s="1450" t="s">
        <v>4569</v>
      </c>
      <c r="H17" s="1451" t="s">
        <v>4571</v>
      </c>
      <c r="I17" s="1459"/>
    </row>
    <row r="18" spans="1:9" s="1460" customFormat="1" ht="34.5" customHeight="1">
      <c r="A18" s="1459"/>
      <c r="B18" s="1481">
        <v>10</v>
      </c>
      <c r="C18" s="1477" t="s">
        <v>6420</v>
      </c>
      <c r="D18" s="1483" t="s">
        <v>5900</v>
      </c>
      <c r="E18" s="1478" t="s">
        <v>5902</v>
      </c>
      <c r="F18" s="1479" t="s">
        <v>5904</v>
      </c>
      <c r="G18" s="1450" t="s">
        <v>4573</v>
      </c>
      <c r="H18" s="1451" t="s">
        <v>4575</v>
      </c>
      <c r="I18" s="1459"/>
    </row>
    <row r="19" spans="1:9" s="1460" customFormat="1" ht="34.5" customHeight="1">
      <c r="A19" s="1459"/>
      <c r="B19" s="1481">
        <v>11</v>
      </c>
      <c r="C19" s="1477" t="s">
        <v>6422</v>
      </c>
      <c r="D19" s="1483" t="s">
        <v>5906</v>
      </c>
      <c r="E19" s="1478" t="s">
        <v>5908</v>
      </c>
      <c r="F19" s="1479" t="s">
        <v>5910</v>
      </c>
      <c r="G19" s="1450" t="s">
        <v>4577</v>
      </c>
      <c r="H19" s="1451" t="s">
        <v>4579</v>
      </c>
      <c r="I19" s="1459"/>
    </row>
    <row r="20" spans="1:9" s="1460" customFormat="1" ht="34.5" customHeight="1">
      <c r="A20" s="1459"/>
      <c r="B20" s="1481">
        <v>12</v>
      </c>
      <c r="C20" s="1477" t="s">
        <v>6424</v>
      </c>
      <c r="D20" s="1483" t="s">
        <v>5912</v>
      </c>
      <c r="E20" s="1478" t="s">
        <v>5914</v>
      </c>
      <c r="F20" s="1479" t="s">
        <v>5916</v>
      </c>
      <c r="G20" s="1450" t="s">
        <v>4581</v>
      </c>
      <c r="H20" s="1451" t="s">
        <v>4583</v>
      </c>
      <c r="I20" s="1459"/>
    </row>
    <row r="21" spans="1:9" s="1460" customFormat="1" ht="34.5" customHeight="1">
      <c r="A21" s="1459"/>
      <c r="B21" s="1481">
        <v>13</v>
      </c>
      <c r="C21" s="1477" t="s">
        <v>6426</v>
      </c>
      <c r="D21" s="1483" t="s">
        <v>5918</v>
      </c>
      <c r="E21" s="1478" t="s">
        <v>5920</v>
      </c>
      <c r="F21" s="1479" t="s">
        <v>5922</v>
      </c>
      <c r="G21" s="1450" t="s">
        <v>4585</v>
      </c>
      <c r="H21" s="1451" t="s">
        <v>4587</v>
      </c>
      <c r="I21" s="1459"/>
    </row>
    <row r="22" spans="1:9" s="1460" customFormat="1" ht="34.5" customHeight="1">
      <c r="A22" s="1459"/>
      <c r="B22" s="1481">
        <v>14</v>
      </c>
      <c r="C22" s="1477" t="s">
        <v>6428</v>
      </c>
      <c r="D22" s="1483" t="s">
        <v>5924</v>
      </c>
      <c r="E22" s="1478" t="s">
        <v>5926</v>
      </c>
      <c r="F22" s="1479" t="s">
        <v>5928</v>
      </c>
      <c r="G22" s="1450" t="s">
        <v>4589</v>
      </c>
      <c r="H22" s="1451" t="s">
        <v>4591</v>
      </c>
      <c r="I22" s="1459"/>
    </row>
    <row r="23" spans="1:9" s="1460" customFormat="1" ht="34.5" customHeight="1">
      <c r="A23" s="1459"/>
      <c r="B23" s="1481">
        <v>15</v>
      </c>
      <c r="C23" s="1477" t="s">
        <v>6430</v>
      </c>
      <c r="D23" s="1483" t="s">
        <v>5930</v>
      </c>
      <c r="E23" s="1478" t="s">
        <v>5932</v>
      </c>
      <c r="F23" s="1479" t="s">
        <v>5934</v>
      </c>
      <c r="G23" s="1450" t="s">
        <v>4593</v>
      </c>
      <c r="H23" s="1451" t="s">
        <v>4595</v>
      </c>
      <c r="I23" s="1459"/>
    </row>
    <row r="24" spans="1:9" s="1460" customFormat="1" ht="34.5" customHeight="1">
      <c r="A24" s="1459"/>
      <c r="B24" s="1481">
        <v>16</v>
      </c>
      <c r="C24" s="1477" t="s">
        <v>6432</v>
      </c>
      <c r="D24" s="1483" t="s">
        <v>5936</v>
      </c>
      <c r="E24" s="1478" t="s">
        <v>5938</v>
      </c>
      <c r="F24" s="1479" t="s">
        <v>5940</v>
      </c>
      <c r="G24" s="1450" t="s">
        <v>4597</v>
      </c>
      <c r="H24" s="1451" t="s">
        <v>4599</v>
      </c>
      <c r="I24" s="1459"/>
    </row>
    <row r="25" spans="1:9" s="1460" customFormat="1" ht="34.5" customHeight="1">
      <c r="A25" s="1459"/>
      <c r="B25" s="1481">
        <v>17</v>
      </c>
      <c r="C25" s="1477" t="s">
        <v>6434</v>
      </c>
      <c r="D25" s="1483" t="s">
        <v>5942</v>
      </c>
      <c r="E25" s="1478" t="s">
        <v>5944</v>
      </c>
      <c r="F25" s="1479" t="s">
        <v>5946</v>
      </c>
      <c r="G25" s="1450" t="s">
        <v>4601</v>
      </c>
      <c r="H25" s="1451" t="s">
        <v>4603</v>
      </c>
      <c r="I25" s="1459"/>
    </row>
    <row r="26" spans="1:9" s="1460" customFormat="1" ht="34.5" customHeight="1">
      <c r="A26" s="1459"/>
      <c r="B26" s="1481">
        <v>18</v>
      </c>
      <c r="C26" s="1477" t="s">
        <v>6436</v>
      </c>
      <c r="D26" s="1483" t="s">
        <v>5948</v>
      </c>
      <c r="E26" s="1478" t="s">
        <v>5950</v>
      </c>
      <c r="F26" s="1479" t="s">
        <v>5952</v>
      </c>
      <c r="G26" s="1450" t="s">
        <v>4605</v>
      </c>
      <c r="H26" s="1451" t="s">
        <v>4607</v>
      </c>
      <c r="I26" s="1459"/>
    </row>
    <row r="27" spans="1:9" s="1460" customFormat="1" ht="34.5" customHeight="1" thickBot="1">
      <c r="A27" s="1459"/>
      <c r="B27" s="1481">
        <v>19</v>
      </c>
      <c r="C27" s="1477" t="s">
        <v>6438</v>
      </c>
      <c r="D27" s="1483" t="s">
        <v>5954</v>
      </c>
      <c r="E27" s="1478" t="s">
        <v>5956</v>
      </c>
      <c r="F27" s="1504" t="s">
        <v>5958</v>
      </c>
      <c r="G27" s="1452" t="s">
        <v>4609</v>
      </c>
      <c r="H27" s="1453" t="s">
        <v>4611</v>
      </c>
      <c r="I27" s="1459"/>
    </row>
    <row r="28" spans="1:9" s="1460" customFormat="1" ht="34.5" customHeight="1" thickBot="1">
      <c r="A28" s="1459"/>
      <c r="B28" s="1482">
        <v>20</v>
      </c>
      <c r="C28" s="1484"/>
      <c r="D28" s="1484"/>
      <c r="E28" s="1503"/>
      <c r="F28" s="1509" t="s">
        <v>408</v>
      </c>
      <c r="G28" s="1510" t="s">
        <v>4613</v>
      </c>
      <c r="H28" s="1510" t="s">
        <v>4615</v>
      </c>
      <c r="I28" s="1459"/>
    </row>
    <row r="29" spans="1:9" s="1460" customFormat="1" ht="48.75" customHeight="1">
      <c r="A29" s="1459"/>
      <c r="B29" s="1516"/>
      <c r="C29" s="1517"/>
      <c r="D29" s="1455"/>
      <c r="E29" s="506"/>
      <c r="F29" s="1513"/>
      <c r="G29" s="1511"/>
      <c r="H29" s="1456"/>
      <c r="I29" s="1459"/>
    </row>
    <row r="30" spans="1:9" s="1460" customFormat="1" ht="15.75" customHeight="1">
      <c r="A30" s="1459"/>
      <c r="B30" s="1463"/>
      <c r="C30" s="1515"/>
      <c r="D30" s="1522"/>
      <c r="E30" s="506"/>
      <c r="F30" s="1514"/>
      <c r="G30" s="1458"/>
      <c r="H30" s="1456"/>
      <c r="I30" s="1459"/>
    </row>
    <row r="31" spans="1:9" ht="15" customHeight="1">
      <c r="A31" s="955"/>
      <c r="F31" s="1512"/>
      <c r="G31" s="961"/>
      <c r="H31" s="960"/>
      <c r="I31" s="955"/>
    </row>
    <row r="32" spans="5:6" ht="15.75">
      <c r="E32" s="506"/>
      <c r="F32" s="506"/>
    </row>
  </sheetData>
  <sheetProtection password="EE7C" sheet="1"/>
  <printOptions/>
  <pageMargins left="0.39" right="0.22" top="0.41" bottom="0.29" header="0.17" footer="0.21"/>
  <pageSetup fitToHeight="1" fitToWidth="1" horizontalDpi="600" verticalDpi="600" orientation="landscape" scale="39" r:id="rId2"/>
  <headerFooter alignWithMargins="0">
    <oddFooter>&amp;LDSHS 23-003&amp;C22&amp;RSchedule G-2</oddFooter>
  </headerFooter>
  <drawing r:id="rId1"/>
</worksheet>
</file>

<file path=xl/worksheets/sheet11.xml><?xml version="1.0" encoding="utf-8"?>
<worksheet xmlns="http://schemas.openxmlformats.org/spreadsheetml/2006/main" xmlns:r="http://schemas.openxmlformats.org/officeDocument/2006/relationships">
  <sheetPr codeName="Sheet17"/>
  <dimension ref="A1:L60"/>
  <sheetViews>
    <sheetView zoomScale="80" zoomScaleNormal="80" zoomScalePageLayoutView="0" workbookViewId="0" topLeftCell="A1">
      <selection activeCell="S20" sqref="S20"/>
    </sheetView>
  </sheetViews>
  <sheetFormatPr defaultColWidth="4.7109375" defaultRowHeight="12.75"/>
  <cols>
    <col min="1" max="1" width="4.7109375" style="564" customWidth="1"/>
    <col min="2" max="2" width="81.57421875" style="564" customWidth="1"/>
    <col min="3" max="4" width="18.140625" style="564" customWidth="1"/>
    <col min="5" max="5" width="18.28125" style="564" customWidth="1"/>
    <col min="6" max="6" width="127.140625" style="564" customWidth="1"/>
    <col min="7" max="16384" width="4.7109375" style="564" customWidth="1"/>
  </cols>
  <sheetData>
    <row r="1" spans="1:7" ht="15.75">
      <c r="A1" s="962"/>
      <c r="B1" s="970" t="s">
        <v>276</v>
      </c>
      <c r="C1" s="971" t="str">
        <f>Schedule_B!D1</f>
        <v>_C000027</v>
      </c>
      <c r="D1" s="972"/>
      <c r="E1" s="973"/>
      <c r="F1" s="973"/>
      <c r="G1" s="962"/>
    </row>
    <row r="2" spans="1:7" ht="15.75">
      <c r="A2" s="962"/>
      <c r="B2" s="970" t="s">
        <v>277</v>
      </c>
      <c r="C2" s="972" t="str">
        <f>_C000027</f>
        <v>_C000027</v>
      </c>
      <c r="D2" s="972"/>
      <c r="E2" s="973" t="str">
        <f>Schedule_A!A3</f>
        <v>NURSING FACILITY 2017 COST REPORT</v>
      </c>
      <c r="F2" s="973"/>
      <c r="G2" s="962"/>
    </row>
    <row r="3" spans="1:7" ht="12.75" customHeight="1">
      <c r="A3" s="962"/>
      <c r="B3" s="970"/>
      <c r="C3" s="974"/>
      <c r="D3" s="974"/>
      <c r="E3" s="973"/>
      <c r="F3" s="973"/>
      <c r="G3" s="962"/>
    </row>
    <row r="4" spans="1:12" s="566" customFormat="1" ht="18.75">
      <c r="A4" s="963" t="s">
        <v>546</v>
      </c>
      <c r="B4" s="975"/>
      <c r="C4" s="975"/>
      <c r="D4" s="975"/>
      <c r="E4" s="975"/>
      <c r="F4" s="975"/>
      <c r="G4" s="964"/>
      <c r="H4" s="565"/>
      <c r="I4" s="565"/>
      <c r="J4" s="565"/>
      <c r="K4" s="565"/>
      <c r="L4" s="565"/>
    </row>
    <row r="5" spans="1:12" s="566" customFormat="1" ht="18.75">
      <c r="A5" s="963" t="s">
        <v>547</v>
      </c>
      <c r="B5" s="975"/>
      <c r="C5" s="975"/>
      <c r="D5" s="975"/>
      <c r="E5" s="975"/>
      <c r="F5" s="975"/>
      <c r="G5" s="964"/>
      <c r="H5" s="565"/>
      <c r="I5" s="565"/>
      <c r="J5" s="565"/>
      <c r="K5" s="565"/>
      <c r="L5" s="565"/>
    </row>
    <row r="6" spans="1:7" ht="12.75" customHeight="1" thickBot="1">
      <c r="A6" s="962"/>
      <c r="B6" s="976" t="s">
        <v>548</v>
      </c>
      <c r="C6" s="970"/>
      <c r="D6" s="977"/>
      <c r="E6" s="978"/>
      <c r="F6" s="973"/>
      <c r="G6" s="962"/>
    </row>
    <row r="7" spans="1:7" ht="16.5" thickBot="1">
      <c r="A7" s="962"/>
      <c r="B7" s="979"/>
      <c r="C7" s="1663" t="s">
        <v>477</v>
      </c>
      <c r="D7" s="1665" t="s">
        <v>202</v>
      </c>
      <c r="E7" s="980"/>
      <c r="F7" s="981"/>
      <c r="G7" s="962"/>
    </row>
    <row r="8" spans="1:7" ht="19.5" customHeight="1" thickBot="1">
      <c r="A8" s="962"/>
      <c r="B8" s="1662" t="s">
        <v>549</v>
      </c>
      <c r="C8" s="1664" t="s">
        <v>213</v>
      </c>
      <c r="D8" s="1666" t="s">
        <v>484</v>
      </c>
      <c r="E8" s="1667" t="s">
        <v>485</v>
      </c>
      <c r="F8" s="1668" t="s">
        <v>550</v>
      </c>
      <c r="G8" s="962"/>
    </row>
    <row r="9" spans="1:7" ht="12.75" customHeight="1" thickBot="1">
      <c r="A9" s="962"/>
      <c r="B9" s="1669" t="s">
        <v>486</v>
      </c>
      <c r="C9" s="1670" t="s">
        <v>487</v>
      </c>
      <c r="D9" s="1670" t="s">
        <v>488</v>
      </c>
      <c r="E9" s="1670" t="s">
        <v>489</v>
      </c>
      <c r="F9" s="1671" t="s">
        <v>490</v>
      </c>
      <c r="G9" s="965"/>
    </row>
    <row r="10" spans="1:7" ht="19.5" customHeight="1">
      <c r="A10" s="962"/>
      <c r="B10" s="1746"/>
      <c r="C10" s="1747"/>
      <c r="D10" s="1748"/>
      <c r="E10" s="1749"/>
      <c r="F10" s="1750"/>
      <c r="G10" s="962"/>
    </row>
    <row r="11" spans="1:7" ht="19.5" customHeight="1">
      <c r="A11" s="962"/>
      <c r="B11" s="1751"/>
      <c r="C11" s="1752"/>
      <c r="D11" s="1753"/>
      <c r="E11" s="1754"/>
      <c r="F11" s="1755"/>
      <c r="G11" s="962"/>
    </row>
    <row r="12" spans="1:7" ht="19.5" customHeight="1">
      <c r="A12" s="962"/>
      <c r="B12" s="1751"/>
      <c r="C12" s="1752"/>
      <c r="D12" s="1753"/>
      <c r="E12" s="1754"/>
      <c r="F12" s="1755"/>
      <c r="G12" s="962"/>
    </row>
    <row r="13" spans="1:7" ht="19.5" customHeight="1">
      <c r="A13" s="962"/>
      <c r="B13" s="1756"/>
      <c r="C13" s="1752"/>
      <c r="D13" s="1753"/>
      <c r="E13" s="1754"/>
      <c r="F13" s="1755"/>
      <c r="G13" s="962"/>
    </row>
    <row r="14" spans="1:7" ht="19.5" customHeight="1">
      <c r="A14" s="962"/>
      <c r="B14" s="1751"/>
      <c r="C14" s="1752"/>
      <c r="D14" s="1753"/>
      <c r="E14" s="1754"/>
      <c r="F14" s="1755"/>
      <c r="G14" s="962"/>
    </row>
    <row r="15" spans="1:7" ht="19.5" customHeight="1">
      <c r="A15" s="962"/>
      <c r="B15" s="1751"/>
      <c r="C15" s="1752"/>
      <c r="D15" s="1753"/>
      <c r="E15" s="1754"/>
      <c r="F15" s="1755"/>
      <c r="G15" s="962"/>
    </row>
    <row r="16" spans="1:7" ht="19.5" customHeight="1">
      <c r="A16" s="962"/>
      <c r="B16" s="1751"/>
      <c r="C16" s="1752"/>
      <c r="D16" s="1753"/>
      <c r="E16" s="1754"/>
      <c r="F16" s="1755"/>
      <c r="G16" s="962"/>
    </row>
    <row r="17" spans="1:7" ht="19.5" customHeight="1">
      <c r="A17" s="962"/>
      <c r="B17" s="1751"/>
      <c r="C17" s="1752"/>
      <c r="D17" s="1753"/>
      <c r="E17" s="1754"/>
      <c r="F17" s="1755"/>
      <c r="G17" s="962"/>
    </row>
    <row r="18" spans="1:7" ht="19.5" customHeight="1">
      <c r="A18" s="962"/>
      <c r="B18" s="1751"/>
      <c r="C18" s="1752"/>
      <c r="D18" s="1753"/>
      <c r="E18" s="1754"/>
      <c r="F18" s="1755"/>
      <c r="G18" s="962"/>
    </row>
    <row r="19" spans="1:7" ht="19.5" customHeight="1">
      <c r="A19" s="962"/>
      <c r="B19" s="1751"/>
      <c r="C19" s="1752"/>
      <c r="D19" s="1753"/>
      <c r="E19" s="1754"/>
      <c r="F19" s="1755"/>
      <c r="G19" s="962"/>
    </row>
    <row r="20" spans="1:7" ht="19.5" customHeight="1">
      <c r="A20" s="962"/>
      <c r="B20" s="1751"/>
      <c r="C20" s="1752"/>
      <c r="D20" s="1753"/>
      <c r="E20" s="1754"/>
      <c r="F20" s="1755"/>
      <c r="G20" s="962"/>
    </row>
    <row r="21" spans="1:7" ht="19.5" customHeight="1">
      <c r="A21" s="962"/>
      <c r="B21" s="1751"/>
      <c r="C21" s="1752"/>
      <c r="D21" s="1753"/>
      <c r="E21" s="1754"/>
      <c r="F21" s="1755"/>
      <c r="G21" s="962"/>
    </row>
    <row r="22" spans="1:7" ht="19.5" customHeight="1">
      <c r="A22" s="962"/>
      <c r="B22" s="1751"/>
      <c r="C22" s="1752"/>
      <c r="D22" s="1753"/>
      <c r="E22" s="1754"/>
      <c r="F22" s="1755"/>
      <c r="G22" s="962"/>
    </row>
    <row r="23" spans="1:7" ht="19.5" customHeight="1">
      <c r="A23" s="962"/>
      <c r="B23" s="1751"/>
      <c r="C23" s="1752"/>
      <c r="D23" s="1753"/>
      <c r="E23" s="1754"/>
      <c r="F23" s="1755"/>
      <c r="G23" s="962"/>
    </row>
    <row r="24" spans="1:7" ht="19.5" customHeight="1">
      <c r="A24" s="962"/>
      <c r="B24" s="1751"/>
      <c r="C24" s="1752"/>
      <c r="D24" s="1753"/>
      <c r="E24" s="1754"/>
      <c r="F24" s="1755"/>
      <c r="G24" s="962"/>
    </row>
    <row r="25" spans="1:7" ht="19.5" customHeight="1">
      <c r="A25" s="962"/>
      <c r="B25" s="1751"/>
      <c r="C25" s="1752"/>
      <c r="D25" s="1753"/>
      <c r="E25" s="1754"/>
      <c r="F25" s="1755"/>
      <c r="G25" s="962"/>
    </row>
    <row r="26" spans="1:7" ht="19.5" customHeight="1">
      <c r="A26" s="962"/>
      <c r="B26" s="1751"/>
      <c r="C26" s="1752"/>
      <c r="D26" s="1753"/>
      <c r="E26" s="1754"/>
      <c r="F26" s="1755"/>
      <c r="G26" s="962"/>
    </row>
    <row r="27" spans="1:7" ht="19.5" customHeight="1">
      <c r="A27" s="962"/>
      <c r="B27" s="1751"/>
      <c r="C27" s="1752"/>
      <c r="D27" s="1753"/>
      <c r="E27" s="1754"/>
      <c r="F27" s="1755"/>
      <c r="G27" s="962"/>
    </row>
    <row r="28" spans="1:7" ht="19.5" customHeight="1">
      <c r="A28" s="962"/>
      <c r="B28" s="1751"/>
      <c r="C28" s="1752"/>
      <c r="D28" s="1753"/>
      <c r="E28" s="1754"/>
      <c r="F28" s="1755"/>
      <c r="G28" s="962"/>
    </row>
    <row r="29" spans="1:7" ht="19.5" customHeight="1">
      <c r="A29" s="962"/>
      <c r="B29" s="1751"/>
      <c r="C29" s="1752"/>
      <c r="D29" s="1753"/>
      <c r="E29" s="1754"/>
      <c r="F29" s="1755"/>
      <c r="G29" s="962"/>
    </row>
    <row r="30" spans="1:7" ht="19.5" customHeight="1">
      <c r="A30" s="962"/>
      <c r="B30" s="1751"/>
      <c r="C30" s="1752"/>
      <c r="D30" s="1753"/>
      <c r="E30" s="1754"/>
      <c r="F30" s="1755"/>
      <c r="G30" s="962"/>
    </row>
    <row r="31" spans="1:7" ht="19.5" customHeight="1">
      <c r="A31" s="962"/>
      <c r="B31" s="1751"/>
      <c r="C31" s="1752"/>
      <c r="D31" s="1753"/>
      <c r="E31" s="1754"/>
      <c r="F31" s="1755"/>
      <c r="G31" s="962"/>
    </row>
    <row r="32" spans="1:7" ht="19.5" customHeight="1">
      <c r="A32" s="962"/>
      <c r="B32" s="1751"/>
      <c r="C32" s="1752"/>
      <c r="D32" s="1753"/>
      <c r="E32" s="1754"/>
      <c r="F32" s="1755"/>
      <c r="G32" s="962"/>
    </row>
    <row r="33" spans="1:7" ht="19.5" customHeight="1">
      <c r="A33" s="962"/>
      <c r="B33" s="1751"/>
      <c r="C33" s="1752"/>
      <c r="D33" s="1753"/>
      <c r="E33" s="1754"/>
      <c r="F33" s="1755"/>
      <c r="G33" s="962"/>
    </row>
    <row r="34" spans="1:7" ht="19.5" customHeight="1">
      <c r="A34" s="962"/>
      <c r="B34" s="1751"/>
      <c r="C34" s="1752"/>
      <c r="D34" s="1753"/>
      <c r="E34" s="1754"/>
      <c r="F34" s="1755"/>
      <c r="G34" s="962"/>
    </row>
    <row r="35" spans="1:7" ht="19.5" customHeight="1">
      <c r="A35" s="962"/>
      <c r="B35" s="1751"/>
      <c r="C35" s="1752"/>
      <c r="D35" s="1753"/>
      <c r="E35" s="1754"/>
      <c r="F35" s="1755"/>
      <c r="G35" s="962"/>
    </row>
    <row r="36" spans="1:7" ht="19.5" customHeight="1">
      <c r="A36" s="962"/>
      <c r="B36" s="1751"/>
      <c r="C36" s="1752"/>
      <c r="D36" s="1753"/>
      <c r="E36" s="1754"/>
      <c r="F36" s="1755"/>
      <c r="G36" s="962"/>
    </row>
    <row r="37" spans="1:7" ht="19.5" customHeight="1">
      <c r="A37" s="962"/>
      <c r="B37" s="1751"/>
      <c r="C37" s="1752"/>
      <c r="D37" s="1753"/>
      <c r="E37" s="1754"/>
      <c r="F37" s="1755"/>
      <c r="G37" s="962"/>
    </row>
    <row r="38" spans="1:7" ht="19.5" customHeight="1">
      <c r="A38" s="962"/>
      <c r="B38" s="1751"/>
      <c r="C38" s="1752"/>
      <c r="D38" s="1753"/>
      <c r="E38" s="1754"/>
      <c r="F38" s="1755"/>
      <c r="G38" s="962"/>
    </row>
    <row r="39" spans="1:7" ht="19.5" customHeight="1">
      <c r="A39" s="962"/>
      <c r="B39" s="1751"/>
      <c r="C39" s="1752"/>
      <c r="D39" s="1753"/>
      <c r="E39" s="1754"/>
      <c r="F39" s="1755"/>
      <c r="G39" s="962"/>
    </row>
    <row r="40" spans="1:7" ht="19.5" customHeight="1">
      <c r="A40" s="962"/>
      <c r="B40" s="1751"/>
      <c r="C40" s="1752"/>
      <c r="D40" s="1753"/>
      <c r="E40" s="1754"/>
      <c r="F40" s="1755"/>
      <c r="G40" s="962"/>
    </row>
    <row r="41" spans="1:7" ht="19.5" customHeight="1">
      <c r="A41" s="962"/>
      <c r="B41" s="1751"/>
      <c r="C41" s="1752"/>
      <c r="D41" s="1753"/>
      <c r="E41" s="1754"/>
      <c r="F41" s="1755"/>
      <c r="G41" s="962"/>
    </row>
    <row r="42" spans="1:7" ht="19.5" customHeight="1">
      <c r="A42" s="962"/>
      <c r="B42" s="1756"/>
      <c r="C42" s="1752"/>
      <c r="D42" s="1753"/>
      <c r="E42" s="1754"/>
      <c r="F42" s="1755"/>
      <c r="G42" s="962"/>
    </row>
    <row r="43" spans="1:7" ht="19.5" customHeight="1">
      <c r="A43" s="962"/>
      <c r="B43" s="1756"/>
      <c r="C43" s="1752"/>
      <c r="D43" s="1753"/>
      <c r="E43" s="1754"/>
      <c r="F43" s="1755"/>
      <c r="G43" s="962"/>
    </row>
    <row r="44" spans="1:7" ht="19.5" customHeight="1">
      <c r="A44" s="962"/>
      <c r="B44" s="1756"/>
      <c r="C44" s="1752"/>
      <c r="D44" s="1753"/>
      <c r="E44" s="1754"/>
      <c r="F44" s="1755"/>
      <c r="G44" s="962"/>
    </row>
    <row r="45" spans="1:7" ht="19.5" customHeight="1">
      <c r="A45" s="962"/>
      <c r="B45" s="1756"/>
      <c r="C45" s="1752"/>
      <c r="D45" s="1753"/>
      <c r="E45" s="1754"/>
      <c r="F45" s="1755"/>
      <c r="G45" s="962"/>
    </row>
    <row r="46" spans="1:7" ht="19.5" customHeight="1">
      <c r="A46" s="962"/>
      <c r="B46" s="1756"/>
      <c r="C46" s="1752"/>
      <c r="D46" s="1753"/>
      <c r="E46" s="1754"/>
      <c r="F46" s="1755"/>
      <c r="G46" s="962"/>
    </row>
    <row r="47" spans="1:7" ht="19.5" customHeight="1">
      <c r="A47" s="962"/>
      <c r="B47" s="1756"/>
      <c r="C47" s="1752"/>
      <c r="D47" s="1753"/>
      <c r="E47" s="1754"/>
      <c r="F47" s="1755"/>
      <c r="G47" s="962"/>
    </row>
    <row r="48" spans="1:7" ht="19.5" customHeight="1">
      <c r="A48" s="962"/>
      <c r="B48" s="1756"/>
      <c r="C48" s="1752"/>
      <c r="D48" s="1753"/>
      <c r="E48" s="1754"/>
      <c r="F48" s="1755"/>
      <c r="G48" s="962"/>
    </row>
    <row r="49" spans="1:7" ht="19.5" customHeight="1">
      <c r="A49" s="962"/>
      <c r="B49" s="1756"/>
      <c r="C49" s="1752"/>
      <c r="D49" s="1753"/>
      <c r="E49" s="1754"/>
      <c r="F49" s="1755"/>
      <c r="G49" s="962"/>
    </row>
    <row r="50" spans="1:7" ht="19.5" customHeight="1">
      <c r="A50" s="962"/>
      <c r="B50" s="1756"/>
      <c r="C50" s="1752"/>
      <c r="D50" s="1753"/>
      <c r="E50" s="1754"/>
      <c r="F50" s="1755"/>
      <c r="G50" s="962"/>
    </row>
    <row r="51" spans="1:7" ht="19.5" customHeight="1">
      <c r="A51" s="962"/>
      <c r="B51" s="1756"/>
      <c r="C51" s="1752"/>
      <c r="D51" s="1753"/>
      <c r="E51" s="1754"/>
      <c r="F51" s="1755"/>
      <c r="G51" s="962"/>
    </row>
    <row r="52" spans="1:7" ht="19.5" customHeight="1">
      <c r="A52" s="962"/>
      <c r="B52" s="1756"/>
      <c r="C52" s="1752"/>
      <c r="D52" s="1753"/>
      <c r="E52" s="1754"/>
      <c r="F52" s="1755"/>
      <c r="G52" s="962"/>
    </row>
    <row r="53" spans="1:7" ht="19.5" customHeight="1">
      <c r="A53" s="962"/>
      <c r="B53" s="1756"/>
      <c r="C53" s="1752"/>
      <c r="D53" s="1753"/>
      <c r="E53" s="1754"/>
      <c r="F53" s="1755"/>
      <c r="G53" s="962"/>
    </row>
    <row r="54" spans="1:7" ht="19.5" customHeight="1">
      <c r="A54" s="962"/>
      <c r="B54" s="1756"/>
      <c r="C54" s="1752"/>
      <c r="D54" s="1753"/>
      <c r="E54" s="1754"/>
      <c r="F54" s="1755"/>
      <c r="G54" s="962"/>
    </row>
    <row r="55" spans="1:7" ht="19.5" customHeight="1">
      <c r="A55" s="962"/>
      <c r="B55" s="1756"/>
      <c r="C55" s="1752"/>
      <c r="D55" s="1753"/>
      <c r="E55" s="1754"/>
      <c r="F55" s="1755"/>
      <c r="G55" s="962"/>
    </row>
    <row r="56" spans="1:7" ht="19.5" customHeight="1">
      <c r="A56" s="962"/>
      <c r="B56" s="1756"/>
      <c r="C56" s="1752"/>
      <c r="D56" s="1753"/>
      <c r="E56" s="1754"/>
      <c r="F56" s="1755"/>
      <c r="G56" s="962"/>
    </row>
    <row r="57" spans="1:7" ht="19.5" customHeight="1">
      <c r="A57" s="962"/>
      <c r="B57" s="1756"/>
      <c r="C57" s="1752"/>
      <c r="D57" s="1753"/>
      <c r="E57" s="1754"/>
      <c r="F57" s="1755"/>
      <c r="G57" s="962"/>
    </row>
    <row r="58" spans="1:7" ht="19.5" customHeight="1">
      <c r="A58" s="962"/>
      <c r="B58" s="1756"/>
      <c r="C58" s="1752"/>
      <c r="D58" s="1753"/>
      <c r="E58" s="1754"/>
      <c r="F58" s="1755"/>
      <c r="G58" s="962"/>
    </row>
    <row r="59" spans="1:7" ht="19.5" customHeight="1">
      <c r="A59" s="962"/>
      <c r="B59" s="1756"/>
      <c r="C59" s="1752"/>
      <c r="D59" s="1753"/>
      <c r="E59" s="1754"/>
      <c r="F59" s="1755"/>
      <c r="G59" s="962"/>
    </row>
    <row r="60" spans="1:7" ht="19.5" customHeight="1">
      <c r="A60" s="962"/>
      <c r="B60" s="1756"/>
      <c r="C60" s="1752"/>
      <c r="D60" s="1753"/>
      <c r="E60" s="1754"/>
      <c r="F60" s="1755"/>
      <c r="G60" s="962"/>
    </row>
  </sheetData>
  <sheetProtection password="EE7C" sheet="1"/>
  <printOptions/>
  <pageMargins left="0.2" right="0.22" top="0.34" bottom="0.29" header="0.17" footer="0.21"/>
  <pageSetup horizontalDpi="600" verticalDpi="600" orientation="landscape" scale="50" r:id="rId2"/>
  <headerFooter alignWithMargins="0">
    <oddFooter>&amp;LDSHS 23-003&amp;C23&amp;RSchedule G-5</oddFooter>
  </headerFooter>
  <drawing r:id="rId1"/>
</worksheet>
</file>

<file path=xl/worksheets/sheet12.xml><?xml version="1.0" encoding="utf-8"?>
<worksheet xmlns="http://schemas.openxmlformats.org/spreadsheetml/2006/main" xmlns:r="http://schemas.openxmlformats.org/officeDocument/2006/relationships">
  <sheetPr codeName="Sheet18">
    <pageSetUpPr fitToPage="1"/>
  </sheetPr>
  <dimension ref="A1:L38"/>
  <sheetViews>
    <sheetView zoomScale="90" zoomScaleNormal="90" workbookViewId="0" topLeftCell="A1">
      <selection activeCell="S20" sqref="S20"/>
    </sheetView>
  </sheetViews>
  <sheetFormatPr defaultColWidth="9.140625" defaultRowHeight="12.75"/>
  <cols>
    <col min="1" max="1" width="7.57421875" style="567" customWidth="1"/>
    <col min="2" max="2" width="7.7109375" style="567" customWidth="1"/>
    <col min="3" max="3" width="51.8515625" style="567" customWidth="1"/>
    <col min="4" max="4" width="22.140625" style="567" customWidth="1"/>
    <col min="5" max="5" width="14.140625" style="567" customWidth="1"/>
    <col min="6" max="6" width="14.421875" style="567" customWidth="1"/>
    <col min="7" max="9" width="17.421875" style="567" customWidth="1"/>
    <col min="10" max="10" width="19.28125" style="567" customWidth="1"/>
    <col min="11" max="11" width="15.140625" style="567" customWidth="1"/>
    <col min="12" max="16384" width="9.140625" style="567" customWidth="1"/>
  </cols>
  <sheetData>
    <row r="1" spans="2:3" ht="15.75">
      <c r="B1" s="568" t="s">
        <v>276</v>
      </c>
      <c r="C1" s="934" t="str">
        <f>Schedule_B!D1</f>
        <v>_C000027</v>
      </c>
    </row>
    <row r="2" spans="2:4" ht="15.75">
      <c r="B2" s="570" t="s">
        <v>277</v>
      </c>
      <c r="C2" s="569" t="str">
        <f>+Schedule_A!$I$8</f>
        <v>_M000002</v>
      </c>
      <c r="D2" s="567" t="str">
        <f>Schedule_A!A3</f>
        <v>NURSING FACILITY 2017 COST REPORT</v>
      </c>
    </row>
    <row r="3" spans="3:4" ht="7.5" customHeight="1">
      <c r="C3" s="568"/>
      <c r="D3" s="571"/>
    </row>
    <row r="4" spans="1:12" ht="18.75">
      <c r="A4" s="572" t="s">
        <v>551</v>
      </c>
      <c r="B4" s="573"/>
      <c r="C4" s="573"/>
      <c r="D4" s="573"/>
      <c r="E4" s="573"/>
      <c r="F4" s="573"/>
      <c r="G4" s="574"/>
      <c r="H4" s="573"/>
      <c r="I4" s="573"/>
      <c r="J4" s="573"/>
      <c r="K4" s="573"/>
      <c r="L4" s="573"/>
    </row>
    <row r="5" spans="1:12" ht="7.5" customHeight="1" thickBot="1">
      <c r="A5" s="575"/>
      <c r="B5" s="573"/>
      <c r="C5" s="573"/>
      <c r="D5" s="573"/>
      <c r="E5" s="573"/>
      <c r="F5" s="573"/>
      <c r="G5" s="573"/>
      <c r="H5" s="573"/>
      <c r="I5" s="573"/>
      <c r="J5" s="573"/>
      <c r="K5" s="573"/>
      <c r="L5" s="573"/>
    </row>
    <row r="6" spans="3:11" ht="16.5" thickBot="1">
      <c r="C6" s="576"/>
      <c r="D6" s="571"/>
      <c r="J6" s="570" t="s">
        <v>640</v>
      </c>
      <c r="K6" s="1392"/>
    </row>
    <row r="7" ht="7.5" customHeight="1" thickBot="1"/>
    <row r="8" spans="2:11" ht="19.5" customHeight="1">
      <c r="B8" s="577"/>
      <c r="C8" s="578"/>
      <c r="D8" s="579" t="s">
        <v>552</v>
      </c>
      <c r="E8" s="580"/>
      <c r="F8" s="581"/>
      <c r="G8" s="582"/>
      <c r="H8" s="580"/>
      <c r="I8" s="583"/>
      <c r="J8" s="584"/>
      <c r="K8" s="584"/>
    </row>
    <row r="9" spans="2:11" ht="19.5" customHeight="1">
      <c r="B9" s="585" t="s">
        <v>553</v>
      </c>
      <c r="C9" s="586"/>
      <c r="D9" s="586"/>
      <c r="E9" s="587" t="s">
        <v>554</v>
      </c>
      <c r="F9" s="588"/>
      <c r="G9" s="589" t="s">
        <v>555</v>
      </c>
      <c r="H9" s="589" t="s">
        <v>556</v>
      </c>
      <c r="I9" s="590" t="s">
        <v>195</v>
      </c>
      <c r="J9" s="584"/>
      <c r="K9" s="584"/>
    </row>
    <row r="10" spans="2:11" ht="27.75" customHeight="1">
      <c r="B10" s="591" t="s">
        <v>557</v>
      </c>
      <c r="C10" s="592" t="s">
        <v>558</v>
      </c>
      <c r="D10" s="593" t="s">
        <v>83</v>
      </c>
      <c r="E10" s="593" t="s">
        <v>84</v>
      </c>
      <c r="F10" s="593" t="s">
        <v>85</v>
      </c>
      <c r="G10" s="594" t="s">
        <v>86</v>
      </c>
      <c r="H10" s="594" t="s">
        <v>87</v>
      </c>
      <c r="I10" s="595" t="s">
        <v>88</v>
      </c>
      <c r="J10" s="584"/>
      <c r="K10" s="584"/>
    </row>
    <row r="11" spans="2:12" ht="12.75" customHeight="1" thickBot="1">
      <c r="B11" s="596"/>
      <c r="C11" s="597" t="s">
        <v>486</v>
      </c>
      <c r="D11" s="597" t="s">
        <v>487</v>
      </c>
      <c r="E11" s="597" t="s">
        <v>488</v>
      </c>
      <c r="F11" s="597" t="s">
        <v>489</v>
      </c>
      <c r="G11" s="597" t="s">
        <v>490</v>
      </c>
      <c r="H11" s="597" t="s">
        <v>491</v>
      </c>
      <c r="I11" s="598" t="s">
        <v>492</v>
      </c>
      <c r="J11" s="599"/>
      <c r="K11" s="599"/>
      <c r="L11" s="600"/>
    </row>
    <row r="12" spans="2:11" ht="21" customHeight="1">
      <c r="B12" s="601">
        <v>1</v>
      </c>
      <c r="C12" s="602" t="s">
        <v>89</v>
      </c>
      <c r="D12" s="603" t="s">
        <v>2235</v>
      </c>
      <c r="E12" s="603" t="s">
        <v>2237</v>
      </c>
      <c r="F12" s="603" t="s">
        <v>2239</v>
      </c>
      <c r="G12" s="603" t="s">
        <v>2241</v>
      </c>
      <c r="H12" s="604" t="s">
        <v>2243</v>
      </c>
      <c r="I12" s="605" t="s">
        <v>2245</v>
      </c>
      <c r="J12" s="606"/>
      <c r="K12" s="607"/>
    </row>
    <row r="13" spans="2:11" ht="21" customHeight="1">
      <c r="B13" s="608">
        <v>2</v>
      </c>
      <c r="C13" s="609" t="s">
        <v>90</v>
      </c>
      <c r="D13" s="610" t="s">
        <v>2247</v>
      </c>
      <c r="E13" s="610" t="s">
        <v>2249</v>
      </c>
      <c r="F13" s="610" t="s">
        <v>2251</v>
      </c>
      <c r="G13" s="610" t="s">
        <v>2253</v>
      </c>
      <c r="H13" s="611" t="s">
        <v>2255</v>
      </c>
      <c r="I13" s="605" t="s">
        <v>2257</v>
      </c>
      <c r="J13" s="606"/>
      <c r="K13" s="607"/>
    </row>
    <row r="14" spans="2:11" ht="21" customHeight="1">
      <c r="B14" s="608">
        <v>3</v>
      </c>
      <c r="C14" s="609" t="s">
        <v>91</v>
      </c>
      <c r="D14" s="610" t="s">
        <v>2259</v>
      </c>
      <c r="E14" s="610" t="s">
        <v>2261</v>
      </c>
      <c r="F14" s="610" t="s">
        <v>2263</v>
      </c>
      <c r="G14" s="610" t="s">
        <v>2265</v>
      </c>
      <c r="H14" s="611" t="s">
        <v>2267</v>
      </c>
      <c r="I14" s="605" t="s">
        <v>2269</v>
      </c>
      <c r="J14" s="606"/>
      <c r="K14" s="607"/>
    </row>
    <row r="15" spans="2:11" ht="21" customHeight="1">
      <c r="B15" s="608">
        <v>4</v>
      </c>
      <c r="C15" s="1221" t="s">
        <v>92</v>
      </c>
      <c r="D15" s="610" t="s">
        <v>2271</v>
      </c>
      <c r="E15" s="610" t="s">
        <v>2273</v>
      </c>
      <c r="F15" s="610" t="s">
        <v>2275</v>
      </c>
      <c r="G15" s="610" t="s">
        <v>2277</v>
      </c>
      <c r="H15" s="611" t="s">
        <v>2279</v>
      </c>
      <c r="I15" s="605" t="s">
        <v>2281</v>
      </c>
      <c r="J15" s="606"/>
      <c r="K15" s="607"/>
    </row>
    <row r="16" spans="2:11" ht="21" customHeight="1">
      <c r="B16" s="608">
        <v>5</v>
      </c>
      <c r="C16" s="1221" t="s">
        <v>710</v>
      </c>
      <c r="D16" s="610" t="s">
        <v>2283</v>
      </c>
      <c r="E16" s="610" t="s">
        <v>2285</v>
      </c>
      <c r="F16" s="610" t="s">
        <v>2287</v>
      </c>
      <c r="G16" s="610" t="s">
        <v>2289</v>
      </c>
      <c r="H16" s="611" t="s">
        <v>2291</v>
      </c>
      <c r="I16" s="605" t="s">
        <v>2293</v>
      </c>
      <c r="J16" s="606"/>
      <c r="K16" s="607"/>
    </row>
    <row r="17" spans="2:11" ht="21" customHeight="1">
      <c r="B17" s="608">
        <v>6</v>
      </c>
      <c r="C17" s="1221" t="s">
        <v>93</v>
      </c>
      <c r="D17" s="610" t="s">
        <v>2295</v>
      </c>
      <c r="E17" s="610" t="s">
        <v>2297</v>
      </c>
      <c r="F17" s="610" t="s">
        <v>2299</v>
      </c>
      <c r="G17" s="610" t="s">
        <v>2301</v>
      </c>
      <c r="H17" s="611" t="s">
        <v>2303</v>
      </c>
      <c r="I17" s="605" t="s">
        <v>2305</v>
      </c>
      <c r="J17" s="606"/>
      <c r="K17" s="607"/>
    </row>
    <row r="18" spans="2:11" ht="21" customHeight="1" thickBot="1">
      <c r="B18" s="608">
        <v>7</v>
      </c>
      <c r="C18" s="612" t="s">
        <v>431</v>
      </c>
      <c r="D18" s="610" t="s">
        <v>2307</v>
      </c>
      <c r="E18" s="610" t="s">
        <v>2309</v>
      </c>
      <c r="F18" s="610" t="s">
        <v>2311</v>
      </c>
      <c r="G18" s="610" t="s">
        <v>2313</v>
      </c>
      <c r="H18" s="611" t="s">
        <v>2315</v>
      </c>
      <c r="I18" s="605" t="s">
        <v>2317</v>
      </c>
      <c r="J18" s="606"/>
      <c r="K18" s="607"/>
    </row>
    <row r="19" spans="2:11" ht="21" customHeight="1" thickBot="1">
      <c r="B19" s="613">
        <v>8</v>
      </c>
      <c r="C19" s="614" t="s">
        <v>94</v>
      </c>
      <c r="D19" s="615" t="s">
        <v>2319</v>
      </c>
      <c r="E19" s="615" t="s">
        <v>2321</v>
      </c>
      <c r="F19" s="615" t="s">
        <v>2323</v>
      </c>
      <c r="G19" s="615" t="s">
        <v>2325</v>
      </c>
      <c r="H19" s="615" t="s">
        <v>2327</v>
      </c>
      <c r="I19" s="616" t="s">
        <v>2329</v>
      </c>
      <c r="J19" s="617"/>
      <c r="K19" s="607"/>
    </row>
    <row r="22" ht="16.5" thickBot="1"/>
    <row r="23" spans="2:11" ht="36" customHeight="1">
      <c r="B23" s="577" t="s">
        <v>553</v>
      </c>
      <c r="C23" s="618" t="s">
        <v>95</v>
      </c>
      <c r="D23" s="619"/>
      <c r="E23" s="620"/>
      <c r="F23" s="621"/>
      <c r="G23" s="622"/>
      <c r="H23" s="578" t="s">
        <v>89</v>
      </c>
      <c r="I23" s="578" t="s">
        <v>90</v>
      </c>
      <c r="J23" s="578" t="s">
        <v>91</v>
      </c>
      <c r="K23" s="623" t="s">
        <v>96</v>
      </c>
    </row>
    <row r="24" spans="2:12" ht="12.75" customHeight="1" thickBot="1">
      <c r="B24" s="624" t="s">
        <v>557</v>
      </c>
      <c r="C24" s="625"/>
      <c r="D24" s="626"/>
      <c r="E24" s="626"/>
      <c r="F24" s="626"/>
      <c r="G24" s="626"/>
      <c r="H24" s="625" t="s">
        <v>191</v>
      </c>
      <c r="I24" s="625" t="s">
        <v>192</v>
      </c>
      <c r="J24" s="625" t="s">
        <v>193</v>
      </c>
      <c r="K24" s="598" t="s">
        <v>194</v>
      </c>
      <c r="L24" s="600"/>
    </row>
    <row r="25" spans="2:11" ht="21" customHeight="1">
      <c r="B25" s="608">
        <v>9</v>
      </c>
      <c r="C25" s="609" t="s">
        <v>97</v>
      </c>
      <c r="D25" s="627"/>
      <c r="E25" s="627"/>
      <c r="F25" s="627"/>
      <c r="G25" s="627"/>
      <c r="H25" s="628" t="s">
        <v>2331</v>
      </c>
      <c r="I25" s="628" t="s">
        <v>2333</v>
      </c>
      <c r="J25" s="628" t="s">
        <v>2335</v>
      </c>
      <c r="K25" s="629" t="s">
        <v>2337</v>
      </c>
    </row>
    <row r="26" spans="2:11" ht="21" customHeight="1">
      <c r="B26" s="608">
        <v>10</v>
      </c>
      <c r="C26" s="609" t="s">
        <v>98</v>
      </c>
      <c r="D26" s="627"/>
      <c r="E26" s="627"/>
      <c r="F26" s="627"/>
      <c r="G26" s="627"/>
      <c r="H26" s="628" t="s">
        <v>2339</v>
      </c>
      <c r="I26" s="628" t="s">
        <v>2341</v>
      </c>
      <c r="J26" s="628" t="s">
        <v>2343</v>
      </c>
      <c r="K26" s="629" t="s">
        <v>2345</v>
      </c>
    </row>
    <row r="27" spans="2:11" ht="21" customHeight="1">
      <c r="B27" s="608">
        <v>11</v>
      </c>
      <c r="C27" s="630" t="s">
        <v>99</v>
      </c>
      <c r="D27" s="627"/>
      <c r="E27" s="627"/>
      <c r="F27" s="627"/>
      <c r="G27" s="627"/>
      <c r="H27" s="628" t="s">
        <v>2347</v>
      </c>
      <c r="I27" s="628" t="s">
        <v>2349</v>
      </c>
      <c r="J27" s="628" t="s">
        <v>2351</v>
      </c>
      <c r="K27" s="629" t="s">
        <v>2353</v>
      </c>
    </row>
    <row r="28" spans="2:11" ht="21" customHeight="1">
      <c r="B28" s="608">
        <v>12</v>
      </c>
      <c r="C28" s="630" t="s">
        <v>100</v>
      </c>
      <c r="D28" s="627"/>
      <c r="E28" s="627"/>
      <c r="F28" s="627"/>
      <c r="G28" s="627"/>
      <c r="H28" s="631" t="s">
        <v>2355</v>
      </c>
      <c r="I28" s="631" t="s">
        <v>2357</v>
      </c>
      <c r="J28" s="631" t="s">
        <v>2359</v>
      </c>
      <c r="K28" s="632" t="s">
        <v>2361</v>
      </c>
    </row>
    <row r="29" spans="2:11" ht="21" customHeight="1">
      <c r="B29" s="608">
        <v>13</v>
      </c>
      <c r="C29" s="630" t="s">
        <v>101</v>
      </c>
      <c r="D29" s="627"/>
      <c r="E29" s="633" t="s">
        <v>102</v>
      </c>
      <c r="F29" s="634"/>
      <c r="G29" s="635"/>
      <c r="H29" s="611" t="s">
        <v>2363</v>
      </c>
      <c r="I29" s="636" t="s">
        <v>2365</v>
      </c>
      <c r="J29" s="636" t="s">
        <v>2367</v>
      </c>
      <c r="K29" s="637" t="s">
        <v>2369</v>
      </c>
    </row>
    <row r="30" spans="2:11" ht="21" customHeight="1">
      <c r="B30" s="608">
        <v>14</v>
      </c>
      <c r="C30" s="609" t="s">
        <v>103</v>
      </c>
      <c r="D30" s="627"/>
      <c r="E30" s="627"/>
      <c r="F30" s="627"/>
      <c r="G30" s="627"/>
      <c r="H30" s="628" t="s">
        <v>2371</v>
      </c>
      <c r="I30" s="628" t="s">
        <v>2373</v>
      </c>
      <c r="J30" s="628" t="s">
        <v>2375</v>
      </c>
      <c r="K30" s="629" t="s">
        <v>2377</v>
      </c>
    </row>
    <row r="31" spans="2:11" ht="21" customHeight="1">
      <c r="B31" s="608">
        <v>15</v>
      </c>
      <c r="C31" s="609" t="s">
        <v>104</v>
      </c>
      <c r="D31" s="627"/>
      <c r="E31" s="627"/>
      <c r="F31" s="627"/>
      <c r="G31" s="627"/>
      <c r="H31" s="628" t="s">
        <v>2379</v>
      </c>
      <c r="I31" s="628" t="s">
        <v>2381</v>
      </c>
      <c r="J31" s="628" t="s">
        <v>2383</v>
      </c>
      <c r="K31" s="629" t="s">
        <v>2385</v>
      </c>
    </row>
    <row r="32" spans="2:11" ht="21" customHeight="1">
      <c r="B32" s="608">
        <v>16</v>
      </c>
      <c r="C32" s="630" t="s">
        <v>659</v>
      </c>
      <c r="D32" s="627"/>
      <c r="E32" s="627"/>
      <c r="F32" s="627"/>
      <c r="G32" s="627"/>
      <c r="H32" s="631" t="s">
        <v>2387</v>
      </c>
      <c r="I32" s="631" t="s">
        <v>2389</v>
      </c>
      <c r="J32" s="631" t="s">
        <v>2391</v>
      </c>
      <c r="K32" s="632" t="s">
        <v>2393</v>
      </c>
    </row>
    <row r="33" spans="2:11" ht="21" customHeight="1">
      <c r="B33" s="608">
        <v>17</v>
      </c>
      <c r="C33" s="609" t="s">
        <v>609</v>
      </c>
      <c r="D33" s="627"/>
      <c r="E33" s="627"/>
      <c r="F33" s="627"/>
      <c r="G33" s="627"/>
      <c r="H33" s="628" t="s">
        <v>2395</v>
      </c>
      <c r="I33" s="628" t="s">
        <v>2397</v>
      </c>
      <c r="J33" s="628" t="s">
        <v>2399</v>
      </c>
      <c r="K33" s="629" t="s">
        <v>2401</v>
      </c>
    </row>
    <row r="34" spans="2:11" ht="21" customHeight="1">
      <c r="B34" s="608">
        <v>18</v>
      </c>
      <c r="C34" s="609" t="s">
        <v>658</v>
      </c>
      <c r="D34" s="627"/>
      <c r="E34" s="627"/>
      <c r="F34" s="627"/>
      <c r="G34" s="627"/>
      <c r="H34" s="628" t="s">
        <v>2403</v>
      </c>
      <c r="I34" s="628" t="s">
        <v>2405</v>
      </c>
      <c r="J34" s="628" t="s">
        <v>2407</v>
      </c>
      <c r="K34" s="629" t="s">
        <v>2409</v>
      </c>
    </row>
    <row r="35" spans="2:11" ht="21" customHeight="1">
      <c r="B35" s="608">
        <v>19</v>
      </c>
      <c r="C35" s="609" t="s">
        <v>105</v>
      </c>
      <c r="D35" s="627"/>
      <c r="E35" s="627"/>
      <c r="F35" s="627"/>
      <c r="G35" s="627"/>
      <c r="H35" s="611" t="s">
        <v>2411</v>
      </c>
      <c r="I35" s="611" t="s">
        <v>2413</v>
      </c>
      <c r="J35" s="611" t="s">
        <v>2415</v>
      </c>
      <c r="K35" s="638" t="s">
        <v>2417</v>
      </c>
    </row>
    <row r="36" spans="2:11" ht="21" customHeight="1" thickBot="1">
      <c r="B36" s="608">
        <v>20</v>
      </c>
      <c r="C36" s="639" t="s">
        <v>106</v>
      </c>
      <c r="D36" s="640"/>
      <c r="E36" s="640"/>
      <c r="F36" s="640"/>
      <c r="G36" s="641"/>
      <c r="H36" s="642" t="s">
        <v>2419</v>
      </c>
      <c r="I36" s="642" t="s">
        <v>2421</v>
      </c>
      <c r="J36" s="642" t="s">
        <v>2423</v>
      </c>
      <c r="K36" s="643" t="s">
        <v>2425</v>
      </c>
    </row>
    <row r="37" ht="19.5" customHeight="1" thickBot="1"/>
    <row r="38" spans="2:11" ht="27.75" customHeight="1" thickBot="1">
      <c r="B38" s="613">
        <v>21</v>
      </c>
      <c r="C38" s="644" t="s">
        <v>657</v>
      </c>
      <c r="D38" s="644"/>
      <c r="E38" s="644"/>
      <c r="F38" s="644"/>
      <c r="G38" s="644" t="str">
        <f>"(Must equal Schedule G, Col. 5,Line "&amp;Schedule_G!B124&amp;" )"</f>
        <v>(Must equal Schedule G, Col. 5,Line 98 )</v>
      </c>
      <c r="H38" s="644"/>
      <c r="I38" s="645"/>
      <c r="J38" s="646" t="s">
        <v>2427</v>
      </c>
      <c r="K38" s="645"/>
    </row>
  </sheetData>
  <sheetProtection password="EE7C" sheet="1"/>
  <printOptions/>
  <pageMargins left="0.2" right="0.22" top="0.51" bottom="0.34" header="0.17" footer="0.21"/>
  <pageSetup fitToHeight="1" fitToWidth="1" horizontalDpi="600" verticalDpi="600" orientation="landscape" scale="64" r:id="rId1"/>
  <headerFooter alignWithMargins="0">
    <oddFooter>&amp;LDSHS 23-003&amp;C24&amp;RSchedule G-7</oddFooter>
  </headerFooter>
</worksheet>
</file>

<file path=xl/worksheets/sheet13.xml><?xml version="1.0" encoding="utf-8"?>
<worksheet xmlns="http://schemas.openxmlformats.org/spreadsheetml/2006/main" xmlns:r="http://schemas.openxmlformats.org/officeDocument/2006/relationships">
  <sheetPr codeName="Sheet19">
    <pageSetUpPr fitToPage="1"/>
  </sheetPr>
  <dimension ref="A1:D13"/>
  <sheetViews>
    <sheetView workbookViewId="0" topLeftCell="A1">
      <selection activeCell="S20" sqref="S20"/>
    </sheetView>
  </sheetViews>
  <sheetFormatPr defaultColWidth="9.140625" defaultRowHeight="12.75"/>
  <cols>
    <col min="1" max="1" width="13.7109375" style="647" customWidth="1"/>
    <col min="2" max="2" width="16.00390625" style="647" customWidth="1"/>
    <col min="3" max="3" width="75.57421875" style="647" customWidth="1"/>
    <col min="4" max="4" width="16.421875" style="647" customWidth="1"/>
    <col min="5" max="6" width="12.7109375" style="647" customWidth="1"/>
    <col min="7" max="7" width="13.140625" style="647" customWidth="1"/>
    <col min="8" max="8" width="19.7109375" style="647" customWidth="1"/>
    <col min="9" max="9" width="20.140625" style="647" customWidth="1"/>
    <col min="10" max="10" width="21.140625" style="647" customWidth="1"/>
    <col min="11" max="16384" width="9.140625" style="647" customWidth="1"/>
  </cols>
  <sheetData>
    <row r="1" spans="1:4" ht="16.5" thickBot="1">
      <c r="A1" s="648" t="s">
        <v>276</v>
      </c>
      <c r="B1" s="935" t="str">
        <f>Schedule_B!D1</f>
        <v>_C000027</v>
      </c>
      <c r="C1" s="570" t="s">
        <v>666</v>
      </c>
      <c r="D1" s="1392"/>
    </row>
    <row r="2" spans="1:3" ht="15.75">
      <c r="A2" s="648" t="s">
        <v>277</v>
      </c>
      <c r="B2" s="649" t="str">
        <f>+Schedule_A!$I$8</f>
        <v>_M000002</v>
      </c>
      <c r="C2" s="647" t="str">
        <f>Schedule_A!A3</f>
        <v>NURSING FACILITY 2017 COST REPORT</v>
      </c>
    </row>
    <row r="3" ht="16.5" thickBot="1"/>
    <row r="4" spans="2:4" ht="43.5" customHeight="1">
      <c r="B4" s="650" t="s">
        <v>190</v>
      </c>
      <c r="C4" s="651"/>
      <c r="D4" s="652" t="s">
        <v>199</v>
      </c>
    </row>
    <row r="5" spans="2:4" ht="33" customHeight="1">
      <c r="B5" s="653" t="s">
        <v>349</v>
      </c>
      <c r="C5" s="1056" t="s">
        <v>603</v>
      </c>
      <c r="D5" s="1279" t="s">
        <v>2473</v>
      </c>
    </row>
    <row r="6" spans="2:4" ht="33" customHeight="1">
      <c r="B6" s="654" t="s">
        <v>350</v>
      </c>
      <c r="C6" s="655" t="s">
        <v>222</v>
      </c>
      <c r="D6" s="656" t="s">
        <v>2463</v>
      </c>
    </row>
    <row r="7" spans="2:4" ht="33" customHeight="1">
      <c r="B7" s="657" t="s">
        <v>351</v>
      </c>
      <c r="C7" s="944" t="s">
        <v>562</v>
      </c>
      <c r="D7" s="659" t="s">
        <v>2475</v>
      </c>
    </row>
    <row r="8" spans="2:4" ht="18" customHeight="1">
      <c r="B8" s="657" t="s">
        <v>352</v>
      </c>
      <c r="C8" s="660" t="s">
        <v>223</v>
      </c>
      <c r="D8" s="659" t="s">
        <v>2477</v>
      </c>
    </row>
    <row r="9" spans="2:4" ht="15.75" customHeight="1">
      <c r="B9" s="657" t="s">
        <v>224</v>
      </c>
      <c r="C9" s="1253" t="s">
        <v>563</v>
      </c>
      <c r="D9" s="1174" t="s">
        <v>2465</v>
      </c>
    </row>
    <row r="10" spans="2:4" ht="18" customHeight="1">
      <c r="B10" s="657" t="s">
        <v>225</v>
      </c>
      <c r="C10" s="660" t="s">
        <v>226</v>
      </c>
      <c r="D10" s="1174" t="s">
        <v>2467</v>
      </c>
    </row>
    <row r="11" spans="2:4" ht="33" customHeight="1">
      <c r="B11" s="657" t="s">
        <v>227</v>
      </c>
      <c r="C11" s="658" t="s">
        <v>228</v>
      </c>
      <c r="D11" s="1175" t="s">
        <v>2469</v>
      </c>
    </row>
    <row r="12" spans="2:4" ht="18" customHeight="1">
      <c r="B12" s="657" t="s">
        <v>229</v>
      </c>
      <c r="C12" s="660" t="s">
        <v>610</v>
      </c>
      <c r="D12" s="1176" t="s">
        <v>2471</v>
      </c>
    </row>
    <row r="13" spans="2:4" ht="33" customHeight="1" thickBot="1">
      <c r="B13" s="661" t="s">
        <v>470</v>
      </c>
      <c r="C13" s="1142" t="str">
        <f>"TOTAL ALLOWABLE BAD DEBT FOR MEDICAID COST REPORT                     (Line 7 times line 8 and must equal Schedule G, column 5, line "&amp;Schedule_G!B222&amp;")"</f>
        <v>TOTAL ALLOWABLE BAD DEBT FOR MEDICAID COST REPORT                     (Line 7 times line 8 and must equal Schedule G, column 5, line 176)</v>
      </c>
      <c r="D13" s="662" t="s">
        <v>1125</v>
      </c>
    </row>
  </sheetData>
  <sheetProtection password="EE7C" sheet="1"/>
  <printOptions/>
  <pageMargins left="0.25" right="0.26" top="0.55" bottom="0.7" header="0.25" footer="0.25"/>
  <pageSetup fitToHeight="1" fitToWidth="1" horizontalDpi="600" verticalDpi="600" orientation="portrait" scale="85" r:id="rId1"/>
  <headerFooter alignWithMargins="0">
    <oddFooter>&amp;LDSHS 23-003 &amp;C25&amp;RSchedule G-8</oddFooter>
  </headerFooter>
</worksheet>
</file>

<file path=xl/worksheets/sheet14.xml><?xml version="1.0" encoding="utf-8"?>
<worksheet xmlns="http://schemas.openxmlformats.org/spreadsheetml/2006/main" xmlns:r="http://schemas.openxmlformats.org/officeDocument/2006/relationships">
  <sheetPr codeName="Sheet24">
    <pageSetUpPr fitToPage="1"/>
  </sheetPr>
  <dimension ref="A1:P18"/>
  <sheetViews>
    <sheetView workbookViewId="0" topLeftCell="A1">
      <selection activeCell="S20" sqref="S20"/>
    </sheetView>
  </sheetViews>
  <sheetFormatPr defaultColWidth="9.57421875" defaultRowHeight="12.75"/>
  <cols>
    <col min="1" max="1" width="48.28125" style="1184" customWidth="1"/>
    <col min="2" max="2" width="114.57421875" style="1184" customWidth="1"/>
    <col min="3" max="3" width="43.57421875" style="1184" customWidth="1"/>
    <col min="4" max="4" width="18.57421875" style="1184" customWidth="1"/>
    <col min="5" max="7" width="10.140625" style="1184" customWidth="1"/>
    <col min="8" max="16384" width="9.57421875" style="1184" customWidth="1"/>
  </cols>
  <sheetData>
    <row r="1" spans="1:4" s="1179" customFormat="1" ht="15.75">
      <c r="A1" s="1178" t="s">
        <v>276</v>
      </c>
      <c r="B1" s="936" t="str">
        <f>_C000027</f>
        <v>_C000027</v>
      </c>
      <c r="D1" s="1180"/>
    </row>
    <row r="2" spans="1:16" s="1179" customFormat="1" ht="15.75">
      <c r="A2" s="1178" t="s">
        <v>277</v>
      </c>
      <c r="B2" s="665" t="str">
        <f>_M000002</f>
        <v>_M000002</v>
      </c>
      <c r="C2" s="1179" t="str">
        <f>Schedule_A!A3</f>
        <v>NURSING FACILITY 2017 COST REPORT</v>
      </c>
      <c r="D2" s="1181"/>
      <c r="E2" s="1181"/>
      <c r="F2" s="1182"/>
      <c r="G2" s="1182"/>
      <c r="H2" s="1182"/>
      <c r="I2" s="1181"/>
      <c r="J2" s="1181"/>
      <c r="P2" s="1183"/>
    </row>
    <row r="3" spans="1:11" s="1179" customFormat="1" ht="18" customHeight="1">
      <c r="A3" s="1182"/>
      <c r="B3" s="1680"/>
      <c r="C3" s="1182"/>
      <c r="D3" s="1182"/>
      <c r="E3" s="1182"/>
      <c r="F3" s="1182"/>
      <c r="G3" s="1182"/>
      <c r="H3" s="1182"/>
      <c r="I3" s="1182"/>
      <c r="K3" s="1182"/>
    </row>
    <row r="4" spans="1:6" s="1179" customFormat="1" ht="34.5" customHeight="1">
      <c r="A4" s="1779" t="s">
        <v>775</v>
      </c>
      <c r="B4" s="1780"/>
      <c r="C4" s="1780"/>
      <c r="D4" s="1184"/>
      <c r="E4" s="1184"/>
      <c r="F4" s="1184"/>
    </row>
    <row r="5" spans="1:7" ht="15" customHeight="1" thickBot="1">
      <c r="A5" s="1185"/>
      <c r="B5" s="1185"/>
      <c r="C5" s="1185"/>
      <c r="D5" s="1187"/>
      <c r="G5" s="1187"/>
    </row>
    <row r="6" spans="1:8" ht="34.5" customHeight="1" thickBot="1">
      <c r="A6" s="1642" t="s">
        <v>711</v>
      </c>
      <c r="B6" s="1642" t="s">
        <v>773</v>
      </c>
      <c r="C6" s="1642" t="s">
        <v>712</v>
      </c>
      <c r="D6" s="1187"/>
      <c r="E6" s="1187"/>
      <c r="F6" s="1187"/>
      <c r="G6" s="1187"/>
      <c r="H6" s="1187"/>
    </row>
    <row r="7" spans="1:8" ht="165.75" customHeight="1" thickBot="1">
      <c r="A7" s="1643" t="s">
        <v>2</v>
      </c>
      <c r="B7" s="1644" t="s">
        <v>737</v>
      </c>
      <c r="C7" s="1645" t="s">
        <v>5383</v>
      </c>
      <c r="D7" s="1661"/>
      <c r="E7" s="1187"/>
      <c r="F7" s="1187"/>
      <c r="G7" s="1187"/>
      <c r="H7" s="1187"/>
    </row>
    <row r="8" spans="1:8" ht="185.25" customHeight="1" thickBot="1">
      <c r="A8" s="1643" t="s">
        <v>3</v>
      </c>
      <c r="B8" s="1644" t="s">
        <v>738</v>
      </c>
      <c r="C8" s="1645" t="s">
        <v>5385</v>
      </c>
      <c r="D8" s="1661"/>
      <c r="E8" s="1187"/>
      <c r="F8" s="1187"/>
      <c r="G8" s="1187"/>
      <c r="H8" s="1187"/>
    </row>
    <row r="9" spans="1:8" ht="37.5" customHeight="1" thickBot="1">
      <c r="A9" s="1646"/>
      <c r="B9" s="1642" t="s">
        <v>774</v>
      </c>
      <c r="C9" s="1647" t="s">
        <v>5387</v>
      </c>
      <c r="D9" s="1527"/>
      <c r="E9" s="1187"/>
      <c r="F9" s="1187"/>
      <c r="G9" s="1187"/>
      <c r="H9" s="1187"/>
    </row>
    <row r="10" spans="1:8" ht="15" customHeight="1">
      <c r="A10" s="1189"/>
      <c r="B10" s="1189"/>
      <c r="C10" s="1189"/>
      <c r="D10" s="1187"/>
      <c r="E10" s="1187"/>
      <c r="F10" s="1187"/>
      <c r="G10" s="1187"/>
      <c r="H10" s="1187"/>
    </row>
    <row r="11" spans="1:8" ht="15" customHeight="1">
      <c r="A11" s="1189"/>
      <c r="B11" s="1189"/>
      <c r="C11" s="1189"/>
      <c r="D11" s="1187"/>
      <c r="E11" s="1187"/>
      <c r="F11" s="1187"/>
      <c r="G11" s="1187"/>
      <c r="H11" s="1187"/>
    </row>
    <row r="12" spans="1:8" ht="15" customHeight="1">
      <c r="A12" s="1189"/>
      <c r="B12" s="1189"/>
      <c r="C12" s="1189"/>
      <c r="D12" s="1187"/>
      <c r="E12" s="1187"/>
      <c r="F12" s="1187"/>
      <c r="G12" s="1187"/>
      <c r="H12" s="1187"/>
    </row>
    <row r="13" spans="1:8" s="1190" customFormat="1" ht="15" customHeight="1">
      <c r="A13" s="1186"/>
      <c r="B13" s="1186"/>
      <c r="C13" s="1186"/>
      <c r="D13" s="1188"/>
      <c r="E13" s="1188"/>
      <c r="F13" s="1188"/>
      <c r="G13" s="1188"/>
      <c r="H13" s="1188"/>
    </row>
    <row r="14" spans="4:8" s="1190" customFormat="1" ht="15" customHeight="1">
      <c r="D14" s="1188"/>
      <c r="E14" s="1188"/>
      <c r="F14" s="1188"/>
      <c r="G14" s="1188"/>
      <c r="H14" s="1188"/>
    </row>
    <row r="15" s="1190" customFormat="1" ht="15" customHeight="1"/>
    <row r="16" spans="1:3" s="1190" customFormat="1" ht="15" customHeight="1">
      <c r="A16" s="1191"/>
      <c r="B16" s="1192"/>
      <c r="C16" s="1192"/>
    </row>
    <row r="17" spans="1:3" ht="15" customHeight="1">
      <c r="A17" s="1193"/>
      <c r="B17" s="1192"/>
      <c r="C17" s="1194"/>
    </row>
    <row r="18" spans="1:4" ht="15" customHeight="1">
      <c r="A18" s="1195"/>
      <c r="B18" s="1195"/>
      <c r="C18" s="1195"/>
      <c r="D18" s="1195"/>
    </row>
    <row r="19" ht="15" customHeight="1"/>
    <row r="20" ht="15" customHeight="1"/>
    <row r="21" ht="15" customHeight="1"/>
    <row r="22" ht="15" customHeight="1"/>
  </sheetData>
  <sheetProtection password="EE7C" sheet="1"/>
  <mergeCells count="1">
    <mergeCell ref="A4:C4"/>
  </mergeCells>
  <printOptions/>
  <pageMargins left="0.25" right="0.25" top="0.44" bottom="0.41" header="0.22" footer="0.19"/>
  <pageSetup fitToHeight="1" fitToWidth="1" horizontalDpi="600" verticalDpi="600" orientation="landscape" scale="66" r:id="rId1"/>
  <headerFooter alignWithMargins="0">
    <oddFooter>&amp;LDSHS 23-003  &amp;C26&amp;RSchedule L</oddFooter>
  </headerFooter>
</worksheet>
</file>

<file path=xl/worksheets/sheet15.xml><?xml version="1.0" encoding="utf-8"?>
<worksheet xmlns="http://schemas.openxmlformats.org/spreadsheetml/2006/main" xmlns:r="http://schemas.openxmlformats.org/officeDocument/2006/relationships">
  <sheetPr codeName="Sheet27">
    <pageSetUpPr fitToPage="1"/>
  </sheetPr>
  <dimension ref="A1:S24"/>
  <sheetViews>
    <sheetView zoomScale="90" zoomScaleNormal="90" workbookViewId="0" topLeftCell="A1">
      <selection activeCell="S20" sqref="S20"/>
    </sheetView>
  </sheetViews>
  <sheetFormatPr defaultColWidth="9.140625" defaultRowHeight="12.75"/>
  <cols>
    <col min="1" max="1" width="1.28515625" style="663" customWidth="1"/>
    <col min="2" max="2" width="5.7109375" style="663" customWidth="1"/>
    <col min="3" max="3" width="25.57421875" style="663" customWidth="1"/>
    <col min="4" max="4" width="24.28125" style="663" customWidth="1"/>
    <col min="5" max="5" width="11.140625" style="663" customWidth="1"/>
    <col min="6" max="6" width="15.421875" style="663" customWidth="1"/>
    <col min="7" max="7" width="26.7109375" style="663" customWidth="1"/>
    <col min="8" max="8" width="14.7109375" style="663" customWidth="1"/>
    <col min="9" max="9" width="23.00390625" style="663" customWidth="1"/>
    <col min="10" max="10" width="5.7109375" style="663" customWidth="1"/>
    <col min="11" max="12" width="9.140625" style="663" customWidth="1"/>
    <col min="13" max="18" width="0" style="663" hidden="1" customWidth="1"/>
    <col min="19" max="19" width="19.00390625" style="663" hidden="1" customWidth="1"/>
    <col min="20" max="16384" width="9.140625" style="663" customWidth="1"/>
  </cols>
  <sheetData>
    <row r="1" spans="3:7" ht="19.5" customHeight="1">
      <c r="C1" s="664" t="s">
        <v>276</v>
      </c>
      <c r="D1" s="936" t="str">
        <f>Schedule_B!D1</f>
        <v>_C000027</v>
      </c>
      <c r="E1" s="666"/>
      <c r="F1" s="666"/>
      <c r="G1" s="666"/>
    </row>
    <row r="2" spans="3:19" ht="19.5" customHeight="1">
      <c r="C2" s="664" t="s">
        <v>277</v>
      </c>
      <c r="D2" s="665" t="str">
        <f>+Schedule_A!$I$8</f>
        <v>_M000002</v>
      </c>
      <c r="E2" s="666" t="str">
        <f>Schedule_A!A3</f>
        <v>NURSING FACILITY 2017 COST REPORT</v>
      </c>
      <c r="F2" s="666"/>
      <c r="G2" s="666"/>
      <c r="R2" s="667"/>
      <c r="S2" s="667"/>
    </row>
    <row r="3" ht="19.5" customHeight="1"/>
    <row r="4" spans="1:12" ht="27.75" customHeight="1">
      <c r="A4" s="668" t="s">
        <v>231</v>
      </c>
      <c r="B4" s="669"/>
      <c r="C4" s="669"/>
      <c r="D4" s="669"/>
      <c r="E4" s="669"/>
      <c r="F4" s="669"/>
      <c r="G4" s="669"/>
      <c r="H4" s="669"/>
      <c r="I4" s="669"/>
      <c r="L4" s="667"/>
    </row>
    <row r="5" ht="6" customHeight="1" thickBot="1"/>
    <row r="6" spans="2:9" ht="78" customHeight="1">
      <c r="B6" s="670" t="s">
        <v>190</v>
      </c>
      <c r="C6" s="671" t="s">
        <v>232</v>
      </c>
      <c r="D6" s="672" t="s">
        <v>693</v>
      </c>
      <c r="E6" s="673" t="s">
        <v>233</v>
      </c>
      <c r="F6" s="674" t="s">
        <v>694</v>
      </c>
      <c r="G6" s="674" t="s">
        <v>695</v>
      </c>
      <c r="H6" s="672" t="s">
        <v>234</v>
      </c>
      <c r="I6" s="675" t="s">
        <v>235</v>
      </c>
    </row>
    <row r="7" spans="2:19" ht="15.75">
      <c r="B7" s="676"/>
      <c r="C7" s="677"/>
      <c r="D7" s="678" t="s">
        <v>486</v>
      </c>
      <c r="E7" s="678" t="s">
        <v>487</v>
      </c>
      <c r="F7" s="678" t="s">
        <v>488</v>
      </c>
      <c r="G7" s="678" t="s">
        <v>489</v>
      </c>
      <c r="H7" s="678" t="s">
        <v>490</v>
      </c>
      <c r="I7" s="679" t="s">
        <v>491</v>
      </c>
      <c r="R7" s="667"/>
      <c r="S7" s="680"/>
    </row>
    <row r="8" spans="2:19" ht="33.75" customHeight="1">
      <c r="B8" s="681">
        <v>1</v>
      </c>
      <c r="C8" s="682" t="s">
        <v>236</v>
      </c>
      <c r="D8" s="683" t="s">
        <v>1131</v>
      </c>
      <c r="E8" s="684" t="s">
        <v>1399</v>
      </c>
      <c r="F8" s="685" t="s">
        <v>1425</v>
      </c>
      <c r="G8" s="686" t="s">
        <v>1133</v>
      </c>
      <c r="H8" s="686" t="s">
        <v>1451</v>
      </c>
      <c r="I8" s="1336" t="s">
        <v>1477</v>
      </c>
      <c r="M8" s="687" t="e">
        <f aca="true" t="shared" si="0" ref="M8:M20">ROUND(D8,0)</f>
        <v>#VALUE!</v>
      </c>
      <c r="N8" s="687" t="e">
        <f aca="true" t="shared" si="1" ref="N8:N20">ROUND(E8,0)</f>
        <v>#VALUE!</v>
      </c>
      <c r="O8" s="687" t="e">
        <f aca="true" t="shared" si="2" ref="O8:O20">ROUND(F8,0)</f>
        <v>#VALUE!</v>
      </c>
      <c r="P8" s="687" t="e">
        <f aca="true" t="shared" si="3" ref="P8:P20">ROUND(G8,0)</f>
        <v>#VALUE!</v>
      </c>
      <c r="Q8" s="687" t="e">
        <f aca="true" t="shared" si="4" ref="Q8:Q20">ROUND(H8,0)</f>
        <v>#VALUE!</v>
      </c>
      <c r="R8" s="687" t="e">
        <f aca="true" t="shared" si="5" ref="R8:R20">ROUND(I8,0)</f>
        <v>#VALUE!</v>
      </c>
      <c r="S8" s="687" t="e">
        <f>ROUND(#REF!,0)</f>
        <v>#REF!</v>
      </c>
    </row>
    <row r="9" spans="2:19" ht="33.75" customHeight="1">
      <c r="B9" s="681">
        <v>2</v>
      </c>
      <c r="C9" s="682" t="s">
        <v>237</v>
      </c>
      <c r="D9" s="683" t="s">
        <v>1135</v>
      </c>
      <c r="E9" s="684" t="s">
        <v>1401</v>
      </c>
      <c r="F9" s="685" t="s">
        <v>1427</v>
      </c>
      <c r="G9" s="686" t="s">
        <v>1137</v>
      </c>
      <c r="H9" s="686" t="s">
        <v>1453</v>
      </c>
      <c r="I9" s="1336" t="s">
        <v>1479</v>
      </c>
      <c r="M9" s="687" t="e">
        <f t="shared" si="0"/>
        <v>#VALUE!</v>
      </c>
      <c r="N9" s="687" t="e">
        <f t="shared" si="1"/>
        <v>#VALUE!</v>
      </c>
      <c r="O9" s="687" t="e">
        <f t="shared" si="2"/>
        <v>#VALUE!</v>
      </c>
      <c r="P9" s="687" t="e">
        <f t="shared" si="3"/>
        <v>#VALUE!</v>
      </c>
      <c r="Q9" s="687" t="e">
        <f t="shared" si="4"/>
        <v>#VALUE!</v>
      </c>
      <c r="R9" s="687" t="e">
        <f t="shared" si="5"/>
        <v>#VALUE!</v>
      </c>
      <c r="S9" s="687" t="e">
        <f>ROUND(#REF!,0)</f>
        <v>#REF!</v>
      </c>
    </row>
    <row r="10" spans="2:19" ht="33.75" customHeight="1">
      <c r="B10" s="681">
        <v>3</v>
      </c>
      <c r="C10" s="682" t="s">
        <v>238</v>
      </c>
      <c r="D10" s="683" t="s">
        <v>1139</v>
      </c>
      <c r="E10" s="684" t="s">
        <v>1403</v>
      </c>
      <c r="F10" s="685" t="s">
        <v>1429</v>
      </c>
      <c r="G10" s="686" t="s">
        <v>1141</v>
      </c>
      <c r="H10" s="686" t="s">
        <v>1455</v>
      </c>
      <c r="I10" s="1336" t="s">
        <v>1481</v>
      </c>
      <c r="J10" s="663" t="s">
        <v>0</v>
      </c>
      <c r="M10" s="687" t="e">
        <f t="shared" si="0"/>
        <v>#VALUE!</v>
      </c>
      <c r="N10" s="687" t="e">
        <f t="shared" si="1"/>
        <v>#VALUE!</v>
      </c>
      <c r="O10" s="687" t="e">
        <f t="shared" si="2"/>
        <v>#VALUE!</v>
      </c>
      <c r="P10" s="687" t="e">
        <f t="shared" si="3"/>
        <v>#VALUE!</v>
      </c>
      <c r="Q10" s="687" t="e">
        <f t="shared" si="4"/>
        <v>#VALUE!</v>
      </c>
      <c r="R10" s="687" t="e">
        <f t="shared" si="5"/>
        <v>#VALUE!</v>
      </c>
      <c r="S10" s="687" t="e">
        <f>ROUND(#REF!,0)</f>
        <v>#REF!</v>
      </c>
    </row>
    <row r="11" spans="2:19" ht="33.75" customHeight="1">
      <c r="B11" s="681">
        <v>4</v>
      </c>
      <c r="C11" s="682" t="s">
        <v>239</v>
      </c>
      <c r="D11" s="683" t="s">
        <v>1143</v>
      </c>
      <c r="E11" s="684" t="s">
        <v>1405</v>
      </c>
      <c r="F11" s="685" t="s">
        <v>1431</v>
      </c>
      <c r="G11" s="686" t="s">
        <v>1145</v>
      </c>
      <c r="H11" s="686" t="s">
        <v>1457</v>
      </c>
      <c r="I11" s="1336" t="s">
        <v>1483</v>
      </c>
      <c r="M11" s="687" t="e">
        <f t="shared" si="0"/>
        <v>#VALUE!</v>
      </c>
      <c r="N11" s="687" t="e">
        <f t="shared" si="1"/>
        <v>#VALUE!</v>
      </c>
      <c r="O11" s="687" t="e">
        <f t="shared" si="2"/>
        <v>#VALUE!</v>
      </c>
      <c r="P11" s="687" t="e">
        <f t="shared" si="3"/>
        <v>#VALUE!</v>
      </c>
      <c r="Q11" s="687" t="e">
        <f t="shared" si="4"/>
        <v>#VALUE!</v>
      </c>
      <c r="R11" s="687" t="e">
        <f t="shared" si="5"/>
        <v>#VALUE!</v>
      </c>
      <c r="S11" s="687" t="e">
        <f>ROUND(#REF!,0)</f>
        <v>#REF!</v>
      </c>
    </row>
    <row r="12" spans="2:19" ht="33.75" customHeight="1">
      <c r="B12" s="681">
        <v>5</v>
      </c>
      <c r="C12" s="682" t="s">
        <v>240</v>
      </c>
      <c r="D12" s="683" t="s">
        <v>1147</v>
      </c>
      <c r="E12" s="684" t="s">
        <v>1407</v>
      </c>
      <c r="F12" s="685" t="s">
        <v>1433</v>
      </c>
      <c r="G12" s="686" t="s">
        <v>1149</v>
      </c>
      <c r="H12" s="686" t="s">
        <v>1459</v>
      </c>
      <c r="I12" s="1336" t="s">
        <v>1485</v>
      </c>
      <c r="M12" s="687" t="e">
        <f t="shared" si="0"/>
        <v>#VALUE!</v>
      </c>
      <c r="N12" s="687" t="e">
        <f t="shared" si="1"/>
        <v>#VALUE!</v>
      </c>
      <c r="O12" s="687" t="e">
        <f t="shared" si="2"/>
        <v>#VALUE!</v>
      </c>
      <c r="P12" s="687" t="e">
        <f t="shared" si="3"/>
        <v>#VALUE!</v>
      </c>
      <c r="Q12" s="687" t="e">
        <f t="shared" si="4"/>
        <v>#VALUE!</v>
      </c>
      <c r="R12" s="687" t="e">
        <f t="shared" si="5"/>
        <v>#VALUE!</v>
      </c>
      <c r="S12" s="687" t="e">
        <f>ROUND(#REF!,0)</f>
        <v>#REF!</v>
      </c>
    </row>
    <row r="13" spans="2:19" ht="33.75" customHeight="1">
      <c r="B13" s="681">
        <v>6</v>
      </c>
      <c r="C13" s="682" t="s">
        <v>241</v>
      </c>
      <c r="D13" s="683" t="s">
        <v>1151</v>
      </c>
      <c r="E13" s="684" t="s">
        <v>1409</v>
      </c>
      <c r="F13" s="685" t="s">
        <v>1435</v>
      </c>
      <c r="G13" s="686" t="s">
        <v>1153</v>
      </c>
      <c r="H13" s="686" t="s">
        <v>1461</v>
      </c>
      <c r="I13" s="1336" t="s">
        <v>1487</v>
      </c>
      <c r="M13" s="687" t="e">
        <f t="shared" si="0"/>
        <v>#VALUE!</v>
      </c>
      <c r="N13" s="687" t="e">
        <f t="shared" si="1"/>
        <v>#VALUE!</v>
      </c>
      <c r="O13" s="687" t="e">
        <f t="shared" si="2"/>
        <v>#VALUE!</v>
      </c>
      <c r="P13" s="687" t="e">
        <f t="shared" si="3"/>
        <v>#VALUE!</v>
      </c>
      <c r="Q13" s="687" t="e">
        <f t="shared" si="4"/>
        <v>#VALUE!</v>
      </c>
      <c r="R13" s="687" t="e">
        <f t="shared" si="5"/>
        <v>#VALUE!</v>
      </c>
      <c r="S13" s="687" t="e">
        <f>ROUND(#REF!,0)</f>
        <v>#REF!</v>
      </c>
    </row>
    <row r="14" spans="2:19" ht="33.75" customHeight="1">
      <c r="B14" s="681">
        <v>7</v>
      </c>
      <c r="C14" s="682" t="s">
        <v>242</v>
      </c>
      <c r="D14" s="683" t="s">
        <v>1155</v>
      </c>
      <c r="E14" s="684" t="s">
        <v>1411</v>
      </c>
      <c r="F14" s="685" t="s">
        <v>1437</v>
      </c>
      <c r="G14" s="686" t="s">
        <v>1157</v>
      </c>
      <c r="H14" s="686" t="s">
        <v>1463</v>
      </c>
      <c r="I14" s="1336" t="s">
        <v>1489</v>
      </c>
      <c r="J14" s="688"/>
      <c r="M14" s="687" t="e">
        <f t="shared" si="0"/>
        <v>#VALUE!</v>
      </c>
      <c r="N14" s="687" t="e">
        <f t="shared" si="1"/>
        <v>#VALUE!</v>
      </c>
      <c r="O14" s="687" t="e">
        <f t="shared" si="2"/>
        <v>#VALUE!</v>
      </c>
      <c r="P14" s="687" t="e">
        <f t="shared" si="3"/>
        <v>#VALUE!</v>
      </c>
      <c r="Q14" s="687" t="e">
        <f t="shared" si="4"/>
        <v>#VALUE!</v>
      </c>
      <c r="R14" s="687" t="e">
        <f t="shared" si="5"/>
        <v>#VALUE!</v>
      </c>
      <c r="S14" s="687" t="e">
        <f>ROUND(#REF!,0)</f>
        <v>#REF!</v>
      </c>
    </row>
    <row r="15" spans="2:19" ht="33.75" customHeight="1">
      <c r="B15" s="681">
        <v>8</v>
      </c>
      <c r="C15" s="682" t="s">
        <v>243</v>
      </c>
      <c r="D15" s="683" t="s">
        <v>1159</v>
      </c>
      <c r="E15" s="684" t="s">
        <v>1413</v>
      </c>
      <c r="F15" s="685" t="s">
        <v>1439</v>
      </c>
      <c r="G15" s="686" t="s">
        <v>1161</v>
      </c>
      <c r="H15" s="686" t="s">
        <v>1465</v>
      </c>
      <c r="I15" s="1336" t="s">
        <v>1491</v>
      </c>
      <c r="M15" s="687" t="e">
        <f t="shared" si="0"/>
        <v>#VALUE!</v>
      </c>
      <c r="N15" s="687" t="e">
        <f t="shared" si="1"/>
        <v>#VALUE!</v>
      </c>
      <c r="O15" s="687" t="e">
        <f t="shared" si="2"/>
        <v>#VALUE!</v>
      </c>
      <c r="P15" s="687" t="e">
        <f t="shared" si="3"/>
        <v>#VALUE!</v>
      </c>
      <c r="Q15" s="687" t="e">
        <f t="shared" si="4"/>
        <v>#VALUE!</v>
      </c>
      <c r="R15" s="687" t="e">
        <f t="shared" si="5"/>
        <v>#VALUE!</v>
      </c>
      <c r="S15" s="687" t="e">
        <f>ROUND(#REF!,0)</f>
        <v>#REF!</v>
      </c>
    </row>
    <row r="16" spans="2:19" ht="33.75" customHeight="1">
      <c r="B16" s="681">
        <v>9</v>
      </c>
      <c r="C16" s="682" t="s">
        <v>244</v>
      </c>
      <c r="D16" s="683" t="s">
        <v>1163</v>
      </c>
      <c r="E16" s="684" t="s">
        <v>1415</v>
      </c>
      <c r="F16" s="685" t="s">
        <v>1441</v>
      </c>
      <c r="G16" s="686" t="s">
        <v>1165</v>
      </c>
      <c r="H16" s="686" t="s">
        <v>1467</v>
      </c>
      <c r="I16" s="1336" t="s">
        <v>1493</v>
      </c>
      <c r="J16" s="689"/>
      <c r="M16" s="687" t="e">
        <f t="shared" si="0"/>
        <v>#VALUE!</v>
      </c>
      <c r="N16" s="687" t="e">
        <f t="shared" si="1"/>
        <v>#VALUE!</v>
      </c>
      <c r="O16" s="687" t="e">
        <f t="shared" si="2"/>
        <v>#VALUE!</v>
      </c>
      <c r="P16" s="687" t="e">
        <f t="shared" si="3"/>
        <v>#VALUE!</v>
      </c>
      <c r="Q16" s="687" t="e">
        <f t="shared" si="4"/>
        <v>#VALUE!</v>
      </c>
      <c r="R16" s="687" t="e">
        <f t="shared" si="5"/>
        <v>#VALUE!</v>
      </c>
      <c r="S16" s="687" t="e">
        <f>ROUND(#REF!,0)</f>
        <v>#REF!</v>
      </c>
    </row>
    <row r="17" spans="2:19" ht="33.75" customHeight="1">
      <c r="B17" s="681">
        <v>10</v>
      </c>
      <c r="C17" s="682" t="s">
        <v>245</v>
      </c>
      <c r="D17" s="683" t="s">
        <v>1167</v>
      </c>
      <c r="E17" s="684" t="s">
        <v>1417</v>
      </c>
      <c r="F17" s="685" t="s">
        <v>1443</v>
      </c>
      <c r="G17" s="686" t="s">
        <v>1169</v>
      </c>
      <c r="H17" s="686" t="s">
        <v>1469</v>
      </c>
      <c r="I17" s="1336" t="s">
        <v>1495</v>
      </c>
      <c r="M17" s="687" t="e">
        <f t="shared" si="0"/>
        <v>#VALUE!</v>
      </c>
      <c r="N17" s="687" t="e">
        <f t="shared" si="1"/>
        <v>#VALUE!</v>
      </c>
      <c r="O17" s="687" t="e">
        <f t="shared" si="2"/>
        <v>#VALUE!</v>
      </c>
      <c r="P17" s="687" t="e">
        <f t="shared" si="3"/>
        <v>#VALUE!</v>
      </c>
      <c r="Q17" s="687" t="e">
        <f t="shared" si="4"/>
        <v>#VALUE!</v>
      </c>
      <c r="R17" s="687" t="e">
        <f t="shared" si="5"/>
        <v>#VALUE!</v>
      </c>
      <c r="S17" s="687" t="e">
        <f>ROUND(#REF!,0)</f>
        <v>#REF!</v>
      </c>
    </row>
    <row r="18" spans="2:19" ht="33.75" customHeight="1">
      <c r="B18" s="681">
        <v>11</v>
      </c>
      <c r="C18" s="682" t="s">
        <v>246</v>
      </c>
      <c r="D18" s="683" t="s">
        <v>1171</v>
      </c>
      <c r="E18" s="684" t="s">
        <v>1419</v>
      </c>
      <c r="F18" s="685" t="s">
        <v>1445</v>
      </c>
      <c r="G18" s="686" t="s">
        <v>1173</v>
      </c>
      <c r="H18" s="686" t="s">
        <v>1471</v>
      </c>
      <c r="I18" s="1336" t="s">
        <v>1497</v>
      </c>
      <c r="M18" s="687" t="e">
        <f t="shared" si="0"/>
        <v>#VALUE!</v>
      </c>
      <c r="N18" s="687" t="e">
        <f t="shared" si="1"/>
        <v>#VALUE!</v>
      </c>
      <c r="O18" s="687" t="e">
        <f t="shared" si="2"/>
        <v>#VALUE!</v>
      </c>
      <c r="P18" s="687" t="e">
        <f t="shared" si="3"/>
        <v>#VALUE!</v>
      </c>
      <c r="Q18" s="687" t="e">
        <f t="shared" si="4"/>
        <v>#VALUE!</v>
      </c>
      <c r="R18" s="687" t="e">
        <f t="shared" si="5"/>
        <v>#VALUE!</v>
      </c>
      <c r="S18" s="687" t="e">
        <f>ROUND(#REF!,0)</f>
        <v>#REF!</v>
      </c>
    </row>
    <row r="19" spans="2:19" ht="33.75" customHeight="1">
      <c r="B19" s="681">
        <v>12</v>
      </c>
      <c r="C19" s="682" t="s">
        <v>247</v>
      </c>
      <c r="D19" s="683" t="s">
        <v>1175</v>
      </c>
      <c r="E19" s="684" t="s">
        <v>1421</v>
      </c>
      <c r="F19" s="685" t="s">
        <v>1447</v>
      </c>
      <c r="G19" s="686" t="s">
        <v>1177</v>
      </c>
      <c r="H19" s="686" t="s">
        <v>1473</v>
      </c>
      <c r="I19" s="1336" t="s">
        <v>1499</v>
      </c>
      <c r="J19" s="689"/>
      <c r="M19" s="687" t="e">
        <f t="shared" si="0"/>
        <v>#VALUE!</v>
      </c>
      <c r="N19" s="687" t="e">
        <f t="shared" si="1"/>
        <v>#VALUE!</v>
      </c>
      <c r="O19" s="687" t="e">
        <f t="shared" si="2"/>
        <v>#VALUE!</v>
      </c>
      <c r="P19" s="687" t="e">
        <f t="shared" si="3"/>
        <v>#VALUE!</v>
      </c>
      <c r="Q19" s="687" t="e">
        <f t="shared" si="4"/>
        <v>#VALUE!</v>
      </c>
      <c r="R19" s="687" t="e">
        <f t="shared" si="5"/>
        <v>#VALUE!</v>
      </c>
      <c r="S19" s="687" t="e">
        <f>ROUND(#REF!,0)</f>
        <v>#REF!</v>
      </c>
    </row>
    <row r="20" spans="2:19" ht="33" customHeight="1">
      <c r="B20" s="681">
        <v>13</v>
      </c>
      <c r="C20" s="690" t="s">
        <v>248</v>
      </c>
      <c r="D20" s="691"/>
      <c r="E20" s="692"/>
      <c r="F20" s="691"/>
      <c r="G20" s="686" t="s">
        <v>1179</v>
      </c>
      <c r="H20" s="693"/>
      <c r="I20" s="1336" t="s">
        <v>2081</v>
      </c>
      <c r="M20" s="687">
        <f t="shared" si="0"/>
        <v>0</v>
      </c>
      <c r="N20" s="687">
        <f t="shared" si="1"/>
        <v>0</v>
      </c>
      <c r="O20" s="687">
        <f t="shared" si="2"/>
        <v>0</v>
      </c>
      <c r="P20" s="687" t="e">
        <f t="shared" si="3"/>
        <v>#VALUE!</v>
      </c>
      <c r="Q20" s="687">
        <f t="shared" si="4"/>
        <v>0</v>
      </c>
      <c r="R20" s="687" t="e">
        <f t="shared" si="5"/>
        <v>#VALUE!</v>
      </c>
      <c r="S20" s="687" t="e">
        <f>ROUND(#REF!,0)</f>
        <v>#REF!</v>
      </c>
    </row>
    <row r="21" spans="2:19" ht="33.75" customHeight="1" thickBot="1">
      <c r="B21" s="694">
        <v>14</v>
      </c>
      <c r="C21" s="695" t="s">
        <v>195</v>
      </c>
      <c r="D21" s="696" t="s">
        <v>1181</v>
      </c>
      <c r="E21" s="696" t="s">
        <v>1423</v>
      </c>
      <c r="F21" s="696" t="s">
        <v>1449</v>
      </c>
      <c r="G21" s="697" t="s">
        <v>1183</v>
      </c>
      <c r="H21" s="697" t="s">
        <v>1475</v>
      </c>
      <c r="I21" s="698" t="s">
        <v>1501</v>
      </c>
      <c r="M21" s="699" t="e">
        <f aca="true" t="shared" si="6" ref="M21:S21">ROUND(SUM(M8:M20),0)</f>
        <v>#VALUE!</v>
      </c>
      <c r="N21" s="699" t="e">
        <f t="shared" si="6"/>
        <v>#VALUE!</v>
      </c>
      <c r="O21" s="699" t="e">
        <f t="shared" si="6"/>
        <v>#VALUE!</v>
      </c>
      <c r="P21" s="699" t="e">
        <f t="shared" si="6"/>
        <v>#VALUE!</v>
      </c>
      <c r="Q21" s="699" t="e">
        <f t="shared" si="6"/>
        <v>#VALUE!</v>
      </c>
      <c r="R21" s="699" t="e">
        <f t="shared" si="6"/>
        <v>#VALUE!</v>
      </c>
      <c r="S21" s="699" t="e">
        <f t="shared" si="6"/>
        <v>#REF!</v>
      </c>
    </row>
    <row r="22" spans="2:10" ht="19.5" customHeight="1">
      <c r="B22" s="943" t="s">
        <v>633</v>
      </c>
      <c r="J22" s="689"/>
    </row>
    <row r="23" ht="19.5" customHeight="1">
      <c r="B23" s="943" t="str">
        <f>"[2] The total from this Column equals the amount reported on Schedule O, Line "&amp;'Schedule_O '!B68</f>
        <v>[2] The total from this Column equals the amount reported on Schedule O, Line 41</v>
      </c>
    </row>
    <row r="24" ht="15.75">
      <c r="B24" s="663" t="s">
        <v>739</v>
      </c>
    </row>
  </sheetData>
  <sheetProtection password="EE7C" sheet="1"/>
  <printOptions/>
  <pageMargins left="0.28" right="0.17" top="0.44" bottom="0.25" header="0.18" footer="0"/>
  <pageSetup fitToHeight="1" fitToWidth="1" horizontalDpi="600" verticalDpi="600" orientation="portrait" scale="70" r:id="rId1"/>
  <headerFooter scaleWithDoc="0" alignWithMargins="0">
    <oddFooter>&amp;LDSHS 23-003&amp;C27&amp;R&amp;A</oddFooter>
  </headerFooter>
</worksheet>
</file>

<file path=xl/worksheets/sheet16.xml><?xml version="1.0" encoding="utf-8"?>
<worksheet xmlns="http://schemas.openxmlformats.org/spreadsheetml/2006/main" xmlns:r="http://schemas.openxmlformats.org/officeDocument/2006/relationships">
  <sheetPr codeName="Sheet29">
    <pageSetUpPr fitToPage="1"/>
  </sheetPr>
  <dimension ref="A1:X37"/>
  <sheetViews>
    <sheetView workbookViewId="0" topLeftCell="A1">
      <selection activeCell="J26" sqref="J26"/>
    </sheetView>
  </sheetViews>
  <sheetFormatPr defaultColWidth="9.140625" defaultRowHeight="12.75"/>
  <cols>
    <col min="1" max="1" width="1.8515625" style="700" customWidth="1"/>
    <col min="2" max="2" width="5.57421875" style="700" customWidth="1"/>
    <col min="3" max="3" width="14.28125" style="700" customWidth="1"/>
    <col min="4" max="4" width="21.57421875" style="700" customWidth="1"/>
    <col min="5" max="5" width="26.421875" style="700" customWidth="1"/>
    <col min="6" max="6" width="13.140625" style="700" customWidth="1"/>
    <col min="7" max="7" width="10.7109375" style="700" customWidth="1"/>
    <col min="8" max="8" width="13.8515625" style="700" customWidth="1"/>
    <col min="9" max="9" width="18.7109375" style="700" customWidth="1"/>
    <col min="10" max="10" width="12.421875" style="700" customWidth="1"/>
    <col min="11" max="12" width="19.8515625" style="700" customWidth="1"/>
    <col min="13" max="13" width="10.421875" style="700" customWidth="1"/>
    <col min="14" max="14" width="12.140625" style="700" customWidth="1"/>
    <col min="15" max="15" width="13.8515625" style="700" customWidth="1"/>
    <col min="16" max="16" width="11.28125" style="700" customWidth="1"/>
    <col min="17" max="17" width="11.57421875" style="700" customWidth="1"/>
    <col min="18" max="18" width="13.140625" style="700" customWidth="1"/>
    <col min="19" max="19" width="9.140625" style="700" customWidth="1"/>
    <col min="20" max="20" width="10.28125" style="700" customWidth="1"/>
    <col min="21" max="21" width="11.28125" style="700" bestFit="1" customWidth="1"/>
    <col min="22" max="16384" width="9.140625" style="700" customWidth="1"/>
  </cols>
  <sheetData>
    <row r="1" spans="3:13" ht="19.5" customHeight="1">
      <c r="C1" s="701" t="s">
        <v>276</v>
      </c>
      <c r="D1" s="937" t="str">
        <f>Schedule_B!D1</f>
        <v>_C000027</v>
      </c>
      <c r="E1" s="703"/>
      <c r="F1" s="703"/>
      <c r="G1" s="703"/>
      <c r="M1" s="1782"/>
    </row>
    <row r="2" spans="3:13" ht="19.5" customHeight="1">
      <c r="C2" s="701" t="s">
        <v>277</v>
      </c>
      <c r="D2" s="702" t="str">
        <f>+Schedule_A!$I$8</f>
        <v>_M000002</v>
      </c>
      <c r="E2" s="703" t="str">
        <f>Schedule_A!A3</f>
        <v>NURSING FACILITY 2017 COST REPORT</v>
      </c>
      <c r="F2" s="703"/>
      <c r="G2" s="703"/>
      <c r="M2" s="1782"/>
    </row>
    <row r="3" ht="19.5" customHeight="1">
      <c r="M3" s="1782"/>
    </row>
    <row r="4" spans="1:13" ht="23.25">
      <c r="A4" s="1783" t="s">
        <v>4</v>
      </c>
      <c r="B4" s="1783"/>
      <c r="C4" s="1783"/>
      <c r="D4" s="1783"/>
      <c r="E4" s="1783"/>
      <c r="F4" s="1783"/>
      <c r="G4" s="1783"/>
      <c r="H4" s="1783"/>
      <c r="I4" s="1783"/>
      <c r="J4" s="1783"/>
      <c r="K4" s="1783"/>
      <c r="L4" s="704"/>
      <c r="M4" s="1782"/>
    </row>
    <row r="5" ht="6" customHeight="1" thickBot="1"/>
    <row r="6" spans="2:14" ht="75.75" customHeight="1">
      <c r="B6" s="705" t="s">
        <v>190</v>
      </c>
      <c r="C6" s="706" t="s">
        <v>5</v>
      </c>
      <c r="D6" s="707" t="s">
        <v>6</v>
      </c>
      <c r="E6" s="708" t="s">
        <v>692</v>
      </c>
      <c r="F6" s="709" t="s">
        <v>7</v>
      </c>
      <c r="G6" s="708" t="s">
        <v>8</v>
      </c>
      <c r="H6" s="708" t="s">
        <v>691</v>
      </c>
      <c r="I6" s="708" t="s">
        <v>604</v>
      </c>
      <c r="J6" s="1338" t="s">
        <v>9</v>
      </c>
      <c r="K6" s="710" t="s">
        <v>10</v>
      </c>
      <c r="M6" s="711"/>
      <c r="N6" s="711"/>
    </row>
    <row r="7" spans="2:16" ht="15.75">
      <c r="B7" s="712"/>
      <c r="C7" s="713"/>
      <c r="D7" s="714" t="s">
        <v>486</v>
      </c>
      <c r="E7" s="714" t="s">
        <v>487</v>
      </c>
      <c r="F7" s="714" t="s">
        <v>488</v>
      </c>
      <c r="G7" s="714" t="s">
        <v>489</v>
      </c>
      <c r="H7" s="714" t="s">
        <v>490</v>
      </c>
      <c r="I7" s="714" t="s">
        <v>491</v>
      </c>
      <c r="J7" s="715" t="s">
        <v>492</v>
      </c>
      <c r="K7" s="1337" t="s">
        <v>192</v>
      </c>
      <c r="M7" s="711" t="str">
        <f>+Schedule_A!$C$39</f>
        <v>_C000026</v>
      </c>
      <c r="O7" s="1781" t="s">
        <v>564</v>
      </c>
      <c r="P7" s="1781"/>
    </row>
    <row r="8" spans="2:24" ht="33.75" customHeight="1">
      <c r="B8" s="716">
        <v>1</v>
      </c>
      <c r="C8" s="717" t="s">
        <v>236</v>
      </c>
      <c r="D8" s="713" t="s">
        <v>787</v>
      </c>
      <c r="E8" s="718" t="s">
        <v>821</v>
      </c>
      <c r="F8" s="718" t="s">
        <v>847</v>
      </c>
      <c r="G8" s="718" t="s">
        <v>873</v>
      </c>
      <c r="H8" s="718" t="s">
        <v>899</v>
      </c>
      <c r="I8" s="718" t="s">
        <v>5001</v>
      </c>
      <c r="J8" s="1339" t="s">
        <v>925</v>
      </c>
      <c r="K8" s="719" t="s">
        <v>4745</v>
      </c>
      <c r="M8" s="711" t="str">
        <f>Schedule_B!D1</f>
        <v>_C000027</v>
      </c>
      <c r="N8" s="700" t="e">
        <f>IF(MONTH($M$7)=1,IF(MONTH($M$8)&gt;1,ROUND(31*K8,0),(M8-M7+1)*K8),0)</f>
        <v>#VALUE!</v>
      </c>
      <c r="O8" s="1257">
        <v>42736</v>
      </c>
      <c r="P8" s="1257">
        <v>42766</v>
      </c>
      <c r="S8" s="1255"/>
      <c r="T8" s="1255"/>
      <c r="U8" s="1255"/>
      <c r="V8" s="1255"/>
      <c r="W8" s="1255"/>
      <c r="X8" s="1255"/>
    </row>
    <row r="9" spans="2:24" ht="33.75" customHeight="1">
      <c r="B9" s="716">
        <v>2</v>
      </c>
      <c r="C9" s="717" t="s">
        <v>237</v>
      </c>
      <c r="D9" s="713" t="s">
        <v>789</v>
      </c>
      <c r="E9" s="718" t="s">
        <v>823</v>
      </c>
      <c r="F9" s="718" t="s">
        <v>849</v>
      </c>
      <c r="G9" s="718" t="s">
        <v>875</v>
      </c>
      <c r="H9" s="718" t="s">
        <v>901</v>
      </c>
      <c r="I9" s="718" t="s">
        <v>5003</v>
      </c>
      <c r="J9" s="1339" t="s">
        <v>927</v>
      </c>
      <c r="K9" s="719" t="s">
        <v>4747</v>
      </c>
      <c r="N9" s="700" t="e">
        <f>IF(AND(MONTH($M$7)=1,MONTH($M$8)&gt;2),ROUND(28*K9,0),IF(AND(MONTH($M$7)=2,MONTH($M$8)&gt;2),ROUND(((P9-$M$7)+1)*K9,0),IF(AND(MONTH($M$7)=2,MONTH($M$8)=2),ROUND((($M$8-$M$7)+1)*K9,0),IF(MONTH($M$8)=2,ROUND((($M$8-O9)+1)*K9,0),0))))</f>
        <v>#VALUE!</v>
      </c>
      <c r="O9" s="1257">
        <v>42767</v>
      </c>
      <c r="P9" s="1258">
        <v>42794</v>
      </c>
      <c r="S9" s="1255"/>
      <c r="T9" s="1256"/>
      <c r="U9" s="1255"/>
      <c r="V9" s="1255"/>
      <c r="W9" s="1255"/>
      <c r="X9" s="1255"/>
    </row>
    <row r="10" spans="2:24" ht="33.75" customHeight="1">
      <c r="B10" s="716">
        <v>3</v>
      </c>
      <c r="C10" s="717" t="s">
        <v>238</v>
      </c>
      <c r="D10" s="713" t="s">
        <v>791</v>
      </c>
      <c r="E10" s="718" t="s">
        <v>825</v>
      </c>
      <c r="F10" s="718" t="s">
        <v>851</v>
      </c>
      <c r="G10" s="718" t="s">
        <v>877</v>
      </c>
      <c r="H10" s="718" t="s">
        <v>903</v>
      </c>
      <c r="I10" s="718" t="s">
        <v>5005</v>
      </c>
      <c r="J10" s="1339" t="s">
        <v>929</v>
      </c>
      <c r="K10" s="719" t="s">
        <v>4749</v>
      </c>
      <c r="L10" s="700" t="s">
        <v>0</v>
      </c>
      <c r="N10" s="700" t="e">
        <f>IF(AND(MONTH($M$7)&lt;=2,MONTH($M$8)&gt;3),ROUND(31*K10,0),IF(AND(MONTH($M$7)=3,MONTH($M$8)&gt;3),ROUND(((P10-$M$7)+1)*K10,0),IF(AND(MONTH($M$7)=3,MONTH($M$8)=3),ROUND((($M$8-$M$7)+1)*K10,0),IF(MONTH($M$8)=3,ROUND((($M$8-O10)+1)*K10,0),0))))</f>
        <v>#VALUE!</v>
      </c>
      <c r="O10" s="1257">
        <v>42795</v>
      </c>
      <c r="P10" s="1257">
        <v>42825</v>
      </c>
      <c r="S10" s="1255"/>
      <c r="T10" s="1255"/>
      <c r="U10" s="1255"/>
      <c r="V10" s="1255"/>
      <c r="W10" s="1255"/>
      <c r="X10" s="1255"/>
    </row>
    <row r="11" spans="2:24" ht="33.75" customHeight="1">
      <c r="B11" s="716">
        <v>4</v>
      </c>
      <c r="C11" s="717" t="s">
        <v>239</v>
      </c>
      <c r="D11" s="713" t="s">
        <v>793</v>
      </c>
      <c r="E11" s="718" t="s">
        <v>827</v>
      </c>
      <c r="F11" s="718" t="s">
        <v>853</v>
      </c>
      <c r="G11" s="718" t="s">
        <v>879</v>
      </c>
      <c r="H11" s="718" t="s">
        <v>905</v>
      </c>
      <c r="I11" s="718" t="s">
        <v>5007</v>
      </c>
      <c r="J11" s="1339" t="s">
        <v>931</v>
      </c>
      <c r="K11" s="719" t="s">
        <v>4751</v>
      </c>
      <c r="N11" s="700" t="e">
        <f>IF(AND(MONTH($M$7)&lt;=3,MONTH($M$8)&gt;4),ROUND(30*K11,0),IF(AND(MONTH($M$7)=4,MONTH($M$8)&gt;4),ROUND(((P11-$M$7)+1)*K11,0),IF(AND(MONTH($M$7)=4,MONTH($M$8)=4),ROUND((($M$8-$M$7)+1)*K11,0),IF(MONTH($M$8)=4,ROUND((($M$8-O11)+1)*K11,0),0))))</f>
        <v>#VALUE!</v>
      </c>
      <c r="O11" s="1257">
        <v>42826</v>
      </c>
      <c r="P11" s="1258">
        <v>42855</v>
      </c>
      <c r="S11" s="1255"/>
      <c r="T11" s="1256"/>
      <c r="U11" s="1255"/>
      <c r="V11" s="1255"/>
      <c r="W11" s="1255"/>
      <c r="X11" s="1255"/>
    </row>
    <row r="12" spans="2:24" ht="33.75" customHeight="1">
      <c r="B12" s="716">
        <v>5</v>
      </c>
      <c r="C12" s="717" t="s">
        <v>240</v>
      </c>
      <c r="D12" s="713" t="s">
        <v>795</v>
      </c>
      <c r="E12" s="718" t="s">
        <v>829</v>
      </c>
      <c r="F12" s="718" t="s">
        <v>855</v>
      </c>
      <c r="G12" s="718" t="s">
        <v>881</v>
      </c>
      <c r="H12" s="718" t="s">
        <v>907</v>
      </c>
      <c r="I12" s="718" t="s">
        <v>5009</v>
      </c>
      <c r="J12" s="1339" t="s">
        <v>933</v>
      </c>
      <c r="K12" s="719" t="s">
        <v>4753</v>
      </c>
      <c r="L12" s="1284"/>
      <c r="N12" s="700" t="e">
        <f>IF(AND(MONTH($M$7)&lt;=4,MONTH($M$8)&gt;5),ROUND(31*K12,0),IF(AND(MONTH($M$7)=5,MONTH($M$8)&gt;5),ROUND(((P12-$M$7)+1)*K12,0),IF(AND(MONTH($M$7)=5,MONTH($M$8)=5),ROUND((($M$8-$M$7)+1)*K12,0),IF(MONTH($M$8)=5,ROUND((($M$8-O12)+1)*K12,0),0))))</f>
        <v>#VALUE!</v>
      </c>
      <c r="O12" s="1257">
        <v>42856</v>
      </c>
      <c r="P12" s="1257">
        <v>42886</v>
      </c>
      <c r="S12" s="1255"/>
      <c r="T12" s="1255"/>
      <c r="U12" s="1255"/>
      <c r="V12" s="1255"/>
      <c r="W12" s="1255"/>
      <c r="X12" s="1255"/>
    </row>
    <row r="13" spans="2:24" ht="33.75" customHeight="1">
      <c r="B13" s="716">
        <v>6</v>
      </c>
      <c r="C13" s="717" t="s">
        <v>241</v>
      </c>
      <c r="D13" s="713" t="s">
        <v>797</v>
      </c>
      <c r="E13" s="718" t="s">
        <v>831</v>
      </c>
      <c r="F13" s="718" t="s">
        <v>857</v>
      </c>
      <c r="G13" s="718" t="s">
        <v>883</v>
      </c>
      <c r="H13" s="718" t="s">
        <v>909</v>
      </c>
      <c r="I13" s="718" t="s">
        <v>5011</v>
      </c>
      <c r="J13" s="1339" t="s">
        <v>935</v>
      </c>
      <c r="K13" s="719" t="s">
        <v>4755</v>
      </c>
      <c r="N13" s="700" t="e">
        <f>IF(AND(MONTH($M$7)&lt;=5,MONTH($M$8)&gt;6),ROUND(30*K13,0),IF(AND(MONTH($M$7)=6,MONTH($M$8)&gt;6),ROUND(((P13-$M$7)+1)*K13,0),IF(AND(MONTH($M$7)=6,MONTH($M$8)=6),ROUND((($M$8-$M$7)+1)*K13,0),IF(MONTH($M$8)=6,ROUND((($M$8-O13)+1)*K13,0),0))))</f>
        <v>#VALUE!</v>
      </c>
      <c r="O13" s="1257">
        <v>42887</v>
      </c>
      <c r="P13" s="1258">
        <v>42916</v>
      </c>
      <c r="S13" s="1255"/>
      <c r="T13" s="1255"/>
      <c r="U13" s="1255"/>
      <c r="V13" s="1255"/>
      <c r="W13" s="1255"/>
      <c r="X13" s="1255"/>
    </row>
    <row r="14" spans="2:24" ht="33.75" customHeight="1">
      <c r="B14" s="716">
        <v>7</v>
      </c>
      <c r="C14" s="717" t="s">
        <v>242</v>
      </c>
      <c r="D14" s="713" t="s">
        <v>799</v>
      </c>
      <c r="E14" s="718" t="s">
        <v>833</v>
      </c>
      <c r="F14" s="718" t="s">
        <v>859</v>
      </c>
      <c r="G14" s="718" t="s">
        <v>885</v>
      </c>
      <c r="H14" s="718" t="s">
        <v>911</v>
      </c>
      <c r="I14" s="718" t="s">
        <v>5013</v>
      </c>
      <c r="J14" s="1339" t="s">
        <v>937</v>
      </c>
      <c r="K14" s="719" t="s">
        <v>4757</v>
      </c>
      <c r="L14" s="720"/>
      <c r="N14" s="700" t="e">
        <f>IF(AND(MONTH($M$7)&lt;=6,MONTH($M$8)&gt;7),ROUND(31*K14,0),IF(AND(MONTH($M$7)=7,MONTH($M$8)&gt;7),ROUND(((P14-$M$7)+1)*K14,0),IF(AND(MONTH($M$7)=7,MONTH($M$8)=7),ROUND((($M$8-$M$7)+1)*K14,0),IF(MONTH($M$8)=7,ROUND((($M$8-O14)+1)*K14,0),0))))</f>
        <v>#VALUE!</v>
      </c>
      <c r="O14" s="1257">
        <v>42917</v>
      </c>
      <c r="P14" s="1257">
        <v>42947</v>
      </c>
      <c r="S14" s="1255"/>
      <c r="T14" s="1256"/>
      <c r="U14" s="1255"/>
      <c r="V14" s="1255"/>
      <c r="W14" s="1255"/>
      <c r="X14" s="1255"/>
    </row>
    <row r="15" spans="2:24" ht="33.75" customHeight="1">
      <c r="B15" s="716">
        <v>8</v>
      </c>
      <c r="C15" s="717" t="s">
        <v>243</v>
      </c>
      <c r="D15" s="713" t="s">
        <v>801</v>
      </c>
      <c r="E15" s="718" t="s">
        <v>835</v>
      </c>
      <c r="F15" s="718" t="s">
        <v>861</v>
      </c>
      <c r="G15" s="718" t="s">
        <v>887</v>
      </c>
      <c r="H15" s="718" t="s">
        <v>913</v>
      </c>
      <c r="I15" s="718" t="s">
        <v>5015</v>
      </c>
      <c r="J15" s="1339" t="s">
        <v>939</v>
      </c>
      <c r="K15" s="719" t="s">
        <v>4759</v>
      </c>
      <c r="N15" s="700" t="e">
        <f>IF(AND(MONTH($M$7)&lt;=7,MONTH($M$8)&gt;8),ROUND(31*K15,0),IF(AND(MONTH($M$7)=8,MONTH($M$8)&gt;8),ROUND(((P15-$M$7)+1)*K15,0),IF(AND(MONTH($M$7)=8,MONTH($M$8)=8),ROUND((($M$8-$M$7)+1)*K15,0),IF(MONTH($M$8)=8,ROUND((($M$8-O15)+1)*K15,0),0))))</f>
        <v>#VALUE!</v>
      </c>
      <c r="O15" s="1257">
        <v>42948</v>
      </c>
      <c r="P15" s="1258">
        <v>42978</v>
      </c>
      <c r="S15" s="1255"/>
      <c r="T15" s="1255"/>
      <c r="U15" s="1255"/>
      <c r="V15" s="1255"/>
      <c r="W15" s="1255"/>
      <c r="X15" s="1255"/>
    </row>
    <row r="16" spans="2:24" ht="33.75" customHeight="1">
      <c r="B16" s="716">
        <v>9</v>
      </c>
      <c r="C16" s="717" t="s">
        <v>244</v>
      </c>
      <c r="D16" s="713" t="s">
        <v>803</v>
      </c>
      <c r="E16" s="718" t="s">
        <v>837</v>
      </c>
      <c r="F16" s="718" t="s">
        <v>863</v>
      </c>
      <c r="G16" s="718" t="s">
        <v>889</v>
      </c>
      <c r="H16" s="718" t="s">
        <v>915</v>
      </c>
      <c r="I16" s="718" t="s">
        <v>5017</v>
      </c>
      <c r="J16" s="1339" t="s">
        <v>941</v>
      </c>
      <c r="K16" s="719" t="s">
        <v>4761</v>
      </c>
      <c r="L16" s="721"/>
      <c r="N16" s="700" t="e">
        <f>IF(AND(MONTH($M$7)&lt;=8,MONTH($M$8)&gt;9),ROUND(30*K16,0),IF(AND(MONTH($M$7)=9,MONTH($M$8)&gt;9),ROUND(((P16-$M$7)+1)*K16,0),IF(AND(MONTH($M$7)=9,MONTH($M$8)=9),ROUND((($M$8-$M$7)+1)*K16,0),IF(MONTH($M$8)=9,ROUND((($M$8-O16)+1)*K16,0),0))))</f>
        <v>#VALUE!</v>
      </c>
      <c r="O16" s="1257">
        <v>42979</v>
      </c>
      <c r="P16" s="1257">
        <v>43008</v>
      </c>
      <c r="S16" s="1255"/>
      <c r="T16" s="1256"/>
      <c r="U16" s="1255"/>
      <c r="V16" s="1255"/>
      <c r="W16" s="1255"/>
      <c r="X16" s="1255"/>
    </row>
    <row r="17" spans="2:24" ht="33.75" customHeight="1">
      <c r="B17" s="716">
        <v>10</v>
      </c>
      <c r="C17" s="717" t="s">
        <v>245</v>
      </c>
      <c r="D17" s="713" t="s">
        <v>805</v>
      </c>
      <c r="E17" s="718" t="s">
        <v>839</v>
      </c>
      <c r="F17" s="718" t="s">
        <v>865</v>
      </c>
      <c r="G17" s="718" t="s">
        <v>891</v>
      </c>
      <c r="H17" s="718" t="s">
        <v>917</v>
      </c>
      <c r="I17" s="718" t="s">
        <v>5019</v>
      </c>
      <c r="J17" s="1339" t="s">
        <v>943</v>
      </c>
      <c r="K17" s="719" t="s">
        <v>4763</v>
      </c>
      <c r="L17" s="721"/>
      <c r="N17" s="700" t="e">
        <f>IF(AND(MONTH($M$7)&lt;=9,MONTH($M$8)&gt;10),ROUND(31*K17,0),IF(AND(MONTH($M$7)=10,MONTH($M$8)&gt;10),ROUND(((P17-$M$7)+1)*K17,0),IF(AND(MONTH($M$7)=10,MONTH($M$8)=10),ROUND((($M$8-$M$7)+1)*K17,0),IF(MONTH($M$8)=10,ROUND((($M$8-O17)+1)*K17,0),0))))</f>
        <v>#VALUE!</v>
      </c>
      <c r="O17" s="1257">
        <v>43009</v>
      </c>
      <c r="P17" s="1258">
        <v>43039</v>
      </c>
      <c r="S17" s="1255"/>
      <c r="T17" s="1255"/>
      <c r="U17" s="1255"/>
      <c r="V17" s="1255"/>
      <c r="W17" s="1255"/>
      <c r="X17" s="1255"/>
    </row>
    <row r="18" spans="2:24" ht="33.75" customHeight="1">
      <c r="B18" s="716">
        <v>11</v>
      </c>
      <c r="C18" s="717" t="s">
        <v>246</v>
      </c>
      <c r="D18" s="713" t="s">
        <v>807</v>
      </c>
      <c r="E18" s="718" t="s">
        <v>841</v>
      </c>
      <c r="F18" s="718" t="s">
        <v>867</v>
      </c>
      <c r="G18" s="718" t="s">
        <v>893</v>
      </c>
      <c r="H18" s="718" t="s">
        <v>919</v>
      </c>
      <c r="I18" s="718" t="s">
        <v>5021</v>
      </c>
      <c r="J18" s="1339" t="s">
        <v>945</v>
      </c>
      <c r="K18" s="719" t="s">
        <v>4765</v>
      </c>
      <c r="N18" s="700" t="e">
        <f>IF(AND(MONTH($M$7)&lt;=10,MONTH($M$8)&gt;11),ROUND(30*K18,0),IF(AND(MONTH($M$7)=11,MONTH($M$8)&gt;11),ROUND(((P18-$M$7)+1)*K18,0),IF(AND(MONTH($M$7)=11,MONTH($M$8)=11),ROUND((($M$8-$M$7)+1)*K18,0),IF(MONTH($M$8)=11,ROUND((($M$8-O18)+1)*K18,0),0))))</f>
        <v>#VALUE!</v>
      </c>
      <c r="O18" s="1257">
        <v>43040</v>
      </c>
      <c r="P18" s="1257">
        <v>43069</v>
      </c>
      <c r="S18" s="1255"/>
      <c r="T18" s="1255"/>
      <c r="U18" s="1255"/>
      <c r="V18" s="1255"/>
      <c r="W18" s="1255"/>
      <c r="X18" s="1255"/>
    </row>
    <row r="19" spans="2:24" ht="33.75" customHeight="1">
      <c r="B19" s="716">
        <v>12</v>
      </c>
      <c r="C19" s="717" t="s">
        <v>247</v>
      </c>
      <c r="D19" s="713" t="s">
        <v>809</v>
      </c>
      <c r="E19" s="718" t="s">
        <v>843</v>
      </c>
      <c r="F19" s="718" t="s">
        <v>869</v>
      </c>
      <c r="G19" s="718" t="s">
        <v>895</v>
      </c>
      <c r="H19" s="718" t="s">
        <v>921</v>
      </c>
      <c r="I19" s="718" t="s">
        <v>5023</v>
      </c>
      <c r="J19" s="1339" t="s">
        <v>947</v>
      </c>
      <c r="K19" s="719" t="s">
        <v>4767</v>
      </c>
      <c r="N19" s="700" t="e">
        <f>IF(AND(MONTH($M$7)&lt;=11,MONTH($M$8)=12,DAY($M$8)=31),ROUND(31*K19,0),IF(AND(MONTH($M$7)=12,MONTH($M$8)=12),ROUND((($M$8-$M$7)+1)*K19,0),IF(MONTH($M$8)=12,ROUND((($M$8-O19)+1)*K19,0),0)))</f>
        <v>#VALUE!</v>
      </c>
      <c r="O19" s="1257">
        <v>43070</v>
      </c>
      <c r="P19" s="1258">
        <v>43100</v>
      </c>
      <c r="S19" s="1255"/>
      <c r="T19" s="1256"/>
      <c r="U19" s="1255"/>
      <c r="V19" s="1255"/>
      <c r="W19" s="1255"/>
      <c r="X19" s="1255"/>
    </row>
    <row r="20" spans="2:14" ht="33.75" customHeight="1" thickBot="1">
      <c r="B20" s="722">
        <v>13</v>
      </c>
      <c r="C20" s="723" t="s">
        <v>195</v>
      </c>
      <c r="D20" s="724" t="s">
        <v>811</v>
      </c>
      <c r="E20" s="724" t="s">
        <v>845</v>
      </c>
      <c r="F20" s="724" t="s">
        <v>871</v>
      </c>
      <c r="G20" s="724" t="s">
        <v>897</v>
      </c>
      <c r="H20" s="724" t="s">
        <v>923</v>
      </c>
      <c r="I20" s="724" t="s">
        <v>5025</v>
      </c>
      <c r="J20" s="1340" t="s">
        <v>2429</v>
      </c>
      <c r="K20" s="725"/>
      <c r="L20" s="721"/>
      <c r="N20" s="700" t="e">
        <f>SUM(N8:N19)</f>
        <v>#VALUE!</v>
      </c>
    </row>
    <row r="21" spans="11:13" ht="33.75" customHeight="1" thickBot="1">
      <c r="K21" s="726"/>
      <c r="L21" s="726"/>
      <c r="M21" s="721"/>
    </row>
    <row r="22" spans="2:14" ht="19.5" customHeight="1" thickBot="1">
      <c r="B22" s="727">
        <v>14</v>
      </c>
      <c r="C22" s="729" t="s">
        <v>661</v>
      </c>
      <c r="E22" s="730" t="s">
        <v>949</v>
      </c>
      <c r="G22" s="729"/>
      <c r="H22" s="729" t="s">
        <v>689</v>
      </c>
      <c r="I22" s="728"/>
      <c r="J22" s="730" t="s">
        <v>813</v>
      </c>
      <c r="K22" s="726"/>
      <c r="L22" s="726"/>
      <c r="N22" s="731">
        <f>SUM(J8:J19)</f>
        <v>0</v>
      </c>
    </row>
    <row r="23" spans="2:14" ht="15" customHeight="1" thickBot="1">
      <c r="B23" s="727"/>
      <c r="C23" s="1143" t="s">
        <v>703</v>
      </c>
      <c r="E23" s="1009"/>
      <c r="G23" s="727"/>
      <c r="H23" s="727"/>
      <c r="I23" s="729"/>
      <c r="K23" s="732"/>
      <c r="L23" s="732"/>
      <c r="M23" s="721"/>
      <c r="N23" s="733">
        <f>P19</f>
        <v>43100</v>
      </c>
    </row>
    <row r="24" spans="2:12" ht="15.75">
      <c r="B24" s="727">
        <v>15</v>
      </c>
      <c r="C24" s="728" t="s">
        <v>11</v>
      </c>
      <c r="E24" s="735" t="s">
        <v>951</v>
      </c>
      <c r="G24" s="729"/>
      <c r="H24" s="729" t="s">
        <v>690</v>
      </c>
      <c r="I24" s="728"/>
      <c r="J24" s="734" t="s">
        <v>815</v>
      </c>
      <c r="K24" s="726"/>
      <c r="L24" s="726"/>
    </row>
    <row r="25" spans="2:12" ht="15.75">
      <c r="B25" s="727"/>
      <c r="C25" s="732"/>
      <c r="G25" s="729"/>
      <c r="H25" s="729"/>
      <c r="I25" s="728"/>
      <c r="J25" s="942"/>
      <c r="K25" s="726"/>
      <c r="L25" s="726"/>
    </row>
    <row r="26" spans="2:11" ht="15.75">
      <c r="B26" s="727">
        <v>16</v>
      </c>
      <c r="C26" s="728" t="s">
        <v>12</v>
      </c>
      <c r="E26" s="736" t="s">
        <v>953</v>
      </c>
      <c r="G26" s="729"/>
      <c r="H26" s="729"/>
      <c r="I26" s="728"/>
      <c r="K26" s="726"/>
    </row>
    <row r="27" spans="3:13" ht="15.75" customHeight="1">
      <c r="C27" s="732" t="s">
        <v>660</v>
      </c>
      <c r="G27" s="729"/>
      <c r="H27" s="729" t="s">
        <v>667</v>
      </c>
      <c r="J27" s="730" t="s">
        <v>819</v>
      </c>
      <c r="K27" s="726"/>
      <c r="M27" s="721"/>
    </row>
    <row r="28" spans="7:8" ht="15.75">
      <c r="G28" s="729"/>
      <c r="H28" s="729"/>
    </row>
    <row r="29" spans="2:7" ht="15.75">
      <c r="B29" s="728" t="s">
        <v>713</v>
      </c>
      <c r="G29" s="729"/>
    </row>
    <row r="30" spans="2:13" ht="15.75">
      <c r="B30" s="728" t="s">
        <v>697</v>
      </c>
      <c r="M30" s="721"/>
    </row>
    <row r="31" ht="15.75">
      <c r="B31" s="728" t="s">
        <v>696</v>
      </c>
    </row>
    <row r="32" ht="16.5" thickBot="1">
      <c r="M32" s="1283"/>
    </row>
    <row r="33" spans="3:13" ht="15.75">
      <c r="C33" s="940" t="str">
        <f>+Schedule_A!C39</f>
        <v>_C000026</v>
      </c>
      <c r="D33" s="941" t="str">
        <f>Schedule_B!D1</f>
        <v>_C000027</v>
      </c>
      <c r="E33" s="737"/>
      <c r="M33" s="721"/>
    </row>
    <row r="34" spans="3:5" ht="16.5" thickBot="1">
      <c r="C34" s="738" t="e">
        <f>VALUE(C33)</f>
        <v>#VALUE!</v>
      </c>
      <c r="D34" s="739" t="e">
        <f>VALUE(D33)</f>
        <v>#VALUE!</v>
      </c>
      <c r="E34" s="740" t="e">
        <f>D34-C34+1</f>
        <v>#VALUE!</v>
      </c>
    </row>
    <row r="36" ht="15.75">
      <c r="M36" s="721"/>
    </row>
    <row r="37" ht="15.75">
      <c r="L37" s="721"/>
    </row>
  </sheetData>
  <sheetProtection password="EE7C" sheet="1"/>
  <mergeCells count="3">
    <mergeCell ref="O7:P7"/>
    <mergeCell ref="M1:M4"/>
    <mergeCell ref="A4:K4"/>
  </mergeCells>
  <printOptions/>
  <pageMargins left="0.3" right="0.22" top="0.46" bottom="0.46" header="0.18" footer="0.21"/>
  <pageSetup fitToHeight="1" fitToWidth="1" horizontalDpi="600" verticalDpi="600" orientation="portrait" scale="65" r:id="rId1"/>
  <headerFooter scaleWithDoc="0" alignWithMargins="0">
    <oddFooter>&amp;LDSHS 23-003 &amp;C28&amp;RSchedule N</oddFooter>
  </headerFooter>
</worksheet>
</file>

<file path=xl/worksheets/sheet17.xml><?xml version="1.0" encoding="utf-8"?>
<worksheet xmlns="http://schemas.openxmlformats.org/spreadsheetml/2006/main" xmlns:r="http://schemas.openxmlformats.org/officeDocument/2006/relationships">
  <sheetPr codeName="Sheet31">
    <pageSetUpPr fitToPage="1"/>
  </sheetPr>
  <dimension ref="A1:AE112"/>
  <sheetViews>
    <sheetView zoomScale="80" zoomScaleNormal="80" workbookViewId="0" topLeftCell="A1">
      <selection activeCell="I51" sqref="I51"/>
    </sheetView>
  </sheetViews>
  <sheetFormatPr defaultColWidth="9.140625" defaultRowHeight="12.75"/>
  <cols>
    <col min="1" max="1" width="3.8515625" style="741" customWidth="1"/>
    <col min="2" max="2" width="6.421875" style="741" customWidth="1"/>
    <col min="3" max="3" width="71.28125" style="741" customWidth="1"/>
    <col min="4" max="4" width="19.7109375" style="741" customWidth="1"/>
    <col min="5" max="5" width="26.57421875" style="741" customWidth="1"/>
    <col min="6" max="7" width="20.28125" style="741" customWidth="1"/>
    <col min="8" max="8" width="20.7109375" style="741" customWidth="1"/>
    <col min="9" max="9" width="24.28125" style="741" customWidth="1"/>
    <col min="10" max="10" width="25.00390625" style="741" customWidth="1"/>
    <col min="11" max="11" width="17.00390625" style="741" customWidth="1"/>
    <col min="12" max="12" width="17.140625" style="741" customWidth="1"/>
    <col min="13" max="13" width="14.8515625" style="741" customWidth="1"/>
    <col min="14" max="14" width="14.421875" style="741" customWidth="1"/>
    <col min="15" max="16384" width="9.140625" style="741" customWidth="1"/>
  </cols>
  <sheetData>
    <row r="1" spans="1:15" ht="19.5" customHeight="1">
      <c r="A1" s="747"/>
      <c r="B1" s="792"/>
      <c r="C1" s="742" t="s">
        <v>15</v>
      </c>
      <c r="D1" s="938" t="str">
        <f>Schedule_A!C59</f>
        <v>_C000027</v>
      </c>
      <c r="G1" s="744"/>
      <c r="H1" s="744"/>
      <c r="I1" s="745"/>
      <c r="J1" s="779"/>
      <c r="K1" s="745"/>
      <c r="L1" s="923"/>
      <c r="N1" s="748"/>
      <c r="O1" s="1525"/>
    </row>
    <row r="2" spans="1:15" ht="29.25" customHeight="1">
      <c r="A2" s="747"/>
      <c r="B2" s="792"/>
      <c r="C2" s="742" t="s">
        <v>16</v>
      </c>
      <c r="D2" s="743" t="str">
        <f>+Schedule_A!$I$8</f>
        <v>_M000002</v>
      </c>
      <c r="E2" s="1362" t="str">
        <f>Schedule_A!A3</f>
        <v>NURSING FACILITY 2017 COST REPORT</v>
      </c>
      <c r="G2" s="744"/>
      <c r="H2" s="744"/>
      <c r="K2" s="745"/>
      <c r="L2" s="770"/>
      <c r="N2" s="748"/>
      <c r="O2" s="1525"/>
    </row>
    <row r="3" spans="1:15" ht="19.5" customHeight="1">
      <c r="A3" s="747"/>
      <c r="B3" s="792"/>
      <c r="C3" s="742"/>
      <c r="D3" s="744"/>
      <c r="G3" s="744"/>
      <c r="H3" s="744"/>
      <c r="K3" s="745"/>
      <c r="L3" s="770"/>
      <c r="N3" s="748"/>
      <c r="O3" s="1525"/>
    </row>
    <row r="4" spans="1:15" ht="19.5" customHeight="1">
      <c r="A4" s="1786" t="s">
        <v>723</v>
      </c>
      <c r="B4" s="1786"/>
      <c r="C4" s="1786"/>
      <c r="D4" s="1786"/>
      <c r="E4" s="1786"/>
      <c r="F4" s="1786"/>
      <c r="G4" s="1786"/>
      <c r="H4" s="1786"/>
      <c r="I4" s="1786"/>
      <c r="J4" s="1786"/>
      <c r="K4" s="1786"/>
      <c r="L4" s="1786"/>
      <c r="M4" s="1786"/>
      <c r="N4" s="1786"/>
      <c r="O4" s="1525"/>
    </row>
    <row r="5" spans="1:15" ht="19.5" customHeight="1" thickBot="1">
      <c r="A5" s="1333"/>
      <c r="B5" s="792"/>
      <c r="C5" s="791"/>
      <c r="D5" s="1285"/>
      <c r="E5" s="1285"/>
      <c r="F5" s="1285"/>
      <c r="G5" s="1285"/>
      <c r="H5" s="1285"/>
      <c r="I5" s="1285"/>
      <c r="J5" s="1285"/>
      <c r="K5" s="1285"/>
      <c r="L5" s="748"/>
      <c r="M5" s="748"/>
      <c r="N5" s="748"/>
      <c r="O5" s="1525"/>
    </row>
    <row r="6" spans="1:23" ht="16.5" customHeight="1" thickBot="1">
      <c r="A6" s="747"/>
      <c r="B6" s="749" t="s">
        <v>613</v>
      </c>
      <c r="C6" s="748"/>
      <c r="D6" s="748"/>
      <c r="E6" s="748"/>
      <c r="F6" s="748"/>
      <c r="G6" s="748"/>
      <c r="H6" s="748"/>
      <c r="I6" s="748"/>
      <c r="J6" s="748"/>
      <c r="K6" s="748"/>
      <c r="L6" s="748"/>
      <c r="M6" s="748"/>
      <c r="N6" s="748"/>
      <c r="O6" s="1525"/>
      <c r="V6" s="750" t="s">
        <v>232</v>
      </c>
      <c r="W6" s="751" t="s">
        <v>17</v>
      </c>
    </row>
    <row r="7" spans="1:31" ht="30.75" customHeight="1" thickBot="1">
      <c r="A7" s="747"/>
      <c r="B7" s="752" t="s">
        <v>18</v>
      </c>
      <c r="C7" s="753" t="s">
        <v>19</v>
      </c>
      <c r="D7" s="754" t="s">
        <v>20</v>
      </c>
      <c r="E7" s="754" t="s">
        <v>21</v>
      </c>
      <c r="F7" s="755" t="s">
        <v>22</v>
      </c>
      <c r="G7" s="748"/>
      <c r="H7" s="748"/>
      <c r="I7" s="748"/>
      <c r="J7" s="748"/>
      <c r="K7" s="748"/>
      <c r="L7" s="748"/>
      <c r="M7" s="748"/>
      <c r="N7" s="748"/>
      <c r="O7" s="1525"/>
      <c r="V7" s="756">
        <v>1</v>
      </c>
      <c r="W7" s="757" t="str">
        <f>Schedule_M!F8</f>
        <v>_C001023</v>
      </c>
      <c r="X7" s="741" t="str">
        <f aca="true" t="shared" si="0" ref="X7:AE7">D15</f>
        <v>_C000472</v>
      </c>
      <c r="Y7" s="741" t="str">
        <f t="shared" si="0"/>
        <v>_C000473</v>
      </c>
      <c r="Z7" s="741" t="str">
        <f t="shared" si="0"/>
        <v>_C000474</v>
      </c>
      <c r="AA7" s="741" t="str">
        <f t="shared" si="0"/>
        <v>_C000475</v>
      </c>
      <c r="AB7" s="741" t="str">
        <f t="shared" si="0"/>
        <v>_C000476</v>
      </c>
      <c r="AC7" s="741" t="str">
        <f t="shared" si="0"/>
        <v>_C902035</v>
      </c>
      <c r="AD7" s="741" t="str">
        <f t="shared" si="0"/>
        <v>_C902046</v>
      </c>
      <c r="AE7" s="741" t="str">
        <f t="shared" si="0"/>
        <v>_C902056</v>
      </c>
    </row>
    <row r="8" spans="1:31" ht="19.5" customHeight="1" thickBot="1">
      <c r="A8" s="747"/>
      <c r="B8" s="758"/>
      <c r="C8" s="759"/>
      <c r="D8" s="760" t="s">
        <v>486</v>
      </c>
      <c r="E8" s="760" t="s">
        <v>487</v>
      </c>
      <c r="F8" s="760" t="s">
        <v>488</v>
      </c>
      <c r="G8" s="748"/>
      <c r="H8" s="748"/>
      <c r="I8" s="748"/>
      <c r="J8" s="748"/>
      <c r="K8" s="748"/>
      <c r="L8" s="748"/>
      <c r="M8" s="748"/>
      <c r="N8" s="748"/>
      <c r="V8" s="756">
        <v>2</v>
      </c>
      <c r="W8" s="757" t="str">
        <f>Schedule_M!F9</f>
        <v>_C001024</v>
      </c>
      <c r="X8" s="741" t="e">
        <f>MONTH(X7)</f>
        <v>#VALUE!</v>
      </c>
      <c r="Y8" s="741" t="e">
        <f>MONTH(Y7)</f>
        <v>#VALUE!</v>
      </c>
      <c r="Z8" s="741" t="e">
        <f>MONTH(Z7)</f>
        <v>#VALUE!</v>
      </c>
      <c r="AA8" s="741" t="e">
        <f>IF(AA7=0,0,MONTH(AA7))</f>
        <v>#VALUE!</v>
      </c>
      <c r="AB8" s="741" t="e">
        <f>IF(AB7=0,0,MONTH(AB7))</f>
        <v>#VALUE!</v>
      </c>
      <c r="AC8" s="741" t="e">
        <f>IF(AC7=0,0,MONTH(AC7))</f>
        <v>#VALUE!</v>
      </c>
      <c r="AD8" s="741" t="e">
        <f>IF(AD7=0,0,MONTH(AD7))</f>
        <v>#VALUE!</v>
      </c>
      <c r="AE8" s="741" t="e">
        <f>IF(AE7=0,0,MONTH(AE7))</f>
        <v>#VALUE!</v>
      </c>
    </row>
    <row r="9" spans="1:31" ht="19.5" customHeight="1" thickBot="1">
      <c r="A9" s="747"/>
      <c r="B9" s="761">
        <v>1</v>
      </c>
      <c r="C9" s="762" t="s">
        <v>14</v>
      </c>
      <c r="D9" s="763" t="s">
        <v>955</v>
      </c>
      <c r="E9" s="946" t="s">
        <v>957</v>
      </c>
      <c r="F9" s="764" t="s">
        <v>959</v>
      </c>
      <c r="G9" s="748"/>
      <c r="H9" s="748"/>
      <c r="I9" s="748"/>
      <c r="J9" s="748"/>
      <c r="K9" s="748"/>
      <c r="L9" s="748"/>
      <c r="M9" s="748"/>
      <c r="N9" s="748"/>
      <c r="V9" s="756">
        <v>3</v>
      </c>
      <c r="W9" s="757" t="str">
        <f>Schedule_M!F10</f>
        <v>_C001025</v>
      </c>
      <c r="X9" s="741">
        <f>IF(Y7=0,W19,DSUM($V$6:$W$18,2,X10:X22))</f>
        <v>0</v>
      </c>
      <c r="Y9" s="741">
        <f>IF(X9=$W19,0,DSUM($V$6:$W$18,2,Y10:Y22)-X9)</f>
        <v>0</v>
      </c>
      <c r="Z9" s="741">
        <f>IF($X9+$Y9=$W19,0,DSUM($V$6:$W$18,2,Z10:Z22)-X9-Y9)</f>
        <v>0</v>
      </c>
      <c r="AA9" s="741">
        <f>IF(X9+Y9+Z9=W19,0,DSUM($V$6:$W$18,2,AA10:AA22)-X9-Y9-Z9)</f>
        <v>0</v>
      </c>
      <c r="AB9" s="741">
        <f>IF($X9+$Y9+$Z9+$AA9=$W19,0,DSUM($V$6:$W$18,2,AB10:AB22)-$X9-$Y9-$Z9-$AA9)</f>
        <v>0</v>
      </c>
      <c r="AC9" s="741">
        <f>IF($X9+$Y9+$Z9+$AA9+$AB9=$W19,0,DSUM($V$6:$W$18,2,AC10:AC22)-$X9-$Y9-$Z9-$AA9-AB9)</f>
        <v>0</v>
      </c>
      <c r="AD9" s="741">
        <f>IF($X9+$Y9+$Z9+$AA9+AB9+AC9=$W19,0,DSUM($V$6:$W$18,2,AD10:AD22)-$X9-$Y9-$Z9-$AA9-AB9-AC9)</f>
        <v>0</v>
      </c>
      <c r="AE9" s="741">
        <f>IF($X9+$Y9+$Z9+$AA9+AB9+AC9+AD9=$W19,0,DSUM($V$6:$W$18,2,AE10:AE22)-$X9-$Y9-$Z9-$AA9-AB9-AC9-AD9)</f>
        <v>0</v>
      </c>
    </row>
    <row r="10" spans="1:31" ht="19.5" customHeight="1" thickBot="1">
      <c r="A10" s="747"/>
      <c r="B10" s="765">
        <v>2</v>
      </c>
      <c r="C10" s="762" t="s">
        <v>740</v>
      </c>
      <c r="D10" s="763" t="s">
        <v>997</v>
      </c>
      <c r="E10" s="946" t="s">
        <v>999</v>
      </c>
      <c r="F10" s="764" t="s">
        <v>1001</v>
      </c>
      <c r="G10" s="748"/>
      <c r="H10" s="748"/>
      <c r="I10" s="748"/>
      <c r="J10" s="748"/>
      <c r="K10" s="748"/>
      <c r="L10" s="748"/>
      <c r="M10" s="748"/>
      <c r="N10" s="748"/>
      <c r="V10" s="756">
        <v>4</v>
      </c>
      <c r="W10" s="757" t="str">
        <f>Schedule_M!F11</f>
        <v>_C001026</v>
      </c>
      <c r="X10" s="741" t="s">
        <v>232</v>
      </c>
      <c r="Y10" s="741" t="s">
        <v>232</v>
      </c>
      <c r="Z10" s="741" t="s">
        <v>232</v>
      </c>
      <c r="AA10" s="741" t="s">
        <v>232</v>
      </c>
      <c r="AB10" s="741" t="s">
        <v>232</v>
      </c>
      <c r="AC10" s="741" t="s">
        <v>232</v>
      </c>
      <c r="AD10" s="741" t="s">
        <v>232</v>
      </c>
      <c r="AE10" s="741" t="s">
        <v>232</v>
      </c>
    </row>
    <row r="11" spans="1:31" ht="19.5" customHeight="1" thickBot="1">
      <c r="A11" s="747"/>
      <c r="B11" s="765">
        <v>3</v>
      </c>
      <c r="C11" s="766" t="s">
        <v>195</v>
      </c>
      <c r="D11" s="767" t="s">
        <v>961</v>
      </c>
      <c r="E11" s="947" t="s">
        <v>963</v>
      </c>
      <c r="F11" s="768" t="s">
        <v>965</v>
      </c>
      <c r="G11" s="748"/>
      <c r="H11" s="748"/>
      <c r="I11" s="748"/>
      <c r="J11" s="748"/>
      <c r="K11" s="748"/>
      <c r="L11" s="748"/>
      <c r="M11" s="748"/>
      <c r="N11" s="748"/>
      <c r="V11" s="756">
        <v>5</v>
      </c>
      <c r="W11" s="757" t="str">
        <f>Schedule_M!F12</f>
        <v>_C001027</v>
      </c>
      <c r="X11" s="741" t="e">
        <f aca="true" t="shared" si="1" ref="X11:AB22">IF(X$7=0,0,IF(Y$7=0,$V7,IF(OR(X$8&gt;=$V7,Y$8&gt;$V7),$V7,0)))</f>
        <v>#VALUE!</v>
      </c>
      <c r="Y11" s="741" t="e">
        <f t="shared" si="1"/>
        <v>#VALUE!</v>
      </c>
      <c r="Z11" s="741" t="e">
        <f t="shared" si="1"/>
        <v>#VALUE!</v>
      </c>
      <c r="AA11" s="741" t="e">
        <f t="shared" si="1"/>
        <v>#VALUE!</v>
      </c>
      <c r="AB11" s="741" t="e">
        <f t="shared" si="1"/>
        <v>#VALUE!</v>
      </c>
      <c r="AC11" s="741" t="e">
        <f aca="true" t="shared" si="2" ref="AC11:AC22">IF(AC$7=0,0,IF(AD$7=0,$V7,IF(OR(AC$8&gt;=$V7,AD$8&gt;$V7),$V7,0)))</f>
        <v>#VALUE!</v>
      </c>
      <c r="AD11" s="741" t="e">
        <f aca="true" t="shared" si="3" ref="AD11:AE22">IF(AD$7=0,0,IF(AE$7=0,$V7,IF(OR(AD$8&gt;=$V7,AE$8&gt;$V7),$V7,0)))</f>
        <v>#VALUE!</v>
      </c>
      <c r="AE11" s="741">
        <f t="shared" si="3"/>
        <v>1</v>
      </c>
    </row>
    <row r="12" spans="1:31" ht="19.5" customHeight="1" thickBot="1">
      <c r="A12" s="747"/>
      <c r="B12" s="744" t="s">
        <v>614</v>
      </c>
      <c r="C12" s="769"/>
      <c r="D12" s="770"/>
      <c r="E12" s="770"/>
      <c r="F12" s="770"/>
      <c r="G12" s="748"/>
      <c r="H12" s="748"/>
      <c r="I12" s="748"/>
      <c r="J12" s="748"/>
      <c r="K12" s="748"/>
      <c r="L12" s="748"/>
      <c r="M12" s="748"/>
      <c r="N12" s="748"/>
      <c r="V12" s="756">
        <v>6</v>
      </c>
      <c r="W12" s="757" t="str">
        <f>Schedule_M!F13</f>
        <v>_C001028</v>
      </c>
      <c r="X12" s="741" t="e">
        <f t="shared" si="1"/>
        <v>#VALUE!</v>
      </c>
      <c r="Y12" s="741" t="e">
        <f t="shared" si="1"/>
        <v>#VALUE!</v>
      </c>
      <c r="Z12" s="741" t="e">
        <f t="shared" si="1"/>
        <v>#VALUE!</v>
      </c>
      <c r="AA12" s="741" t="e">
        <f t="shared" si="1"/>
        <v>#VALUE!</v>
      </c>
      <c r="AB12" s="741" t="e">
        <f t="shared" si="1"/>
        <v>#VALUE!</v>
      </c>
      <c r="AC12" s="741" t="e">
        <f t="shared" si="2"/>
        <v>#VALUE!</v>
      </c>
      <c r="AD12" s="741" t="e">
        <f t="shared" si="3"/>
        <v>#VALUE!</v>
      </c>
      <c r="AE12" s="741">
        <f t="shared" si="3"/>
        <v>2</v>
      </c>
    </row>
    <row r="13" spans="1:31" ht="19.5" customHeight="1" thickBot="1">
      <c r="A13" s="747"/>
      <c r="B13" s="1298" t="s">
        <v>553</v>
      </c>
      <c r="C13" s="1299" t="s">
        <v>23</v>
      </c>
      <c r="D13" s="1300" t="s">
        <v>24</v>
      </c>
      <c r="E13" s="1300" t="s">
        <v>25</v>
      </c>
      <c r="F13" s="1301" t="s">
        <v>26</v>
      </c>
      <c r="G13" s="1302" t="s">
        <v>27</v>
      </c>
      <c r="H13" s="1303" t="s">
        <v>28</v>
      </c>
      <c r="I13" s="1303" t="s">
        <v>29</v>
      </c>
      <c r="J13" s="1303" t="s">
        <v>30</v>
      </c>
      <c r="K13" s="1303" t="s">
        <v>31</v>
      </c>
      <c r="L13" s="772"/>
      <c r="M13" s="748"/>
      <c r="N13" s="773"/>
      <c r="V13" s="756">
        <v>7</v>
      </c>
      <c r="W13" s="757" t="str">
        <f>Schedule_M!F14</f>
        <v>_C001029</v>
      </c>
      <c r="X13" s="741" t="e">
        <f t="shared" si="1"/>
        <v>#VALUE!</v>
      </c>
      <c r="Y13" s="741" t="e">
        <f t="shared" si="1"/>
        <v>#VALUE!</v>
      </c>
      <c r="Z13" s="741" t="e">
        <f t="shared" si="1"/>
        <v>#VALUE!</v>
      </c>
      <c r="AA13" s="741" t="e">
        <f t="shared" si="1"/>
        <v>#VALUE!</v>
      </c>
      <c r="AB13" s="741" t="e">
        <f t="shared" si="1"/>
        <v>#VALUE!</v>
      </c>
      <c r="AC13" s="741" t="e">
        <f t="shared" si="2"/>
        <v>#VALUE!</v>
      </c>
      <c r="AD13" s="741" t="e">
        <f t="shared" si="3"/>
        <v>#VALUE!</v>
      </c>
      <c r="AE13" s="741">
        <f t="shared" si="3"/>
        <v>3</v>
      </c>
    </row>
    <row r="14" spans="1:31" ht="19.5" customHeight="1" thickBot="1">
      <c r="A14" s="747"/>
      <c r="B14" s="1304" t="s">
        <v>557</v>
      </c>
      <c r="C14" s="1305"/>
      <c r="D14" s="1306" t="s">
        <v>486</v>
      </c>
      <c r="E14" s="1306" t="s">
        <v>487</v>
      </c>
      <c r="F14" s="1306" t="s">
        <v>488</v>
      </c>
      <c r="G14" s="1306" t="s">
        <v>489</v>
      </c>
      <c r="H14" s="1306" t="s">
        <v>490</v>
      </c>
      <c r="I14" s="1307" t="s">
        <v>491</v>
      </c>
      <c r="J14" s="1307" t="s">
        <v>492</v>
      </c>
      <c r="K14" s="1307" t="s">
        <v>191</v>
      </c>
      <c r="L14" s="772"/>
      <c r="M14" s="748"/>
      <c r="N14" s="748"/>
      <c r="V14" s="756">
        <v>8</v>
      </c>
      <c r="W14" s="757" t="str">
        <f>Schedule_M!F15</f>
        <v>_C001030</v>
      </c>
      <c r="X14" s="741" t="e">
        <f t="shared" si="1"/>
        <v>#VALUE!</v>
      </c>
      <c r="Y14" s="741" t="e">
        <f t="shared" si="1"/>
        <v>#VALUE!</v>
      </c>
      <c r="Z14" s="741" t="e">
        <f t="shared" si="1"/>
        <v>#VALUE!</v>
      </c>
      <c r="AA14" s="741" t="e">
        <f t="shared" si="1"/>
        <v>#VALUE!</v>
      </c>
      <c r="AB14" s="741" t="e">
        <f t="shared" si="1"/>
        <v>#VALUE!</v>
      </c>
      <c r="AC14" s="741" t="e">
        <f t="shared" si="2"/>
        <v>#VALUE!</v>
      </c>
      <c r="AD14" s="741" t="e">
        <f t="shared" si="3"/>
        <v>#VALUE!</v>
      </c>
      <c r="AE14" s="741">
        <f t="shared" si="3"/>
        <v>4</v>
      </c>
    </row>
    <row r="15" spans="1:31" ht="15.75" customHeight="1" thickBot="1">
      <c r="A15" s="747"/>
      <c r="B15" s="1308">
        <v>4</v>
      </c>
      <c r="C15" s="1309" t="s">
        <v>32</v>
      </c>
      <c r="D15" s="1341" t="s">
        <v>967</v>
      </c>
      <c r="E15" s="1341" t="s">
        <v>969</v>
      </c>
      <c r="F15" s="1341" t="s">
        <v>971</v>
      </c>
      <c r="G15" s="1341" t="s">
        <v>973</v>
      </c>
      <c r="H15" s="1341" t="s">
        <v>975</v>
      </c>
      <c r="I15" s="1341" t="s">
        <v>4835</v>
      </c>
      <c r="J15" s="1341" t="s">
        <v>4845</v>
      </c>
      <c r="K15" s="1341" t="s">
        <v>4855</v>
      </c>
      <c r="L15" s="772"/>
      <c r="M15" s="748"/>
      <c r="N15" s="748"/>
      <c r="V15" s="756">
        <v>9</v>
      </c>
      <c r="W15" s="757" t="str">
        <f>Schedule_M!F16</f>
        <v>_C001031</v>
      </c>
      <c r="X15" s="741" t="e">
        <f t="shared" si="1"/>
        <v>#VALUE!</v>
      </c>
      <c r="Y15" s="741" t="e">
        <f t="shared" si="1"/>
        <v>#VALUE!</v>
      </c>
      <c r="Z15" s="741" t="e">
        <f t="shared" si="1"/>
        <v>#VALUE!</v>
      </c>
      <c r="AA15" s="741" t="e">
        <f t="shared" si="1"/>
        <v>#VALUE!</v>
      </c>
      <c r="AB15" s="741" t="e">
        <f t="shared" si="1"/>
        <v>#VALUE!</v>
      </c>
      <c r="AC15" s="741" t="e">
        <f t="shared" si="2"/>
        <v>#VALUE!</v>
      </c>
      <c r="AD15" s="741" t="e">
        <f t="shared" si="3"/>
        <v>#VALUE!</v>
      </c>
      <c r="AE15" s="741">
        <f t="shared" si="3"/>
        <v>5</v>
      </c>
    </row>
    <row r="16" spans="1:31" ht="19.5" customHeight="1" thickBot="1">
      <c r="A16" s="1410"/>
      <c r="B16" s="1411">
        <v>5</v>
      </c>
      <c r="C16" s="1418" t="s">
        <v>14</v>
      </c>
      <c r="D16" s="1408" t="s">
        <v>977</v>
      </c>
      <c r="E16" s="1408" t="s">
        <v>979</v>
      </c>
      <c r="F16" s="1408" t="s">
        <v>981</v>
      </c>
      <c r="G16" s="1408" t="s">
        <v>983</v>
      </c>
      <c r="H16" s="1408" t="s">
        <v>985</v>
      </c>
      <c r="I16" s="1408" t="s">
        <v>4837</v>
      </c>
      <c r="J16" s="1408" t="s">
        <v>4847</v>
      </c>
      <c r="K16" s="1408" t="s">
        <v>4857</v>
      </c>
      <c r="L16" s="1419"/>
      <c r="M16" s="1420"/>
      <c r="N16" s="1420"/>
      <c r="O16" s="1417"/>
      <c r="P16" s="1417"/>
      <c r="Q16" s="1417"/>
      <c r="R16" s="1417"/>
      <c r="S16" s="1417"/>
      <c r="T16" s="1417"/>
      <c r="U16" s="1417"/>
      <c r="V16" s="756">
        <v>10</v>
      </c>
      <c r="W16" s="757" t="str">
        <f>Schedule_M!F17</f>
        <v>_C001032</v>
      </c>
      <c r="X16" s="741" t="e">
        <f t="shared" si="1"/>
        <v>#VALUE!</v>
      </c>
      <c r="Y16" s="741" t="e">
        <f t="shared" si="1"/>
        <v>#VALUE!</v>
      </c>
      <c r="Z16" s="741" t="e">
        <f t="shared" si="1"/>
        <v>#VALUE!</v>
      </c>
      <c r="AA16" s="741" t="e">
        <f t="shared" si="1"/>
        <v>#VALUE!</v>
      </c>
      <c r="AB16" s="741" t="e">
        <f t="shared" si="1"/>
        <v>#VALUE!</v>
      </c>
      <c r="AC16" s="741" t="e">
        <f t="shared" si="2"/>
        <v>#VALUE!</v>
      </c>
      <c r="AD16" s="741" t="e">
        <f t="shared" si="3"/>
        <v>#VALUE!</v>
      </c>
      <c r="AE16" s="741">
        <f t="shared" si="3"/>
        <v>6</v>
      </c>
    </row>
    <row r="17" spans="1:31" ht="19.5" customHeight="1" thickBot="1">
      <c r="A17" s="1410"/>
      <c r="B17" s="1308">
        <v>6</v>
      </c>
      <c r="C17" s="1418" t="s">
        <v>740</v>
      </c>
      <c r="D17" s="1408" t="s">
        <v>1003</v>
      </c>
      <c r="E17" s="1408" t="s">
        <v>1005</v>
      </c>
      <c r="F17" s="1408" t="s">
        <v>1007</v>
      </c>
      <c r="G17" s="1408" t="s">
        <v>1009</v>
      </c>
      <c r="H17" s="1408" t="s">
        <v>1021</v>
      </c>
      <c r="I17" s="1408" t="s">
        <v>4839</v>
      </c>
      <c r="J17" s="1408" t="s">
        <v>4849</v>
      </c>
      <c r="K17" s="1408" t="s">
        <v>4859</v>
      </c>
      <c r="L17" s="1420"/>
      <c r="M17" s="1420"/>
      <c r="N17" s="1420"/>
      <c r="O17" s="1417"/>
      <c r="P17" s="1417"/>
      <c r="Q17" s="1417"/>
      <c r="R17" s="1417"/>
      <c r="S17" s="1417"/>
      <c r="T17" s="1417"/>
      <c r="U17" s="1417"/>
      <c r="V17" s="756">
        <v>11</v>
      </c>
      <c r="W17" s="757" t="str">
        <f>Schedule_M!F18</f>
        <v>_C001033</v>
      </c>
      <c r="X17" s="741" t="e">
        <f t="shared" si="1"/>
        <v>#VALUE!</v>
      </c>
      <c r="Y17" s="741" t="e">
        <f t="shared" si="1"/>
        <v>#VALUE!</v>
      </c>
      <c r="Z17" s="741" t="e">
        <f t="shared" si="1"/>
        <v>#VALUE!</v>
      </c>
      <c r="AA17" s="741" t="e">
        <f t="shared" si="1"/>
        <v>#VALUE!</v>
      </c>
      <c r="AB17" s="741" t="e">
        <f t="shared" si="1"/>
        <v>#VALUE!</v>
      </c>
      <c r="AC17" s="741" t="e">
        <f t="shared" si="2"/>
        <v>#VALUE!</v>
      </c>
      <c r="AD17" s="741" t="e">
        <f t="shared" si="3"/>
        <v>#VALUE!</v>
      </c>
      <c r="AE17" s="741">
        <f t="shared" si="3"/>
        <v>7</v>
      </c>
    </row>
    <row r="18" spans="1:31" s="1417" customFormat="1" ht="19.5" customHeight="1" thickBot="1">
      <c r="A18" s="1410"/>
      <c r="B18" s="1411">
        <v>7</v>
      </c>
      <c r="C18" s="1418" t="s">
        <v>741</v>
      </c>
      <c r="D18" s="1408" t="s">
        <v>987</v>
      </c>
      <c r="E18" s="1408" t="s">
        <v>989</v>
      </c>
      <c r="F18" s="1408" t="s">
        <v>991</v>
      </c>
      <c r="G18" s="1408" t="s">
        <v>993</v>
      </c>
      <c r="H18" s="1408" t="s">
        <v>995</v>
      </c>
      <c r="I18" s="1408" t="s">
        <v>4841</v>
      </c>
      <c r="J18" s="1408" t="s">
        <v>4851</v>
      </c>
      <c r="K18" s="1408" t="s">
        <v>4861</v>
      </c>
      <c r="L18" s="1420"/>
      <c r="M18" s="1420"/>
      <c r="N18" s="1420"/>
      <c r="V18" s="1421">
        <v>12</v>
      </c>
      <c r="W18" s="1422" t="str">
        <f>Schedule_M!F19</f>
        <v>_C001034</v>
      </c>
      <c r="X18" s="1417" t="e">
        <f t="shared" si="1"/>
        <v>#VALUE!</v>
      </c>
      <c r="Y18" s="1417" t="e">
        <f t="shared" si="1"/>
        <v>#VALUE!</v>
      </c>
      <c r="Z18" s="1417" t="e">
        <f t="shared" si="1"/>
        <v>#VALUE!</v>
      </c>
      <c r="AA18" s="1417" t="e">
        <f t="shared" si="1"/>
        <v>#VALUE!</v>
      </c>
      <c r="AB18" s="1417" t="e">
        <f t="shared" si="1"/>
        <v>#VALUE!</v>
      </c>
      <c r="AC18" s="1417" t="e">
        <f t="shared" si="2"/>
        <v>#VALUE!</v>
      </c>
      <c r="AD18" s="1417" t="e">
        <f t="shared" si="3"/>
        <v>#VALUE!</v>
      </c>
      <c r="AE18" s="1417">
        <f t="shared" si="3"/>
        <v>8</v>
      </c>
    </row>
    <row r="19" spans="1:31" s="1417" customFormat="1" ht="19.5" customHeight="1" thickBot="1">
      <c r="A19" s="1410"/>
      <c r="B19" s="1308">
        <v>8</v>
      </c>
      <c r="C19" s="1310" t="s">
        <v>646</v>
      </c>
      <c r="D19" s="1342" t="s">
        <v>5165</v>
      </c>
      <c r="E19" s="1342" t="s">
        <v>5167</v>
      </c>
      <c r="F19" s="1342" t="s">
        <v>5169</v>
      </c>
      <c r="G19" s="1342" t="s">
        <v>5171</v>
      </c>
      <c r="H19" s="1342" t="s">
        <v>5173</v>
      </c>
      <c r="I19" s="1342" t="s">
        <v>5175</v>
      </c>
      <c r="J19" s="1342" t="s">
        <v>5177</v>
      </c>
      <c r="K19" s="1342" t="s">
        <v>5179</v>
      </c>
      <c r="L19" s="811"/>
      <c r="M19" s="811"/>
      <c r="N19" s="798"/>
      <c r="O19" s="770"/>
      <c r="P19" s="741"/>
      <c r="Q19" s="741"/>
      <c r="R19" s="741"/>
      <c r="S19" s="741"/>
      <c r="T19" s="741"/>
      <c r="U19" s="741"/>
      <c r="V19" s="1423" t="s">
        <v>195</v>
      </c>
      <c r="W19" s="1424">
        <f>SUM(W7:W18)</f>
        <v>0</v>
      </c>
      <c r="X19" s="1417" t="e">
        <f t="shared" si="1"/>
        <v>#VALUE!</v>
      </c>
      <c r="Y19" s="1417" t="e">
        <f t="shared" si="1"/>
        <v>#VALUE!</v>
      </c>
      <c r="Z19" s="1417" t="e">
        <f t="shared" si="1"/>
        <v>#VALUE!</v>
      </c>
      <c r="AA19" s="1417" t="e">
        <f t="shared" si="1"/>
        <v>#VALUE!</v>
      </c>
      <c r="AB19" s="1417" t="e">
        <f t="shared" si="1"/>
        <v>#VALUE!</v>
      </c>
      <c r="AC19" s="1417" t="e">
        <f t="shared" si="2"/>
        <v>#VALUE!</v>
      </c>
      <c r="AD19" s="1417" t="e">
        <f t="shared" si="3"/>
        <v>#VALUE!</v>
      </c>
      <c r="AE19" s="1417">
        <f t="shared" si="3"/>
        <v>9</v>
      </c>
    </row>
    <row r="20" spans="1:31" s="1417" customFormat="1" ht="19.5" customHeight="1">
      <c r="A20" s="1410"/>
      <c r="B20" s="1411">
        <v>9</v>
      </c>
      <c r="C20" s="1310" t="s">
        <v>644</v>
      </c>
      <c r="D20" s="1342" t="s">
        <v>5181</v>
      </c>
      <c r="E20" s="1342" t="s">
        <v>5183</v>
      </c>
      <c r="F20" s="1342" t="s">
        <v>5185</v>
      </c>
      <c r="G20" s="1342" t="s">
        <v>5187</v>
      </c>
      <c r="H20" s="1342" t="s">
        <v>5189</v>
      </c>
      <c r="I20" s="1342" t="s">
        <v>5191</v>
      </c>
      <c r="J20" s="1342" t="s">
        <v>5193</v>
      </c>
      <c r="K20" s="1342" t="s">
        <v>5195</v>
      </c>
      <c r="L20" s="811"/>
      <c r="M20" s="811"/>
      <c r="N20" s="798"/>
      <c r="O20" s="770"/>
      <c r="P20" s="741"/>
      <c r="Q20" s="741"/>
      <c r="R20" s="741"/>
      <c r="S20" s="741"/>
      <c r="T20" s="741"/>
      <c r="U20" s="741"/>
      <c r="X20" s="1417" t="e">
        <f t="shared" si="1"/>
        <v>#VALUE!</v>
      </c>
      <c r="Y20" s="1417" t="e">
        <f t="shared" si="1"/>
        <v>#VALUE!</v>
      </c>
      <c r="Z20" s="1417" t="e">
        <f t="shared" si="1"/>
        <v>#VALUE!</v>
      </c>
      <c r="AA20" s="1417" t="e">
        <f t="shared" si="1"/>
        <v>#VALUE!</v>
      </c>
      <c r="AB20" s="1417" t="e">
        <f t="shared" si="1"/>
        <v>#VALUE!</v>
      </c>
      <c r="AC20" s="1417" t="e">
        <f t="shared" si="2"/>
        <v>#VALUE!</v>
      </c>
      <c r="AD20" s="1417" t="e">
        <f t="shared" si="3"/>
        <v>#VALUE!</v>
      </c>
      <c r="AE20" s="1417">
        <f t="shared" si="3"/>
        <v>10</v>
      </c>
    </row>
    <row r="21" spans="1:31" s="1417" customFormat="1" ht="19.5" customHeight="1">
      <c r="A21" s="747"/>
      <c r="B21" s="1308">
        <v>10</v>
      </c>
      <c r="C21" s="1310" t="s">
        <v>645</v>
      </c>
      <c r="D21" s="1342" t="s">
        <v>5197</v>
      </c>
      <c r="E21" s="1342" t="s">
        <v>5199</v>
      </c>
      <c r="F21" s="1342" t="s">
        <v>5201</v>
      </c>
      <c r="G21" s="1342" t="s">
        <v>5203</v>
      </c>
      <c r="H21" s="1342" t="s">
        <v>5205</v>
      </c>
      <c r="I21" s="1342" t="s">
        <v>5207</v>
      </c>
      <c r="J21" s="1342" t="s">
        <v>5209</v>
      </c>
      <c r="K21" s="1342" t="s">
        <v>5211</v>
      </c>
      <c r="L21" s="811"/>
      <c r="M21" s="811"/>
      <c r="N21" s="798"/>
      <c r="O21" s="770"/>
      <c r="P21" s="741"/>
      <c r="Q21" s="741"/>
      <c r="R21" s="741"/>
      <c r="S21" s="741"/>
      <c r="T21" s="741"/>
      <c r="U21" s="741"/>
      <c r="X21" s="1417" t="e">
        <f t="shared" si="1"/>
        <v>#VALUE!</v>
      </c>
      <c r="Y21" s="1417" t="e">
        <f t="shared" si="1"/>
        <v>#VALUE!</v>
      </c>
      <c r="Z21" s="1417" t="e">
        <f t="shared" si="1"/>
        <v>#VALUE!</v>
      </c>
      <c r="AA21" s="1417" t="e">
        <f t="shared" si="1"/>
        <v>#VALUE!</v>
      </c>
      <c r="AB21" s="1417" t="e">
        <f t="shared" si="1"/>
        <v>#VALUE!</v>
      </c>
      <c r="AC21" s="1417" t="e">
        <f t="shared" si="2"/>
        <v>#VALUE!</v>
      </c>
      <c r="AD21" s="1417" t="e">
        <f t="shared" si="3"/>
        <v>#VALUE!</v>
      </c>
      <c r="AE21" s="1417">
        <f t="shared" si="3"/>
        <v>11</v>
      </c>
    </row>
    <row r="22" spans="1:31" s="1417" customFormat="1" ht="19.5" customHeight="1">
      <c r="A22" s="747"/>
      <c r="B22" s="1411">
        <v>11</v>
      </c>
      <c r="C22" s="1310" t="s">
        <v>721</v>
      </c>
      <c r="D22" s="1342" t="s">
        <v>5295</v>
      </c>
      <c r="E22" s="1342" t="s">
        <v>5297</v>
      </c>
      <c r="F22" s="1342" t="s">
        <v>5299</v>
      </c>
      <c r="G22" s="1342" t="s">
        <v>5301</v>
      </c>
      <c r="H22" s="1342" t="s">
        <v>5303</v>
      </c>
      <c r="I22" s="1342" t="s">
        <v>5305</v>
      </c>
      <c r="J22" s="1342" t="s">
        <v>5307</v>
      </c>
      <c r="K22" s="1342" t="s">
        <v>5309</v>
      </c>
      <c r="L22" s="811"/>
      <c r="M22" s="811"/>
      <c r="N22" s="798"/>
      <c r="O22" s="770"/>
      <c r="P22" s="741"/>
      <c r="Q22" s="741"/>
      <c r="R22" s="741"/>
      <c r="S22" s="741"/>
      <c r="T22" s="741"/>
      <c r="U22" s="741"/>
      <c r="X22" s="1417" t="e">
        <f t="shared" si="1"/>
        <v>#VALUE!</v>
      </c>
      <c r="Y22" s="1417" t="e">
        <f t="shared" si="1"/>
        <v>#VALUE!</v>
      </c>
      <c r="Z22" s="1417" t="e">
        <f t="shared" si="1"/>
        <v>#VALUE!</v>
      </c>
      <c r="AA22" s="1417" t="e">
        <f t="shared" si="1"/>
        <v>#VALUE!</v>
      </c>
      <c r="AB22" s="1417" t="e">
        <f t="shared" si="1"/>
        <v>#VALUE!</v>
      </c>
      <c r="AC22" s="1417" t="e">
        <f t="shared" si="2"/>
        <v>#VALUE!</v>
      </c>
      <c r="AD22" s="1417" t="e">
        <f t="shared" si="3"/>
        <v>#VALUE!</v>
      </c>
      <c r="AE22" s="1417">
        <f t="shared" si="3"/>
        <v>12</v>
      </c>
    </row>
    <row r="23" spans="1:21" s="1417" customFormat="1" ht="19.5" customHeight="1">
      <c r="A23" s="747"/>
      <c r="B23" s="1308">
        <v>12</v>
      </c>
      <c r="C23" s="1310" t="s">
        <v>722</v>
      </c>
      <c r="D23" s="1342" t="s">
        <v>5311</v>
      </c>
      <c r="E23" s="1342" t="s">
        <v>5313</v>
      </c>
      <c r="F23" s="1342" t="s">
        <v>5315</v>
      </c>
      <c r="G23" s="1342" t="s">
        <v>5317</v>
      </c>
      <c r="H23" s="1342" t="s">
        <v>5319</v>
      </c>
      <c r="I23" s="1342" t="s">
        <v>5321</v>
      </c>
      <c r="J23" s="1342" t="s">
        <v>5323</v>
      </c>
      <c r="K23" s="1342" t="s">
        <v>5325</v>
      </c>
      <c r="L23" s="811" t="s">
        <v>195</v>
      </c>
      <c r="M23" s="811" t="s">
        <v>33</v>
      </c>
      <c r="N23" s="798" t="s">
        <v>34</v>
      </c>
      <c r="O23" s="770"/>
      <c r="P23" s="741"/>
      <c r="Q23" s="741"/>
      <c r="R23" s="741"/>
      <c r="S23" s="741"/>
      <c r="T23" s="741"/>
      <c r="U23" s="741"/>
    </row>
    <row r="24" spans="1:15" ht="19.5" customHeight="1" thickBot="1">
      <c r="A24" s="747"/>
      <c r="B24" s="1411">
        <v>13</v>
      </c>
      <c r="C24" s="1322" t="s">
        <v>611</v>
      </c>
      <c r="D24" s="1342" t="s">
        <v>5051</v>
      </c>
      <c r="E24" s="1342" t="s">
        <v>5053</v>
      </c>
      <c r="F24" s="1342" t="s">
        <v>5055</v>
      </c>
      <c r="G24" s="1342" t="s">
        <v>5057</v>
      </c>
      <c r="H24" s="1342" t="s">
        <v>5059</v>
      </c>
      <c r="I24" s="1342" t="s">
        <v>5061</v>
      </c>
      <c r="J24" s="1342" t="s">
        <v>5063</v>
      </c>
      <c r="K24" s="1342" t="s">
        <v>5065</v>
      </c>
      <c r="L24" s="811" t="s">
        <v>728</v>
      </c>
      <c r="M24" s="811" t="s">
        <v>35</v>
      </c>
      <c r="N24" s="798" t="s">
        <v>36</v>
      </c>
      <c r="O24" s="770"/>
    </row>
    <row r="25" spans="1:15" ht="21" customHeight="1" thickBot="1">
      <c r="A25" s="747"/>
      <c r="B25" s="1308">
        <v>14</v>
      </c>
      <c r="C25" s="1323" t="s">
        <v>195</v>
      </c>
      <c r="D25" s="1324" t="s">
        <v>1011</v>
      </c>
      <c r="E25" s="1324" t="s">
        <v>1013</v>
      </c>
      <c r="F25" s="1324" t="s">
        <v>1015</v>
      </c>
      <c r="G25" s="1324" t="s">
        <v>1017</v>
      </c>
      <c r="H25" s="1324" t="s">
        <v>1019</v>
      </c>
      <c r="I25" s="1324" t="s">
        <v>4843</v>
      </c>
      <c r="J25" s="1324" t="s">
        <v>4853</v>
      </c>
      <c r="K25" s="1324" t="s">
        <v>4863</v>
      </c>
      <c r="L25" s="1289" t="s">
        <v>618</v>
      </c>
      <c r="M25" s="1289" t="s">
        <v>17</v>
      </c>
      <c r="N25" s="1288" t="s">
        <v>704</v>
      </c>
      <c r="O25" s="770"/>
    </row>
    <row r="26" spans="1:15" ht="21" customHeight="1">
      <c r="A26" s="747"/>
      <c r="B26" s="1411">
        <v>15</v>
      </c>
      <c r="C26" s="1312" t="s">
        <v>607</v>
      </c>
      <c r="D26" s="1313" t="s">
        <v>1023</v>
      </c>
      <c r="E26" s="1313" t="s">
        <v>1025</v>
      </c>
      <c r="F26" s="1313" t="s">
        <v>1027</v>
      </c>
      <c r="G26" s="1313" t="s">
        <v>1029</v>
      </c>
      <c r="H26" s="1313" t="s">
        <v>1031</v>
      </c>
      <c r="I26" s="1313" t="s">
        <v>1033</v>
      </c>
      <c r="J26" s="1313" t="s">
        <v>1045</v>
      </c>
      <c r="K26" s="1402" t="s">
        <v>1053</v>
      </c>
      <c r="L26" s="1287" t="s">
        <v>619</v>
      </c>
      <c r="M26" s="1287" t="s">
        <v>37</v>
      </c>
      <c r="N26" s="776" t="s">
        <v>705</v>
      </c>
      <c r="O26" s="770"/>
    </row>
    <row r="27" spans="1:14" ht="21" customHeight="1" thickBot="1">
      <c r="A27" s="747"/>
      <c r="B27" s="1311"/>
      <c r="C27" s="1314"/>
      <c r="D27" s="1315"/>
      <c r="E27" s="1305"/>
      <c r="F27" s="1305"/>
      <c r="G27" s="1305"/>
      <c r="H27" s="1305"/>
      <c r="I27" s="1305"/>
      <c r="J27" s="1305"/>
      <c r="K27" s="1403"/>
      <c r="L27" s="1287" t="s">
        <v>620</v>
      </c>
      <c r="M27" s="1287" t="s">
        <v>38</v>
      </c>
      <c r="N27" s="776" t="s">
        <v>39</v>
      </c>
    </row>
    <row r="28" spans="1:14" ht="21.75" customHeight="1" thickBot="1">
      <c r="A28" s="747"/>
      <c r="B28" s="1316"/>
      <c r="C28" s="1317" t="s">
        <v>615</v>
      </c>
      <c r="D28" s="1318"/>
      <c r="E28" s="1318"/>
      <c r="F28" s="1318"/>
      <c r="G28" s="1318"/>
      <c r="H28" s="1318"/>
      <c r="I28" s="1318"/>
      <c r="J28" s="1318"/>
      <c r="K28" s="1319"/>
      <c r="L28" s="1286" t="s">
        <v>192</v>
      </c>
      <c r="M28" s="1286" t="s">
        <v>193</v>
      </c>
      <c r="N28" s="1286" t="s">
        <v>194</v>
      </c>
    </row>
    <row r="29" spans="1:14" ht="21.75" customHeight="1">
      <c r="A29" s="747"/>
      <c r="B29" s="1411">
        <v>16</v>
      </c>
      <c r="C29" s="1412" t="s">
        <v>14</v>
      </c>
      <c r="D29" s="1413" t="s">
        <v>1035</v>
      </c>
      <c r="E29" s="1413" t="s">
        <v>1037</v>
      </c>
      <c r="F29" s="1413" t="s">
        <v>1039</v>
      </c>
      <c r="G29" s="1413" t="s">
        <v>1041</v>
      </c>
      <c r="H29" s="1413" t="s">
        <v>1043</v>
      </c>
      <c r="I29" s="1413" t="s">
        <v>4865</v>
      </c>
      <c r="J29" s="1413" t="s">
        <v>4873</v>
      </c>
      <c r="K29" s="1413" t="s">
        <v>4881</v>
      </c>
      <c r="L29" s="1414" t="s">
        <v>1047</v>
      </c>
      <c r="M29" s="1415" t="s">
        <v>1049</v>
      </c>
      <c r="N29" s="1416" t="s">
        <v>1051</v>
      </c>
    </row>
    <row r="30" spans="1:14" ht="21.75" customHeight="1">
      <c r="A30" s="747"/>
      <c r="B30" s="1411">
        <v>17</v>
      </c>
      <c r="C30" s="1418" t="s">
        <v>740</v>
      </c>
      <c r="D30" s="1413" t="s">
        <v>1631</v>
      </c>
      <c r="E30" s="1413" t="s">
        <v>1633</v>
      </c>
      <c r="F30" s="1413" t="s">
        <v>1635</v>
      </c>
      <c r="G30" s="1413" t="s">
        <v>1637</v>
      </c>
      <c r="H30" s="1413" t="s">
        <v>1639</v>
      </c>
      <c r="I30" s="1413" t="s">
        <v>4867</v>
      </c>
      <c r="J30" s="1413" t="s">
        <v>4875</v>
      </c>
      <c r="K30" s="1413" t="s">
        <v>4883</v>
      </c>
      <c r="L30" s="1414" t="s">
        <v>1641</v>
      </c>
      <c r="M30" s="1415" t="s">
        <v>1643</v>
      </c>
      <c r="N30" s="1416" t="s">
        <v>1645</v>
      </c>
    </row>
    <row r="31" spans="1:21" ht="21.75" customHeight="1">
      <c r="A31" s="747"/>
      <c r="B31" s="1411">
        <v>18</v>
      </c>
      <c r="C31" s="1418" t="s">
        <v>741</v>
      </c>
      <c r="D31" s="1413" t="s">
        <v>1055</v>
      </c>
      <c r="E31" s="1413" t="s">
        <v>1057</v>
      </c>
      <c r="F31" s="1413" t="s">
        <v>1059</v>
      </c>
      <c r="G31" s="1413" t="s">
        <v>1061</v>
      </c>
      <c r="H31" s="1413" t="s">
        <v>1063</v>
      </c>
      <c r="I31" s="1413" t="s">
        <v>4869</v>
      </c>
      <c r="J31" s="1413" t="s">
        <v>4877</v>
      </c>
      <c r="K31" s="1413" t="s">
        <v>4885</v>
      </c>
      <c r="L31" s="1414" t="s">
        <v>1065</v>
      </c>
      <c r="M31" s="1415" t="s">
        <v>1067</v>
      </c>
      <c r="N31" s="1416" t="s">
        <v>1069</v>
      </c>
      <c r="O31" s="1417"/>
      <c r="P31" s="1417"/>
      <c r="Q31" s="1417"/>
      <c r="R31" s="1417"/>
      <c r="S31" s="1417"/>
      <c r="T31" s="1417"/>
      <c r="U31" s="1417"/>
    </row>
    <row r="32" spans="1:21" ht="21.75" customHeight="1">
      <c r="A32" s="747"/>
      <c r="B32" s="1411">
        <v>19</v>
      </c>
      <c r="C32" s="1409" t="s">
        <v>646</v>
      </c>
      <c r="D32" s="1413" t="s">
        <v>5213</v>
      </c>
      <c r="E32" s="1413" t="s">
        <v>5215</v>
      </c>
      <c r="F32" s="1413" t="s">
        <v>5217</v>
      </c>
      <c r="G32" s="1413" t="s">
        <v>5219</v>
      </c>
      <c r="H32" s="1413" t="s">
        <v>5221</v>
      </c>
      <c r="I32" s="1413" t="s">
        <v>5223</v>
      </c>
      <c r="J32" s="1413" t="s">
        <v>5225</v>
      </c>
      <c r="K32" s="1413" t="s">
        <v>5227</v>
      </c>
      <c r="L32" s="1414" t="s">
        <v>5229</v>
      </c>
      <c r="M32" s="1415" t="s">
        <v>5231</v>
      </c>
      <c r="N32" s="1416" t="s">
        <v>5233</v>
      </c>
      <c r="O32" s="1417"/>
      <c r="P32" s="1417"/>
      <c r="Q32" s="1417"/>
      <c r="R32" s="1417"/>
      <c r="S32" s="1417"/>
      <c r="T32" s="1417"/>
      <c r="U32" s="1417"/>
    </row>
    <row r="33" spans="1:21" ht="21.75" customHeight="1">
      <c r="A33" s="747"/>
      <c r="B33" s="1411">
        <v>20</v>
      </c>
      <c r="C33" s="1409" t="s">
        <v>644</v>
      </c>
      <c r="D33" s="1413" t="s">
        <v>5235</v>
      </c>
      <c r="E33" s="1413" t="s">
        <v>5237</v>
      </c>
      <c r="F33" s="1413" t="s">
        <v>5239</v>
      </c>
      <c r="G33" s="1413" t="s">
        <v>5241</v>
      </c>
      <c r="H33" s="1413" t="s">
        <v>5243</v>
      </c>
      <c r="I33" s="1413" t="s">
        <v>5245</v>
      </c>
      <c r="J33" s="1413" t="s">
        <v>5247</v>
      </c>
      <c r="K33" s="1413" t="s">
        <v>5249</v>
      </c>
      <c r="L33" s="1414" t="s">
        <v>5251</v>
      </c>
      <c r="M33" s="1415" t="s">
        <v>5253</v>
      </c>
      <c r="N33" s="1416" t="s">
        <v>5255</v>
      </c>
      <c r="O33" s="1417"/>
      <c r="P33" s="1417"/>
      <c r="Q33" s="1417"/>
      <c r="R33" s="1417"/>
      <c r="S33" s="1417"/>
      <c r="T33" s="1417"/>
      <c r="U33" s="1417"/>
    </row>
    <row r="34" spans="1:15" ht="21.75" customHeight="1">
      <c r="A34" s="747"/>
      <c r="B34" s="1411">
        <v>21</v>
      </c>
      <c r="C34" s="1409" t="s">
        <v>645</v>
      </c>
      <c r="D34" s="1413" t="s">
        <v>5257</v>
      </c>
      <c r="E34" s="1413" t="s">
        <v>5259</v>
      </c>
      <c r="F34" s="1413" t="s">
        <v>5261</v>
      </c>
      <c r="G34" s="1413" t="s">
        <v>5263</v>
      </c>
      <c r="H34" s="1413" t="s">
        <v>5265</v>
      </c>
      <c r="I34" s="1413" t="s">
        <v>5267</v>
      </c>
      <c r="J34" s="1413" t="s">
        <v>5269</v>
      </c>
      <c r="K34" s="1413" t="s">
        <v>5271</v>
      </c>
      <c r="L34" s="1414" t="s">
        <v>5273</v>
      </c>
      <c r="M34" s="1415" t="s">
        <v>5275</v>
      </c>
      <c r="N34" s="1416" t="s">
        <v>5277</v>
      </c>
      <c r="O34" s="1398"/>
    </row>
    <row r="35" spans="1:15" ht="21.75" customHeight="1">
      <c r="A35" s="747"/>
      <c r="B35" s="1411">
        <v>22</v>
      </c>
      <c r="C35" s="1409" t="s">
        <v>721</v>
      </c>
      <c r="D35" s="1413" t="s">
        <v>5327</v>
      </c>
      <c r="E35" s="1413" t="s">
        <v>5329</v>
      </c>
      <c r="F35" s="1413" t="s">
        <v>5331</v>
      </c>
      <c r="G35" s="1413" t="s">
        <v>5333</v>
      </c>
      <c r="H35" s="1413" t="s">
        <v>5335</v>
      </c>
      <c r="I35" s="1413" t="s">
        <v>5337</v>
      </c>
      <c r="J35" s="1413" t="s">
        <v>5339</v>
      </c>
      <c r="K35" s="1413" t="s">
        <v>5341</v>
      </c>
      <c r="L35" s="1414" t="s">
        <v>5343</v>
      </c>
      <c r="M35" s="1415" t="s">
        <v>5345</v>
      </c>
      <c r="N35" s="1416" t="s">
        <v>5347</v>
      </c>
      <c r="O35" s="1398"/>
    </row>
    <row r="36" spans="1:15" ht="21.75" customHeight="1">
      <c r="A36" s="747"/>
      <c r="B36" s="1411">
        <v>23</v>
      </c>
      <c r="C36" s="1409" t="s">
        <v>722</v>
      </c>
      <c r="D36" s="1413" t="s">
        <v>5349</v>
      </c>
      <c r="E36" s="1413" t="s">
        <v>5351</v>
      </c>
      <c r="F36" s="1413" t="s">
        <v>5353</v>
      </c>
      <c r="G36" s="1413" t="s">
        <v>5355</v>
      </c>
      <c r="H36" s="1413" t="s">
        <v>5357</v>
      </c>
      <c r="I36" s="1413" t="s">
        <v>5359</v>
      </c>
      <c r="J36" s="1413" t="s">
        <v>5361</v>
      </c>
      <c r="K36" s="1413" t="s">
        <v>5363</v>
      </c>
      <c r="L36" s="1414" t="s">
        <v>5365</v>
      </c>
      <c r="M36" s="1415" t="s">
        <v>5367</v>
      </c>
      <c r="N36" s="1416" t="s">
        <v>5369</v>
      </c>
      <c r="O36" s="1398"/>
    </row>
    <row r="37" spans="1:14" ht="21.75" customHeight="1" thickBot="1">
      <c r="A37" s="747"/>
      <c r="B37" s="1411">
        <v>24</v>
      </c>
      <c r="C37" s="1310" t="s">
        <v>611</v>
      </c>
      <c r="D37" s="1413" t="s">
        <v>5067</v>
      </c>
      <c r="E37" s="1413" t="s">
        <v>5069</v>
      </c>
      <c r="F37" s="1413" t="s">
        <v>5071</v>
      </c>
      <c r="G37" s="1413" t="s">
        <v>5073</v>
      </c>
      <c r="H37" s="1413" t="s">
        <v>5075</v>
      </c>
      <c r="I37" s="1413" t="s">
        <v>5077</v>
      </c>
      <c r="J37" s="1413" t="s">
        <v>5079</v>
      </c>
      <c r="K37" s="1413" t="s">
        <v>5081</v>
      </c>
      <c r="L37" s="1414" t="s">
        <v>5083</v>
      </c>
      <c r="M37" s="1415" t="s">
        <v>5085</v>
      </c>
      <c r="N37" s="1416" t="s">
        <v>5087</v>
      </c>
    </row>
    <row r="38" spans="1:14" ht="19.5" customHeight="1" thickBot="1">
      <c r="A38" s="747"/>
      <c r="B38" s="1411">
        <v>25</v>
      </c>
      <c r="C38" s="1320" t="s">
        <v>195</v>
      </c>
      <c r="D38" s="1321" t="s">
        <v>1071</v>
      </c>
      <c r="E38" s="1321" t="s">
        <v>1073</v>
      </c>
      <c r="F38" s="1321" t="s">
        <v>1075</v>
      </c>
      <c r="G38" s="1321" t="s">
        <v>1077</v>
      </c>
      <c r="H38" s="1321" t="s">
        <v>1079</v>
      </c>
      <c r="I38" s="1321" t="s">
        <v>4871</v>
      </c>
      <c r="J38" s="1321" t="s">
        <v>4879</v>
      </c>
      <c r="K38" s="1321" t="s">
        <v>4887</v>
      </c>
      <c r="L38" s="949" t="s">
        <v>1081</v>
      </c>
      <c r="M38" s="948" t="s">
        <v>1083</v>
      </c>
      <c r="N38" s="778" t="s">
        <v>1085</v>
      </c>
    </row>
    <row r="39" spans="1:13" ht="19.5" customHeight="1">
      <c r="A39" s="1410"/>
      <c r="B39" s="1280"/>
      <c r="H39" s="1281"/>
      <c r="M39" s="1280"/>
    </row>
    <row r="40" spans="1:15" ht="19.5" customHeight="1">
      <c r="A40" s="1410"/>
      <c r="C40" s="1397" t="s">
        <v>270</v>
      </c>
      <c r="D40" s="938" t="str">
        <f>D1</f>
        <v>_C000027</v>
      </c>
      <c r="G40" s="744"/>
      <c r="H40" s="744"/>
      <c r="I40" s="745"/>
      <c r="J40" s="779"/>
      <c r="O40" s="1526"/>
    </row>
    <row r="41" spans="1:21" s="1417" customFormat="1" ht="19.5" customHeight="1">
      <c r="A41" s="1410"/>
      <c r="B41" s="741"/>
      <c r="C41" s="742" t="s">
        <v>16</v>
      </c>
      <c r="D41" s="743" t="str">
        <f>+Schedule_A!$I$8</f>
        <v>_M000002</v>
      </c>
      <c r="E41" s="1362" t="str">
        <f>E2</f>
        <v>NURSING FACILITY 2017 COST REPORT</v>
      </c>
      <c r="F41" s="741"/>
      <c r="G41" s="744"/>
      <c r="H41" s="744"/>
      <c r="I41" s="741"/>
      <c r="J41" s="741"/>
      <c r="K41" s="745"/>
      <c r="L41" s="1334"/>
      <c r="M41" s="741"/>
      <c r="N41" s="741"/>
      <c r="O41" s="1526"/>
      <c r="P41" s="741"/>
      <c r="Q41" s="741"/>
      <c r="R41" s="741"/>
      <c r="S41" s="741"/>
      <c r="T41" s="741"/>
      <c r="U41" s="741"/>
    </row>
    <row r="42" spans="1:21" s="1417" customFormat="1" ht="19.5" customHeight="1">
      <c r="A42" s="1786"/>
      <c r="B42" s="1786"/>
      <c r="C42" s="1786"/>
      <c r="D42" s="1786"/>
      <c r="E42" s="1786"/>
      <c r="F42" s="1786"/>
      <c r="G42" s="1786"/>
      <c r="H42" s="1786"/>
      <c r="I42" s="1786"/>
      <c r="J42" s="1786"/>
      <c r="K42" s="1786"/>
      <c r="L42" s="1786"/>
      <c r="M42" s="1786"/>
      <c r="N42" s="1786"/>
      <c r="O42" s="1786"/>
      <c r="P42" s="741"/>
      <c r="Q42" s="741"/>
      <c r="R42" s="741"/>
      <c r="S42" s="741"/>
      <c r="T42" s="741"/>
      <c r="U42" s="741"/>
    </row>
    <row r="43" spans="1:21" s="1417" customFormat="1" ht="19.5" customHeight="1">
      <c r="A43" s="1786" t="str">
        <f>$A$4</f>
        <v>PRELIMINARY SETTLEMENT REPORT 1/1/17 Through 12/31/17</v>
      </c>
      <c r="B43" s="1786"/>
      <c r="C43" s="1786"/>
      <c r="D43" s="1786"/>
      <c r="E43" s="1786"/>
      <c r="F43" s="1786"/>
      <c r="G43" s="1786"/>
      <c r="H43" s="1786"/>
      <c r="I43" s="1786"/>
      <c r="J43" s="1786"/>
      <c r="K43" s="1786"/>
      <c r="L43" s="1786"/>
      <c r="M43" s="1786"/>
      <c r="N43" s="1786"/>
      <c r="O43" s="1786"/>
      <c r="P43" s="741"/>
      <c r="Q43" s="741"/>
      <c r="R43" s="741"/>
      <c r="S43" s="741"/>
      <c r="T43" s="741"/>
      <c r="U43" s="741"/>
    </row>
    <row r="44" spans="1:21" s="1417" customFormat="1" ht="19.5" customHeight="1" thickBot="1">
      <c r="A44" s="741"/>
      <c r="B44" s="926" t="s">
        <v>616</v>
      </c>
      <c r="C44" s="748"/>
      <c r="D44" s="748"/>
      <c r="E44" s="748"/>
      <c r="F44" s="748"/>
      <c r="G44" s="748"/>
      <c r="H44" s="748"/>
      <c r="I44" s="748"/>
      <c r="J44" s="741"/>
      <c r="K44" s="741"/>
      <c r="L44" s="748"/>
      <c r="M44" s="748"/>
      <c r="N44" s="741"/>
      <c r="O44" s="1526"/>
      <c r="P44" s="741"/>
      <c r="Q44" s="741"/>
      <c r="R44" s="741"/>
      <c r="S44" s="741"/>
      <c r="T44" s="741"/>
      <c r="U44" s="741"/>
    </row>
    <row r="45" spans="1:21" s="1417" customFormat="1" ht="34.5" customHeight="1">
      <c r="A45" s="741"/>
      <c r="B45" s="780" t="s">
        <v>553</v>
      </c>
      <c r="C45" s="771" t="s">
        <v>623</v>
      </c>
      <c r="D45" s="753" t="s">
        <v>34</v>
      </c>
      <c r="E45" s="753" t="s">
        <v>249</v>
      </c>
      <c r="F45" s="1787" t="s">
        <v>621</v>
      </c>
      <c r="G45" s="781" t="s">
        <v>250</v>
      </c>
      <c r="H45" s="741"/>
      <c r="I45" s="1432" t="s">
        <v>647</v>
      </c>
      <c r="J45" s="1433"/>
      <c r="K45" s="1434" t="str">
        <f>_C903981</f>
        <v>_C903981</v>
      </c>
      <c r="L45" s="1432"/>
      <c r="M45" s="741"/>
      <c r="N45" s="741"/>
      <c r="O45" s="741"/>
      <c r="P45" s="741"/>
      <c r="Q45" s="741"/>
      <c r="R45" s="741"/>
      <c r="S45" s="741"/>
      <c r="T45" s="741"/>
      <c r="U45" s="741"/>
    </row>
    <row r="46" spans="2:12" ht="45.75" customHeight="1">
      <c r="B46" s="782" t="s">
        <v>557</v>
      </c>
      <c r="C46" s="1294"/>
      <c r="D46" s="783" t="s">
        <v>742</v>
      </c>
      <c r="E46" s="783" t="s">
        <v>251</v>
      </c>
      <c r="F46" s="1788"/>
      <c r="G46" s="1442" t="s">
        <v>743</v>
      </c>
      <c r="I46" s="1432"/>
      <c r="J46" s="1433"/>
      <c r="K46" s="1433"/>
      <c r="L46" s="1432"/>
    </row>
    <row r="47" spans="2:12" ht="19.5" customHeight="1" thickBot="1">
      <c r="B47" s="758"/>
      <c r="C47" s="1295" t="s">
        <v>608</v>
      </c>
      <c r="D47" s="784" t="s">
        <v>486</v>
      </c>
      <c r="E47" s="784" t="s">
        <v>487</v>
      </c>
      <c r="F47" s="784" t="s">
        <v>488</v>
      </c>
      <c r="G47" s="784" t="s">
        <v>489</v>
      </c>
      <c r="I47" s="1432"/>
      <c r="J47" s="1435" t="s">
        <v>648</v>
      </c>
      <c r="K47" s="1433" t="s">
        <v>649</v>
      </c>
      <c r="L47" s="1432"/>
    </row>
    <row r="48" spans="2:12" ht="19.5" customHeight="1">
      <c r="B48" s="761">
        <v>26</v>
      </c>
      <c r="C48" s="1441" t="s">
        <v>716</v>
      </c>
      <c r="D48" s="1405" t="s">
        <v>1087</v>
      </c>
      <c r="E48" s="786" t="s">
        <v>1089</v>
      </c>
      <c r="F48" s="786" t="s">
        <v>1091</v>
      </c>
      <c r="G48" s="785" t="s">
        <v>1093</v>
      </c>
      <c r="I48" s="1436" t="str">
        <f>_C000528</f>
        <v>_C000528</v>
      </c>
      <c r="J48" s="1437" t="e">
        <f>IF(I48=0,0,I48/$I$52)</f>
        <v>#VALUE!</v>
      </c>
      <c r="K48" s="1438" t="e">
        <f>J48*$K$45</f>
        <v>#VALUE!</v>
      </c>
      <c r="L48" s="1432" t="s">
        <v>13</v>
      </c>
    </row>
    <row r="49" spans="2:12" ht="19.5" customHeight="1">
      <c r="B49" s="765">
        <v>27</v>
      </c>
      <c r="C49" s="1406" t="s">
        <v>717</v>
      </c>
      <c r="D49" s="1405" t="s">
        <v>1647</v>
      </c>
      <c r="E49" s="788"/>
      <c r="F49" s="786" t="s">
        <v>1649</v>
      </c>
      <c r="G49" s="785" t="s">
        <v>1651</v>
      </c>
      <c r="I49" s="1436" t="str">
        <f>_C001907</f>
        <v>_C001907</v>
      </c>
      <c r="J49" s="1437" t="e">
        <f>IF(I49=0,0,I49/$I$52)</f>
        <v>#VALUE!</v>
      </c>
      <c r="K49" s="1438" t="e">
        <f>J49*$K$45</f>
        <v>#VALUE!</v>
      </c>
      <c r="L49" s="1432" t="s">
        <v>719</v>
      </c>
    </row>
    <row r="50" spans="2:12" ht="19.5" customHeight="1">
      <c r="B50" s="761">
        <v>28</v>
      </c>
      <c r="C50" s="1404" t="s">
        <v>718</v>
      </c>
      <c r="D50" s="1405" t="s">
        <v>1095</v>
      </c>
      <c r="E50" s="788"/>
      <c r="F50" s="786" t="s">
        <v>1097</v>
      </c>
      <c r="G50" s="785" t="s">
        <v>1099</v>
      </c>
      <c r="I50" s="1436" t="str">
        <f>_C000546</f>
        <v>_C000546</v>
      </c>
      <c r="J50" s="1437" t="e">
        <f>IF(I50=0,0,I50/$I$52)</f>
        <v>#VALUE!</v>
      </c>
      <c r="K50" s="1438" t="e">
        <f>J50*$K$45</f>
        <v>#VALUE!</v>
      </c>
      <c r="L50" s="1432" t="s">
        <v>720</v>
      </c>
    </row>
    <row r="51" spans="2:12" ht="19.5" customHeight="1">
      <c r="B51" s="765">
        <v>29</v>
      </c>
      <c r="C51" s="1407" t="s">
        <v>663</v>
      </c>
      <c r="D51" s="1276" t="s">
        <v>5279</v>
      </c>
      <c r="E51" s="1277"/>
      <c r="F51" s="786" t="s">
        <v>5283</v>
      </c>
      <c r="G51" s="785" t="s">
        <v>5287</v>
      </c>
      <c r="I51" s="1436" t="str">
        <f>_C903959</f>
        <v>_C903959</v>
      </c>
      <c r="J51" s="1437" t="e">
        <f>IF(I51=0,0,I51/$I$52)</f>
        <v>#VALUE!</v>
      </c>
      <c r="K51" s="1438" t="e">
        <f>J51*$K$45</f>
        <v>#VALUE!</v>
      </c>
      <c r="L51" s="1432" t="s">
        <v>650</v>
      </c>
    </row>
    <row r="52" spans="2:12" ht="19.5" customHeight="1">
      <c r="B52" s="761">
        <v>30</v>
      </c>
      <c r="C52" s="1407" t="s">
        <v>644</v>
      </c>
      <c r="D52" s="1276" t="s">
        <v>5281</v>
      </c>
      <c r="E52" s="1277"/>
      <c r="F52" s="786" t="s">
        <v>5285</v>
      </c>
      <c r="G52" s="785" t="s">
        <v>5289</v>
      </c>
      <c r="I52" s="1436">
        <f>SUM(I48:I51)</f>
        <v>0</v>
      </c>
      <c r="J52" s="1437" t="e">
        <f>SUM(J48:J51)</f>
        <v>#VALUE!</v>
      </c>
      <c r="K52" s="1438" t="e">
        <f>SUM(K48:K51)</f>
        <v>#VALUE!</v>
      </c>
      <c r="L52" s="1432" t="s">
        <v>230</v>
      </c>
    </row>
    <row r="53" spans="2:7" ht="19.5" customHeight="1">
      <c r="B53" s="765">
        <v>31</v>
      </c>
      <c r="C53" s="1407" t="s">
        <v>721</v>
      </c>
      <c r="D53" s="1276" t="s">
        <v>5371</v>
      </c>
      <c r="E53" s="1277"/>
      <c r="F53" s="786" t="s">
        <v>5373</v>
      </c>
      <c r="G53" s="785" t="s">
        <v>5375</v>
      </c>
    </row>
    <row r="54" spans="2:7" ht="19.5" customHeight="1">
      <c r="B54" s="761">
        <v>32</v>
      </c>
      <c r="C54" s="1407" t="s">
        <v>722</v>
      </c>
      <c r="D54" s="1276" t="s">
        <v>5377</v>
      </c>
      <c r="E54" s="1277"/>
      <c r="F54" s="786" t="s">
        <v>5379</v>
      </c>
      <c r="G54" s="785" t="s">
        <v>5381</v>
      </c>
    </row>
    <row r="55" spans="2:13" ht="19.5" customHeight="1" thickBot="1">
      <c r="B55" s="765">
        <v>33</v>
      </c>
      <c r="C55" s="1326" t="s">
        <v>611</v>
      </c>
      <c r="D55" s="1278" t="s">
        <v>5089</v>
      </c>
      <c r="E55" s="1328"/>
      <c r="F55" s="786" t="s">
        <v>5091</v>
      </c>
      <c r="G55" s="785" t="s">
        <v>5093</v>
      </c>
      <c r="M55" s="1530"/>
    </row>
    <row r="56" spans="2:7" ht="19.5" customHeight="1" thickBot="1">
      <c r="B56" s="761">
        <v>34</v>
      </c>
      <c r="C56" s="1327" t="s">
        <v>195</v>
      </c>
      <c r="D56" s="789" t="s">
        <v>1101</v>
      </c>
      <c r="E56" s="789" t="s">
        <v>1103</v>
      </c>
      <c r="F56" s="789" t="s">
        <v>1105</v>
      </c>
      <c r="G56" s="1329" t="s">
        <v>1107</v>
      </c>
    </row>
    <row r="57" spans="2:7" ht="19.5" customHeight="1">
      <c r="B57" s="1325"/>
      <c r="C57" s="791"/>
      <c r="D57" s="770"/>
      <c r="E57" s="770"/>
      <c r="F57" s="770"/>
      <c r="G57" s="770"/>
    </row>
    <row r="58" spans="1:15" ht="24" customHeight="1">
      <c r="A58" s="1786" t="str">
        <f>A4</f>
        <v>PRELIMINARY SETTLEMENT REPORT 1/1/17 Through 12/31/17</v>
      </c>
      <c r="B58" s="1786"/>
      <c r="C58" s="1786"/>
      <c r="D58" s="1786"/>
      <c r="E58" s="1786"/>
      <c r="F58" s="1786"/>
      <c r="G58" s="1786"/>
      <c r="H58" s="1786"/>
      <c r="I58" s="1786"/>
      <c r="J58" s="1786"/>
      <c r="K58" s="1786"/>
      <c r="L58" s="1786"/>
      <c r="M58" s="1786"/>
      <c r="N58" s="1786"/>
      <c r="O58" s="1786"/>
    </row>
    <row r="59" spans="2:13" ht="27" customHeight="1" thickBot="1">
      <c r="B59" s="790" t="s">
        <v>617</v>
      </c>
      <c r="C59" s="769"/>
      <c r="D59" s="770"/>
      <c r="E59" s="770"/>
      <c r="F59" s="770"/>
      <c r="G59" s="748"/>
      <c r="H59" s="748"/>
      <c r="I59" s="748"/>
      <c r="L59" s="748"/>
      <c r="M59" s="748"/>
    </row>
    <row r="60" spans="2:13" ht="34.5" customHeight="1">
      <c r="B60" s="771" t="s">
        <v>553</v>
      </c>
      <c r="C60" s="793"/>
      <c r="D60" s="794"/>
      <c r="E60" s="794"/>
      <c r="F60" s="795"/>
      <c r="G60" s="796"/>
      <c r="H60" s="797"/>
      <c r="I60" s="775" t="s">
        <v>202</v>
      </c>
      <c r="L60" s="787"/>
      <c r="M60" s="748"/>
    </row>
    <row r="61" spans="2:13" ht="34.5" customHeight="1" thickBot="1">
      <c r="B61" s="774" t="s">
        <v>557</v>
      </c>
      <c r="C61" s="799"/>
      <c r="D61" s="800"/>
      <c r="E61" s="800"/>
      <c r="F61" s="800"/>
      <c r="G61" s="800"/>
      <c r="H61" s="801"/>
      <c r="I61" s="802"/>
      <c r="L61" s="748"/>
      <c r="M61" s="748"/>
    </row>
    <row r="62" spans="2:13" ht="15.75">
      <c r="B62" s="761">
        <v>35</v>
      </c>
      <c r="C62" s="803" t="str">
        <f>"PRELIMINARY SETTLEMENT RATE (Lesser of Part C, Column 1, Line "&amp;B56&amp;" or Column 3, Line "&amp;B56</f>
        <v>PRELIMINARY SETTLEMENT RATE (Lesser of Part C, Column 1, Line 34 or Column 3, Line 34</v>
      </c>
      <c r="D62" s="746"/>
      <c r="E62" s="746"/>
      <c r="F62" s="746"/>
      <c r="G62" s="746"/>
      <c r="H62" s="804"/>
      <c r="I62" s="777" t="s">
        <v>1109</v>
      </c>
      <c r="L62" s="748"/>
      <c r="M62" s="798"/>
    </row>
    <row r="63" spans="2:13" ht="15.75">
      <c r="B63" s="761">
        <v>36</v>
      </c>
      <c r="C63" s="803" t="s">
        <v>252</v>
      </c>
      <c r="D63" s="746"/>
      <c r="E63" s="746"/>
      <c r="F63" s="746"/>
      <c r="G63" s="746"/>
      <c r="H63" s="804"/>
      <c r="I63" s="805" t="s">
        <v>1111</v>
      </c>
      <c r="L63" s="748"/>
      <c r="M63" s="748"/>
    </row>
    <row r="64" spans="2:13" ht="15.75">
      <c r="B64" s="761">
        <v>37</v>
      </c>
      <c r="C64" s="803" t="s">
        <v>727</v>
      </c>
      <c r="D64" s="746"/>
      <c r="E64" s="746"/>
      <c r="F64" s="746"/>
      <c r="G64" s="746"/>
      <c r="H64" s="804"/>
      <c r="I64" s="806" t="s">
        <v>1113</v>
      </c>
      <c r="L64" s="748"/>
      <c r="M64" s="748"/>
    </row>
    <row r="65" spans="2:13" ht="15.75">
      <c r="B65" s="761">
        <v>38</v>
      </c>
      <c r="C65" s="1789" t="s">
        <v>253</v>
      </c>
      <c r="D65" s="1790"/>
      <c r="E65" s="1790"/>
      <c r="F65" s="1790"/>
      <c r="G65" s="1790"/>
      <c r="H65" s="1791"/>
      <c r="I65" s="806" t="s">
        <v>1115</v>
      </c>
      <c r="L65" s="748"/>
      <c r="M65" s="748"/>
    </row>
    <row r="66" spans="2:13" ht="30.75" customHeight="1">
      <c r="B66" s="761">
        <v>39</v>
      </c>
      <c r="C66" s="1784" t="s">
        <v>776</v>
      </c>
      <c r="D66" s="1785"/>
      <c r="E66" s="1785"/>
      <c r="F66" s="1785"/>
      <c r="G66" s="1330" t="s">
        <v>5095</v>
      </c>
      <c r="H66" s="1331" t="s">
        <v>5097</v>
      </c>
      <c r="I66" s="1332" t="s">
        <v>1117</v>
      </c>
      <c r="L66" s="748"/>
      <c r="M66" s="748"/>
    </row>
    <row r="67" spans="2:13" ht="15.75">
      <c r="B67" s="761">
        <v>40</v>
      </c>
      <c r="C67" s="803" t="s">
        <v>726</v>
      </c>
      <c r="D67" s="746"/>
      <c r="E67" s="746"/>
      <c r="F67" s="746"/>
      <c r="G67" s="746"/>
      <c r="H67" s="804"/>
      <c r="I67" s="806" t="s">
        <v>1119</v>
      </c>
      <c r="L67" s="748"/>
      <c r="M67" s="748"/>
    </row>
    <row r="68" spans="2:15" ht="15.75">
      <c r="B68" s="761">
        <v>41</v>
      </c>
      <c r="C68" s="803" t="s">
        <v>612</v>
      </c>
      <c r="D68" s="746"/>
      <c r="E68" s="746"/>
      <c r="F68" s="746"/>
      <c r="G68" s="746"/>
      <c r="H68" s="804"/>
      <c r="I68" s="806" t="s">
        <v>1121</v>
      </c>
      <c r="L68" s="748"/>
      <c r="M68" s="748"/>
      <c r="O68" s="1335"/>
    </row>
    <row r="69" spans="2:15" ht="15.75">
      <c r="B69" s="761">
        <v>42</v>
      </c>
      <c r="C69" s="803" t="s">
        <v>725</v>
      </c>
      <c r="D69" s="746"/>
      <c r="E69" s="746"/>
      <c r="F69" s="746"/>
      <c r="G69" s="746"/>
      <c r="H69" s="804"/>
      <c r="I69" s="806" t="s">
        <v>1123</v>
      </c>
      <c r="L69" s="748"/>
      <c r="M69" s="748"/>
      <c r="O69" s="1335"/>
    </row>
    <row r="70" spans="2:15" ht="15.75">
      <c r="B70" s="761">
        <v>43</v>
      </c>
      <c r="C70" s="803" t="s">
        <v>777</v>
      </c>
      <c r="D70" s="746"/>
      <c r="E70" s="746"/>
      <c r="F70" s="746"/>
      <c r="G70" s="746"/>
      <c r="H70" s="804"/>
      <c r="I70" s="806" t="s">
        <v>1127</v>
      </c>
      <c r="L70" s="748"/>
      <c r="M70" s="748"/>
      <c r="O70" s="1335"/>
    </row>
    <row r="71" spans="2:15" ht="16.5" thickBot="1">
      <c r="B71" s="761">
        <v>44</v>
      </c>
      <c r="C71" s="807" t="s">
        <v>724</v>
      </c>
      <c r="D71" s="808"/>
      <c r="E71" s="808"/>
      <c r="F71" s="808"/>
      <c r="G71" s="808"/>
      <c r="H71" s="809"/>
      <c r="I71" s="810" t="s">
        <v>1129</v>
      </c>
      <c r="L71" s="748"/>
      <c r="M71" s="748"/>
      <c r="O71" s="1335"/>
    </row>
    <row r="72" spans="2:15" ht="19.5" customHeight="1">
      <c r="B72" s="770"/>
      <c r="C72" s="770"/>
      <c r="D72" s="792"/>
      <c r="E72" s="924"/>
      <c r="F72" s="770"/>
      <c r="G72" s="770"/>
      <c r="H72" s="770"/>
      <c r="I72" s="770"/>
      <c r="L72" s="798"/>
      <c r="M72" s="798"/>
      <c r="O72" s="1335"/>
    </row>
    <row r="73" spans="2:15" ht="19.5" customHeight="1">
      <c r="B73" s="770"/>
      <c r="C73" s="770"/>
      <c r="D73" s="792"/>
      <c r="E73" s="924"/>
      <c r="F73" s="770"/>
      <c r="G73" s="770"/>
      <c r="H73" s="770"/>
      <c r="I73" s="770"/>
      <c r="L73" s="811"/>
      <c r="M73" s="798"/>
      <c r="O73" s="1335"/>
    </row>
    <row r="74" spans="2:17" ht="19.5" customHeight="1">
      <c r="B74" s="770"/>
      <c r="C74" s="1292"/>
      <c r="D74" s="1293"/>
      <c r="E74" s="770"/>
      <c r="F74" s="770"/>
      <c r="G74" s="744"/>
      <c r="H74" s="744"/>
      <c r="I74" s="745"/>
      <c r="J74" s="770"/>
      <c r="K74" s="925"/>
      <c r="L74" s="811"/>
      <c r="M74" s="770"/>
      <c r="N74" s="770"/>
      <c r="O74" s="770"/>
      <c r="Q74" s="770"/>
    </row>
    <row r="75" spans="2:21" ht="19.5" customHeight="1">
      <c r="B75" s="770"/>
      <c r="C75" s="1292"/>
      <c r="D75" s="744"/>
      <c r="E75" s="770"/>
      <c r="F75" s="770"/>
      <c r="G75" s="744"/>
      <c r="H75" s="744"/>
      <c r="I75" s="770"/>
      <c r="J75" s="770"/>
      <c r="K75" s="925"/>
      <c r="L75" s="811"/>
      <c r="M75" s="1291"/>
      <c r="N75" s="770"/>
      <c r="O75" s="770"/>
      <c r="P75" s="770"/>
      <c r="Q75" s="770"/>
      <c r="R75" s="770"/>
      <c r="S75" s="770"/>
      <c r="T75" s="770"/>
      <c r="U75" s="770"/>
    </row>
    <row r="76" spans="2:21" ht="19.5" customHeight="1">
      <c r="B76" s="770"/>
      <c r="C76" s="1292"/>
      <c r="D76" s="744"/>
      <c r="E76" s="770"/>
      <c r="F76" s="770"/>
      <c r="G76" s="744"/>
      <c r="H76" s="744"/>
      <c r="I76" s="770"/>
      <c r="J76" s="779"/>
      <c r="K76" s="770"/>
      <c r="L76" s="770"/>
      <c r="M76" s="770"/>
      <c r="N76" s="770"/>
      <c r="O76" s="770"/>
      <c r="P76" s="770"/>
      <c r="Q76" s="770"/>
      <c r="R76" s="770"/>
      <c r="S76" s="770"/>
      <c r="T76" s="770"/>
      <c r="U76" s="770"/>
    </row>
    <row r="77" spans="2:21" ht="19.5" customHeight="1">
      <c r="B77" s="770"/>
      <c r="C77" s="770"/>
      <c r="D77" s="770"/>
      <c r="E77" s="770"/>
      <c r="F77" s="770"/>
      <c r="G77" s="770"/>
      <c r="H77" s="770"/>
      <c r="I77" s="770"/>
      <c r="J77" s="770"/>
      <c r="K77" s="745"/>
      <c r="L77" s="770"/>
      <c r="M77" s="770"/>
      <c r="N77" s="770"/>
      <c r="O77" s="770"/>
      <c r="P77" s="770"/>
      <c r="Q77" s="770"/>
      <c r="R77" s="770"/>
      <c r="S77" s="770"/>
      <c r="T77" s="770"/>
      <c r="U77" s="770"/>
    </row>
    <row r="78" spans="2:21" ht="19.5" customHeight="1">
      <c r="B78" s="770"/>
      <c r="C78" s="770"/>
      <c r="D78" s="770"/>
      <c r="E78" s="770"/>
      <c r="F78" s="770"/>
      <c r="G78" s="770"/>
      <c r="H78" s="770"/>
      <c r="I78" s="770"/>
      <c r="J78" s="770"/>
      <c r="K78" s="770"/>
      <c r="L78" s="745"/>
      <c r="M78" s="770"/>
      <c r="N78" s="770"/>
      <c r="O78" s="770"/>
      <c r="P78" s="770"/>
      <c r="Q78" s="770"/>
      <c r="R78" s="770"/>
      <c r="S78" s="770"/>
      <c r="T78" s="770"/>
      <c r="U78" s="770"/>
    </row>
    <row r="79" spans="10:21" ht="19.5" customHeight="1">
      <c r="J79" s="770"/>
      <c r="K79" s="770"/>
      <c r="L79" s="770"/>
      <c r="M79" s="770"/>
      <c r="N79" s="770"/>
      <c r="O79" s="770"/>
      <c r="P79" s="770"/>
      <c r="Q79" s="770"/>
      <c r="R79" s="770"/>
      <c r="S79" s="770"/>
      <c r="T79" s="770"/>
      <c r="U79" s="770"/>
    </row>
    <row r="80" spans="10:21" ht="19.5" customHeight="1">
      <c r="J80" s="770"/>
      <c r="K80" s="770"/>
      <c r="L80" s="770"/>
      <c r="M80" s="770"/>
      <c r="N80" s="770"/>
      <c r="O80" s="770"/>
      <c r="P80" s="770"/>
      <c r="Q80" s="770"/>
      <c r="R80" s="770"/>
      <c r="S80" s="770"/>
      <c r="T80" s="770"/>
      <c r="U80" s="770"/>
    </row>
    <row r="81" spans="16:21" ht="19.5" customHeight="1">
      <c r="P81" s="770"/>
      <c r="Q81" s="770"/>
      <c r="R81" s="770"/>
      <c r="S81" s="770"/>
      <c r="T81" s="770"/>
      <c r="U81" s="770"/>
    </row>
    <row r="82" ht="19.5" customHeight="1"/>
    <row r="83" ht="19.5" customHeight="1"/>
    <row r="84" ht="21.75" customHeight="1"/>
    <row r="85" ht="19.5" customHeight="1"/>
    <row r="86" ht="19.5" customHeight="1"/>
    <row r="87" ht="19.5" customHeight="1"/>
    <row r="88" ht="73.5" customHeight="1"/>
    <row r="89" ht="27" customHeight="1"/>
    <row r="90" ht="33" customHeight="1"/>
    <row r="91" ht="30" customHeight="1"/>
    <row r="92" ht="19.5" customHeight="1"/>
    <row r="93" ht="19.5" customHeight="1"/>
    <row r="94" ht="19.5" customHeight="1">
      <c r="A94" s="1290"/>
    </row>
    <row r="95" ht="19.5" customHeight="1">
      <c r="A95" s="1290"/>
    </row>
    <row r="96" ht="19.5" customHeight="1">
      <c r="A96" s="1290"/>
    </row>
    <row r="97" spans="1:21" s="770" customFormat="1" ht="19.5" customHeight="1">
      <c r="A97" s="1290"/>
      <c r="B97" s="741"/>
      <c r="C97" s="741"/>
      <c r="D97" s="741"/>
      <c r="E97" s="741"/>
      <c r="F97" s="741"/>
      <c r="G97" s="741"/>
      <c r="H97" s="741"/>
      <c r="I97" s="741"/>
      <c r="J97" s="741"/>
      <c r="K97" s="741"/>
      <c r="L97" s="741"/>
      <c r="M97" s="741"/>
      <c r="N97" s="741"/>
      <c r="O97" s="741"/>
      <c r="P97" s="741"/>
      <c r="Q97" s="741"/>
      <c r="R97" s="741"/>
      <c r="S97" s="741"/>
      <c r="T97" s="741"/>
      <c r="U97" s="741"/>
    </row>
    <row r="98" spans="1:21" s="770" customFormat="1" ht="19.5" customHeight="1">
      <c r="A98" s="1290"/>
      <c r="B98" s="741"/>
      <c r="C98" s="741"/>
      <c r="D98" s="741"/>
      <c r="E98" s="741"/>
      <c r="F98" s="741"/>
      <c r="G98" s="741"/>
      <c r="H98" s="741"/>
      <c r="I98" s="741"/>
      <c r="J98" s="741"/>
      <c r="K98" s="741"/>
      <c r="L98" s="741"/>
      <c r="M98" s="741"/>
      <c r="N98" s="741"/>
      <c r="O98" s="741"/>
      <c r="P98" s="741"/>
      <c r="Q98" s="741"/>
      <c r="R98" s="741"/>
      <c r="S98" s="741"/>
      <c r="T98" s="741"/>
      <c r="U98" s="741"/>
    </row>
    <row r="99" spans="2:21" s="770" customFormat="1" ht="19.5" customHeight="1">
      <c r="B99" s="741"/>
      <c r="C99" s="741"/>
      <c r="D99" s="741"/>
      <c r="E99" s="741"/>
      <c r="F99" s="741"/>
      <c r="G99" s="741"/>
      <c r="H99" s="741"/>
      <c r="I99" s="741"/>
      <c r="J99" s="741"/>
      <c r="K99" s="741"/>
      <c r="L99" s="741"/>
      <c r="M99" s="741"/>
      <c r="N99" s="741"/>
      <c r="O99" s="741"/>
      <c r="P99" s="741"/>
      <c r="Q99" s="741"/>
      <c r="R99" s="741"/>
      <c r="S99" s="741"/>
      <c r="T99" s="741"/>
      <c r="U99" s="741"/>
    </row>
    <row r="100" spans="2:21" s="770" customFormat="1" ht="19.5" customHeight="1">
      <c r="B100" s="741"/>
      <c r="C100" s="741"/>
      <c r="D100" s="741"/>
      <c r="E100" s="741"/>
      <c r="F100" s="741"/>
      <c r="G100" s="741"/>
      <c r="H100" s="741"/>
      <c r="I100" s="741"/>
      <c r="J100" s="741"/>
      <c r="K100" s="741"/>
      <c r="L100" s="741"/>
      <c r="M100" s="741"/>
      <c r="N100" s="741"/>
      <c r="O100" s="741"/>
      <c r="P100" s="741"/>
      <c r="Q100" s="741"/>
      <c r="R100" s="741"/>
      <c r="S100" s="741"/>
      <c r="T100" s="741"/>
      <c r="U100" s="741"/>
    </row>
    <row r="101" spans="1:21" s="770" customFormat="1" ht="19.5" customHeight="1">
      <c r="A101" s="741"/>
      <c r="B101" s="741"/>
      <c r="C101" s="741"/>
      <c r="D101" s="741"/>
      <c r="E101" s="741"/>
      <c r="F101" s="741"/>
      <c r="G101" s="741"/>
      <c r="H101" s="741"/>
      <c r="I101" s="741"/>
      <c r="J101" s="741"/>
      <c r="K101" s="741"/>
      <c r="L101" s="741"/>
      <c r="M101" s="741"/>
      <c r="N101" s="741"/>
      <c r="O101" s="741"/>
      <c r="P101" s="741"/>
      <c r="Q101" s="741"/>
      <c r="R101" s="741"/>
      <c r="S101" s="741"/>
      <c r="T101" s="741"/>
      <c r="U101" s="741"/>
    </row>
    <row r="102" spans="1:21" s="770" customFormat="1" ht="15.75">
      <c r="A102" s="741"/>
      <c r="B102" s="741"/>
      <c r="C102" s="741"/>
      <c r="D102" s="741"/>
      <c r="E102" s="741"/>
      <c r="F102" s="741"/>
      <c r="G102" s="741"/>
      <c r="H102" s="741"/>
      <c r="I102" s="741"/>
      <c r="J102" s="741"/>
      <c r="K102" s="741"/>
      <c r="L102" s="741"/>
      <c r="M102" s="741"/>
      <c r="N102" s="741"/>
      <c r="O102" s="741"/>
      <c r="P102" s="741"/>
      <c r="Q102" s="741"/>
      <c r="R102" s="741"/>
      <c r="S102" s="741"/>
      <c r="T102" s="741"/>
      <c r="U102" s="741"/>
    </row>
    <row r="103" spans="1:21" s="770" customFormat="1" ht="15.75">
      <c r="A103" s="741"/>
      <c r="B103" s="741"/>
      <c r="C103" s="741"/>
      <c r="D103" s="741"/>
      <c r="E103" s="741"/>
      <c r="F103" s="741"/>
      <c r="G103" s="741"/>
      <c r="H103" s="741"/>
      <c r="I103" s="741"/>
      <c r="J103" s="741"/>
      <c r="K103" s="741"/>
      <c r="L103" s="741"/>
      <c r="M103" s="741"/>
      <c r="N103" s="741"/>
      <c r="O103" s="741"/>
      <c r="P103" s="741"/>
      <c r="Q103" s="741"/>
      <c r="R103" s="741"/>
      <c r="S103" s="741"/>
      <c r="T103" s="741"/>
      <c r="U103" s="741"/>
    </row>
    <row r="110" spans="2:8" ht="15.75">
      <c r="B110" s="1280"/>
      <c r="H110" s="1281"/>
    </row>
    <row r="112" ht="15.75">
      <c r="M112" s="1282"/>
    </row>
  </sheetData>
  <sheetProtection password="EE7C" sheet="1"/>
  <mergeCells count="7">
    <mergeCell ref="C66:F66"/>
    <mergeCell ref="A4:N4"/>
    <mergeCell ref="F45:F46"/>
    <mergeCell ref="C65:H65"/>
    <mergeCell ref="A58:O58"/>
    <mergeCell ref="A42:O42"/>
    <mergeCell ref="A43:O43"/>
  </mergeCells>
  <printOptions/>
  <pageMargins left="0.2" right="0.2" top="0.75" bottom="0.2" header="0.17" footer="0.2"/>
  <pageSetup fitToHeight="0" fitToWidth="1" horizontalDpi="600" verticalDpi="600" orientation="landscape" scale="44" r:id="rId1"/>
  <headerFooter alignWithMargins="0">
    <oddFooter>&amp;LDSHS 23-003&amp;C &amp;=&amp;P-2&amp;RSchedule O (Page &amp;P-30 of 2)</oddFooter>
  </headerFooter>
  <rowBreaks count="2" manualBreakCount="2">
    <brk id="38" max="255" man="1"/>
    <brk id="95" max="13" man="1"/>
  </rowBreaks>
</worksheet>
</file>

<file path=xl/worksheets/sheet18.xml><?xml version="1.0" encoding="utf-8"?>
<worksheet xmlns="http://schemas.openxmlformats.org/spreadsheetml/2006/main" xmlns:r="http://schemas.openxmlformats.org/officeDocument/2006/relationships">
  <sheetPr codeName="Sheet32">
    <pageSetUpPr fitToPage="1"/>
  </sheetPr>
  <dimension ref="A1:G80"/>
  <sheetViews>
    <sheetView zoomScalePageLayoutView="50" workbookViewId="0" topLeftCell="A1">
      <selection activeCell="S20" sqref="S20"/>
    </sheetView>
  </sheetViews>
  <sheetFormatPr defaultColWidth="9.140625" defaultRowHeight="12.75"/>
  <cols>
    <col min="2" max="2" width="6.28125" style="0" customWidth="1"/>
    <col min="3" max="3" width="12.140625" style="0" customWidth="1"/>
    <col min="4" max="4" width="16.00390625" style="0" customWidth="1"/>
    <col min="5" max="5" width="53.140625" style="0" customWidth="1"/>
    <col min="6" max="6" width="14.28125" style="0" customWidth="1"/>
  </cols>
  <sheetData>
    <row r="1" spans="1:7" ht="15.75">
      <c r="A1" s="177"/>
      <c r="B1" s="177"/>
      <c r="C1" s="178" t="s">
        <v>276</v>
      </c>
      <c r="D1" s="938" t="str">
        <f>Schedule_B!D1</f>
        <v>_C000027</v>
      </c>
      <c r="E1" s="179"/>
      <c r="F1" s="177"/>
      <c r="G1" s="177"/>
    </row>
    <row r="2" spans="1:7" ht="15.75">
      <c r="A2" s="177"/>
      <c r="B2" s="177"/>
      <c r="C2" s="178" t="s">
        <v>277</v>
      </c>
      <c r="D2" s="743" t="str">
        <f>+Schedule_A!$I$8</f>
        <v>_M000002</v>
      </c>
      <c r="E2" t="str">
        <f>Schedule_A!A3</f>
        <v>NURSING FACILITY 2017 COST REPORT</v>
      </c>
      <c r="G2" s="177"/>
    </row>
    <row r="3" spans="1:7" ht="16.5" thickBot="1">
      <c r="A3" s="177"/>
      <c r="B3" s="177"/>
      <c r="C3" s="178"/>
      <c r="D3" s="744"/>
      <c r="G3" s="177"/>
    </row>
    <row r="4" spans="5:6" ht="16.5" thickBot="1">
      <c r="E4" s="1261" t="s">
        <v>641</v>
      </c>
      <c r="F4" s="1393"/>
    </row>
    <row r="5" ht="15.75">
      <c r="F5" s="867"/>
    </row>
    <row r="6" spans="1:7" ht="18">
      <c r="A6" s="180" t="s">
        <v>254</v>
      </c>
      <c r="B6" s="181"/>
      <c r="C6" s="181"/>
      <c r="D6" s="181"/>
      <c r="E6" s="181"/>
      <c r="F6" s="181"/>
      <c r="G6" s="181"/>
    </row>
    <row r="7" spans="1:7" ht="15.75">
      <c r="A7" s="1057" t="s">
        <v>40</v>
      </c>
      <c r="B7" s="181"/>
      <c r="C7" s="181"/>
      <c r="D7" s="181"/>
      <c r="E7" s="181"/>
      <c r="F7" s="181"/>
      <c r="G7" s="181"/>
    </row>
    <row r="8" spans="1:7" ht="16.5" thickBot="1">
      <c r="A8" s="177"/>
      <c r="B8" s="177"/>
      <c r="C8" s="177"/>
      <c r="D8" s="177"/>
      <c r="E8" s="182"/>
      <c r="F8" s="177"/>
      <c r="G8" s="177"/>
    </row>
    <row r="9" spans="1:7" ht="47.25">
      <c r="A9" s="177"/>
      <c r="B9" s="183" t="s">
        <v>190</v>
      </c>
      <c r="C9" s="1058" t="s">
        <v>41</v>
      </c>
      <c r="D9" s="184"/>
      <c r="E9" s="184"/>
      <c r="F9" s="1059" t="s">
        <v>42</v>
      </c>
      <c r="G9" s="177"/>
    </row>
    <row r="10" spans="1:7" ht="15.75">
      <c r="A10" s="177"/>
      <c r="B10" s="185">
        <v>1</v>
      </c>
      <c r="C10" s="1060" t="s">
        <v>43</v>
      </c>
      <c r="D10" s="1061"/>
      <c r="E10" s="1062"/>
      <c r="F10" s="1086"/>
      <c r="G10" s="177"/>
    </row>
    <row r="11" spans="1:7" ht="15.75">
      <c r="A11" s="177"/>
      <c r="B11" s="185">
        <f>B10+1</f>
        <v>2</v>
      </c>
      <c r="C11" s="186"/>
      <c r="D11" s="1063" t="s">
        <v>44</v>
      </c>
      <c r="E11" s="187"/>
      <c r="F11" s="1087" t="s">
        <v>4895</v>
      </c>
      <c r="G11" s="177"/>
    </row>
    <row r="12" spans="1:7" ht="16.5" thickBot="1">
      <c r="A12" s="177"/>
      <c r="B12" s="185">
        <f aca="true" t="shared" si="0" ref="B12:B30">B11+1</f>
        <v>3</v>
      </c>
      <c r="C12" s="186"/>
      <c r="D12" s="1063" t="s">
        <v>45</v>
      </c>
      <c r="E12" s="187"/>
      <c r="F12" s="1087" t="s">
        <v>4897</v>
      </c>
      <c r="G12" s="177"/>
    </row>
    <row r="13" spans="1:7" ht="17.25" thickBot="1" thickTop="1">
      <c r="A13" s="177"/>
      <c r="B13" s="185">
        <f t="shared" si="0"/>
        <v>4</v>
      </c>
      <c r="C13" s="186"/>
      <c r="D13" s="1063" t="s">
        <v>46</v>
      </c>
      <c r="E13" s="187"/>
      <c r="F13" s="1064" t="s">
        <v>4899</v>
      </c>
      <c r="G13" s="177"/>
    </row>
    <row r="14" spans="1:7" ht="16.5" thickTop="1">
      <c r="A14" s="177"/>
      <c r="B14" s="185">
        <f t="shared" si="0"/>
        <v>5</v>
      </c>
      <c r="C14" s="1065"/>
      <c r="D14" s="1066"/>
      <c r="E14" s="1067"/>
      <c r="F14" s="1068"/>
      <c r="G14" s="177"/>
    </row>
    <row r="15" spans="1:7" ht="15.75">
      <c r="A15" s="177"/>
      <c r="B15" s="185">
        <f t="shared" si="0"/>
        <v>6</v>
      </c>
      <c r="C15" s="1060" t="s">
        <v>47</v>
      </c>
      <c r="D15" s="1061"/>
      <c r="E15" s="1062"/>
      <c r="F15" s="1069"/>
      <c r="G15" s="177"/>
    </row>
    <row r="16" spans="1:7" ht="15.75">
      <c r="A16" s="177"/>
      <c r="B16" s="1070">
        <f t="shared" si="0"/>
        <v>7</v>
      </c>
      <c r="C16" s="1071"/>
      <c r="D16" s="1072" t="s">
        <v>48</v>
      </c>
      <c r="E16" s="187"/>
      <c r="F16" s="1087" t="s">
        <v>4901</v>
      </c>
      <c r="G16" s="177"/>
    </row>
    <row r="17" spans="2:6" ht="15.75">
      <c r="B17" s="185">
        <f t="shared" si="0"/>
        <v>8</v>
      </c>
      <c r="C17" s="186"/>
      <c r="D17" s="1072" t="s">
        <v>744</v>
      </c>
      <c r="E17" s="187"/>
      <c r="F17" s="1087" t="s">
        <v>4903</v>
      </c>
    </row>
    <row r="18" spans="2:6" ht="16.5" thickBot="1">
      <c r="B18" s="185">
        <f t="shared" si="0"/>
        <v>9</v>
      </c>
      <c r="C18" s="186"/>
      <c r="D18" s="1072" t="s">
        <v>49</v>
      </c>
      <c r="E18" s="187"/>
      <c r="F18" s="1087" t="s">
        <v>4905</v>
      </c>
    </row>
    <row r="19" spans="2:6" ht="17.25" thickBot="1" thickTop="1">
      <c r="B19" s="185">
        <f t="shared" si="0"/>
        <v>10</v>
      </c>
      <c r="C19" s="186"/>
      <c r="D19" s="1072" t="s">
        <v>50</v>
      </c>
      <c r="E19" s="187"/>
      <c r="F19" s="1064" t="s">
        <v>4907</v>
      </c>
    </row>
    <row r="20" spans="2:6" ht="16.5" thickTop="1">
      <c r="B20" s="185">
        <f t="shared" si="0"/>
        <v>11</v>
      </c>
      <c r="C20" s="1065"/>
      <c r="D20" s="1073"/>
      <c r="E20" s="1067"/>
      <c r="F20" s="1068"/>
    </row>
    <row r="21" spans="2:6" ht="16.5" thickBot="1">
      <c r="B21" s="185">
        <f t="shared" si="0"/>
        <v>12</v>
      </c>
      <c r="C21" s="1060" t="s">
        <v>51</v>
      </c>
      <c r="D21" s="1074"/>
      <c r="E21" s="1074"/>
      <c r="F21" s="1075"/>
    </row>
    <row r="22" spans="2:6" ht="17.25" thickBot="1" thickTop="1">
      <c r="B22" s="185">
        <f t="shared" si="0"/>
        <v>13</v>
      </c>
      <c r="C22" s="186"/>
      <c r="D22" s="1072" t="s">
        <v>52</v>
      </c>
      <c r="E22" s="187"/>
      <c r="F22" s="1088" t="s">
        <v>4909</v>
      </c>
    </row>
    <row r="23" spans="2:6" ht="16.5" thickTop="1">
      <c r="B23" s="185">
        <f t="shared" si="0"/>
        <v>14</v>
      </c>
      <c r="C23" s="1065"/>
      <c r="D23" s="1073"/>
      <c r="E23" s="1067"/>
      <c r="F23" s="1068"/>
    </row>
    <row r="24" spans="2:6" ht="15.75">
      <c r="B24" s="1127">
        <f t="shared" si="0"/>
        <v>15</v>
      </c>
      <c r="C24" s="1076" t="s">
        <v>53</v>
      </c>
      <c r="D24" s="1077"/>
      <c r="E24" s="1077"/>
      <c r="F24" s="1075"/>
    </row>
    <row r="25" spans="2:6" ht="13.5" customHeight="1">
      <c r="B25" s="1128"/>
      <c r="C25" s="1129" t="s">
        <v>54</v>
      </c>
      <c r="D25" s="1130"/>
      <c r="E25" s="1130"/>
      <c r="F25" s="1131"/>
    </row>
    <row r="26" spans="2:6" ht="15.75">
      <c r="B26" s="185">
        <f>B24+1</f>
        <v>16</v>
      </c>
      <c r="C26" s="186"/>
      <c r="D26" s="1063" t="s">
        <v>55</v>
      </c>
      <c r="E26" s="187"/>
      <c r="F26" s="1087" t="s">
        <v>4911</v>
      </c>
    </row>
    <row r="27" spans="2:6" ht="15.75">
      <c r="B27" s="185">
        <v>17</v>
      </c>
      <c r="C27" s="186"/>
      <c r="D27" s="1063" t="s">
        <v>745</v>
      </c>
      <c r="E27" s="187"/>
      <c r="F27" s="1087" t="s">
        <v>4913</v>
      </c>
    </row>
    <row r="28" spans="2:6" ht="15.75">
      <c r="B28" s="185">
        <v>18</v>
      </c>
      <c r="C28" s="186"/>
      <c r="D28" s="1063" t="s">
        <v>746</v>
      </c>
      <c r="E28" s="187"/>
      <c r="F28" s="1087" t="s">
        <v>4915</v>
      </c>
    </row>
    <row r="29" spans="2:6" ht="16.5" thickBot="1">
      <c r="B29" s="185">
        <f t="shared" si="0"/>
        <v>19</v>
      </c>
      <c r="C29" s="186"/>
      <c r="D29" s="1063" t="s">
        <v>255</v>
      </c>
      <c r="E29" s="187"/>
      <c r="F29" s="1087" t="s">
        <v>4917</v>
      </c>
    </row>
    <row r="30" spans="2:6" ht="16.5" thickTop="1">
      <c r="B30" s="1132">
        <f t="shared" si="0"/>
        <v>20</v>
      </c>
      <c r="C30" s="188"/>
      <c r="D30" s="1078" t="s">
        <v>747</v>
      </c>
      <c r="E30" s="189"/>
      <c r="F30" s="1134" t="s">
        <v>4919</v>
      </c>
    </row>
    <row r="31" spans="2:6" ht="13.5" customHeight="1" thickBot="1">
      <c r="B31" s="1133"/>
      <c r="C31" s="1079"/>
      <c r="D31" s="1681" t="s">
        <v>748</v>
      </c>
      <c r="E31" s="1136"/>
      <c r="F31" s="1135"/>
    </row>
    <row r="32" spans="2:6" ht="16.5" thickBot="1">
      <c r="B32" s="1080"/>
      <c r="C32" s="1081"/>
      <c r="D32" s="1082"/>
      <c r="E32" s="1082"/>
      <c r="F32" s="1083"/>
    </row>
    <row r="34" ht="13.5" thickBot="1"/>
    <row r="35" spans="2:6" ht="12.75">
      <c r="B35" s="1124" t="s">
        <v>256</v>
      </c>
      <c r="C35" s="1125"/>
      <c r="D35" s="1125"/>
      <c r="E35" s="1125"/>
      <c r="F35" s="1126"/>
    </row>
    <row r="36" spans="2:6" ht="12.75">
      <c r="B36" s="1089"/>
      <c r="C36" s="1090"/>
      <c r="D36" s="1090"/>
      <c r="E36" s="1090"/>
      <c r="F36" s="1091"/>
    </row>
    <row r="37" spans="2:6" ht="12.75">
      <c r="B37" s="1089"/>
      <c r="C37" s="1090"/>
      <c r="D37" s="1090"/>
      <c r="E37" s="1090"/>
      <c r="F37" s="1091"/>
    </row>
    <row r="38" spans="2:6" ht="12.75">
      <c r="B38" s="1089"/>
      <c r="C38" s="1090"/>
      <c r="D38" s="1090"/>
      <c r="E38" s="1090"/>
      <c r="F38" s="1091"/>
    </row>
    <row r="39" spans="2:6" ht="12.75">
      <c r="B39" s="1089"/>
      <c r="C39" s="1090"/>
      <c r="D39" s="1090"/>
      <c r="E39" s="1090"/>
      <c r="F39" s="1091"/>
    </row>
    <row r="40" spans="2:6" ht="12.75">
      <c r="B40" s="1089"/>
      <c r="C40" s="1090"/>
      <c r="D40" s="1090"/>
      <c r="E40" s="1090"/>
      <c r="F40" s="1091"/>
    </row>
    <row r="41" spans="2:6" ht="12.75">
      <c r="B41" s="1089"/>
      <c r="C41" s="1090"/>
      <c r="D41" s="1090"/>
      <c r="E41" s="1090"/>
      <c r="F41" s="1091"/>
    </row>
    <row r="42" spans="2:6" ht="12.75">
      <c r="B42" s="1089"/>
      <c r="C42" s="1090"/>
      <c r="D42" s="1090"/>
      <c r="E42" s="1090"/>
      <c r="F42" s="1091"/>
    </row>
    <row r="43" spans="2:6" ht="12.75">
      <c r="B43" s="1089"/>
      <c r="C43" s="1090"/>
      <c r="D43" s="1090"/>
      <c r="E43" s="1090"/>
      <c r="F43" s="1091"/>
    </row>
    <row r="44" spans="2:6" ht="12.75">
      <c r="B44" s="1089"/>
      <c r="C44" s="1090"/>
      <c r="D44" s="1090"/>
      <c r="E44" s="1090"/>
      <c r="F44" s="1091"/>
    </row>
    <row r="45" spans="2:6" ht="12.75">
      <c r="B45" s="1089"/>
      <c r="C45" s="1090"/>
      <c r="D45" s="1090"/>
      <c r="E45" s="1090"/>
      <c r="F45" s="1091"/>
    </row>
    <row r="46" spans="2:6" ht="12.75">
      <c r="B46" s="1089"/>
      <c r="C46" s="1090"/>
      <c r="D46" s="1090"/>
      <c r="E46" s="1090"/>
      <c r="F46" s="1091"/>
    </row>
    <row r="47" spans="2:6" ht="12.75">
      <c r="B47" s="1089"/>
      <c r="C47" s="1090"/>
      <c r="D47" s="1090"/>
      <c r="E47" s="1090"/>
      <c r="F47" s="1091"/>
    </row>
    <row r="48" spans="2:6" ht="12.75">
      <c r="B48" s="1089"/>
      <c r="C48" s="1090"/>
      <c r="D48" s="1090"/>
      <c r="E48" s="1090"/>
      <c r="F48" s="1091"/>
    </row>
    <row r="49" spans="2:6" ht="12.75">
      <c r="B49" s="1089"/>
      <c r="C49" s="1090"/>
      <c r="D49" s="1090"/>
      <c r="E49" s="1090"/>
      <c r="F49" s="1091"/>
    </row>
    <row r="50" spans="2:6" ht="12.75">
      <c r="B50" s="1089"/>
      <c r="C50" s="1090"/>
      <c r="D50" s="1090"/>
      <c r="E50" s="1090"/>
      <c r="F50" s="1091"/>
    </row>
    <row r="51" spans="2:6" ht="12.75">
      <c r="B51" s="1089"/>
      <c r="C51" s="1090"/>
      <c r="D51" s="1090"/>
      <c r="E51" s="1090"/>
      <c r="F51" s="1091"/>
    </row>
    <row r="52" spans="2:6" ht="12.75">
      <c r="B52" s="1089"/>
      <c r="C52" s="1090"/>
      <c r="D52" s="1090"/>
      <c r="E52" s="1090"/>
      <c r="F52" s="1091"/>
    </row>
    <row r="53" spans="2:6" ht="13.5" thickBot="1">
      <c r="B53" s="1092"/>
      <c r="C53" s="1093"/>
      <c r="D53" s="1093"/>
      <c r="E53" s="1093"/>
      <c r="F53" s="1094"/>
    </row>
    <row r="54" spans="2:6" ht="12.75">
      <c r="B54" s="1095"/>
      <c r="C54" s="1095"/>
      <c r="D54" s="1095"/>
      <c r="E54" s="1095"/>
      <c r="F54" s="1095"/>
    </row>
    <row r="55" spans="2:6" ht="12.75">
      <c r="B55" s="1095"/>
      <c r="C55" s="1095"/>
      <c r="D55" s="1095"/>
      <c r="E55" s="1095"/>
      <c r="F55" s="1095"/>
    </row>
    <row r="56" spans="2:6" ht="12.75">
      <c r="B56" s="1095"/>
      <c r="C56" s="1095"/>
      <c r="D56" s="1095"/>
      <c r="E56" s="1095"/>
      <c r="F56" s="1095"/>
    </row>
    <row r="57" spans="2:6" ht="12.75">
      <c r="B57" s="1095"/>
      <c r="C57" s="1095"/>
      <c r="D57" s="1095"/>
      <c r="E57" s="1095"/>
      <c r="F57" s="1095"/>
    </row>
    <row r="58" spans="2:6" ht="12.75">
      <c r="B58" s="1095"/>
      <c r="C58" s="1095"/>
      <c r="D58" s="1095"/>
      <c r="E58" s="1095"/>
      <c r="F58" s="1095"/>
    </row>
    <row r="59" spans="2:6" ht="12.75">
      <c r="B59" s="1095"/>
      <c r="C59" s="1095"/>
      <c r="D59" s="1095"/>
      <c r="E59" s="1095"/>
      <c r="F59" s="1095"/>
    </row>
    <row r="60" spans="2:6" ht="12.75">
      <c r="B60" s="1095"/>
      <c r="C60" s="1095"/>
      <c r="D60" s="1095"/>
      <c r="E60" s="1095"/>
      <c r="F60" s="1095"/>
    </row>
    <row r="61" spans="2:6" ht="12.75">
      <c r="B61" s="1095"/>
      <c r="C61" s="1095"/>
      <c r="D61" s="1095"/>
      <c r="E61" s="1095"/>
      <c r="F61" s="1095"/>
    </row>
    <row r="62" spans="2:6" ht="12.75">
      <c r="B62" s="1095"/>
      <c r="C62" s="1095"/>
      <c r="D62" s="1095"/>
      <c r="E62" s="1095"/>
      <c r="F62" s="1095"/>
    </row>
    <row r="63" spans="2:6" ht="12.75">
      <c r="B63" s="1095"/>
      <c r="C63" s="1095"/>
      <c r="D63" s="1095"/>
      <c r="E63" s="1095"/>
      <c r="F63" s="1095"/>
    </row>
    <row r="64" spans="2:6" ht="12.75">
      <c r="B64" s="1095"/>
      <c r="C64" s="1095"/>
      <c r="D64" s="1095"/>
      <c r="E64" s="1095"/>
      <c r="F64" s="1095"/>
    </row>
    <row r="65" spans="2:6" ht="12.75">
      <c r="B65" s="1095"/>
      <c r="C65" s="1095"/>
      <c r="D65" s="1095"/>
      <c r="E65" s="1095"/>
      <c r="F65" s="1095"/>
    </row>
    <row r="66" spans="2:6" ht="12.75">
      <c r="B66" s="1095"/>
      <c r="C66" s="1095"/>
      <c r="D66" s="1095"/>
      <c r="E66" s="1095"/>
      <c r="F66" s="1095"/>
    </row>
    <row r="67" spans="2:6" ht="12.75">
      <c r="B67" s="1095"/>
      <c r="C67" s="1095"/>
      <c r="D67" s="1095"/>
      <c r="E67" s="1095"/>
      <c r="F67" s="1095"/>
    </row>
    <row r="68" spans="2:6" ht="12.75">
      <c r="B68" s="1095"/>
      <c r="C68" s="1095"/>
      <c r="D68" s="1095"/>
      <c r="E68" s="1095"/>
      <c r="F68" s="1095"/>
    </row>
    <row r="69" spans="2:6" ht="12.75">
      <c r="B69" s="1095"/>
      <c r="C69" s="1095"/>
      <c r="D69" s="1095"/>
      <c r="E69" s="1095"/>
      <c r="F69" s="1095"/>
    </row>
    <row r="70" spans="2:6" ht="12.75">
      <c r="B70" s="1095"/>
      <c r="C70" s="1095"/>
      <c r="D70" s="1095"/>
      <c r="E70" s="1095"/>
      <c r="F70" s="1095"/>
    </row>
    <row r="71" spans="2:6" ht="12.75">
      <c r="B71" s="1095"/>
      <c r="C71" s="1095"/>
      <c r="D71" s="1095"/>
      <c r="E71" s="1095"/>
      <c r="F71" s="1095"/>
    </row>
    <row r="72" spans="2:6" ht="12.75">
      <c r="B72" s="1095"/>
      <c r="C72" s="1095"/>
      <c r="D72" s="1095"/>
      <c r="E72" s="1095"/>
      <c r="F72" s="1095"/>
    </row>
    <row r="73" spans="2:6" ht="12.75">
      <c r="B73" s="1095"/>
      <c r="C73" s="1095"/>
      <c r="D73" s="1095"/>
      <c r="E73" s="1095"/>
      <c r="F73" s="1095"/>
    </row>
    <row r="74" spans="2:6" ht="12.75">
      <c r="B74" s="1095"/>
      <c r="C74" s="1095"/>
      <c r="D74" s="1095"/>
      <c r="E74" s="1095"/>
      <c r="F74" s="1095"/>
    </row>
    <row r="75" spans="2:6" ht="12.75">
      <c r="B75" s="1095"/>
      <c r="C75" s="1095"/>
      <c r="D75" s="1095"/>
      <c r="E75" s="1095"/>
      <c r="F75" s="1095"/>
    </row>
    <row r="76" spans="2:6" ht="12.75">
      <c r="B76" s="1095"/>
      <c r="C76" s="1095"/>
      <c r="D76" s="1095"/>
      <c r="E76" s="1095"/>
      <c r="F76" s="1095"/>
    </row>
    <row r="77" spans="2:6" ht="12.75">
      <c r="B77" s="1095"/>
      <c r="C77" s="1095"/>
      <c r="D77" s="1095"/>
      <c r="E77" s="1095"/>
      <c r="F77" s="1095"/>
    </row>
    <row r="78" spans="2:6" ht="12.75">
      <c r="B78" s="1095"/>
      <c r="C78" s="1095"/>
      <c r="D78" s="1095"/>
      <c r="E78" s="1095"/>
      <c r="F78" s="1095"/>
    </row>
    <row r="79" spans="2:6" ht="12.75">
      <c r="B79" s="1095"/>
      <c r="C79" s="1095"/>
      <c r="D79" s="1095"/>
      <c r="E79" s="1095"/>
      <c r="F79" s="1095"/>
    </row>
    <row r="80" spans="2:6" ht="12.75">
      <c r="B80" s="1095"/>
      <c r="C80" s="1095"/>
      <c r="D80" s="1095"/>
      <c r="E80" s="1095"/>
      <c r="F80" s="1095"/>
    </row>
  </sheetData>
  <sheetProtection password="EE7C" sheet="1"/>
  <printOptions/>
  <pageMargins left="0.5" right="0.5" top="0.5" bottom="1" header="0.5" footer="0.5"/>
  <pageSetup fitToHeight="1" fitToWidth="1" horizontalDpi="600" verticalDpi="600" orientation="portrait" scale="86" r:id="rId1"/>
  <headerFooter alignWithMargins="0">
    <oddFooter>&amp;LDSHS 23-003 &amp;C31&amp;RSchedule P</oddFooter>
  </headerFooter>
</worksheet>
</file>

<file path=xl/worksheets/sheet19.xml><?xml version="1.0" encoding="utf-8"?>
<worksheet xmlns="http://schemas.openxmlformats.org/spreadsheetml/2006/main" xmlns:r="http://schemas.openxmlformats.org/officeDocument/2006/relationships">
  <sheetPr codeName="Sheet37">
    <pageSetUpPr fitToPage="1"/>
  </sheetPr>
  <dimension ref="A1:H28"/>
  <sheetViews>
    <sheetView zoomScale="80" zoomScaleNormal="80" zoomScalePageLayoutView="30" workbookViewId="0" topLeftCell="A1">
      <selection activeCell="H1" sqref="H1"/>
    </sheetView>
  </sheetViews>
  <sheetFormatPr defaultColWidth="9.140625" defaultRowHeight="12.75"/>
  <cols>
    <col min="1" max="1" width="11.140625" style="868" customWidth="1"/>
    <col min="2" max="2" width="9.00390625" style="868" customWidth="1"/>
    <col min="3" max="3" width="21.140625" style="868" customWidth="1"/>
    <col min="4" max="4" width="25.28125" style="868" customWidth="1"/>
    <col min="5" max="5" width="29.00390625" style="868" customWidth="1"/>
    <col min="6" max="6" width="30.8515625" style="868" customWidth="1"/>
    <col min="7" max="7" width="26.140625" style="868" customWidth="1"/>
    <col min="8" max="8" width="25.8515625" style="868" customWidth="1"/>
    <col min="9" max="9" width="12.57421875" style="868" customWidth="1"/>
    <col min="10" max="16384" width="9.140625" style="868" customWidth="1"/>
  </cols>
  <sheetData>
    <row r="1" spans="1:8" ht="19.5" customHeight="1" thickBot="1">
      <c r="A1" s="1348"/>
      <c r="B1" s="869" t="s">
        <v>276</v>
      </c>
      <c r="C1" s="939" t="str">
        <f>Schedule_B!D1</f>
        <v>_C000027</v>
      </c>
      <c r="E1" s="871"/>
      <c r="G1" s="872" t="s">
        <v>643</v>
      </c>
      <c r="H1" s="1394"/>
    </row>
    <row r="2" spans="2:5" ht="19.5" customHeight="1">
      <c r="B2" s="869" t="s">
        <v>277</v>
      </c>
      <c r="C2" s="870" t="str">
        <f>_M000002</f>
        <v>_M000002</v>
      </c>
      <c r="D2" s="868" t="str">
        <f>Schedule_A!A3</f>
        <v>NURSING FACILITY 2017 COST REPORT</v>
      </c>
      <c r="E2" s="871"/>
    </row>
    <row r="3" spans="1:8" ht="20.25">
      <c r="A3" s="1347" t="s">
        <v>56</v>
      </c>
      <c r="B3" s="873"/>
      <c r="C3" s="873"/>
      <c r="D3" s="873"/>
      <c r="E3" s="873"/>
      <c r="F3" s="873"/>
      <c r="G3" s="873"/>
      <c r="H3" s="873"/>
    </row>
    <row r="4" ht="19.5" customHeight="1" thickBot="1">
      <c r="B4" s="874"/>
    </row>
    <row r="5" spans="2:8" ht="7.5" customHeight="1">
      <c r="B5" s="875"/>
      <c r="C5" s="876"/>
      <c r="D5" s="996"/>
      <c r="E5" s="877"/>
      <c r="F5" s="877"/>
      <c r="G5" s="994"/>
      <c r="H5" s="999"/>
    </row>
    <row r="6" spans="2:8" ht="3" customHeight="1">
      <c r="B6" s="878"/>
      <c r="C6" s="879"/>
      <c r="D6" s="997"/>
      <c r="F6" s="881"/>
      <c r="G6" s="993"/>
      <c r="H6" s="1000"/>
    </row>
    <row r="7" spans="2:8" ht="47.25">
      <c r="B7" s="878" t="s">
        <v>553</v>
      </c>
      <c r="C7" s="879"/>
      <c r="D7" s="997" t="s">
        <v>57</v>
      </c>
      <c r="E7" s="992" t="s">
        <v>58</v>
      </c>
      <c r="F7" s="993" t="s">
        <v>59</v>
      </c>
      <c r="G7" s="993" t="s">
        <v>60</v>
      </c>
      <c r="H7" s="1001" t="s">
        <v>61</v>
      </c>
    </row>
    <row r="8" spans="2:8" ht="26.25">
      <c r="B8" s="878" t="s">
        <v>557</v>
      </c>
      <c r="C8" s="880" t="s">
        <v>232</v>
      </c>
      <c r="D8" s="998"/>
      <c r="E8" s="882" t="s">
        <v>6509</v>
      </c>
      <c r="F8" s="882" t="s">
        <v>62</v>
      </c>
      <c r="G8" s="995" t="s">
        <v>6509</v>
      </c>
      <c r="H8" s="883" t="s">
        <v>63</v>
      </c>
    </row>
    <row r="9" spans="2:8" ht="16.5" customHeight="1">
      <c r="B9" s="884"/>
      <c r="C9" s="885" t="s">
        <v>486</v>
      </c>
      <c r="D9" s="885" t="s">
        <v>487</v>
      </c>
      <c r="E9" s="885" t="s">
        <v>488</v>
      </c>
      <c r="F9" s="885" t="s">
        <v>489</v>
      </c>
      <c r="G9" s="885" t="s">
        <v>490</v>
      </c>
      <c r="H9" s="886" t="s">
        <v>491</v>
      </c>
    </row>
    <row r="10" spans="2:8" ht="16.5" customHeight="1">
      <c r="B10" s="887">
        <v>1</v>
      </c>
      <c r="C10" s="888" t="s">
        <v>236</v>
      </c>
      <c r="D10" s="889" t="s">
        <v>4617</v>
      </c>
      <c r="E10" s="890" t="s">
        <v>4619</v>
      </c>
      <c r="F10" s="891" t="s">
        <v>4621</v>
      </c>
      <c r="G10" s="890" t="s">
        <v>4623</v>
      </c>
      <c r="H10" s="892" t="s">
        <v>4625</v>
      </c>
    </row>
    <row r="11" spans="2:8" ht="16.5" customHeight="1">
      <c r="B11" s="887">
        <v>2</v>
      </c>
      <c r="C11" s="893" t="s">
        <v>237</v>
      </c>
      <c r="D11" s="894" t="s">
        <v>4627</v>
      </c>
      <c r="E11" s="890" t="s">
        <v>4629</v>
      </c>
      <c r="F11" s="891" t="s">
        <v>4631</v>
      </c>
      <c r="G11" s="890" t="s">
        <v>4633</v>
      </c>
      <c r="H11" s="892" t="s">
        <v>4635</v>
      </c>
    </row>
    <row r="12" spans="2:8" ht="16.5" customHeight="1">
      <c r="B12" s="887">
        <v>3</v>
      </c>
      <c r="C12" s="888" t="s">
        <v>238</v>
      </c>
      <c r="D12" s="889" t="s">
        <v>4637</v>
      </c>
      <c r="E12" s="890" t="s">
        <v>4639</v>
      </c>
      <c r="F12" s="891" t="s">
        <v>4641</v>
      </c>
      <c r="G12" s="890" t="s">
        <v>4643</v>
      </c>
      <c r="H12" s="892" t="s">
        <v>4645</v>
      </c>
    </row>
    <row r="13" spans="2:8" ht="16.5" customHeight="1">
      <c r="B13" s="887">
        <v>4</v>
      </c>
      <c r="C13" s="888" t="s">
        <v>239</v>
      </c>
      <c r="D13" s="889" t="s">
        <v>4647</v>
      </c>
      <c r="E13" s="890" t="s">
        <v>4649</v>
      </c>
      <c r="F13" s="891" t="s">
        <v>4651</v>
      </c>
      <c r="G13" s="890" t="s">
        <v>4653</v>
      </c>
      <c r="H13" s="892" t="s">
        <v>4655</v>
      </c>
    </row>
    <row r="14" spans="2:8" ht="16.5" customHeight="1">
      <c r="B14" s="887">
        <v>5</v>
      </c>
      <c r="C14" s="888" t="s">
        <v>240</v>
      </c>
      <c r="D14" s="889" t="s">
        <v>4657</v>
      </c>
      <c r="E14" s="890" t="s">
        <v>4659</v>
      </c>
      <c r="F14" s="891" t="s">
        <v>4661</v>
      </c>
      <c r="G14" s="890" t="s">
        <v>4663</v>
      </c>
      <c r="H14" s="892" t="s">
        <v>4665</v>
      </c>
    </row>
    <row r="15" spans="2:8" ht="16.5" customHeight="1">
      <c r="B15" s="887">
        <v>6</v>
      </c>
      <c r="C15" s="888" t="s">
        <v>241</v>
      </c>
      <c r="D15" s="889" t="s">
        <v>4667</v>
      </c>
      <c r="E15" s="895" t="s">
        <v>4669</v>
      </c>
      <c r="F15" s="891" t="s">
        <v>4671</v>
      </c>
      <c r="G15" s="895" t="s">
        <v>4673</v>
      </c>
      <c r="H15" s="892" t="s">
        <v>4675</v>
      </c>
    </row>
    <row r="16" spans="2:8" ht="16.5" customHeight="1">
      <c r="B16" s="887">
        <v>7</v>
      </c>
      <c r="C16" s="888" t="s">
        <v>242</v>
      </c>
      <c r="D16" s="889" t="s">
        <v>4677</v>
      </c>
      <c r="E16" s="890" t="s">
        <v>4679</v>
      </c>
      <c r="F16" s="891" t="s">
        <v>4681</v>
      </c>
      <c r="G16" s="890" t="s">
        <v>4683</v>
      </c>
      <c r="H16" s="892" t="s">
        <v>4685</v>
      </c>
    </row>
    <row r="17" spans="2:8" ht="16.5" customHeight="1">
      <c r="B17" s="887">
        <v>8</v>
      </c>
      <c r="C17" s="888" t="s">
        <v>243</v>
      </c>
      <c r="D17" s="894" t="s">
        <v>4687</v>
      </c>
      <c r="E17" s="890" t="s">
        <v>4689</v>
      </c>
      <c r="F17" s="891" t="s">
        <v>4691</v>
      </c>
      <c r="G17" s="890" t="s">
        <v>4693</v>
      </c>
      <c r="H17" s="892" t="s">
        <v>4695</v>
      </c>
    </row>
    <row r="18" spans="2:8" ht="16.5" customHeight="1">
      <c r="B18" s="887">
        <v>9</v>
      </c>
      <c r="C18" s="888" t="s">
        <v>244</v>
      </c>
      <c r="D18" s="894" t="s">
        <v>4697</v>
      </c>
      <c r="E18" s="890" t="s">
        <v>4699</v>
      </c>
      <c r="F18" s="891" t="s">
        <v>4701</v>
      </c>
      <c r="G18" s="890" t="s">
        <v>4703</v>
      </c>
      <c r="H18" s="892" t="s">
        <v>4705</v>
      </c>
    </row>
    <row r="19" spans="2:8" ht="16.5" customHeight="1">
      <c r="B19" s="887">
        <v>10</v>
      </c>
      <c r="C19" s="888" t="s">
        <v>245</v>
      </c>
      <c r="D19" s="894" t="s">
        <v>4707</v>
      </c>
      <c r="E19" s="890" t="s">
        <v>4709</v>
      </c>
      <c r="F19" s="891" t="s">
        <v>4711</v>
      </c>
      <c r="G19" s="890" t="s">
        <v>4713</v>
      </c>
      <c r="H19" s="892" t="s">
        <v>4715</v>
      </c>
    </row>
    <row r="20" spans="2:8" ht="16.5" customHeight="1">
      <c r="B20" s="887">
        <v>11</v>
      </c>
      <c r="C20" s="888" t="s">
        <v>246</v>
      </c>
      <c r="D20" s="889" t="s">
        <v>4717</v>
      </c>
      <c r="E20" s="890" t="s">
        <v>4719</v>
      </c>
      <c r="F20" s="891" t="s">
        <v>4721</v>
      </c>
      <c r="G20" s="890" t="s">
        <v>4723</v>
      </c>
      <c r="H20" s="892" t="s">
        <v>4725</v>
      </c>
    </row>
    <row r="21" spans="2:8" ht="16.5" customHeight="1" thickBot="1">
      <c r="B21" s="896">
        <v>12</v>
      </c>
      <c r="C21" s="897" t="s">
        <v>247</v>
      </c>
      <c r="D21" s="898" t="s">
        <v>4727</v>
      </c>
      <c r="E21" s="899" t="s">
        <v>4729</v>
      </c>
      <c r="F21" s="900" t="s">
        <v>4731</v>
      </c>
      <c r="G21" s="899" t="s">
        <v>4733</v>
      </c>
      <c r="H21" s="901" t="s">
        <v>4735</v>
      </c>
    </row>
    <row r="22" spans="2:3" ht="16.5" customHeight="1" thickBot="1">
      <c r="B22" s="902"/>
      <c r="C22" s="902"/>
    </row>
    <row r="23" spans="2:8" ht="16.5" customHeight="1" thickBot="1">
      <c r="B23" s="903">
        <v>13</v>
      </c>
      <c r="C23" s="904" t="s">
        <v>195</v>
      </c>
      <c r="D23" s="905"/>
      <c r="E23" s="906" t="s">
        <v>4737</v>
      </c>
      <c r="F23" s="906" t="s">
        <v>4739</v>
      </c>
      <c r="G23" s="906" t="s">
        <v>4741</v>
      </c>
      <c r="H23" s="907" t="s">
        <v>4743</v>
      </c>
    </row>
    <row r="24" ht="16.5" customHeight="1"/>
    <row r="25" spans="2:3" ht="16.5" customHeight="1">
      <c r="B25" s="908" t="s">
        <v>349</v>
      </c>
      <c r="C25" s="982" t="s">
        <v>64</v>
      </c>
    </row>
    <row r="26" ht="16.5" customHeight="1">
      <c r="C26" s="868" t="s">
        <v>65</v>
      </c>
    </row>
    <row r="27" spans="2:3" ht="16.5" customHeight="1">
      <c r="B27" s="908" t="s">
        <v>350</v>
      </c>
      <c r="C27" s="982" t="str">
        <f>"Amount from Line 13, Column 6 must agree with Schedule O, Line "&amp;'Schedule_O '!B65&amp;"."</f>
        <v>Amount from Line 13, Column 6 must agree with Schedule O, Line 38.</v>
      </c>
    </row>
    <row r="28" spans="2:8" ht="75" customHeight="1">
      <c r="B28" s="1660" t="s">
        <v>351</v>
      </c>
      <c r="C28" s="1792" t="s">
        <v>731</v>
      </c>
      <c r="D28" s="1792"/>
      <c r="E28" s="1792"/>
      <c r="F28" s="1792"/>
      <c r="G28" s="1792"/>
      <c r="H28" s="1792"/>
    </row>
    <row r="29" ht="19.5" customHeight="1"/>
    <row r="30" ht="19.5" customHeight="1"/>
    <row r="31" ht="19.5" customHeight="1"/>
  </sheetData>
  <sheetProtection password="EE7C" sheet="1"/>
  <mergeCells count="1">
    <mergeCell ref="C28:H28"/>
  </mergeCells>
  <printOptions/>
  <pageMargins left="0.75" right="0.75" top="1" bottom="1" header="0.5" footer="0.5"/>
  <pageSetup fitToHeight="1" fitToWidth="1" horizontalDpi="600" verticalDpi="600" orientation="landscape" scale="69" r:id="rId1"/>
  <headerFooter alignWithMargins="0">
    <oddFooter>&amp;LDSHS 23-003&amp;C32&amp;RSchedule O-1</oddFooter>
  </headerFooter>
</worksheet>
</file>

<file path=xl/worksheets/sheet2.xml><?xml version="1.0" encoding="utf-8"?>
<worksheet xmlns="http://schemas.openxmlformats.org/spreadsheetml/2006/main" xmlns:r="http://schemas.openxmlformats.org/officeDocument/2006/relationships">
  <sheetPr codeName="Sheet4"/>
  <dimension ref="A1:I106"/>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39.7109375" style="0" bestFit="1" customWidth="1"/>
    <col min="3" max="3" width="34.8515625" style="1518" customWidth="1"/>
    <col min="4" max="4" width="52.57421875" style="0" customWidth="1"/>
    <col min="5" max="5" width="50.28125" style="0" customWidth="1"/>
    <col min="6" max="6" width="15.00390625" style="0" bestFit="1" customWidth="1"/>
    <col min="7" max="7" width="10.140625" style="0" bestFit="1" customWidth="1"/>
  </cols>
  <sheetData>
    <row r="1" spans="1:6" ht="12.75">
      <c r="A1" s="1527" t="s">
        <v>699</v>
      </c>
      <c r="B1" t="s">
        <v>686</v>
      </c>
      <c r="C1" s="1518" t="s">
        <v>685</v>
      </c>
      <c r="D1" s="1527" t="s">
        <v>701</v>
      </c>
      <c r="E1" s="1527" t="s">
        <v>700</v>
      </c>
      <c r="F1" s="1527" t="s">
        <v>702</v>
      </c>
    </row>
    <row r="2" spans="1:7" ht="12.75">
      <c r="A2" t="str">
        <f>IF(AND(_C000026&lt;&gt;"",_C000026&gt;=G2,_C000026&lt;=G3),"Correct","Error")</f>
        <v>Error</v>
      </c>
      <c r="B2" t="s">
        <v>200</v>
      </c>
      <c r="C2" s="1518" t="str">
        <f>Schedule_A!B39</f>
        <v>beginning </v>
      </c>
      <c r="G2" s="1254">
        <v>42736</v>
      </c>
    </row>
    <row r="3" spans="1:7" ht="12.75">
      <c r="A3" t="str">
        <f>IF(AND(_C000027&lt;&gt;"",_C000027&gt;=G2,_C000027&lt;=G3),"Correct","Error")</f>
        <v>Error</v>
      </c>
      <c r="B3" t="s">
        <v>200</v>
      </c>
      <c r="C3" s="1520" t="str">
        <f>Schedule_A!G39</f>
        <v>and ending</v>
      </c>
      <c r="G3" s="1254">
        <v>43100</v>
      </c>
    </row>
    <row r="4" spans="1:6" ht="12.75">
      <c r="A4" t="str">
        <f>IF(AND(_M000011&lt;&gt;"",_C903144&gt;0),"Correct",IF(AND(_C903144=0,_M000011=""),"Correct","Error"))</f>
        <v>Correct</v>
      </c>
      <c r="B4" t="s">
        <v>687</v>
      </c>
      <c r="C4" s="1520" t="str">
        <f>Schedule_A!B15</f>
        <v>11.  HOME OFFICE NAME</v>
      </c>
      <c r="F4" s="1254"/>
    </row>
    <row r="5" spans="1:5" ht="12.75">
      <c r="A5" t="e">
        <f>IF(ABS(_C001409+_C001609-_C041400)&lt;0.999,"Correct","Error")</f>
        <v>#VALUE!</v>
      </c>
      <c r="B5" t="s">
        <v>559</v>
      </c>
      <c r="C5" s="1518">
        <f>Schedule_B!B50</f>
        <v>35</v>
      </c>
      <c r="D5" s="1518" t="str">
        <f>Schedule_B!C50</f>
        <v>NET BOOK VALUE - FACILITY ASSETS</v>
      </c>
      <c r="E5" s="1518"/>
    </row>
    <row r="6" spans="1:5" ht="12.75">
      <c r="A6" t="e">
        <f>IF(ABS(_C041400+_C001470+_C001480+_C001680-_C007057)&lt;0.999,"Correct","Error")</f>
        <v>#VALUE!</v>
      </c>
      <c r="B6" t="s">
        <v>559</v>
      </c>
      <c r="C6" s="1518">
        <f>Schedule_B!B67</f>
        <v>39</v>
      </c>
      <c r="D6" s="1518" t="str">
        <f>Schedule_B!C67</f>
        <v>NET PROPERTY, PLANT AND EQUIPMENT</v>
      </c>
      <c r="E6" s="1518"/>
    </row>
    <row r="7" spans="1:5" ht="12.75">
      <c r="A7" t="e">
        <f>IF(ABS(_C007055+_C007057+_C007058-_C007059)&lt;0.999,"Correct","Correct")</f>
        <v>#VALUE!</v>
      </c>
      <c r="B7" t="s">
        <v>559</v>
      </c>
      <c r="C7" s="1518">
        <f>Schedule_B!B78</f>
        <v>48</v>
      </c>
      <c r="D7" s="1518" t="str">
        <f>Schedule_B!C78</f>
        <v>TOTAL ASSETS    (Lines 14 + 39 + 47)</v>
      </c>
      <c r="E7" s="1518"/>
    </row>
    <row r="8" spans="1:5" ht="12.75">
      <c r="A8" t="e">
        <f>IF(ABS(_C007060+_C007061+_C007065-_C007066)&lt;0.999,"Correct","Error")</f>
        <v>#VALUE!</v>
      </c>
      <c r="B8" t="s">
        <v>559</v>
      </c>
      <c r="C8" s="1518">
        <f>Schedule_B!B128</f>
        <v>81</v>
      </c>
      <c r="D8" s="1518" t="str">
        <f>Schedule_B!C128</f>
        <v>TOTAL LIABILITIES AND EQUITY</v>
      </c>
      <c r="E8" s="1518"/>
    </row>
    <row r="9" spans="1:5" ht="12.75">
      <c r="A9" t="str">
        <f>IF(_C007067&gt;0,"Correct","Error")</f>
        <v>Correct</v>
      </c>
      <c r="B9" t="s">
        <v>201</v>
      </c>
      <c r="C9" s="1518">
        <f>Schedule_G!B436</f>
        <v>335</v>
      </c>
      <c r="D9" s="1518" t="str">
        <f>Schedule_G!H436</f>
        <v>AVERAGE CHARGE TO PRIVATE PATIENTS (WAC 388-96-760) - </v>
      </c>
      <c r="E9" s="1518"/>
    </row>
    <row r="10" spans="1:5" ht="12.75">
      <c r="A10" t="e">
        <f>IF(ABS(_C007045+_C007046+_C007047+_C004600+_C004500-_C007048)&lt;0.999,"Correct","Error")</f>
        <v>#VALUE!</v>
      </c>
      <c r="B10" t="s">
        <v>201</v>
      </c>
      <c r="C10" s="1518">
        <f>Schedule_G!B51</f>
        <v>43</v>
      </c>
      <c r="D10" s="1518" t="str">
        <f>Schedule_G!C51</f>
        <v>TOTAL REVENUE</v>
      </c>
      <c r="E10" s="1518"/>
    </row>
    <row r="11" spans="1:5" ht="12.75">
      <c r="A11" t="e">
        <f>IF(ABS(_C007026+_C005117+_C005116+_C005118+_C005114+_C005115+_C005119+-_C009900)&lt;0.999,"Correct","Error")</f>
        <v>#VALUE!</v>
      </c>
      <c r="B11" t="s">
        <v>201</v>
      </c>
      <c r="C11" s="1518">
        <f>Schedule_G!B123</f>
        <v>97</v>
      </c>
      <c r="D11" s="1518" t="str">
        <f>Schedule_G!C123</f>
        <v>TOTAL NURSING </v>
      </c>
      <c r="E11" s="1518"/>
    </row>
    <row r="12" spans="1:5" ht="12.75">
      <c r="A12" t="e">
        <f>IF(ABS(_C511110-_C620097)&lt;0.999,"Correct","Error")</f>
        <v>#VALUE!</v>
      </c>
      <c r="B12" t="s">
        <v>201</v>
      </c>
      <c r="C12" s="1518">
        <f>Schedule_G!B124</f>
        <v>98</v>
      </c>
      <c r="D12" s="1518" t="str">
        <f>Schedule_G!C124</f>
        <v>THERAPY    (Schedule G-7, Line 21)</v>
      </c>
      <c r="E12" s="1518"/>
    </row>
    <row r="13" spans="1:5" ht="12.75">
      <c r="A13" t="e">
        <f>IF(ABS((_C009900+_C511110+_C007028+_C007017+_C007019+_C009903)-_C009999)&lt;0.999,"Correct","Error")</f>
        <v>#VALUE!</v>
      </c>
      <c r="B13" t="s">
        <v>201</v>
      </c>
      <c r="C13" s="1518">
        <f>Schedule_G!B147</f>
        <v>121</v>
      </c>
      <c r="D13" s="1518" t="str">
        <f>Schedule_G!C147</f>
        <v>TOTAL DIRECT CARE EXPENSES</v>
      </c>
      <c r="E13" s="1518"/>
    </row>
    <row r="14" spans="1:5" ht="12.75">
      <c r="A14" t="e">
        <f>IF(ABS((_C007024+_C541220+_C541230+_C005418+_C005416+_C005413+_C007025+_C005415+_C005496+_C005422+_C005423+_C005424+_C005425+_C005426+_C005428+_C005429+_C005430+_C005431+_C005434+_C005436+_C005437+_C005438+_C005439+_C009905)-_C007023)&lt;0.999,"Correct","Error")</f>
        <v>#VALUE!</v>
      </c>
      <c r="B14" t="s">
        <v>201</v>
      </c>
      <c r="C14" s="1518">
        <f>Schedule_G!B223</f>
        <v>177</v>
      </c>
      <c r="D14" s="1518" t="str">
        <f>Schedule_G!C223</f>
        <v>TOTAL ADMINISTRATIVE</v>
      </c>
      <c r="E14" s="1518"/>
    </row>
    <row r="15" spans="1:5" ht="12.75">
      <c r="A15" t="e">
        <f>IF(ABS((_C007023+_C007016+_C007018+_C007020+_C009904)-_C009902)&lt;0.999,"Correct","Error")</f>
        <v>#VALUE!</v>
      </c>
      <c r="B15" t="s">
        <v>201</v>
      </c>
      <c r="C15" s="1518">
        <f>Schedule_G!B264</f>
        <v>207</v>
      </c>
      <c r="D15" s="1518" t="str">
        <f>Schedule_G!C264</f>
        <v>TOTAL INDIRECT CARE</v>
      </c>
      <c r="E15" s="1518"/>
    </row>
    <row r="16" spans="1:5" ht="12.75">
      <c r="A16" t="e">
        <f>IF(ABS(_C009999+_C009902-_C007022)&lt;0.999,"Correct","Error")</f>
        <v>#VALUE!</v>
      </c>
      <c r="B16" t="s">
        <v>201</v>
      </c>
      <c r="C16" s="1518">
        <f>Schedule_G!B265</f>
        <v>208</v>
      </c>
      <c r="D16" s="1518" t="str">
        <f>Schedule_G!C265</f>
        <v>TOTAL ROUTINE EXPENSES</v>
      </c>
      <c r="E16" s="1518"/>
    </row>
    <row r="17" spans="1:5" ht="12.75">
      <c r="A17" t="e">
        <f>IF(ABS(_C006227+_C006247+_C006287+_C006297+_C902028+_C007014-_C007010)&lt;0.999,"Correct","Error")</f>
        <v>#VALUE!</v>
      </c>
      <c r="B17" t="s">
        <v>201</v>
      </c>
      <c r="C17" s="1518">
        <f>Schedule_G!B345</f>
        <v>267</v>
      </c>
      <c r="D17" s="1518" t="str">
        <f>Schedule_G!C345</f>
        <v>TOTAL OTHER PATIENT EXPENSES</v>
      </c>
      <c r="E17" s="1518"/>
    </row>
    <row r="18" spans="1:5" ht="12.75">
      <c r="A18" t="e">
        <f>IF(ABS(_C007022+_C007010+_C006500+_C007005-_C007006)&lt;0.999,"Correct","Error")</f>
        <v>#VALUE!</v>
      </c>
      <c r="B18" t="s">
        <v>201</v>
      </c>
      <c r="C18" s="1518">
        <f>Schedule_G!B431</f>
        <v>332</v>
      </c>
      <c r="D18" s="1518" t="str">
        <f>Schedule_G!C431</f>
        <v>TOTAL EXPENSES</v>
      </c>
      <c r="E18" s="1518"/>
    </row>
    <row r="19" spans="1:5" ht="12.75">
      <c r="A19" t="e">
        <f>IF(ABS(_C007048-_C007006-_C007007)&lt;0.999,"Correct","Error")</f>
        <v>#VALUE!</v>
      </c>
      <c r="B19" t="s">
        <v>201</v>
      </c>
      <c r="C19" s="1518">
        <f>Schedule_G!B433</f>
        <v>333</v>
      </c>
      <c r="D19" s="1518" t="str">
        <f>Schedule_G!C433</f>
        <v>NET INCOME (LOSS)</v>
      </c>
      <c r="E19" s="1518"/>
    </row>
    <row r="20" spans="1:6" ht="12.75">
      <c r="A20" t="str">
        <f>IF(AND(_C511101&gt;0,_C000676&gt;0),"Correct",IF(AND(_C511101=0,_C000676=0),"Correct","Error"))</f>
        <v>Correct</v>
      </c>
      <c r="B20" t="s">
        <v>201</v>
      </c>
      <c r="C20" s="1518">
        <f>Schedule_G!B62</f>
        <v>45</v>
      </c>
      <c r="D20" s="1518">
        <f>Schedule_G!C62</f>
        <v>0</v>
      </c>
      <c r="E20" s="1518" t="str">
        <f>Schedule_G!D62</f>
        <v>DNS</v>
      </c>
      <c r="F20" s="1518">
        <f>Schedule_G!E62</f>
        <v>5111.01</v>
      </c>
    </row>
    <row r="21" spans="1:6" ht="12.75">
      <c r="A21" t="str">
        <f>IF(AND(_C511102&gt;0,_C000684&gt;0),"Correct",IF(AND(_C511102=0,_C000684=0),"Correct","Error"))</f>
        <v>Correct</v>
      </c>
      <c r="B21" t="s">
        <v>201</v>
      </c>
      <c r="C21" s="1518">
        <f>Schedule_G!B63</f>
        <v>46</v>
      </c>
      <c r="D21" s="1518">
        <f>Schedule_G!C63</f>
        <v>0</v>
      </c>
      <c r="E21" s="1518" t="str">
        <f>Schedule_G!D63</f>
        <v>RN</v>
      </c>
      <c r="F21" s="1518">
        <f>Schedule_G!E63</f>
        <v>5111.02</v>
      </c>
    </row>
    <row r="22" spans="1:6" ht="12.75">
      <c r="A22" t="str">
        <f>IF(AND(_C511103&gt;0,_C000692&gt;0),"Correct",IF(AND(_C511103=0,_C000692=0),"Correct","Error"))</f>
        <v>Correct</v>
      </c>
      <c r="B22" t="s">
        <v>201</v>
      </c>
      <c r="C22" s="1518">
        <f>Schedule_G!B64</f>
        <v>47</v>
      </c>
      <c r="D22" s="1518">
        <f>Schedule_G!C64</f>
        <v>0</v>
      </c>
      <c r="E22" s="1518" t="str">
        <f>Schedule_G!D64</f>
        <v>LPN</v>
      </c>
      <c r="F22" s="1518">
        <f>Schedule_G!E64</f>
        <v>5111.03</v>
      </c>
    </row>
    <row r="23" spans="1:6" ht="12.75">
      <c r="A23" t="str">
        <f>IF(AND(_C511104&gt;0,_C000700&gt;0),"Correct",IF(AND(_C511104=0,_C000700=0),"Correct","Error"))</f>
        <v>Correct</v>
      </c>
      <c r="B23" t="s">
        <v>201</v>
      </c>
      <c r="C23" s="1518">
        <f>Schedule_G!B65</f>
        <v>48</v>
      </c>
      <c r="D23" s="1518">
        <f>Schedule_G!C65</f>
        <v>0</v>
      </c>
      <c r="E23" s="1518" t="str">
        <f>Schedule_G!D65</f>
        <v>Certified Nursing Assistants</v>
      </c>
      <c r="F23" s="1518">
        <f>Schedule_G!E65</f>
        <v>5111.04</v>
      </c>
    </row>
    <row r="24" spans="1:6" ht="12.75">
      <c r="A24" t="str">
        <f>IF(AND(_C511105&gt;0,_C903893&gt;0),"Correct",IF(AND(_C511105=0,_C903893=0),"Correct","Error"))</f>
        <v>Correct</v>
      </c>
      <c r="B24" t="s">
        <v>201</v>
      </c>
      <c r="C24" s="1518">
        <f>Schedule_G!B66</f>
        <v>49</v>
      </c>
      <c r="D24" s="1518">
        <f>Schedule_G!C66</f>
        <v>0</v>
      </c>
      <c r="E24" s="1518" t="str">
        <f>Schedule_G!D66</f>
        <v>Other Nursing With Admin. Duties
(attached schedule)</v>
      </c>
      <c r="F24" s="1518">
        <f>Schedule_G!E66</f>
        <v>5111.05</v>
      </c>
    </row>
    <row r="25" spans="1:6" ht="12.75">
      <c r="A25" t="str">
        <f>IF(AND(_C903897&gt;0,_C903898&gt;0),"Correct",IF(AND(_C903897=0,_C903898=0),"Correct","Error"))</f>
        <v>Correct</v>
      </c>
      <c r="B25" t="s">
        <v>201</v>
      </c>
      <c r="C25" s="1518">
        <f>Schedule_G!B67</f>
        <v>50</v>
      </c>
      <c r="D25" s="1518" t="str">
        <f>Schedule_G!C67</f>
        <v>SUBTOTAL IN-HOUSE NURSING SERVICES AND HOURS</v>
      </c>
      <c r="E25" s="1518">
        <f>Schedule_G!D67</f>
        <v>0</v>
      </c>
      <c r="F25" s="1518">
        <f>Schedule_G!E67</f>
        <v>0</v>
      </c>
    </row>
    <row r="26" spans="1:6" ht="12.75">
      <c r="A26" t="str">
        <f>IF(AND(_C511109&gt;0,_C000740&gt;0),"Correct",IF(AND(_C511109=0,_C000740=0),"Correct","Error"))</f>
        <v>Correct</v>
      </c>
      <c r="B26" t="s">
        <v>201</v>
      </c>
      <c r="C26" s="1518">
        <f>Schedule_G!B69</f>
        <v>52</v>
      </c>
      <c r="D26" s="1518">
        <f>Schedule_G!C69</f>
        <v>0</v>
      </c>
      <c r="E26" s="1518" t="str">
        <f>Schedule_G!D69</f>
        <v>Activities Director &amp; Assistants</v>
      </c>
      <c r="F26" s="1518">
        <f>Schedule_G!E69</f>
        <v>5111.09</v>
      </c>
    </row>
    <row r="27" spans="1:6" ht="12.75">
      <c r="A27" t="str">
        <f>IF(AND(_C511111&gt;0,_C000756&gt;0),"Correct",IF(AND(_C511111=0,_C000756=0),"Correct","Error"))</f>
        <v>Correct</v>
      </c>
      <c r="B27" t="s">
        <v>201</v>
      </c>
      <c r="C27" s="1518">
        <f>Schedule_G!B70</f>
        <v>53</v>
      </c>
      <c r="D27" s="1518">
        <f>Schedule_G!C70</f>
        <v>0</v>
      </c>
      <c r="E27" s="1518" t="str">
        <f>Schedule_G!D70</f>
        <v>Medical Director</v>
      </c>
      <c r="F27" s="1518">
        <f>Schedule_G!E70</f>
        <v>5111.11</v>
      </c>
    </row>
    <row r="28" spans="1:6" ht="12.75">
      <c r="A28" t="str">
        <f>IF(AND(_C511112&gt;0,_C000764&gt;0),"Correct",IF(AND(_C511112=0,_C000764=0),"Correct","Error"))</f>
        <v>Correct</v>
      </c>
      <c r="B28" t="s">
        <v>201</v>
      </c>
      <c r="C28" s="1518">
        <f>Schedule_G!B71</f>
        <v>54</v>
      </c>
      <c r="D28" s="1518">
        <f>Schedule_G!C71</f>
        <v>0</v>
      </c>
      <c r="E28" s="1518" t="str">
        <f>Schedule_G!D71</f>
        <v>Pharmaceutical</v>
      </c>
      <c r="F28" s="1518">
        <f>Schedule_G!E71</f>
        <v>5111.12</v>
      </c>
    </row>
    <row r="29" spans="1:6" ht="12.75">
      <c r="A29" t="str">
        <f>IF(AND(_C511113&gt;0,_C000772&gt;0),"Correct",IF(AND(_C511113=0,_C000772=0),"Correct","Error"))</f>
        <v>Correct</v>
      </c>
      <c r="B29" t="s">
        <v>201</v>
      </c>
      <c r="C29" s="1518">
        <f>Schedule_G!B72</f>
        <v>55</v>
      </c>
      <c r="D29" s="1518">
        <f>Schedule_G!C72</f>
        <v>0</v>
      </c>
      <c r="E29" s="1518" t="str">
        <f>Schedule_G!D72</f>
        <v>Social Worker</v>
      </c>
      <c r="F29" s="1518">
        <f>Schedule_G!E72</f>
        <v>5111.13</v>
      </c>
    </row>
    <row r="30" spans="1:6" ht="12.75">
      <c r="A30" t="str">
        <f>IF(AND(_C511114&gt;0,_C000780&gt;0),"Correct",IF(AND(_C511114=0,_C000780=0),"Correct","Error"))</f>
        <v>Correct</v>
      </c>
      <c r="B30" t="s">
        <v>201</v>
      </c>
      <c r="C30" s="1518">
        <f>Schedule_G!B73</f>
        <v>56</v>
      </c>
      <c r="D30" s="1518">
        <f>Schedule_G!C73</f>
        <v>0</v>
      </c>
      <c r="E30" s="1518" t="str">
        <f>Schedule_G!D73</f>
        <v>Medical Records</v>
      </c>
      <c r="F30" s="1518">
        <f>Schedule_G!E73</f>
        <v>5111.14</v>
      </c>
    </row>
    <row r="31" spans="1:6" ht="12.75">
      <c r="A31" t="str">
        <f>IF(AND(_C511125&gt;0,_C903666&gt;0),"Correct",IF(AND(_C511125=0,_C903666=0),"Correct","Error"))</f>
        <v>Correct</v>
      </c>
      <c r="B31" t="s">
        <v>201</v>
      </c>
      <c r="C31" s="1518">
        <f>Schedule_G!B74</f>
        <v>57</v>
      </c>
      <c r="D31" s="1518">
        <f>Schedule_G!C74</f>
        <v>0</v>
      </c>
      <c r="E31" s="1518" t="str">
        <f>Schedule_G!D74</f>
        <v>Physician</v>
      </c>
      <c r="F31" s="1518">
        <f>Schedule_G!E74</f>
        <v>5111.25</v>
      </c>
    </row>
    <row r="32" spans="1:6" ht="12.75">
      <c r="A32" t="str">
        <f>IF(AND(_C511119&gt;0,_C001565&gt;0),"Correct",IF(AND(_C511119=0,_C001565=0),"Correct","Error"))</f>
        <v>Correct</v>
      </c>
      <c r="B32" t="s">
        <v>201</v>
      </c>
      <c r="C32" s="1518">
        <f>Schedule_G!B75</f>
        <v>58</v>
      </c>
      <c r="D32" s="1518">
        <f>Schedule_G!C75</f>
        <v>0</v>
      </c>
      <c r="E32" s="1518" t="str">
        <f>Schedule_G!D75</f>
        <v>Other    (Attach Schedule)</v>
      </c>
      <c r="F32" s="1518">
        <f>Schedule_G!E75</f>
        <v>5111.19</v>
      </c>
    </row>
    <row r="33" spans="1:6" ht="12.75">
      <c r="A33" t="str">
        <f>IF(AND(_C007026&gt;0,_C000812&gt;0),"Correct",IF(AND(_C007026=0,_C000812=0),"Correct","Error"))</f>
        <v>Correct</v>
      </c>
      <c r="B33" t="s">
        <v>201</v>
      </c>
      <c r="C33" s="1518">
        <f>Schedule_G!B76</f>
        <v>59</v>
      </c>
      <c r="D33" s="1518" t="str">
        <f>Schedule_G!C76</f>
        <v>TOTAL IN-HOUSE SALARIES &amp; HOURS</v>
      </c>
      <c r="E33" s="1518">
        <f>Schedule_G!D76</f>
        <v>0</v>
      </c>
      <c r="F33" s="1518">
        <f>Schedule_G!E76</f>
        <v>0</v>
      </c>
    </row>
    <row r="34" spans="1:6" ht="12.75">
      <c r="A34" t="str">
        <f>IF(AND(_C511401&gt;0,_C000678&gt;0),"Correct",IF(AND(_C511401=0,_C000678=0),"Correct","Error"))</f>
        <v>Correct</v>
      </c>
      <c r="B34" t="s">
        <v>201</v>
      </c>
      <c r="C34" s="1518">
        <f>Schedule_G!B81</f>
        <v>64</v>
      </c>
      <c r="D34" s="1518">
        <f>Schedule_G!C81</f>
        <v>0</v>
      </c>
      <c r="E34" s="1518" t="str">
        <f>Schedule_G!D81</f>
        <v>DNS</v>
      </c>
      <c r="F34" s="1518">
        <f>Schedule_G!E81</f>
        <v>5114.01</v>
      </c>
    </row>
    <row r="35" spans="1:6" ht="12.75">
      <c r="A35" t="str">
        <f>IF(AND(_C511402&gt;0,_C000686&gt;0),"Correct",IF(AND(_C511402=0,_C000686=0),"Correct","Error"))</f>
        <v>Correct</v>
      </c>
      <c r="B35" t="s">
        <v>201</v>
      </c>
      <c r="C35" s="1518">
        <f>Schedule_G!B82</f>
        <v>65</v>
      </c>
      <c r="D35" s="1518">
        <f>Schedule_G!C82</f>
        <v>0</v>
      </c>
      <c r="E35" s="1518" t="str">
        <f>Schedule_G!D82</f>
        <v>RN</v>
      </c>
      <c r="F35" s="1518">
        <f>Schedule_G!E82</f>
        <v>5114.02</v>
      </c>
    </row>
    <row r="36" spans="1:6" ht="12.75">
      <c r="A36" t="str">
        <f>IF(AND(_C511403&gt;0,_C000694&gt;0),"Correct",IF(AND(_C511403=0,_C000694=0),"Correct","Error"))</f>
        <v>Correct</v>
      </c>
      <c r="B36" t="s">
        <v>201</v>
      </c>
      <c r="C36" s="1518">
        <f>Schedule_G!B83</f>
        <v>66</v>
      </c>
      <c r="D36" s="1518">
        <f>Schedule_G!C83</f>
        <v>0</v>
      </c>
      <c r="E36" s="1518" t="str">
        <f>Schedule_G!D83</f>
        <v>LPN</v>
      </c>
      <c r="F36" s="1518">
        <f>Schedule_G!E83</f>
        <v>5114.03</v>
      </c>
    </row>
    <row r="37" spans="1:6" ht="12.75">
      <c r="A37" t="str">
        <f>IF(AND(_C511404&gt;0,_C000702&gt;0),"Correct",IF(AND(_C511404=0,_C000702=0),"Correct","Error"))</f>
        <v>Correct</v>
      </c>
      <c r="B37" t="s">
        <v>201</v>
      </c>
      <c r="C37" s="1518">
        <f>Schedule_G!B84</f>
        <v>67</v>
      </c>
      <c r="D37" s="1518">
        <f>Schedule_G!C84</f>
        <v>0</v>
      </c>
      <c r="E37" s="1518" t="str">
        <f>Schedule_G!D84</f>
        <v>Certified Nursing Assistants</v>
      </c>
      <c r="F37" s="1518">
        <f>Schedule_G!E84</f>
        <v>5114.04</v>
      </c>
    </row>
    <row r="38" spans="1:6" ht="12.75">
      <c r="A38" t="str">
        <f>IF(AND(_C511405&gt;0,_C903902&gt;0),"Correct",IF(AND(_C511405=0,_C903902=0),"Correct","False"))</f>
        <v>Correct</v>
      </c>
      <c r="B38" t="s">
        <v>201</v>
      </c>
      <c r="C38" s="1518">
        <f>Schedule_G!B85</f>
        <v>68</v>
      </c>
      <c r="D38" s="1518">
        <f>Schedule_G!C85</f>
        <v>0</v>
      </c>
      <c r="E38" s="1518" t="str">
        <f>Schedule_G!D85</f>
        <v>Other Nursing With Admin. Duties
(attached schedule)</v>
      </c>
      <c r="F38" s="1518">
        <f>Schedule_G!E85</f>
        <v>5114.05</v>
      </c>
    </row>
    <row r="39" spans="1:6" ht="12.75">
      <c r="A39" t="str">
        <f>IF(AND(_C903906&gt;0,_C903907&gt;0),"Correct",IF(AND(_C903906=0,_C903907=0),"Correct","False"))</f>
        <v>Correct</v>
      </c>
      <c r="B39" t="s">
        <v>201</v>
      </c>
      <c r="C39" s="1518">
        <f>Schedule_G!B86</f>
        <v>69</v>
      </c>
      <c r="D39" s="1518" t="str">
        <f>Schedule_G!C86</f>
        <v>SUBTOTAL PURCHASED NURSING SERVICES AND HOURS</v>
      </c>
      <c r="E39" s="1518">
        <f>Schedule_G!D86</f>
        <v>0</v>
      </c>
      <c r="F39" s="1518">
        <f>Schedule_G!E86</f>
        <v>0</v>
      </c>
    </row>
    <row r="40" spans="1:6" ht="12.75">
      <c r="A40" t="str">
        <f>IF(AND(_C511409&gt;0,_C000742&gt;0),"Correct",IF(AND(_C511409=0,_C000742=0),"Correct","Error"))</f>
        <v>Correct</v>
      </c>
      <c r="B40" t="s">
        <v>201</v>
      </c>
      <c r="C40" s="1518">
        <f>Schedule_G!B88</f>
        <v>71</v>
      </c>
      <c r="D40" s="1518">
        <f>Schedule_G!C88</f>
        <v>0</v>
      </c>
      <c r="E40" s="1518" t="str">
        <f>Schedule_G!D88</f>
        <v>Activities Director &amp; Assistants</v>
      </c>
      <c r="F40" s="1518">
        <f>Schedule_G!E88</f>
        <v>5114.09</v>
      </c>
    </row>
    <row r="41" spans="1:6" ht="12.75">
      <c r="A41" t="str">
        <f>IF(AND(_C511413&gt;0,_C000774&gt;0),"Correct",IF(AND(_C511413=0,_C000774=0),"Correct","Error"))</f>
        <v>Correct</v>
      </c>
      <c r="B41" t="s">
        <v>201</v>
      </c>
      <c r="C41" s="1518">
        <f>Schedule_G!B91</f>
        <v>74</v>
      </c>
      <c r="D41" s="1518">
        <f>Schedule_G!C91</f>
        <v>0</v>
      </c>
      <c r="E41" s="1518" t="str">
        <f>Schedule_G!D91</f>
        <v>Social Worker</v>
      </c>
      <c r="F41" s="1518">
        <f>Schedule_G!E91</f>
        <v>5114.13</v>
      </c>
    </row>
    <row r="42" spans="1:6" ht="12.75">
      <c r="A42" t="str">
        <f>IF(AND(_C511414&gt;0,_C000782&gt;0),"Correct",IF(AND(_C511414=0,_C000782=0),"Correct","Error"))</f>
        <v>Correct</v>
      </c>
      <c r="B42" t="s">
        <v>201</v>
      </c>
      <c r="C42" s="1518">
        <f>Schedule_G!B92</f>
        <v>75</v>
      </c>
      <c r="D42" s="1518">
        <f>Schedule_G!C92</f>
        <v>0</v>
      </c>
      <c r="E42" s="1518" t="str">
        <f>Schedule_G!D92</f>
        <v>Medical Records</v>
      </c>
      <c r="F42" s="1518">
        <f>Schedule_G!E92</f>
        <v>5114.14</v>
      </c>
    </row>
    <row r="43" spans="1:6" ht="12.75">
      <c r="A43" t="str">
        <f>IF(AND(_C511425&gt;0,_C903667&gt;0),"Correct",IF(AND(_C511425=0,_C903667=0),"Correct","Error"))</f>
        <v>Correct</v>
      </c>
      <c r="B43" t="s">
        <v>201</v>
      </c>
      <c r="C43" s="1518">
        <f>Schedule_G!B103</f>
        <v>77</v>
      </c>
      <c r="D43" s="1518">
        <f>Schedule_G!C103</f>
        <v>0</v>
      </c>
      <c r="E43" s="1518" t="str">
        <f>Schedule_G!D103</f>
        <v>Physician</v>
      </c>
      <c r="F43" s="1518">
        <f>Schedule_G!E103</f>
        <v>5114.25</v>
      </c>
    </row>
    <row r="44" spans="1:6" ht="12.75">
      <c r="A44" t="str">
        <f>IF(AND(_C511424&gt;0,_C001567&gt;0),"Correct",IF(AND(_C511424=0,_C001567=0),"Correct","Error"))</f>
        <v>Correct</v>
      </c>
      <c r="B44" t="s">
        <v>201</v>
      </c>
      <c r="C44" s="1518">
        <f>Schedule_G!B104</f>
        <v>78</v>
      </c>
      <c r="D44" s="1518">
        <f>Schedule_G!C104</f>
        <v>0</v>
      </c>
      <c r="E44" s="1518" t="str">
        <f>Schedule_G!D104</f>
        <v>Other           (Attach Schedule)</v>
      </c>
      <c r="F44" s="1518">
        <f>Schedule_G!E104</f>
        <v>5114.24</v>
      </c>
    </row>
    <row r="45" spans="1:6" ht="12.75">
      <c r="A45" t="str">
        <f>IF(AND(_C005114&gt;0,_C000814&gt;0),"Correct",IF(AND(_C005114=0,_C000814=0),"Correct","Error"))</f>
        <v>Correct</v>
      </c>
      <c r="B45" t="s">
        <v>201</v>
      </c>
      <c r="C45" s="1518">
        <f>Schedule_G!B105</f>
        <v>79</v>
      </c>
      <c r="D45" s="1518" t="str">
        <f>Schedule_G!C105</f>
        <v>TOTAL PURCHASED SERVICES</v>
      </c>
      <c r="E45" s="1518">
        <f>Schedule_G!D105</f>
        <v>0</v>
      </c>
      <c r="F45" s="1518">
        <f>Schedule_G!E105</f>
        <v>5114</v>
      </c>
    </row>
    <row r="46" spans="1:6" ht="12.75">
      <c r="A46" t="str">
        <f>IF(AND(_C511501&gt;0,_C000680&gt;0),"Correct",IF(AND(_C511501=0,_C000680=0),"Correct","Error"))</f>
        <v>Correct</v>
      </c>
      <c r="B46" t="s">
        <v>201</v>
      </c>
      <c r="C46" s="1518">
        <f>Schedule_G!B107</f>
        <v>81</v>
      </c>
      <c r="D46" s="1518">
        <f>Schedule_G!C107</f>
        <v>0</v>
      </c>
      <c r="E46" s="1518" t="str">
        <f>Schedule_G!D107</f>
        <v>DNS</v>
      </c>
      <c r="F46" s="1518">
        <f>Schedule_G!E107</f>
        <v>5115.01</v>
      </c>
    </row>
    <row r="47" spans="1:6" ht="12.75">
      <c r="A47" t="str">
        <f>IF(AND(_C511502&gt;0,_C000688&gt;0),"Correct",IF(AND(_C511502=0,_C000688=0),"Correct","Error"))</f>
        <v>Correct</v>
      </c>
      <c r="B47" t="s">
        <v>201</v>
      </c>
      <c r="C47" s="1518">
        <f>Schedule_G!B108</f>
        <v>82</v>
      </c>
      <c r="D47" s="1518">
        <f>Schedule_G!C108</f>
        <v>0</v>
      </c>
      <c r="E47" s="1518" t="str">
        <f>Schedule_G!D108</f>
        <v>RN</v>
      </c>
      <c r="F47" s="1518">
        <f>Schedule_G!E108</f>
        <v>5115.02</v>
      </c>
    </row>
    <row r="48" spans="1:9" ht="12.75">
      <c r="A48" s="1519" t="str">
        <f>IF(AND(_C511503&gt;0,_C000696&gt;0),"Correct",IF(AND(_C511503=0,_C000696=0),"Correct","Error"))</f>
        <v>Correct</v>
      </c>
      <c r="B48" t="s">
        <v>201</v>
      </c>
      <c r="C48" s="1518">
        <f>Schedule_G!B109</f>
        <v>83</v>
      </c>
      <c r="D48" s="1518">
        <f>Schedule_G!C109</f>
        <v>0</v>
      </c>
      <c r="E48" s="1518" t="str">
        <f>Schedule_G!D109</f>
        <v>LPN</v>
      </c>
      <c r="F48" s="1518">
        <f>Schedule_G!E109</f>
        <v>5115.03</v>
      </c>
      <c r="H48" s="1519"/>
      <c r="I48" s="1519"/>
    </row>
    <row r="49" spans="1:6" ht="12.75">
      <c r="A49" t="str">
        <f>IF(AND(_C511504&gt;0,_C000704&gt;0),"Correct",IF(AND(_C511504=0,_C000704=0),"Correct","Error"))</f>
        <v>Correct</v>
      </c>
      <c r="B49" t="s">
        <v>201</v>
      </c>
      <c r="C49" s="1518">
        <f>Schedule_G!B110</f>
        <v>84</v>
      </c>
      <c r="D49" s="1518">
        <f>Schedule_G!C110</f>
        <v>0</v>
      </c>
      <c r="E49" s="1518" t="str">
        <f>Schedule_G!D110</f>
        <v>Certified Nursing Assistants</v>
      </c>
      <c r="F49" s="1518">
        <f>Schedule_G!E110</f>
        <v>5115.04</v>
      </c>
    </row>
    <row r="50" spans="1:6" ht="12.75">
      <c r="A50" t="str">
        <f>IF(AND(_C511505&gt;0,_C903911&gt;0),"Correct",IF(AND(_C511505=0,_C903911=0),"Correct","Error"))</f>
        <v>Correct</v>
      </c>
      <c r="B50" t="s">
        <v>201</v>
      </c>
      <c r="C50" s="1518">
        <f>Schedule_G!B111</f>
        <v>85</v>
      </c>
      <c r="D50" s="1518">
        <f>Schedule_G!C111</f>
        <v>0</v>
      </c>
      <c r="E50" s="1518" t="str">
        <f>Schedule_G!D111</f>
        <v>Other Nursing With Admin. Duties
(attached schedule)</v>
      </c>
      <c r="F50" s="1518">
        <f>Schedule_G!E111</f>
        <v>5115.05</v>
      </c>
    </row>
    <row r="51" spans="1:6" ht="12.75">
      <c r="A51" t="str">
        <f>IF(AND(_C903915&gt;0,_C903916&gt;0),"Correct",IF(AND(_C903915=0,_C903916=0),"Correct","Error"))</f>
        <v>Correct</v>
      </c>
      <c r="B51" t="s">
        <v>201</v>
      </c>
      <c r="C51" s="1518">
        <f>Schedule_G!B112</f>
        <v>86</v>
      </c>
      <c r="D51" s="1518" t="str">
        <f>Schedule_G!C112</f>
        <v>SUBTOTAL ALLOCATED NURSING SERVICES AND HOURS</v>
      </c>
      <c r="E51" s="1518">
        <f>Schedule_G!D112</f>
        <v>0</v>
      </c>
      <c r="F51" s="1518">
        <f>Schedule_G!E112</f>
        <v>0</v>
      </c>
    </row>
    <row r="52" spans="1:6" ht="12.75">
      <c r="A52" t="str">
        <f>IF(AND(_C511509&gt;0,_C000744&gt;0),"Correct",IF(AND(_C511509=0,_C000744=0),"Correct","Error"))</f>
        <v>Correct</v>
      </c>
      <c r="B52" t="s">
        <v>201</v>
      </c>
      <c r="C52" s="1518">
        <f>Schedule_G!B114</f>
        <v>88</v>
      </c>
      <c r="D52" s="1518">
        <f>Schedule_G!C114</f>
        <v>0</v>
      </c>
      <c r="E52" s="1518" t="str">
        <f>Schedule_G!D114</f>
        <v>Activities Director &amp; Assistants</v>
      </c>
      <c r="F52" s="1518">
        <f>Schedule_G!E114</f>
        <v>5115.09</v>
      </c>
    </row>
    <row r="53" spans="1:6" ht="12.75">
      <c r="A53" t="str">
        <f>IF(AND(_C511511&gt;0,_C000760&gt;0),"Correct",IF(AND(_C511511=0,_C000760=0),"Correct","Error"))</f>
        <v>Correct</v>
      </c>
      <c r="B53" t="s">
        <v>201</v>
      </c>
      <c r="C53" s="1518">
        <f>Schedule_G!B115</f>
        <v>89</v>
      </c>
      <c r="D53" s="1518">
        <f>Schedule_G!C115</f>
        <v>0</v>
      </c>
      <c r="E53" s="1518" t="str">
        <f>Schedule_G!D115</f>
        <v>Medical Director</v>
      </c>
      <c r="F53" s="1518">
        <f>Schedule_G!E115</f>
        <v>5115.11</v>
      </c>
    </row>
    <row r="54" spans="1:6" ht="12.75">
      <c r="A54" t="str">
        <f>IF(AND(_C511512&gt;0,_C000768&gt;0),"Correct",IF(AND(_C511512=0,_C000768=0),"Correct","Error"))</f>
        <v>Correct</v>
      </c>
      <c r="B54" t="s">
        <v>201</v>
      </c>
      <c r="C54" s="1518">
        <f>Schedule_G!B116</f>
        <v>90</v>
      </c>
      <c r="D54" s="1518">
        <f>Schedule_G!C116</f>
        <v>0</v>
      </c>
      <c r="E54" s="1518" t="str">
        <f>Schedule_G!D116</f>
        <v>Pharmaceutical</v>
      </c>
      <c r="F54" s="1518">
        <f>Schedule_G!E116</f>
        <v>5115.12</v>
      </c>
    </row>
    <row r="55" spans="1:6" ht="12.75">
      <c r="A55" t="str">
        <f>IF(AND(_C511513&gt;0,_C000776&gt;0),"Correct",IF(AND(_C511513=0,_C000776=0),"Correct","Error"))</f>
        <v>Correct</v>
      </c>
      <c r="B55" t="s">
        <v>201</v>
      </c>
      <c r="C55" s="1518">
        <f>Schedule_G!B117</f>
        <v>91</v>
      </c>
      <c r="D55" s="1518">
        <f>Schedule_G!C117</f>
        <v>0</v>
      </c>
      <c r="E55" s="1518" t="str">
        <f>Schedule_G!D117</f>
        <v>Social Worker</v>
      </c>
      <c r="F55" s="1518">
        <f>Schedule_G!E117</f>
        <v>5115.13</v>
      </c>
    </row>
    <row r="56" spans="1:6" ht="12.75">
      <c r="A56" t="str">
        <f>IF(AND(_C511514&gt;0,_C000784&gt;0),"Correct",IF(AND(_C511514=0,_C000784=0),"Correct","Error"))</f>
        <v>Correct</v>
      </c>
      <c r="B56" t="s">
        <v>201</v>
      </c>
      <c r="C56" s="1518">
        <f>Schedule_G!B118</f>
        <v>92</v>
      </c>
      <c r="D56" s="1518">
        <f>Schedule_G!C118</f>
        <v>0</v>
      </c>
      <c r="E56" s="1518" t="str">
        <f>Schedule_G!D118</f>
        <v>Medical Records</v>
      </c>
      <c r="F56" s="1518">
        <f>Schedule_G!E118</f>
        <v>5115.14</v>
      </c>
    </row>
    <row r="57" spans="1:6" ht="12.75">
      <c r="A57" t="str">
        <f>IF(AND(_C511525&gt;0,_C903668&gt;0),"Correct",IF(AND(_C511525=0,_C903668=0),"Correct","Error"))</f>
        <v>Correct</v>
      </c>
      <c r="B57" t="s">
        <v>201</v>
      </c>
      <c r="C57" s="1518">
        <f>Schedule_G!B119</f>
        <v>93</v>
      </c>
      <c r="D57" s="1518">
        <f>Schedule_G!C119</f>
        <v>0</v>
      </c>
      <c r="E57" s="1518" t="str">
        <f>Schedule_G!D119</f>
        <v>Physician</v>
      </c>
      <c r="F57" s="1518">
        <f>Schedule_G!E119</f>
        <v>5115.25</v>
      </c>
    </row>
    <row r="58" spans="1:6" ht="12.75">
      <c r="A58" t="str">
        <f>IF(AND(_C511524&gt;0,_C001569&gt;0),"Correct",IF(AND(_C511524=0,_C001569=0),"Correct","Error"))</f>
        <v>Correct</v>
      </c>
      <c r="B58" t="s">
        <v>201</v>
      </c>
      <c r="C58" s="1518">
        <f>Schedule_G!B120</f>
        <v>94</v>
      </c>
      <c r="D58" s="1518">
        <f>Schedule_G!C120</f>
        <v>0</v>
      </c>
      <c r="E58" s="1518" t="str">
        <f>Schedule_G!D120</f>
        <v>Other           (Attach Schedule)</v>
      </c>
      <c r="F58" s="1518">
        <f>Schedule_G!E120</f>
        <v>5115.24</v>
      </c>
    </row>
    <row r="59" spans="1:6" ht="12.75">
      <c r="A59" t="str">
        <f>IF(AND(_C005115&gt;0,_C000816&gt;0),"Correct",IF(AND(_C005115=0,_C000816=0),"Correct","Error"))</f>
        <v>Correct</v>
      </c>
      <c r="B59" t="s">
        <v>201</v>
      </c>
      <c r="C59" s="1518">
        <f>Schedule_G!B121</f>
        <v>95</v>
      </c>
      <c r="D59" s="1518" t="str">
        <f>Schedule_G!C121</f>
        <v>TOTAL ALLOCATED SERVICES</v>
      </c>
      <c r="E59" s="1518">
        <f>Schedule_G!D121</f>
        <v>0</v>
      </c>
      <c r="F59" s="1518">
        <f>Schedule_G!E121</f>
        <v>5115</v>
      </c>
    </row>
    <row r="60" spans="1:6" ht="12.75">
      <c r="A60" t="str">
        <f>IF(AND(_C009900&gt;0,_C800521&gt;0),"Correct",IF(AND(_C009900=0,_C800521=0),"Correct","Error"))</f>
        <v>Correct</v>
      </c>
      <c r="B60" t="s">
        <v>201</v>
      </c>
      <c r="C60" s="1518">
        <f>Schedule_G!B123</f>
        <v>97</v>
      </c>
      <c r="D60" s="1518" t="str">
        <f>Schedule_G!C123</f>
        <v>TOTAL NURSING </v>
      </c>
      <c r="E60" s="1518">
        <f>Schedule_G!D123</f>
        <v>0</v>
      </c>
      <c r="F60" s="1518">
        <f>Schedule_G!E123</f>
        <v>9900</v>
      </c>
    </row>
    <row r="61" spans="1:6" ht="12.75">
      <c r="A61" t="str">
        <f>IF(AND(_C005451&gt;0,_C000880&gt;0),"Correct",IF(AND(_C005451=0,_C000880=0),"Correct","Error"))</f>
        <v>Correct</v>
      </c>
      <c r="B61" t="s">
        <v>201</v>
      </c>
      <c r="C61" s="1518">
        <f>Schedule_G!B129</f>
        <v>103</v>
      </c>
      <c r="D61" s="1518" t="str">
        <f>Schedule_G!C128</f>
        <v>LAUNDRY</v>
      </c>
      <c r="E61" s="1518" t="str">
        <f>Schedule_G!D129</f>
        <v>Salaries and Wages</v>
      </c>
      <c r="F61" s="1518">
        <f>Schedule_G!E129</f>
        <v>5451</v>
      </c>
    </row>
    <row r="62" spans="1:6" ht="12.75">
      <c r="A62" t="str">
        <f>IF(AND(_C005471&gt;0,_C000892&gt;0),"Correct",IF(AND(_C005471=0,_C000892=0),"Correct","Error"))</f>
        <v>Correct</v>
      </c>
      <c r="B62" t="s">
        <v>201</v>
      </c>
      <c r="C62" s="1518">
        <f>Schedule_G!B138</f>
        <v>112</v>
      </c>
      <c r="D62" s="1518" t="str">
        <f>Schedule_G!C137</f>
        <v>DIETARY</v>
      </c>
      <c r="E62" s="1518" t="str">
        <f>Schedule_G!D138</f>
        <v>Salaries and Wages</v>
      </c>
      <c r="F62" s="1518">
        <f>Schedule_G!E138</f>
        <v>5471</v>
      </c>
    </row>
    <row r="63" spans="1:6" ht="12.75">
      <c r="A63" t="str">
        <f>IF(AND(_C541140&gt;0,_C000820&gt;0),"Correct",IF(AND(_C541140=0,_C000820=0),"Correct","Error"))</f>
        <v>Correct</v>
      </c>
      <c r="B63" t="s">
        <v>201</v>
      </c>
      <c r="C63" s="1518">
        <f>Schedule_G!B159</f>
        <v>124</v>
      </c>
      <c r="D63" s="1518">
        <f>Schedule_G!C159</f>
        <v>0</v>
      </c>
      <c r="E63" s="1518" t="str">
        <f>Schedule_G!D159</f>
        <v>Administrator</v>
      </c>
      <c r="F63" s="1518">
        <f>Schedule_G!E159</f>
        <v>5411.4</v>
      </c>
    </row>
    <row r="64" spans="1:6" ht="12.75">
      <c r="A64" t="str">
        <f>IF(AND(_C541141&gt;0,_C000826&gt;0),"Correct",IF(AND(_C541141=0,_C000826=0),"Correct","Error"))</f>
        <v>Correct</v>
      </c>
      <c r="B64" t="s">
        <v>201</v>
      </c>
      <c r="C64" s="1518">
        <f>Schedule_G!B160</f>
        <v>125</v>
      </c>
      <c r="D64" s="1518">
        <f>Schedule_G!C160</f>
        <v>0</v>
      </c>
      <c r="E64" s="1518" t="str">
        <f>Schedule_G!D160</f>
        <v>Assistant Administrator</v>
      </c>
      <c r="F64" s="1518">
        <f>Schedule_G!E160</f>
        <v>5411.41</v>
      </c>
    </row>
    <row r="65" spans="1:6" ht="12.75">
      <c r="A65" t="str">
        <f>IF(AND(_C541142&gt;0&lt;_C000832&gt;0),"Correct",IF(AND(_C541142=0,_C000832=0),"Correct","Error"))</f>
        <v>Correct</v>
      </c>
      <c r="B65" t="s">
        <v>201</v>
      </c>
      <c r="C65" s="1518">
        <f>Schedule_G!B161</f>
        <v>126</v>
      </c>
      <c r="D65" s="1518">
        <f>Schedule_G!C161</f>
        <v>0</v>
      </c>
      <c r="E65" s="1518" t="str">
        <f>Schedule_G!D161</f>
        <v>Administrator in Training</v>
      </c>
      <c r="F65" s="1518">
        <f>Schedule_G!E161</f>
        <v>5411.42</v>
      </c>
    </row>
    <row r="66" spans="1:6" ht="12.75">
      <c r="A66" t="str">
        <f>IF(AND(_C541143&gt;0,_C000838&gt;0),"Correct",IF(AND(_C541143=0,_C000838=0),"Correct","Error"))</f>
        <v>Correct</v>
      </c>
      <c r="B66" t="s">
        <v>201</v>
      </c>
      <c r="C66" s="1518">
        <f>Schedule_G!B162</f>
        <v>127</v>
      </c>
      <c r="D66" s="1518">
        <f>Schedule_G!C162</f>
        <v>0</v>
      </c>
      <c r="E66" s="1518" t="str">
        <f>Schedule_G!D162</f>
        <v>Supply/Ward Clerks</v>
      </c>
      <c r="F66" s="1518">
        <f>Schedule_G!E162</f>
        <v>5411.43</v>
      </c>
    </row>
    <row r="67" spans="1:6" ht="12.75">
      <c r="A67" t="str">
        <f>IF(AND(_C541145&gt;0&lt;_C000850&gt;0),"Correct",IF(AND(_C541145=0,_C000850=0),"Correct","Error"))</f>
        <v>Correct</v>
      </c>
      <c r="B67" t="s">
        <v>201</v>
      </c>
      <c r="C67" s="1518">
        <f>Schedule_G!B163</f>
        <v>128</v>
      </c>
      <c r="D67" s="1518">
        <f>Schedule_G!C163</f>
        <v>0</v>
      </c>
      <c r="E67" s="1518" t="str">
        <f>Schedule_G!D163</f>
        <v>Accounting/Bookkeeping *</v>
      </c>
      <c r="F67" s="1518">
        <f>Schedule_G!E163</f>
        <v>5411.45</v>
      </c>
    </row>
    <row r="68" spans="1:6" ht="12.75">
      <c r="A68" t="str">
        <f>IF(AND(_C541146&gt;0,_C000856&gt;0),"Correct",IF(AND(_C541146=0,_C000856=0),"Correct","Error"))</f>
        <v>Correct</v>
      </c>
      <c r="B68" t="s">
        <v>201</v>
      </c>
      <c r="C68" s="1518">
        <f>Schedule_G!B164</f>
        <v>129</v>
      </c>
      <c r="D68" s="1518">
        <f>Schedule_G!C164</f>
        <v>0</v>
      </c>
      <c r="E68" s="1518" t="str">
        <f>Schedule_G!D164</f>
        <v>Legal           (Attach Schedule)</v>
      </c>
      <c r="F68" s="1518">
        <f>Schedule_G!E164</f>
        <v>5411.46</v>
      </c>
    </row>
    <row r="69" spans="1:6" ht="12.75">
      <c r="A69" t="str">
        <f>IF(AND(_C541151&gt;0,_C000862&gt;0),"Correct",IF(AND(_C541151=0,_C000862=0),"Correct","Error"))</f>
        <v>Correct</v>
      </c>
      <c r="B69" t="s">
        <v>201</v>
      </c>
      <c r="C69" s="1518">
        <f>Schedule_G!B165</f>
        <v>130</v>
      </c>
      <c r="D69" s="1518">
        <f>Schedule_G!C165</f>
        <v>0</v>
      </c>
      <c r="E69" s="1518" t="str">
        <f>Schedule_G!D165</f>
        <v>Other           (Attach Schedule)</v>
      </c>
      <c r="F69" s="1518">
        <f>Schedule_G!E165</f>
        <v>5411.51</v>
      </c>
    </row>
    <row r="70" spans="1:6" ht="12.75">
      <c r="A70" t="str">
        <f>IF(AND(_C007024&gt;0,_C000868&gt;0),"Correct",IF(AND(_C007024=0,_C000868=0),"Correct","Error"))</f>
        <v>Correct</v>
      </c>
      <c r="B70" t="s">
        <v>201</v>
      </c>
      <c r="C70" s="1518">
        <f>Schedule_G!B166</f>
        <v>131</v>
      </c>
      <c r="D70" s="1518" t="str">
        <f>Schedule_G!C166</f>
        <v>TOTAL IN-HOUSE SALARIES</v>
      </c>
      <c r="E70" s="1518">
        <f>Schedule_G!D166</f>
        <v>0</v>
      </c>
      <c r="F70" s="1518">
        <f>Schedule_G!E166</f>
        <v>0</v>
      </c>
    </row>
    <row r="71" spans="1:6" ht="12.75">
      <c r="A71" t="str">
        <f>IF(AND(_C007023&gt;0,_C000872&gt;0),"Correct",IF(AND(_C007023=0,_C000872=0),"Correct","Error"))</f>
        <v>Correct</v>
      </c>
      <c r="B71" t="s">
        <v>201</v>
      </c>
      <c r="C71" s="1518">
        <f>Schedule_G!B223</f>
        <v>177</v>
      </c>
      <c r="D71" s="1518" t="str">
        <f>Schedule_G!C223</f>
        <v>TOTAL ADMINISTRATIVE</v>
      </c>
      <c r="E71" s="1518">
        <f>Schedule_G!D223</f>
        <v>0</v>
      </c>
      <c r="F71" s="1518">
        <f>Schedule_G!E223</f>
        <v>5400</v>
      </c>
    </row>
    <row r="72" spans="1:6" ht="12.75">
      <c r="A72" t="str">
        <f>IF(AND(_C005441&gt;0,_C000874&gt;0),"Correct",IF(AND(_C005441=0,_C000874=0),"Correct","Error"))</f>
        <v>Correct</v>
      </c>
      <c r="B72" t="s">
        <v>201</v>
      </c>
      <c r="C72" s="1518">
        <f>Schedule_G!B236</f>
        <v>179</v>
      </c>
      <c r="D72" s="1518" t="str">
        <f>Schedule_G!C235</f>
        <v>MAINTENANCE</v>
      </c>
      <c r="E72" s="1518" t="str">
        <f>Schedule_G!D236</f>
        <v>Salaries and Wages</v>
      </c>
      <c r="F72" s="1518">
        <f>Schedule_G!E236</f>
        <v>5441</v>
      </c>
    </row>
    <row r="73" spans="1:6" ht="12.75">
      <c r="A73" t="str">
        <f>IF(AND(_C005461&gt;0,_C000886&gt;0),"Correct",IF(AND(_C005461=0,_C000886=0),"Correct","Error"))</f>
        <v>Correct</v>
      </c>
      <c r="B73" t="s">
        <v>201</v>
      </c>
      <c r="C73" s="1518">
        <f>Schedule_G!B245</f>
        <v>188</v>
      </c>
      <c r="D73" s="1518" t="str">
        <f>Schedule_G!C244</f>
        <v>HOUSEKEEPING</v>
      </c>
      <c r="E73" s="1518" t="str">
        <f>Schedule_G!D245</f>
        <v>Salaries and Wages</v>
      </c>
      <c r="F73" s="1518">
        <f>Schedule_G!E245</f>
        <v>5461</v>
      </c>
    </row>
    <row r="74" spans="1:6" ht="12.75">
      <c r="A74" t="str">
        <f>IF(AND(_C009902&gt;0,_C800510&gt;0),"Correct",IF(AND(_C009902=0,_C800510=0),"Correct","Error"))</f>
        <v>Correct</v>
      </c>
      <c r="B74" t="s">
        <v>201</v>
      </c>
      <c r="C74" s="1518">
        <f>Schedule_G!B264</f>
        <v>207</v>
      </c>
      <c r="D74" s="1518" t="str">
        <f>Schedule_G!C264</f>
        <v>TOTAL INDIRECT CARE</v>
      </c>
      <c r="E74" s="1518">
        <f>Schedule_G!D264</f>
        <v>0</v>
      </c>
      <c r="F74" s="1518">
        <f>Schedule_G!E264</f>
        <v>9902</v>
      </c>
    </row>
    <row r="75" spans="1:6" ht="12.75">
      <c r="A75" t="str">
        <f>IF(AND(_C007022&gt;0,_C000904&gt;0),"Correct",IF(AND(_C007022=0,_C000904=0),"Correct","Error"))</f>
        <v>Correct</v>
      </c>
      <c r="B75" t="s">
        <v>201</v>
      </c>
      <c r="C75" s="1518">
        <f>Schedule_G!B265</f>
        <v>208</v>
      </c>
      <c r="D75" s="1518" t="str">
        <f>Schedule_G!C265</f>
        <v>TOTAL ROUTINE EXPENSES</v>
      </c>
      <c r="E75" s="1518">
        <f>Schedule_G!D265</f>
        <v>0</v>
      </c>
      <c r="F75" s="1518">
        <f>Schedule_G!E265</f>
        <v>0</v>
      </c>
    </row>
    <row r="76" spans="1:6" ht="12.75">
      <c r="A76" t="str">
        <f>IF(_C901683&gt;0,"Correct","Error")</f>
        <v>Correct</v>
      </c>
      <c r="B76" t="s">
        <v>201</v>
      </c>
      <c r="C76" s="1518">
        <f>Schedule_G!B285</f>
        <v>217</v>
      </c>
      <c r="D76" s="1518" t="str">
        <f>Schedule_G!C285</f>
        <v>Total Current Nursing Home Sq. Footage (Attach Supporting Schedule(s) and Site Plan) Lines 209 to 214</v>
      </c>
      <c r="E76" s="1518"/>
      <c r="F76" s="1518"/>
    </row>
    <row r="77" spans="1:6" ht="12.75">
      <c r="A77" t="str">
        <f>IF(AND(_C006221&gt;0,_C000716&gt;0),"Correct",IF(AND(_C006221=0,_C000716=0),"Correct","Error"))</f>
        <v>Correct</v>
      </c>
      <c r="B77" t="s">
        <v>201</v>
      </c>
      <c r="C77" s="1518">
        <f>Schedule_G!B298</f>
        <v>220</v>
      </c>
      <c r="D77" s="1518">
        <f>Schedule_G!C298</f>
        <v>0</v>
      </c>
      <c r="E77" s="1518" t="str">
        <f>Schedule_G!D298</f>
        <v>Salaries and Wages</v>
      </c>
      <c r="F77" s="1518">
        <f>Schedule_G!E298</f>
        <v>6221</v>
      </c>
    </row>
    <row r="78" spans="1:6" ht="12.75">
      <c r="A78" t="str">
        <f>IF(AND(_C006241&gt;0,_C000724&gt;0),"Correct",IF(AND(_C006241=0,_C000724=0),"Correct","Error"))</f>
        <v>Correct</v>
      </c>
      <c r="B78" t="s">
        <v>201</v>
      </c>
      <c r="C78" s="1518">
        <f>Schedule_G!B306</f>
        <v>228</v>
      </c>
      <c r="D78" s="1518">
        <f>Schedule_G!C306</f>
        <v>0</v>
      </c>
      <c r="E78" s="1518" t="str">
        <f>Schedule_G!D306</f>
        <v>Salaries and Wages</v>
      </c>
      <c r="F78" s="1518">
        <f>Schedule_G!E306</f>
        <v>6241</v>
      </c>
    </row>
    <row r="79" spans="1:6" ht="12.75">
      <c r="A79" t="str">
        <f>IF(AND(_C006281&gt;0,_C000708&gt;0),"Correct",IF(AND(_C006281=0,_C000708=0),"Correct","Error"))</f>
        <v>Correct</v>
      </c>
      <c r="B79" t="s">
        <v>201</v>
      </c>
      <c r="C79" s="1518">
        <f>Schedule_G!B314</f>
        <v>236</v>
      </c>
      <c r="D79" s="1518">
        <f>Schedule_G!C314</f>
        <v>0</v>
      </c>
      <c r="E79" s="1518" t="str">
        <f>Schedule_G!D314</f>
        <v>Salaries and Wages</v>
      </c>
      <c r="F79" s="1518">
        <f>Schedule_G!E314</f>
        <v>6281</v>
      </c>
    </row>
    <row r="80" spans="1:6" ht="12.75">
      <c r="A80" t="str">
        <f>IF(AND(_C006291&gt;0,_C000732&gt;0),"Correct",IF(AND(_C006291=0,_C000732=0),"Correct","Error"))</f>
        <v>Correct</v>
      </c>
      <c r="B80" t="s">
        <v>201</v>
      </c>
      <c r="C80" s="1518">
        <f>Schedule_G!B322</f>
        <v>244</v>
      </c>
      <c r="D80" s="1518">
        <f>Schedule_G!C322</f>
        <v>0</v>
      </c>
      <c r="E80" s="1518" t="str">
        <f>Schedule_G!D322</f>
        <v>Salaries and Wages</v>
      </c>
      <c r="F80" s="1518">
        <f>Schedule_G!E322</f>
        <v>6291</v>
      </c>
    </row>
    <row r="81" spans="1:6" ht="12.75">
      <c r="A81" t="str">
        <f>IF(AND(_C511115&gt;0,_C000733&gt;0),"Correct",IF(AND(_C511115=0,_C000733=0),"Correct","Error"))</f>
        <v>Correct</v>
      </c>
      <c r="B81" t="s">
        <v>201</v>
      </c>
      <c r="C81" s="1518">
        <f>Schedule_G!B330</f>
        <v>252</v>
      </c>
      <c r="D81" s="1518">
        <f>Schedule_G!C330</f>
        <v>0</v>
      </c>
      <c r="E81" s="1518" t="str">
        <f>Schedule_G!D330</f>
        <v>Salaries and Wages</v>
      </c>
      <c r="F81" s="1518">
        <f>Schedule_G!E330</f>
        <v>5111.15</v>
      </c>
    </row>
    <row r="82" spans="1:6" ht="12.75">
      <c r="A82" t="str">
        <f>IF(AND(_C006321&gt;0,_C001580&gt;0),"Correct",IF(AND(_C006321=0,_C001580=0),"Correct","Error"))</f>
        <v>Correct</v>
      </c>
      <c r="B82" t="s">
        <v>201</v>
      </c>
      <c r="C82" s="1518">
        <f>Schedule_G!B338</f>
        <v>260</v>
      </c>
      <c r="D82" s="1518">
        <f>Schedule_G!C338</f>
        <v>0</v>
      </c>
      <c r="E82" s="1518" t="str">
        <f>Schedule_G!D338</f>
        <v>Salaries and Wages</v>
      </c>
      <c r="F82" s="1518">
        <f>Schedule_G!E338</f>
        <v>6321</v>
      </c>
    </row>
    <row r="83" spans="1:6" ht="12.75">
      <c r="A83" t="str">
        <f>IF(AND(_C007006&gt;0,_C007008&gt;0),"Correct",IF(AND(_C007006=0,_C007008=0),"Correct","Error"))</f>
        <v>Correct</v>
      </c>
      <c r="B83" t="s">
        <v>201</v>
      </c>
      <c r="C83" s="1518">
        <f>Schedule_G!B431</f>
        <v>332</v>
      </c>
      <c r="D83" s="1518" t="str">
        <f>Schedule_G!C431</f>
        <v>TOTAL EXPENSES</v>
      </c>
      <c r="E83" s="1518">
        <f>Schedule_G!D431</f>
        <v>0</v>
      </c>
      <c r="F83" s="1518">
        <f>Schedule_G!E431</f>
        <v>0</v>
      </c>
    </row>
    <row r="84" spans="1:4" ht="12.75">
      <c r="A84" t="str">
        <f>IF(_C001061=0,"Error","Correct")</f>
        <v>Correct</v>
      </c>
      <c r="B84" t="s">
        <v>560</v>
      </c>
      <c r="C84" s="1518">
        <f>Schedule_M!B21</f>
        <v>14</v>
      </c>
      <c r="D84" s="1518" t="str">
        <f>Schedule_M!C21</f>
        <v>TOTAL</v>
      </c>
    </row>
    <row r="85" spans="1:4" ht="12.75">
      <c r="A85" t="e">
        <f>IF(ABS(_C000673-_C001022-_C001035)&lt;0.999,"Correct","Error")</f>
        <v>#VALUE!</v>
      </c>
      <c r="B85" t="s">
        <v>560</v>
      </c>
      <c r="C85" s="1518">
        <f>Schedule_M!B21</f>
        <v>14</v>
      </c>
      <c r="D85" t="str">
        <f>Schedule_M!C21</f>
        <v>TOTAL</v>
      </c>
    </row>
    <row r="86" spans="1:4" ht="12.75">
      <c r="A86" t="e">
        <f>IF(ABS(Schedule_M!G21-Schedule_M!H21-Schedule_M!I21)&lt;0.999,"Correct","Error")</f>
        <v>#VALUE!</v>
      </c>
      <c r="B86" t="s">
        <v>560</v>
      </c>
      <c r="C86" s="1518">
        <f>Schedule_M!B21</f>
        <v>14</v>
      </c>
      <c r="D86" t="str">
        <f>Schedule_M!C21</f>
        <v>TOTAL</v>
      </c>
    </row>
    <row r="87" spans="1:3" ht="12.75">
      <c r="A87" t="str">
        <f>IF(AND(_C001022&gt;0,_C000343&gt;0),"Correct",IF(AND(_C001022=0,_C000343=0),"Correct","Error"))</f>
        <v>Correct</v>
      </c>
      <c r="B87" t="s">
        <v>688</v>
      </c>
      <c r="C87" s="1518" t="str">
        <f>Schedule_N!H27</f>
        <v>19.  NUMBER OF SWING BEDS</v>
      </c>
    </row>
    <row r="88" spans="1:4" ht="12.75">
      <c r="A88" t="str">
        <f>IF(_C000337&gt;0,"Correct","Error")</f>
        <v>Correct</v>
      </c>
      <c r="B88" t="s">
        <v>561</v>
      </c>
      <c r="C88" s="1518">
        <f>Schedule_N!B20</f>
        <v>13</v>
      </c>
      <c r="D88" s="1518" t="str">
        <f>Schedule_N!C20</f>
        <v>TOTAL</v>
      </c>
    </row>
    <row r="89" spans="1:4" ht="12.75">
      <c r="A89" t="str">
        <f>IF(_C000443&gt;0,"Correct","Error")</f>
        <v>Correct</v>
      </c>
      <c r="B89" t="s">
        <v>561</v>
      </c>
      <c r="C89" s="1518">
        <f>Schedule_N!B22</f>
        <v>14</v>
      </c>
      <c r="D89" s="1518" t="str">
        <f>Schedule_N!C22</f>
        <v>TOTAL LICENSED BEDS  </v>
      </c>
    </row>
    <row r="90" spans="1:4" ht="12.75">
      <c r="A90" t="e">
        <f>IF(ABS(_C000337+_C000391+_C000404+_C000417+_C000430+_C903656-_C773078)&lt;0.999,"Correct","Error")</f>
        <v>#VALUE!</v>
      </c>
      <c r="B90" t="s">
        <v>561</v>
      </c>
      <c r="C90" s="1518">
        <f>Schedule_N!B20</f>
        <v>13</v>
      </c>
      <c r="D90" s="1518" t="str">
        <f>Schedule_N!C20</f>
        <v>TOTAL</v>
      </c>
    </row>
    <row r="91" spans="1:4" ht="12.75">
      <c r="A91" t="str">
        <f>IF(AND(_C000431&gt;0,_C901550&gt;0),"Correct",IF(AND(_C000431=0,_C901550=0),"Correct","Error"))</f>
        <v>Correct</v>
      </c>
      <c r="B91" t="s">
        <v>561</v>
      </c>
      <c r="C91" s="1518">
        <f>Schedule_N!B8</f>
        <v>1</v>
      </c>
      <c r="D91" s="1518" t="str">
        <f>Schedule_N!C8</f>
        <v>JANUARY</v>
      </c>
    </row>
    <row r="92" spans="1:4" ht="12.75">
      <c r="A92" t="str">
        <f>IF(AND(_C000432&gt;0,_C901551&gt;0),"Correct",IF(AND(_C000432=0,_C901551=0),"Correct","Error"))</f>
        <v>Correct</v>
      </c>
      <c r="B92" t="s">
        <v>561</v>
      </c>
      <c r="C92" s="1518">
        <f>Schedule_N!B9</f>
        <v>2</v>
      </c>
      <c r="D92" s="1518" t="str">
        <f>Schedule_N!C9</f>
        <v>FEBRUARY</v>
      </c>
    </row>
    <row r="93" spans="1:4" ht="12.75">
      <c r="A93" t="str">
        <f>IF(AND(_C000433&gt;0,_C901552&gt;0),"Correct",IF(AND(_C000433=0,_C901552=0),"Correct","Error"))</f>
        <v>Correct</v>
      </c>
      <c r="B93" t="s">
        <v>561</v>
      </c>
      <c r="C93" s="1518">
        <f>Schedule_N!B10</f>
        <v>3</v>
      </c>
      <c r="D93" s="1518" t="str">
        <f>Schedule_N!C10</f>
        <v>MARCH</v>
      </c>
    </row>
    <row r="94" spans="1:4" ht="12.75">
      <c r="A94" t="str">
        <f>IF(AND(_C000434&gt;0,_C901553&gt;0),"Correct",IF(AND(_C000434=0,_C901553=0),"Correct","Error"))</f>
        <v>Correct</v>
      </c>
      <c r="B94" t="s">
        <v>561</v>
      </c>
      <c r="C94" s="1518">
        <f>Schedule_N!B11</f>
        <v>4</v>
      </c>
      <c r="D94" s="1518" t="str">
        <f>Schedule_N!C11</f>
        <v>APRIL</v>
      </c>
    </row>
    <row r="95" spans="1:4" ht="12.75">
      <c r="A95" t="str">
        <f>IF(AND(_C000435&gt;0,_C901554&gt;0),"Correct",IF(AND(_C000435=0,_C901554=0),"Correct","Error"))</f>
        <v>Correct</v>
      </c>
      <c r="B95" t="s">
        <v>561</v>
      </c>
      <c r="C95" s="1518">
        <f>Schedule_N!B12</f>
        <v>5</v>
      </c>
      <c r="D95" s="1518" t="str">
        <f>Schedule_N!C12</f>
        <v>MAY</v>
      </c>
    </row>
    <row r="96" spans="1:4" ht="12.75">
      <c r="A96" t="str">
        <f>IF(AND(_C000436&gt;0,_C901555&gt;0),"Correct",IF(AND(_C000436=0,_C901555=0),"Correct","Error"))</f>
        <v>Correct</v>
      </c>
      <c r="B96" t="s">
        <v>561</v>
      </c>
      <c r="C96" s="1518">
        <f>Schedule_N!B13</f>
        <v>6</v>
      </c>
      <c r="D96" s="1518" t="str">
        <f>Schedule_N!C13</f>
        <v>JUNE</v>
      </c>
    </row>
    <row r="97" spans="1:4" ht="12.75">
      <c r="A97" t="str">
        <f>IF(AND(_C000437&gt;0,_C901556&gt;0),"Correct",IF(AND(_C000437=0,_C901556=0),"Correct","Error"))</f>
        <v>Correct</v>
      </c>
      <c r="B97" t="s">
        <v>561</v>
      </c>
      <c r="C97" s="1518">
        <f>Schedule_N!B14</f>
        <v>7</v>
      </c>
      <c r="D97" s="1518" t="str">
        <f>Schedule_N!C14</f>
        <v>JULY</v>
      </c>
    </row>
    <row r="98" spans="1:4" ht="12.75">
      <c r="A98" t="str">
        <f>IF(AND(_C000438&gt;0,_C901557&gt;0),"Correct",IF(AND(_C000438=0,_C901557=0),"Correct","Error"))</f>
        <v>Correct</v>
      </c>
      <c r="B98" t="s">
        <v>561</v>
      </c>
      <c r="C98" s="1518">
        <f>Schedule_N!B15</f>
        <v>8</v>
      </c>
      <c r="D98" s="1518" t="str">
        <f>Schedule_N!C15</f>
        <v>AUGUST</v>
      </c>
    </row>
    <row r="99" spans="1:4" ht="12.75">
      <c r="A99" t="str">
        <f>IF(AND(_C000439&gt;0,_C901558&gt;0),"Correct",IF(AND(_C000439=0,_C901558=0),"Correct","Error"))</f>
        <v>Correct</v>
      </c>
      <c r="B99" t="s">
        <v>561</v>
      </c>
      <c r="C99" s="1518">
        <f>Schedule_N!B16</f>
        <v>9</v>
      </c>
      <c r="D99" s="1518" t="str">
        <f>Schedule_N!C16</f>
        <v>SEPTEMBER</v>
      </c>
    </row>
    <row r="100" spans="1:4" ht="12.75">
      <c r="A100" t="str">
        <f>IF(AND(_C000440&gt;0,_C901559&gt;0),"Correct",IF(AND(_C000440=0,_C901559=0),"Correct","Error"))</f>
        <v>Correct</v>
      </c>
      <c r="B100" t="s">
        <v>561</v>
      </c>
      <c r="C100" s="1518">
        <f>Schedule_N!B17</f>
        <v>10</v>
      </c>
      <c r="D100" s="1518" t="str">
        <f>Schedule_N!C17</f>
        <v>OCTOBER</v>
      </c>
    </row>
    <row r="101" spans="1:4" ht="12.75">
      <c r="A101" t="str">
        <f>IF(AND(_C000441&gt;0,_C901560&gt;0),"Correct",IF(AND(_C000441=0,_C901560=0),"Correct","Error"))</f>
        <v>Correct</v>
      </c>
      <c r="B101" t="s">
        <v>561</v>
      </c>
      <c r="C101" s="1518">
        <f>Schedule_N!B18</f>
        <v>11</v>
      </c>
      <c r="D101" s="1518" t="str">
        <f>Schedule_N!C18</f>
        <v>NOVEMBER</v>
      </c>
    </row>
    <row r="102" spans="1:4" ht="12.75">
      <c r="A102" t="str">
        <f>IF(AND(_C000442&gt;0,_C901561&gt;0),"Correct",IF(AND(_C000442=0,_C901561=0),"Correct","Error"))</f>
        <v>Correct</v>
      </c>
      <c r="B102" t="s">
        <v>561</v>
      </c>
      <c r="C102" s="1518">
        <f>Schedule_N!B19</f>
        <v>12</v>
      </c>
      <c r="D102" s="1518" t="str">
        <f>Schedule_N!C19</f>
        <v>DECEMBER</v>
      </c>
    </row>
    <row r="103" spans="1:4" ht="12.75">
      <c r="A103" t="e">
        <f>IF(ABS(_C000449+_C000503-_C000469)&lt;0.999,"Correct","Error")</f>
        <v>#VALUE!</v>
      </c>
      <c r="B103" t="s">
        <v>471</v>
      </c>
      <c r="C103" s="1518">
        <f>'Schedule_O '!B11</f>
        <v>3</v>
      </c>
      <c r="D103" s="1518" t="str">
        <f>'Schedule_O '!C11</f>
        <v>TOTAL</v>
      </c>
    </row>
    <row r="104" spans="1:4" ht="12.75">
      <c r="A104" t="str">
        <f>IF(_C000472="","Error","Correct")</f>
        <v>Correct</v>
      </c>
      <c r="B104" t="s">
        <v>471</v>
      </c>
      <c r="C104" s="1521">
        <f>'Schedule_O '!B15</f>
        <v>4</v>
      </c>
      <c r="D104" s="1521" t="str">
        <f>'Schedule_O '!C15</f>
        <v>Effective Date</v>
      </c>
    </row>
    <row r="105" spans="1:4" ht="12.75">
      <c r="A105" t="str">
        <f>IF(_C000508&lt;0,"Error","Correct")</f>
        <v>Correct</v>
      </c>
      <c r="B105" t="s">
        <v>471</v>
      </c>
      <c r="C105" s="1521">
        <f>'Schedule_O '!B25</f>
        <v>14</v>
      </c>
      <c r="D105" s="1521" t="str">
        <f>'Schedule_O '!C25</f>
        <v>TOTAL</v>
      </c>
    </row>
    <row r="106" ht="12.75">
      <c r="D106" s="1518"/>
    </row>
  </sheetData>
  <sheetProtection password="EE7C"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2:M207"/>
  <sheetViews>
    <sheetView tabSelected="1" workbookViewId="0" topLeftCell="A1">
      <selection activeCell="S20" sqref="S20"/>
    </sheetView>
  </sheetViews>
  <sheetFormatPr defaultColWidth="9.140625" defaultRowHeight="12.75"/>
  <cols>
    <col min="1" max="1" width="4.140625" style="1" customWidth="1"/>
    <col min="2" max="2" width="12.28125" style="1" customWidth="1"/>
    <col min="3" max="3" width="12.57421875" style="1" customWidth="1"/>
    <col min="4" max="4" width="22.57421875" style="1" customWidth="1"/>
    <col min="5" max="5" width="10.00390625" style="1" customWidth="1"/>
    <col min="6" max="6" width="6.8515625" style="1" customWidth="1"/>
    <col min="7" max="7" width="10.8515625" style="1" customWidth="1"/>
    <col min="8" max="8" width="15.00390625" style="1" customWidth="1"/>
    <col min="9" max="9" width="11.8515625" style="1" customWidth="1"/>
    <col min="10" max="10" width="32.57421875" style="1" customWidth="1"/>
    <col min="11" max="11" width="4.140625" style="1" customWidth="1"/>
    <col min="12" max="16384" width="9.140625" style="1" customWidth="1"/>
  </cols>
  <sheetData>
    <row r="1" ht="6.75" customHeight="1"/>
    <row r="2" spans="1:11" ht="15.75">
      <c r="A2" s="2" t="s">
        <v>66</v>
      </c>
      <c r="B2" s="3"/>
      <c r="C2" s="3"/>
      <c r="D2" s="3"/>
      <c r="E2" s="3"/>
      <c r="F2" s="3"/>
      <c r="G2" s="3"/>
      <c r="H2" s="3"/>
      <c r="I2" s="3"/>
      <c r="J2" s="3"/>
      <c r="K2" s="3"/>
    </row>
    <row r="3" spans="1:11" ht="18">
      <c r="A3" s="4" t="s">
        <v>714</v>
      </c>
      <c r="B3" s="3"/>
      <c r="C3" s="3"/>
      <c r="D3" s="3"/>
      <c r="E3" s="3"/>
      <c r="F3" s="3"/>
      <c r="G3" s="3"/>
      <c r="H3" s="3"/>
      <c r="I3" s="3"/>
      <c r="J3" s="3"/>
      <c r="K3" s="3"/>
    </row>
    <row r="4" spans="1:11" ht="15.75">
      <c r="A4" s="2" t="s">
        <v>67</v>
      </c>
      <c r="B4" s="3"/>
      <c r="C4" s="3"/>
      <c r="D4" s="3"/>
      <c r="E4" s="3"/>
      <c r="F4" s="3"/>
      <c r="G4" s="3"/>
      <c r="H4" s="3"/>
      <c r="I4" s="3"/>
      <c r="J4" s="3"/>
      <c r="K4" s="3"/>
    </row>
    <row r="5" ht="6.75" customHeight="1"/>
    <row r="6" spans="2:10" ht="15" customHeight="1" thickBot="1">
      <c r="B6" s="816" t="s">
        <v>68</v>
      </c>
      <c r="C6" s="816"/>
      <c r="D6" s="816"/>
      <c r="E6" s="816"/>
      <c r="F6" s="816"/>
      <c r="G6" s="816"/>
      <c r="H6" s="816"/>
      <c r="I6" s="816"/>
      <c r="J6" s="816"/>
    </row>
    <row r="7" spans="2:10" s="6" customFormat="1" ht="11.25">
      <c r="B7" s="7" t="s">
        <v>69</v>
      </c>
      <c r="C7" s="8"/>
      <c r="D7" s="8"/>
      <c r="E7" s="8"/>
      <c r="F7" s="8"/>
      <c r="G7" s="9" t="s">
        <v>567</v>
      </c>
      <c r="H7" s="8"/>
      <c r="I7" s="9" t="s">
        <v>568</v>
      </c>
      <c r="J7" s="10"/>
    </row>
    <row r="8" spans="2:12" ht="18.75">
      <c r="B8" s="1025" t="s">
        <v>5549</v>
      </c>
      <c r="C8" s="12"/>
      <c r="D8" s="12"/>
      <c r="E8" s="12"/>
      <c r="F8" s="12"/>
      <c r="G8" s="1757" t="s">
        <v>6396</v>
      </c>
      <c r="H8" s="1758"/>
      <c r="I8" s="13" t="s">
        <v>5551</v>
      </c>
      <c r="J8" s="14"/>
      <c r="L8" s="15"/>
    </row>
    <row r="9" spans="2:10" s="6" customFormat="1" ht="11.25">
      <c r="B9" s="16" t="s">
        <v>569</v>
      </c>
      <c r="C9" s="17"/>
      <c r="D9" s="17"/>
      <c r="E9" s="17"/>
      <c r="F9" s="17" t="s">
        <v>70</v>
      </c>
      <c r="G9" s="17"/>
      <c r="H9" s="17" t="s">
        <v>71</v>
      </c>
      <c r="I9" s="18" t="s">
        <v>570</v>
      </c>
      <c r="J9" s="19"/>
    </row>
    <row r="10" spans="2:10" ht="15.75">
      <c r="B10" s="11" t="s">
        <v>5553</v>
      </c>
      <c r="C10" s="12"/>
      <c r="D10" s="12"/>
      <c r="E10" s="12"/>
      <c r="F10" s="20" t="s">
        <v>5555</v>
      </c>
      <c r="G10" s="12"/>
      <c r="H10" s="21" t="s">
        <v>5557</v>
      </c>
      <c r="I10" s="13" t="s">
        <v>6400</v>
      </c>
      <c r="J10" s="14"/>
    </row>
    <row r="11" spans="2:10" s="6" customFormat="1" ht="11.25">
      <c r="B11" s="16" t="s">
        <v>571</v>
      </c>
      <c r="C11" s="17"/>
      <c r="D11" s="17"/>
      <c r="E11" s="17"/>
      <c r="F11" s="17" t="s">
        <v>70</v>
      </c>
      <c r="G11" s="17"/>
      <c r="H11" s="17" t="s">
        <v>71</v>
      </c>
      <c r="I11" s="18" t="s">
        <v>572</v>
      </c>
      <c r="J11" s="19"/>
    </row>
    <row r="12" spans="2:10" ht="15.75">
      <c r="B12" s="11" t="s">
        <v>6238</v>
      </c>
      <c r="C12" s="12"/>
      <c r="D12" s="12"/>
      <c r="E12" s="12"/>
      <c r="F12" s="20" t="s">
        <v>6240</v>
      </c>
      <c r="G12" s="12"/>
      <c r="H12" s="21" t="s">
        <v>6242</v>
      </c>
      <c r="I12" s="13" t="s">
        <v>6244</v>
      </c>
      <c r="J12" s="14"/>
    </row>
    <row r="13" spans="2:10" s="6" customFormat="1" ht="11.25">
      <c r="B13" s="16" t="s">
        <v>573</v>
      </c>
      <c r="C13" s="17"/>
      <c r="D13" s="17"/>
      <c r="E13" s="1007"/>
      <c r="F13" s="17" t="s">
        <v>574</v>
      </c>
      <c r="G13" s="17"/>
      <c r="H13" s="17"/>
      <c r="I13" s="18" t="s">
        <v>575</v>
      </c>
      <c r="J13" s="19"/>
    </row>
    <row r="14" spans="2:10" ht="15.75">
      <c r="B14" s="11" t="s">
        <v>5563</v>
      </c>
      <c r="C14" s="12"/>
      <c r="D14" s="12"/>
      <c r="E14" s="1008"/>
      <c r="F14" s="1005" t="s">
        <v>5559</v>
      </c>
      <c r="G14" s="1006"/>
      <c r="H14" s="1006"/>
      <c r="I14" s="13" t="s">
        <v>5561</v>
      </c>
      <c r="J14" s="14"/>
    </row>
    <row r="15" spans="2:10" s="6" customFormat="1" ht="11.25">
      <c r="B15" s="16" t="s">
        <v>576</v>
      </c>
      <c r="C15" s="17"/>
      <c r="D15" s="17"/>
      <c r="E15" s="17"/>
      <c r="F15" s="1007"/>
      <c r="G15" s="17" t="s">
        <v>577</v>
      </c>
      <c r="H15" s="17"/>
      <c r="I15" s="1268" t="s">
        <v>578</v>
      </c>
      <c r="J15" s="19"/>
    </row>
    <row r="16" spans="2:10" ht="15.75">
      <c r="B16" s="11" t="s">
        <v>5567</v>
      </c>
      <c r="C16" s="12"/>
      <c r="D16" s="12"/>
      <c r="E16" s="12"/>
      <c r="F16" s="1008"/>
      <c r="G16" s="20" t="s">
        <v>5569</v>
      </c>
      <c r="H16" s="12"/>
      <c r="I16" s="13" t="s">
        <v>5565</v>
      </c>
      <c r="J16" s="14"/>
    </row>
    <row r="17" spans="2:10" s="6" customFormat="1" ht="11.25">
      <c r="B17" s="16" t="s">
        <v>579</v>
      </c>
      <c r="C17" s="17"/>
      <c r="D17" s="17"/>
      <c r="E17" s="17"/>
      <c r="F17" s="17" t="s">
        <v>70</v>
      </c>
      <c r="G17" s="17"/>
      <c r="H17" s="17" t="s">
        <v>72</v>
      </c>
      <c r="I17" s="17"/>
      <c r="J17" s="19" t="s">
        <v>71</v>
      </c>
    </row>
    <row r="18" spans="2:10" ht="15.75">
      <c r="B18" s="11" t="s">
        <v>5571</v>
      </c>
      <c r="C18" s="12"/>
      <c r="D18" s="12"/>
      <c r="E18" s="12"/>
      <c r="F18" s="20" t="s">
        <v>5573</v>
      </c>
      <c r="G18" s="12"/>
      <c r="H18" s="20" t="s">
        <v>5575</v>
      </c>
      <c r="I18" s="12"/>
      <c r="J18" s="22" t="s">
        <v>5577</v>
      </c>
    </row>
    <row r="19" spans="2:10" s="6" customFormat="1" ht="11.25">
      <c r="B19" s="16" t="s">
        <v>580</v>
      </c>
      <c r="C19" s="17"/>
      <c r="D19" s="17"/>
      <c r="E19" s="17"/>
      <c r="F19" s="17"/>
      <c r="G19" s="18" t="s">
        <v>581</v>
      </c>
      <c r="H19" s="17"/>
      <c r="I19" s="17"/>
      <c r="J19" s="19"/>
    </row>
    <row r="20" spans="2:10" ht="15.75">
      <c r="B20" s="11" t="s">
        <v>5579</v>
      </c>
      <c r="C20" s="12"/>
      <c r="D20" s="12"/>
      <c r="E20" s="12"/>
      <c r="F20" s="12"/>
      <c r="G20" s="13" t="s">
        <v>5581</v>
      </c>
      <c r="H20" s="12"/>
      <c r="I20" s="12"/>
      <c r="J20" s="14"/>
    </row>
    <row r="21" spans="2:10" s="6" customFormat="1" ht="11.25">
      <c r="B21" s="16" t="s">
        <v>582</v>
      </c>
      <c r="C21" s="17"/>
      <c r="D21" s="17"/>
      <c r="E21" s="17"/>
      <c r="F21" s="17" t="s">
        <v>70</v>
      </c>
      <c r="G21" s="17"/>
      <c r="H21" s="17" t="s">
        <v>72</v>
      </c>
      <c r="I21" s="17"/>
      <c r="J21" s="19" t="s">
        <v>71</v>
      </c>
    </row>
    <row r="22" spans="2:10" ht="15.75">
      <c r="B22" s="11" t="s">
        <v>5583</v>
      </c>
      <c r="C22" s="12"/>
      <c r="D22" s="12"/>
      <c r="E22" s="12"/>
      <c r="F22" s="20" t="s">
        <v>5585</v>
      </c>
      <c r="G22" s="12"/>
      <c r="H22" s="20" t="s">
        <v>5587</v>
      </c>
      <c r="I22" s="23"/>
      <c r="J22" s="22" t="s">
        <v>5589</v>
      </c>
    </row>
    <row r="23" spans="2:10" s="6" customFormat="1" ht="11.25">
      <c r="B23" s="16" t="s">
        <v>583</v>
      </c>
      <c r="C23" s="17"/>
      <c r="D23" s="17"/>
      <c r="E23" s="17"/>
      <c r="F23" s="17"/>
      <c r="G23" s="18" t="s">
        <v>584</v>
      </c>
      <c r="H23" s="17"/>
      <c r="I23" s="18" t="s">
        <v>585</v>
      </c>
      <c r="J23" s="19"/>
    </row>
    <row r="24" spans="2:10" ht="15.75">
      <c r="B24" s="954" t="s">
        <v>5591</v>
      </c>
      <c r="C24" s="12"/>
      <c r="D24" s="12"/>
      <c r="E24" s="12"/>
      <c r="F24" s="12"/>
      <c r="G24" s="13" t="s">
        <v>5593</v>
      </c>
      <c r="H24" s="12"/>
      <c r="I24" s="13" t="s">
        <v>5595</v>
      </c>
      <c r="J24" s="14"/>
    </row>
    <row r="25" spans="2:10" s="6" customFormat="1" ht="9.75" customHeight="1">
      <c r="B25" s="16" t="s">
        <v>586</v>
      </c>
      <c r="C25" s="17"/>
      <c r="D25" s="17"/>
      <c r="E25" s="17"/>
      <c r="F25" s="17"/>
      <c r="G25" s="18" t="s">
        <v>587</v>
      </c>
      <c r="H25" s="17"/>
      <c r="I25" s="17"/>
      <c r="J25" s="19"/>
    </row>
    <row r="26" spans="2:10" ht="15.75" customHeight="1">
      <c r="B26" s="11" t="s">
        <v>5597</v>
      </c>
      <c r="C26" s="12"/>
      <c r="D26" s="12"/>
      <c r="E26" s="12"/>
      <c r="F26" s="12"/>
      <c r="G26" s="13" t="s">
        <v>5599</v>
      </c>
      <c r="H26" s="12"/>
      <c r="I26" s="12"/>
      <c r="J26" s="14"/>
    </row>
    <row r="27" spans="2:10" ht="10.5" customHeight="1">
      <c r="B27" s="24" t="s">
        <v>588</v>
      </c>
      <c r="C27" s="25"/>
      <c r="D27" s="26"/>
      <c r="E27" s="27" t="s">
        <v>589</v>
      </c>
      <c r="F27" s="27"/>
      <c r="G27" s="1267"/>
      <c r="H27" s="1266"/>
      <c r="I27" s="27" t="s">
        <v>590</v>
      </c>
      <c r="J27" s="28"/>
    </row>
    <row r="28" spans="2:10" ht="15.75" customHeight="1" thickBot="1">
      <c r="B28" s="29" t="s">
        <v>6232</v>
      </c>
      <c r="C28" s="30"/>
      <c r="D28" s="31"/>
      <c r="E28" s="32" t="s">
        <v>6234</v>
      </c>
      <c r="F28" s="30"/>
      <c r="G28" s="1024"/>
      <c r="H28" s="1271"/>
      <c r="I28" s="32" t="s">
        <v>6236</v>
      </c>
      <c r="J28" s="33"/>
    </row>
    <row r="29" ht="6" customHeight="1"/>
    <row r="30" spans="2:10" ht="15" customHeight="1" thickBot="1">
      <c r="B30" s="816" t="s">
        <v>73</v>
      </c>
      <c r="C30" s="816"/>
      <c r="D30" s="816"/>
      <c r="E30" s="816"/>
      <c r="F30" s="816"/>
      <c r="G30" s="816"/>
      <c r="H30" s="816"/>
      <c r="I30" s="816"/>
      <c r="J30" s="816"/>
    </row>
    <row r="31" spans="2:10" s="6" customFormat="1" ht="11.25">
      <c r="B31" s="34" t="s">
        <v>74</v>
      </c>
      <c r="C31" s="35"/>
      <c r="D31" s="35"/>
      <c r="E31" s="35"/>
      <c r="F31" s="35"/>
      <c r="G31" s="35"/>
      <c r="H31" s="35"/>
      <c r="I31" s="35"/>
      <c r="J31" s="36"/>
    </row>
    <row r="32" spans="2:10" s="6" customFormat="1" ht="11.25">
      <c r="B32" s="37" t="s">
        <v>75</v>
      </c>
      <c r="C32" s="38"/>
      <c r="D32" s="38"/>
      <c r="E32" s="38"/>
      <c r="F32" s="38"/>
      <c r="G32" s="38"/>
      <c r="H32" s="38"/>
      <c r="I32" s="38"/>
      <c r="J32" s="39"/>
    </row>
    <row r="33" spans="2:10" ht="6" customHeight="1">
      <c r="B33" s="40"/>
      <c r="C33" s="41"/>
      <c r="D33" s="41"/>
      <c r="E33" s="41"/>
      <c r="F33" s="41"/>
      <c r="G33" s="41"/>
      <c r="H33" s="41"/>
      <c r="I33" s="41"/>
      <c r="J33" s="42"/>
    </row>
    <row r="34" spans="2:10" s="43" customFormat="1" ht="12.75">
      <c r="B34" s="44" t="s">
        <v>76</v>
      </c>
      <c r="C34" s="1177"/>
      <c r="D34" s="1055"/>
      <c r="E34" s="45"/>
      <c r="F34" s="45"/>
      <c r="G34" s="45"/>
      <c r="H34" s="45"/>
      <c r="I34" s="45"/>
      <c r="J34" s="46"/>
    </row>
    <row r="35" spans="2:10" s="43" customFormat="1" ht="15.75">
      <c r="B35" s="47" t="s">
        <v>77</v>
      </c>
      <c r="C35" s="48"/>
      <c r="D35" s="49"/>
      <c r="E35" s="45"/>
      <c r="F35" s="45"/>
      <c r="G35" s="45"/>
      <c r="H35" s="45"/>
      <c r="I35" s="45"/>
      <c r="J35" s="46"/>
    </row>
    <row r="36" spans="2:10" ht="16.5" customHeight="1">
      <c r="B36" s="1053" t="s">
        <v>78</v>
      </c>
      <c r="C36" s="50"/>
      <c r="D36" s="50"/>
      <c r="E36" s="50"/>
      <c r="F36" s="50"/>
      <c r="G36" s="50"/>
      <c r="H36" s="50"/>
      <c r="I36" s="50"/>
      <c r="J36" s="51"/>
    </row>
    <row r="37" spans="2:10" ht="15.75">
      <c r="B37" s="1054" t="s">
        <v>79</v>
      </c>
      <c r="C37" s="41"/>
      <c r="D37" s="41"/>
      <c r="E37" s="41"/>
      <c r="F37" s="41"/>
      <c r="G37" s="41"/>
      <c r="H37" s="41"/>
      <c r="I37" s="41"/>
      <c r="J37" s="42"/>
    </row>
    <row r="38" spans="2:10" s="43" customFormat="1" ht="15">
      <c r="B38" s="52" t="str">
        <f>"and supporting schedules prepared for "&amp;B8&amp;" for the report period"</f>
        <v>and supporting schedules prepared for _M000001 for the report period</v>
      </c>
      <c r="C38" s="45"/>
      <c r="D38" s="45"/>
      <c r="E38" s="45"/>
      <c r="F38" s="45"/>
      <c r="G38" s="45"/>
      <c r="H38" s="45"/>
      <c r="I38" s="45"/>
      <c r="J38" s="46"/>
    </row>
    <row r="39" spans="2:10" s="53" customFormat="1" ht="15.75">
      <c r="B39" s="54" t="s">
        <v>80</v>
      </c>
      <c r="C39" s="927" t="s">
        <v>783</v>
      </c>
      <c r="D39" s="55"/>
      <c r="E39" s="55"/>
      <c r="F39" s="1272"/>
      <c r="G39" s="1273" t="s">
        <v>81</v>
      </c>
      <c r="H39" s="1274" t="s">
        <v>785</v>
      </c>
      <c r="I39" s="1272"/>
      <c r="J39" s="57" t="s">
        <v>82</v>
      </c>
    </row>
    <row r="40" spans="2:10" s="53" customFormat="1" ht="15">
      <c r="B40" s="1054" t="s">
        <v>754</v>
      </c>
      <c r="C40" s="56"/>
      <c r="D40" s="56"/>
      <c r="E40" s="56"/>
      <c r="F40" s="56"/>
      <c r="G40" s="56"/>
      <c r="H40" s="56"/>
      <c r="I40" s="56"/>
      <c r="J40" s="57"/>
    </row>
    <row r="41" spans="2:10" s="53" customFormat="1" ht="15">
      <c r="B41" s="54" t="s">
        <v>755</v>
      </c>
      <c r="C41" s="56"/>
      <c r="D41" s="56"/>
      <c r="E41" s="56"/>
      <c r="F41" s="56"/>
      <c r="G41" s="56"/>
      <c r="H41" s="56"/>
      <c r="I41" s="56"/>
      <c r="J41" s="57"/>
    </row>
    <row r="42" spans="2:10" s="53" customFormat="1" ht="15">
      <c r="B42" s="54" t="s">
        <v>756</v>
      </c>
      <c r="C42" s="56"/>
      <c r="D42" s="56"/>
      <c r="E42" s="56"/>
      <c r="F42" s="56"/>
      <c r="G42" s="56"/>
      <c r="H42" s="56"/>
      <c r="I42" s="56"/>
      <c r="J42" s="57"/>
    </row>
    <row r="43" spans="2:10" s="53" customFormat="1" ht="15">
      <c r="B43" s="54" t="s">
        <v>757</v>
      </c>
      <c r="C43" s="56"/>
      <c r="D43" s="56"/>
      <c r="E43" s="56"/>
      <c r="F43" s="56"/>
      <c r="G43" s="56"/>
      <c r="H43" s="56"/>
      <c r="I43" s="56"/>
      <c r="J43" s="57"/>
    </row>
    <row r="44" spans="2:10" s="53" customFormat="1" ht="15">
      <c r="B44" s="54"/>
      <c r="C44" s="56"/>
      <c r="D44" s="56"/>
      <c r="E44" s="56"/>
      <c r="F44" s="56"/>
      <c r="G44" s="56"/>
      <c r="H44" s="56"/>
      <c r="I44" s="56"/>
      <c r="J44" s="57"/>
    </row>
    <row r="45" spans="2:10" ht="15.75">
      <c r="B45" s="1013"/>
      <c r="C45" s="1014"/>
      <c r="D45" s="1014"/>
      <c r="E45" s="1014"/>
      <c r="F45" s="58"/>
      <c r="G45" s="23"/>
      <c r="H45" s="12"/>
      <c r="I45" s="12"/>
      <c r="J45" s="14"/>
    </row>
    <row r="46" spans="2:10" ht="13.5" customHeight="1">
      <c r="B46" s="59"/>
      <c r="C46" s="60"/>
      <c r="D46" s="1015"/>
      <c r="E46" s="61"/>
      <c r="F46" s="62"/>
      <c r="G46" s="1137" t="s">
        <v>267</v>
      </c>
      <c r="H46" s="1144"/>
      <c r="I46" s="1144"/>
      <c r="J46" s="1145"/>
    </row>
    <row r="47" spans="2:10" ht="14.25" customHeight="1">
      <c r="B47" s="1016"/>
      <c r="C47" s="1017"/>
      <c r="D47" s="1014"/>
      <c r="E47" s="61"/>
      <c r="F47" s="41"/>
      <c r="G47" s="1137" t="s">
        <v>268</v>
      </c>
      <c r="H47" s="1014"/>
      <c r="I47" s="1014"/>
      <c r="J47" s="1146"/>
    </row>
    <row r="48" spans="2:10" ht="18.75" customHeight="1">
      <c r="B48" s="1016"/>
      <c r="C48" s="1018"/>
      <c r="D48" s="1019"/>
      <c r="E48" s="1014"/>
      <c r="F48" s="41"/>
      <c r="G48" s="1090"/>
      <c r="H48" s="1138"/>
      <c r="I48" s="1138"/>
      <c r="J48" s="1139"/>
    </row>
    <row r="49" spans="2:10" ht="29.25" customHeight="1">
      <c r="B49" s="1013"/>
      <c r="C49" s="1020"/>
      <c r="D49" s="1021"/>
      <c r="E49" s="1020"/>
      <c r="F49" s="41"/>
      <c r="G49" s="1147" t="s">
        <v>269</v>
      </c>
      <c r="H49" s="1014"/>
      <c r="I49" s="1014"/>
      <c r="J49" s="1148"/>
    </row>
    <row r="50" spans="2:10" ht="15.75">
      <c r="B50" s="1022"/>
      <c r="C50" s="1014"/>
      <c r="D50" s="1014"/>
      <c r="E50" s="1014"/>
      <c r="F50" s="41"/>
      <c r="G50" s="1090"/>
      <c r="H50" s="1140"/>
      <c r="I50" s="1140"/>
      <c r="J50" s="1141"/>
    </row>
    <row r="51" spans="2:10" ht="15.75">
      <c r="B51" s="1013"/>
      <c r="C51" s="1014"/>
      <c r="D51" s="1021"/>
      <c r="E51" s="1018"/>
      <c r="F51" s="41"/>
      <c r="G51" s="1147" t="s">
        <v>270</v>
      </c>
      <c r="H51" s="1014"/>
      <c r="I51" s="1014"/>
      <c r="J51" s="1146"/>
    </row>
    <row r="52" spans="2:10" ht="16.5" thickBot="1">
      <c r="B52" s="1023"/>
      <c r="C52" s="1024"/>
      <c r="D52" s="1024"/>
      <c r="E52" s="1024"/>
      <c r="F52" s="30"/>
      <c r="G52" s="1149"/>
      <c r="H52" s="1150"/>
      <c r="I52" s="1150"/>
      <c r="J52" s="1151"/>
    </row>
    <row r="53" ht="6.75" customHeight="1" thickBot="1"/>
    <row r="54" spans="2:10" ht="15.75">
      <c r="B54" s="65"/>
      <c r="C54" s="66"/>
      <c r="D54" s="66"/>
      <c r="E54" s="67" t="s">
        <v>271</v>
      </c>
      <c r="F54" s="68" t="s">
        <v>272</v>
      </c>
      <c r="G54" s="66"/>
      <c r="H54" s="66"/>
      <c r="I54" s="66"/>
      <c r="J54" s="69"/>
    </row>
    <row r="55" spans="2:10" ht="15.75">
      <c r="B55" s="40"/>
      <c r="C55" s="41"/>
      <c r="D55" s="41"/>
      <c r="E55" s="41"/>
      <c r="F55" s="70" t="s">
        <v>651</v>
      </c>
      <c r="G55" s="41"/>
      <c r="H55" s="41"/>
      <c r="I55" s="41"/>
      <c r="J55" s="42"/>
    </row>
    <row r="56" spans="2:10" ht="15.75">
      <c r="B56" s="40"/>
      <c r="C56" s="41"/>
      <c r="D56" s="41"/>
      <c r="E56" s="41"/>
      <c r="F56" s="70" t="s">
        <v>273</v>
      </c>
      <c r="G56" s="41"/>
      <c r="H56" s="41"/>
      <c r="I56" s="41"/>
      <c r="J56" s="42"/>
    </row>
    <row r="57" spans="2:10" ht="15.75">
      <c r="B57" s="40"/>
      <c r="C57" s="41"/>
      <c r="D57" s="41"/>
      <c r="E57" s="41"/>
      <c r="F57" s="70" t="s">
        <v>274</v>
      </c>
      <c r="G57" s="41"/>
      <c r="H57" s="41"/>
      <c r="I57" s="41"/>
      <c r="J57" s="42"/>
    </row>
    <row r="58" spans="2:10" ht="16.5" thickBot="1">
      <c r="B58" s="64"/>
      <c r="C58" s="30"/>
      <c r="D58" s="30"/>
      <c r="E58" s="30"/>
      <c r="F58" s="71" t="s">
        <v>275</v>
      </c>
      <c r="G58" s="30"/>
      <c r="H58" s="30"/>
      <c r="I58" s="30"/>
      <c r="J58" s="33"/>
    </row>
    <row r="59" spans="2:5" ht="15.75">
      <c r="B59" s="72" t="s">
        <v>276</v>
      </c>
      <c r="C59" s="73" t="str">
        <f>_C000027</f>
        <v>_C000027</v>
      </c>
      <c r="D59" s="12"/>
      <c r="E59" s="12"/>
    </row>
    <row r="60" spans="2:6" ht="15.75">
      <c r="B60" s="72" t="s">
        <v>277</v>
      </c>
      <c r="C60" s="12" t="str">
        <f>+$I$8</f>
        <v>_M000002</v>
      </c>
      <c r="D60" s="12"/>
      <c r="E60" s="12"/>
      <c r="F60" s="1" t="str">
        <f>$A$3</f>
        <v>NURSING FACILITY 2017 COST REPORT</v>
      </c>
    </row>
    <row r="61" spans="2:5" ht="6" customHeight="1" thickBot="1">
      <c r="B61" s="72"/>
      <c r="C61" s="41"/>
      <c r="D61" s="41"/>
      <c r="E61" s="41"/>
    </row>
    <row r="62" spans="2:11" ht="22.5" customHeight="1" thickBot="1">
      <c r="B62" s="1765" t="s">
        <v>758</v>
      </c>
      <c r="C62" s="1766"/>
      <c r="D62" s="1766"/>
      <c r="E62" s="1766"/>
      <c r="F62" s="1766"/>
      <c r="G62" s="1766"/>
      <c r="H62" s="1766"/>
      <c r="I62" s="1766"/>
      <c r="J62" s="1767"/>
      <c r="K62" s="3"/>
    </row>
    <row r="63" spans="1:11" ht="15" customHeight="1">
      <c r="A63" s="2"/>
      <c r="B63" s="3"/>
      <c r="C63" s="3"/>
      <c r="D63" s="3"/>
      <c r="E63" s="3"/>
      <c r="F63" s="3"/>
      <c r="G63" s="3"/>
      <c r="H63" s="3"/>
      <c r="I63" s="3"/>
      <c r="J63" s="3"/>
      <c r="K63" s="3"/>
    </row>
    <row r="64" ht="7.5" customHeight="1"/>
    <row r="65" spans="2:10" ht="16.5" thickBot="1">
      <c r="B65" s="816" t="s">
        <v>278</v>
      </c>
      <c r="C65" s="816"/>
      <c r="D65" s="816"/>
      <c r="E65" s="816"/>
      <c r="F65" s="816"/>
      <c r="G65" s="816"/>
      <c r="H65" s="816"/>
      <c r="I65" s="816"/>
      <c r="J65" s="816"/>
    </row>
    <row r="66" spans="2:10" s="6" customFormat="1" ht="15" customHeight="1">
      <c r="B66" s="1269" t="s">
        <v>642</v>
      </c>
      <c r="C66" s="8"/>
      <c r="D66" s="8"/>
      <c r="E66" s="8"/>
      <c r="F66" s="8"/>
      <c r="G66" s="8"/>
      <c r="H66" s="8"/>
      <c r="I66" s="8"/>
      <c r="J66" s="10"/>
    </row>
    <row r="67" spans="2:10" s="6" customFormat="1" ht="16.5" customHeight="1">
      <c r="B67" s="1390" t="s">
        <v>636</v>
      </c>
      <c r="C67" s="63"/>
      <c r="D67" s="63"/>
      <c r="E67" s="75"/>
      <c r="F67" s="63"/>
      <c r="G67" s="75"/>
      <c r="H67" s="63"/>
      <c r="I67" s="75"/>
      <c r="J67" s="76"/>
    </row>
    <row r="68" spans="2:10" s="6" customFormat="1" ht="16.5" customHeight="1">
      <c r="B68" s="16"/>
      <c r="C68" s="63"/>
      <c r="D68" s="63"/>
      <c r="E68" s="75"/>
      <c r="F68" s="63"/>
      <c r="G68" s="75"/>
      <c r="H68" s="1275"/>
      <c r="I68" s="77"/>
      <c r="J68" s="78"/>
    </row>
    <row r="69" spans="2:10" s="79" customFormat="1" ht="4.5" customHeight="1">
      <c r="B69" s="74"/>
      <c r="C69" s="63"/>
      <c r="D69" s="63"/>
      <c r="E69" s="75"/>
      <c r="F69" s="63"/>
      <c r="G69" s="75"/>
      <c r="H69" s="63"/>
      <c r="I69" s="75"/>
      <c r="J69" s="76"/>
    </row>
    <row r="70" spans="2:10" s="80" customFormat="1" ht="16.5" customHeight="1">
      <c r="B70" s="81" t="s">
        <v>279</v>
      </c>
      <c r="C70" s="82"/>
      <c r="D70" s="82"/>
      <c r="E70" s="82"/>
      <c r="F70" s="82"/>
      <c r="G70" s="82"/>
      <c r="H70" s="82"/>
      <c r="I70" s="82"/>
      <c r="J70" s="83"/>
    </row>
    <row r="71" spans="2:10" s="6" customFormat="1" ht="11.25">
      <c r="B71" s="1270" t="s">
        <v>591</v>
      </c>
      <c r="C71" s="1007"/>
      <c r="D71" s="1262" t="s">
        <v>280</v>
      </c>
      <c r="E71" s="17"/>
      <c r="F71" s="17"/>
      <c r="G71" s="17"/>
      <c r="H71" s="1007"/>
      <c r="I71" s="1263" t="s">
        <v>281</v>
      </c>
      <c r="J71" s="19" t="s">
        <v>566</v>
      </c>
    </row>
    <row r="72" spans="2:10" ht="16.5" thickBot="1">
      <c r="B72" s="29" t="s">
        <v>5601</v>
      </c>
      <c r="C72" s="31"/>
      <c r="D72" s="32" t="s">
        <v>5603</v>
      </c>
      <c r="E72" s="30"/>
      <c r="F72" s="30"/>
      <c r="G72" s="30"/>
      <c r="H72" s="31"/>
      <c r="I72" s="1265" t="s">
        <v>5605</v>
      </c>
      <c r="J72" s="1264" t="s">
        <v>6398</v>
      </c>
    </row>
    <row r="73" ht="15" customHeight="1"/>
    <row r="74" ht="6" customHeight="1"/>
    <row r="75" spans="2:10" ht="16.5" thickBot="1">
      <c r="B75" s="816" t="s">
        <v>282</v>
      </c>
      <c r="C75" s="816"/>
      <c r="D75" s="816"/>
      <c r="E75" s="816"/>
      <c r="F75" s="816"/>
      <c r="G75" s="816"/>
      <c r="H75" s="816"/>
      <c r="I75" s="816"/>
      <c r="J75" s="816"/>
    </row>
    <row r="76" spans="2:10" s="6" customFormat="1" ht="11.25">
      <c r="B76" s="7" t="s">
        <v>283</v>
      </c>
      <c r="C76" s="8"/>
      <c r="D76" s="8"/>
      <c r="E76" s="8"/>
      <c r="F76" s="8"/>
      <c r="G76" s="8"/>
      <c r="H76" s="8"/>
      <c r="I76" s="8"/>
      <c r="J76" s="10"/>
    </row>
    <row r="77" spans="2:10" s="6" customFormat="1" ht="11.25">
      <c r="B77" s="86" t="s">
        <v>285</v>
      </c>
      <c r="C77" s="87"/>
      <c r="D77" s="87"/>
      <c r="E77" s="87"/>
      <c r="F77" s="87"/>
      <c r="G77" s="87"/>
      <c r="H77" s="87"/>
      <c r="I77" s="87"/>
      <c r="J77" s="88"/>
    </row>
    <row r="78" spans="2:10" s="6" customFormat="1" ht="11.25">
      <c r="B78" s="1270" t="s">
        <v>592</v>
      </c>
      <c r="C78" s="17"/>
      <c r="D78" s="17"/>
      <c r="E78" s="18" t="s">
        <v>280</v>
      </c>
      <c r="F78" s="17"/>
      <c r="G78" s="17"/>
      <c r="H78" s="89" t="s">
        <v>286</v>
      </c>
      <c r="I78" s="18" t="s">
        <v>287</v>
      </c>
      <c r="J78" s="84" t="s">
        <v>281</v>
      </c>
    </row>
    <row r="79" spans="2:10" ht="15.75">
      <c r="B79" s="11" t="s">
        <v>5607</v>
      </c>
      <c r="C79" s="12"/>
      <c r="D79" s="12"/>
      <c r="E79" s="90" t="s">
        <v>5609</v>
      </c>
      <c r="F79" s="12"/>
      <c r="G79" s="12"/>
      <c r="H79" s="13" t="s">
        <v>5611</v>
      </c>
      <c r="I79" s="91" t="s">
        <v>5613</v>
      </c>
      <c r="J79" s="92" t="s">
        <v>5615</v>
      </c>
    </row>
    <row r="80" spans="2:10" s="6" customFormat="1" ht="11.25">
      <c r="B80" s="1270" t="s">
        <v>593</v>
      </c>
      <c r="C80" s="17"/>
      <c r="D80" s="17"/>
      <c r="E80" s="18" t="s">
        <v>280</v>
      </c>
      <c r="F80" s="17"/>
      <c r="G80" s="17"/>
      <c r="H80" s="89" t="s">
        <v>286</v>
      </c>
      <c r="I80" s="18" t="s">
        <v>287</v>
      </c>
      <c r="J80" s="84" t="s">
        <v>281</v>
      </c>
    </row>
    <row r="81" spans="2:10" ht="15.75">
      <c r="B81" s="11" t="s">
        <v>5617</v>
      </c>
      <c r="C81" s="12"/>
      <c r="D81" s="12"/>
      <c r="E81" s="13" t="s">
        <v>5619</v>
      </c>
      <c r="F81" s="12"/>
      <c r="G81" s="12"/>
      <c r="H81" s="13" t="s">
        <v>5621</v>
      </c>
      <c r="I81" s="91" t="s">
        <v>5623</v>
      </c>
      <c r="J81" s="93" t="s">
        <v>5625</v>
      </c>
    </row>
    <row r="82" spans="2:10" s="6" customFormat="1" ht="11.25">
      <c r="B82" s="1270" t="s">
        <v>594</v>
      </c>
      <c r="C82" s="17"/>
      <c r="D82" s="17"/>
      <c r="E82" s="18" t="s">
        <v>280</v>
      </c>
      <c r="F82" s="17"/>
      <c r="G82" s="17"/>
      <c r="H82" s="89" t="s">
        <v>286</v>
      </c>
      <c r="I82" s="18" t="s">
        <v>287</v>
      </c>
      <c r="J82" s="84" t="s">
        <v>281</v>
      </c>
    </row>
    <row r="83" spans="2:10" ht="16.5" thickBot="1">
      <c r="B83" s="29" t="s">
        <v>5627</v>
      </c>
      <c r="C83" s="30"/>
      <c r="D83" s="30"/>
      <c r="E83" s="85" t="s">
        <v>5629</v>
      </c>
      <c r="F83" s="30"/>
      <c r="G83" s="30"/>
      <c r="H83" s="85" t="s">
        <v>5631</v>
      </c>
      <c r="I83" s="94" t="s">
        <v>5633</v>
      </c>
      <c r="J83" s="95" t="s">
        <v>5635</v>
      </c>
    </row>
    <row r="84" ht="6" customHeight="1"/>
    <row r="85" s="43" customFormat="1" ht="12.75">
      <c r="B85" s="96" t="s">
        <v>670</v>
      </c>
    </row>
    <row r="86" s="43" customFormat="1" ht="13.5" thickBot="1">
      <c r="B86" s="43" t="s">
        <v>288</v>
      </c>
    </row>
    <row r="87" spans="2:10" ht="16.5" customHeight="1" thickBot="1">
      <c r="B87" s="5"/>
      <c r="F87" s="97" t="s">
        <v>289</v>
      </c>
      <c r="G87" s="1" t="s">
        <v>637</v>
      </c>
      <c r="H87" s="61"/>
      <c r="I87" s="1396"/>
      <c r="J87" s="61"/>
    </row>
    <row r="88" ht="6" customHeight="1"/>
    <row r="89" ht="15" customHeight="1"/>
    <row r="90" spans="2:10" ht="16.5" thickBot="1">
      <c r="B90" s="816" t="s">
        <v>290</v>
      </c>
      <c r="C90" s="816"/>
      <c r="D90" s="816"/>
      <c r="E90" s="816"/>
      <c r="F90" s="816"/>
      <c r="G90" s="816"/>
      <c r="H90" s="816"/>
      <c r="I90" s="816"/>
      <c r="J90" s="816"/>
    </row>
    <row r="91" spans="2:10" s="6" customFormat="1" ht="11.25">
      <c r="B91" s="7" t="s">
        <v>291</v>
      </c>
      <c r="C91" s="8"/>
      <c r="D91" s="8"/>
      <c r="E91" s="8"/>
      <c r="F91" s="8"/>
      <c r="G91" s="8"/>
      <c r="H91" s="8"/>
      <c r="I91" s="8"/>
      <c r="J91" s="10"/>
    </row>
    <row r="92" spans="2:10" s="6" customFormat="1" ht="11.25">
      <c r="B92" s="98" t="s">
        <v>292</v>
      </c>
      <c r="C92" s="87"/>
      <c r="D92" s="87"/>
      <c r="E92" s="87"/>
      <c r="F92" s="87"/>
      <c r="G92" s="87"/>
      <c r="H92" s="87"/>
      <c r="I92" s="87"/>
      <c r="J92" s="88"/>
    </row>
    <row r="93" spans="2:10" s="6" customFormat="1" ht="11.25">
      <c r="B93" s="1270" t="s">
        <v>294</v>
      </c>
      <c r="C93" s="17"/>
      <c r="D93" s="17"/>
      <c r="E93" s="18" t="s">
        <v>280</v>
      </c>
      <c r="F93" s="17"/>
      <c r="G93" s="17"/>
      <c r="H93" s="18" t="s">
        <v>293</v>
      </c>
      <c r="I93" s="17"/>
      <c r="J93" s="84" t="s">
        <v>281</v>
      </c>
    </row>
    <row r="94" spans="2:10" ht="15.75">
      <c r="B94" s="11" t="s">
        <v>5638</v>
      </c>
      <c r="C94" s="12"/>
      <c r="D94" s="12"/>
      <c r="E94" s="13" t="s">
        <v>5640</v>
      </c>
      <c r="F94" s="12"/>
      <c r="G94" s="12"/>
      <c r="H94" s="13" t="s">
        <v>5642</v>
      </c>
      <c r="I94" s="12"/>
      <c r="J94" s="93" t="s">
        <v>5644</v>
      </c>
    </row>
    <row r="95" spans="2:10" s="6" customFormat="1" ht="11.25">
      <c r="B95" s="1270" t="s">
        <v>295</v>
      </c>
      <c r="C95" s="17"/>
      <c r="D95" s="17"/>
      <c r="E95" s="18" t="s">
        <v>280</v>
      </c>
      <c r="F95" s="17"/>
      <c r="G95" s="17"/>
      <c r="H95" s="18" t="s">
        <v>293</v>
      </c>
      <c r="I95" s="17"/>
      <c r="J95" s="84" t="s">
        <v>281</v>
      </c>
    </row>
    <row r="96" spans="2:10" ht="15.75">
      <c r="B96" s="11" t="s">
        <v>5646</v>
      </c>
      <c r="C96" s="12"/>
      <c r="D96" s="12"/>
      <c r="E96" s="13" t="s">
        <v>5648</v>
      </c>
      <c r="F96" s="12"/>
      <c r="G96" s="12"/>
      <c r="H96" s="13" t="s">
        <v>5650</v>
      </c>
      <c r="I96" s="12"/>
      <c r="J96" s="93" t="s">
        <v>5652</v>
      </c>
    </row>
    <row r="97" spans="2:10" s="6" customFormat="1" ht="11.25">
      <c r="B97" s="1270" t="s">
        <v>595</v>
      </c>
      <c r="C97" s="17"/>
      <c r="D97" s="17"/>
      <c r="E97" s="18" t="s">
        <v>280</v>
      </c>
      <c r="F97" s="17"/>
      <c r="G97" s="17"/>
      <c r="H97" s="18" t="s">
        <v>293</v>
      </c>
      <c r="I97" s="17"/>
      <c r="J97" s="84" t="s">
        <v>281</v>
      </c>
    </row>
    <row r="98" spans="2:10" ht="15.75">
      <c r="B98" s="11" t="s">
        <v>5654</v>
      </c>
      <c r="C98" s="12"/>
      <c r="D98" s="12"/>
      <c r="E98" s="13" t="s">
        <v>5656</v>
      </c>
      <c r="F98" s="12"/>
      <c r="G98" s="12"/>
      <c r="H98" s="13" t="s">
        <v>5658</v>
      </c>
      <c r="I98" s="12"/>
      <c r="J98" s="93" t="s">
        <v>5660</v>
      </c>
    </row>
    <row r="99" spans="2:10" s="6" customFormat="1" ht="11.25">
      <c r="B99" s="1270" t="s">
        <v>596</v>
      </c>
      <c r="C99" s="17"/>
      <c r="D99" s="17"/>
      <c r="E99" s="18" t="s">
        <v>280</v>
      </c>
      <c r="F99" s="17"/>
      <c r="G99" s="17"/>
      <c r="H99" s="18" t="s">
        <v>293</v>
      </c>
      <c r="I99" s="17"/>
      <c r="J99" s="84" t="s">
        <v>281</v>
      </c>
    </row>
    <row r="100" spans="2:10" ht="15.75">
      <c r="B100" s="11" t="s">
        <v>5662</v>
      </c>
      <c r="C100" s="12"/>
      <c r="D100" s="12"/>
      <c r="E100" s="13" t="s">
        <v>5664</v>
      </c>
      <c r="F100" s="12"/>
      <c r="G100" s="12"/>
      <c r="H100" s="13" t="s">
        <v>5666</v>
      </c>
      <c r="I100" s="12"/>
      <c r="J100" s="93" t="s">
        <v>5668</v>
      </c>
    </row>
    <row r="101" spans="2:10" s="6" customFormat="1" ht="11.25">
      <c r="B101" s="1270" t="s">
        <v>597</v>
      </c>
      <c r="C101" s="17"/>
      <c r="D101" s="17"/>
      <c r="E101" s="18" t="s">
        <v>280</v>
      </c>
      <c r="F101" s="17"/>
      <c r="G101" s="17"/>
      <c r="H101" s="18" t="s">
        <v>293</v>
      </c>
      <c r="I101" s="17"/>
      <c r="J101" s="84" t="s">
        <v>281</v>
      </c>
    </row>
    <row r="102" spans="2:10" ht="15.75">
      <c r="B102" s="11" t="s">
        <v>5670</v>
      </c>
      <c r="C102" s="12"/>
      <c r="D102" s="12"/>
      <c r="E102" s="13" t="s">
        <v>5672</v>
      </c>
      <c r="F102" s="12"/>
      <c r="G102" s="12"/>
      <c r="H102" s="13" t="s">
        <v>5674</v>
      </c>
      <c r="I102" s="12"/>
      <c r="J102" s="93" t="s">
        <v>5676</v>
      </c>
    </row>
    <row r="103" spans="2:10" s="6" customFormat="1" ht="11.25">
      <c r="B103" s="1270" t="s">
        <v>598</v>
      </c>
      <c r="C103" s="17"/>
      <c r="D103" s="17"/>
      <c r="E103" s="18" t="s">
        <v>280</v>
      </c>
      <c r="F103" s="17"/>
      <c r="G103" s="17"/>
      <c r="H103" s="18" t="s">
        <v>293</v>
      </c>
      <c r="I103" s="17"/>
      <c r="J103" s="84" t="s">
        <v>281</v>
      </c>
    </row>
    <row r="104" spans="2:10" ht="15.75">
      <c r="B104" s="11" t="s">
        <v>5678</v>
      </c>
      <c r="C104" s="12"/>
      <c r="D104" s="12"/>
      <c r="E104" s="13" t="s">
        <v>5680</v>
      </c>
      <c r="F104" s="12"/>
      <c r="G104" s="12"/>
      <c r="H104" s="13" t="s">
        <v>5682</v>
      </c>
      <c r="I104" s="12"/>
      <c r="J104" s="93" t="s">
        <v>5684</v>
      </c>
    </row>
    <row r="105" spans="2:10" s="6" customFormat="1" ht="11.25">
      <c r="B105" s="1270" t="s">
        <v>599</v>
      </c>
      <c r="C105" s="17"/>
      <c r="D105" s="17" t="s">
        <v>1</v>
      </c>
      <c r="E105" s="18" t="s">
        <v>280</v>
      </c>
      <c r="F105" s="17"/>
      <c r="G105" s="17"/>
      <c r="H105" s="18" t="s">
        <v>293</v>
      </c>
      <c r="I105" s="17"/>
      <c r="J105" s="84" t="s">
        <v>281</v>
      </c>
    </row>
    <row r="106" spans="2:10" ht="16.5" thickBot="1">
      <c r="B106" s="29" t="s">
        <v>5686</v>
      </c>
      <c r="C106" s="30"/>
      <c r="D106" s="30"/>
      <c r="E106" s="85" t="s">
        <v>5688</v>
      </c>
      <c r="F106" s="30"/>
      <c r="G106" s="30"/>
      <c r="H106" s="85" t="s">
        <v>5690</v>
      </c>
      <c r="I106" s="30"/>
      <c r="J106" s="95" t="s">
        <v>5692</v>
      </c>
    </row>
    <row r="107" spans="2:10" ht="15.75">
      <c r="B107" s="1531"/>
      <c r="C107" s="41"/>
      <c r="D107" s="41"/>
      <c r="E107" s="1531"/>
      <c r="F107" s="41"/>
      <c r="G107" s="41"/>
      <c r="H107" s="1531"/>
      <c r="I107" s="41"/>
      <c r="J107" s="1532"/>
    </row>
    <row r="108" spans="2:5" ht="15.75">
      <c r="B108" s="72" t="s">
        <v>276</v>
      </c>
      <c r="C108" s="73" t="str">
        <f>_C000027</f>
        <v>_C000027</v>
      </c>
      <c r="D108" s="12"/>
      <c r="E108" s="12"/>
    </row>
    <row r="109" spans="2:6" ht="15.75">
      <c r="B109" s="72" t="s">
        <v>277</v>
      </c>
      <c r="C109" s="12" t="str">
        <f>+$I$8</f>
        <v>_M000002</v>
      </c>
      <c r="D109" s="12"/>
      <c r="E109" s="12"/>
      <c r="F109" s="1" t="str">
        <f>$A$3</f>
        <v>NURSING FACILITY 2017 COST REPORT</v>
      </c>
    </row>
    <row r="110" ht="22.5" customHeight="1" thickBot="1"/>
    <row r="111" spans="2:10" ht="16.5" thickBot="1">
      <c r="B111" s="1759" t="s">
        <v>759</v>
      </c>
      <c r="C111" s="1760"/>
      <c r="D111" s="1760"/>
      <c r="E111" s="1760"/>
      <c r="F111" s="1760"/>
      <c r="G111" s="1760"/>
      <c r="H111" s="1760"/>
      <c r="I111" s="1761"/>
      <c r="J111" s="1550"/>
    </row>
    <row r="112" spans="2:8" ht="15.75">
      <c r="B112" s="515"/>
      <c r="C112" s="515"/>
      <c r="D112" s="515"/>
      <c r="E112" s="515"/>
      <c r="F112" s="515"/>
      <c r="G112" s="515"/>
      <c r="H112" s="515"/>
    </row>
    <row r="113" spans="2:10" ht="16.5" thickBot="1">
      <c r="B113" s="816" t="s">
        <v>761</v>
      </c>
      <c r="C113" s="816"/>
      <c r="D113" s="816"/>
      <c r="E113" s="816"/>
      <c r="F113" s="816"/>
      <c r="G113" s="816"/>
      <c r="H113" s="816"/>
      <c r="I113" s="816"/>
      <c r="J113" s="816"/>
    </row>
    <row r="114" spans="2:10" s="43" customFormat="1" ht="15.75">
      <c r="B114" s="1739" t="s">
        <v>533</v>
      </c>
      <c r="C114" s="1740"/>
      <c r="D114" s="518"/>
      <c r="E114" s="1741" t="s">
        <v>534</v>
      </c>
      <c r="F114" s="1742"/>
      <c r="G114" s="1740"/>
      <c r="H114" s="518"/>
      <c r="I114" s="66"/>
      <c r="J114" s="69"/>
    </row>
    <row r="115" spans="2:12" s="43" customFormat="1" ht="15.75">
      <c r="B115" s="519" t="s">
        <v>535</v>
      </c>
      <c r="C115" s="520" t="s">
        <v>5960</v>
      </c>
      <c r="D115" s="521"/>
      <c r="E115" s="519" t="s">
        <v>535</v>
      </c>
      <c r="F115" s="522" t="s">
        <v>5968</v>
      </c>
      <c r="G115" s="525"/>
      <c r="H115" s="523"/>
      <c r="I115" s="523" t="s">
        <v>536</v>
      </c>
      <c r="J115" s="524" t="s">
        <v>5970</v>
      </c>
      <c r="K115" s="1"/>
      <c r="L115" s="1"/>
    </row>
    <row r="116" spans="2:12" s="43" customFormat="1" ht="15.75">
      <c r="B116" s="519" t="s">
        <v>536</v>
      </c>
      <c r="C116" s="520" t="s">
        <v>5962</v>
      </c>
      <c r="D116" s="521"/>
      <c r="E116" s="519" t="s">
        <v>535</v>
      </c>
      <c r="F116" s="525" t="s">
        <v>5972</v>
      </c>
      <c r="G116" s="525"/>
      <c r="H116" s="523"/>
      <c r="I116" s="523" t="s">
        <v>536</v>
      </c>
      <c r="J116" s="524" t="s">
        <v>5974</v>
      </c>
      <c r="K116" s="1"/>
      <c r="L116" s="1"/>
    </row>
    <row r="117" spans="2:12" s="43" customFormat="1" ht="15.75">
      <c r="B117" s="519" t="s">
        <v>537</v>
      </c>
      <c r="C117" s="520" t="s">
        <v>5964</v>
      </c>
      <c r="D117" s="521"/>
      <c r="E117" s="519" t="s">
        <v>535</v>
      </c>
      <c r="F117" s="525" t="s">
        <v>5976</v>
      </c>
      <c r="G117" s="525"/>
      <c r="H117" s="523"/>
      <c r="I117" s="523" t="s">
        <v>536</v>
      </c>
      <c r="J117" s="524" t="s">
        <v>5978</v>
      </c>
      <c r="K117" s="1"/>
      <c r="L117" s="1"/>
    </row>
    <row r="118" spans="2:12" s="43" customFormat="1" ht="16.5" thickBot="1">
      <c r="B118" s="526" t="s">
        <v>538</v>
      </c>
      <c r="C118" s="527" t="s">
        <v>5966</v>
      </c>
      <c r="D118" s="528"/>
      <c r="E118" s="526" t="s">
        <v>535</v>
      </c>
      <c r="F118" s="529" t="s">
        <v>5980</v>
      </c>
      <c r="G118" s="529"/>
      <c r="H118" s="530"/>
      <c r="I118" s="530" t="s">
        <v>536</v>
      </c>
      <c r="J118" s="531" t="s">
        <v>5982</v>
      </c>
      <c r="K118" s="1"/>
      <c r="L118" s="1"/>
    </row>
    <row r="119" spans="2:12" s="43" customFormat="1" ht="16.5" thickBot="1">
      <c r="B119" s="532"/>
      <c r="C119" s="513"/>
      <c r="D119" s="533"/>
      <c r="E119" s="533" t="s">
        <v>539</v>
      </c>
      <c r="F119" s="512"/>
      <c r="G119" s="512"/>
      <c r="H119" s="512"/>
      <c r="I119" s="512"/>
      <c r="J119" s="512"/>
      <c r="K119" s="1"/>
      <c r="L119" s="1"/>
    </row>
    <row r="120" spans="2:13" s="43" customFormat="1" ht="15.75">
      <c r="B120" s="519" t="s">
        <v>535</v>
      </c>
      <c r="C120" s="534" t="s">
        <v>5984</v>
      </c>
      <c r="D120" s="535"/>
      <c r="E120" s="535" t="s">
        <v>535</v>
      </c>
      <c r="F120" s="536" t="s">
        <v>5994</v>
      </c>
      <c r="G120" s="537"/>
      <c r="H120" s="537"/>
      <c r="I120" s="535" t="s">
        <v>535</v>
      </c>
      <c r="J120" s="538" t="s">
        <v>6004</v>
      </c>
      <c r="L120" s="1"/>
      <c r="M120" s="1"/>
    </row>
    <row r="121" spans="2:13" s="43" customFormat="1" ht="15.75">
      <c r="B121" s="519" t="s">
        <v>536</v>
      </c>
      <c r="C121" s="520" t="s">
        <v>5986</v>
      </c>
      <c r="D121" s="539"/>
      <c r="E121" s="539" t="s">
        <v>536</v>
      </c>
      <c r="F121" s="540" t="s">
        <v>5996</v>
      </c>
      <c r="G121" s="541"/>
      <c r="H121" s="541"/>
      <c r="I121" s="539" t="s">
        <v>536</v>
      </c>
      <c r="J121" s="542" t="s">
        <v>6006</v>
      </c>
      <c r="L121" s="1"/>
      <c r="M121" s="1"/>
    </row>
    <row r="122" spans="2:10" s="43" customFormat="1" ht="15.75">
      <c r="B122" s="519" t="s">
        <v>537</v>
      </c>
      <c r="C122" s="520" t="s">
        <v>5988</v>
      </c>
      <c r="D122" s="539"/>
      <c r="E122" s="539" t="s">
        <v>537</v>
      </c>
      <c r="F122" s="540" t="s">
        <v>5998</v>
      </c>
      <c r="G122" s="541"/>
      <c r="H122" s="541"/>
      <c r="I122" s="539" t="s">
        <v>537</v>
      </c>
      <c r="J122" s="542" t="s">
        <v>6008</v>
      </c>
    </row>
    <row r="123" spans="2:10" ht="15.75">
      <c r="B123" s="543" t="s">
        <v>540</v>
      </c>
      <c r="C123" s="544" t="s">
        <v>5990</v>
      </c>
      <c r="D123" s="545"/>
      <c r="E123" s="545" t="s">
        <v>540</v>
      </c>
      <c r="F123" s="546" t="s">
        <v>6000</v>
      </c>
      <c r="G123" s="547"/>
      <c r="H123" s="547"/>
      <c r="I123" s="545" t="s">
        <v>540</v>
      </c>
      <c r="J123" s="548" t="s">
        <v>6010</v>
      </c>
    </row>
    <row r="124" spans="2:10" ht="32.25" thickBot="1">
      <c r="B124" s="1744" t="s">
        <v>780</v>
      </c>
      <c r="C124" s="1010" t="s">
        <v>5992</v>
      </c>
      <c r="D124" s="550"/>
      <c r="E124" s="1743" t="s">
        <v>781</v>
      </c>
      <c r="F124" s="551" t="s">
        <v>6002</v>
      </c>
      <c r="G124" s="1011"/>
      <c r="H124" s="1011"/>
      <c r="I124" s="1743" t="s">
        <v>781</v>
      </c>
      <c r="J124" s="1012" t="s">
        <v>6012</v>
      </c>
    </row>
    <row r="125" spans="2:10" ht="15.75">
      <c r="B125" s="519" t="s">
        <v>535</v>
      </c>
      <c r="C125" s="534" t="s">
        <v>6014</v>
      </c>
      <c r="D125" s="535"/>
      <c r="E125" s="535" t="s">
        <v>535</v>
      </c>
      <c r="F125" s="536" t="s">
        <v>6024</v>
      </c>
      <c r="G125" s="537"/>
      <c r="H125" s="537"/>
      <c r="I125" s="535" t="s">
        <v>535</v>
      </c>
      <c r="J125" s="538" t="s">
        <v>6034</v>
      </c>
    </row>
    <row r="126" spans="2:10" ht="15.75">
      <c r="B126" s="519" t="s">
        <v>536</v>
      </c>
      <c r="C126" s="554" t="s">
        <v>6016</v>
      </c>
      <c r="D126" s="539"/>
      <c r="E126" s="539" t="s">
        <v>536</v>
      </c>
      <c r="F126" s="540" t="s">
        <v>6026</v>
      </c>
      <c r="G126" s="555"/>
      <c r="H126" s="555"/>
      <c r="I126" s="539" t="s">
        <v>536</v>
      </c>
      <c r="J126" s="542" t="s">
        <v>6036</v>
      </c>
    </row>
    <row r="127" spans="2:10" ht="15.75">
      <c r="B127" s="519" t="s">
        <v>537</v>
      </c>
      <c r="C127" s="554" t="s">
        <v>6018</v>
      </c>
      <c r="D127" s="539"/>
      <c r="E127" s="539" t="s">
        <v>537</v>
      </c>
      <c r="F127" s="540" t="s">
        <v>6028</v>
      </c>
      <c r="G127" s="555"/>
      <c r="H127" s="555"/>
      <c r="I127" s="539" t="s">
        <v>537</v>
      </c>
      <c r="J127" s="542" t="s">
        <v>6038</v>
      </c>
    </row>
    <row r="128" spans="2:10" ht="15.75">
      <c r="B128" s="543" t="s">
        <v>540</v>
      </c>
      <c r="C128" s="544" t="s">
        <v>6020</v>
      </c>
      <c r="D128" s="545"/>
      <c r="E128" s="545" t="s">
        <v>540</v>
      </c>
      <c r="F128" s="546" t="s">
        <v>6030</v>
      </c>
      <c r="G128" s="547"/>
      <c r="H128" s="547"/>
      <c r="I128" s="545" t="s">
        <v>540</v>
      </c>
      <c r="J128" s="548" t="s">
        <v>6040</v>
      </c>
    </row>
    <row r="129" spans="2:10" ht="32.25" thickBot="1">
      <c r="B129" s="1744" t="s">
        <v>541</v>
      </c>
      <c r="C129" s="549" t="s">
        <v>6022</v>
      </c>
      <c r="D129" s="550"/>
      <c r="E129" s="1743" t="s">
        <v>781</v>
      </c>
      <c r="F129" s="551" t="s">
        <v>6032</v>
      </c>
      <c r="G129" s="552"/>
      <c r="H129" s="552"/>
      <c r="I129" s="1743" t="s">
        <v>781</v>
      </c>
      <c r="J129" s="553" t="s">
        <v>6042</v>
      </c>
    </row>
    <row r="130" spans="2:10" ht="15.75">
      <c r="B130" s="512"/>
      <c r="C130" s="512"/>
      <c r="D130" s="512"/>
      <c r="E130" s="512"/>
      <c r="F130" s="512"/>
      <c r="G130" s="512"/>
      <c r="H130" s="512"/>
      <c r="I130" s="512"/>
      <c r="J130" s="512"/>
    </row>
    <row r="131" spans="2:10" ht="15.75">
      <c r="B131" s="816" t="s">
        <v>762</v>
      </c>
      <c r="C131" s="512"/>
      <c r="D131" s="512"/>
      <c r="E131" s="512"/>
      <c r="F131" s="512"/>
      <c r="G131" s="512"/>
      <c r="H131" s="512"/>
      <c r="I131" s="512"/>
      <c r="J131" s="512"/>
    </row>
    <row r="132" spans="2:10" ht="19.5" thickBot="1">
      <c r="B132" s="1688" t="s">
        <v>542</v>
      </c>
      <c r="C132" s="1687"/>
      <c r="D132" s="512"/>
      <c r="E132" s="512"/>
      <c r="F132" s="512"/>
      <c r="G132" s="512"/>
      <c r="H132" s="512"/>
      <c r="I132" s="512"/>
      <c r="J132" s="512"/>
    </row>
    <row r="133" spans="2:10" ht="15.75">
      <c r="B133" s="517"/>
      <c r="C133" s="556" t="s">
        <v>543</v>
      </c>
      <c r="D133" s="518"/>
      <c r="E133" s="517"/>
      <c r="F133" s="557"/>
      <c r="G133" s="557"/>
      <c r="H133" s="556" t="s">
        <v>544</v>
      </c>
      <c r="I133" s="556" t="s">
        <v>544</v>
      </c>
      <c r="J133" s="518"/>
    </row>
    <row r="134" spans="2:10" ht="15.75">
      <c r="B134" s="519" t="s">
        <v>535</v>
      </c>
      <c r="C134" s="520" t="s">
        <v>6044</v>
      </c>
      <c r="D134" s="521"/>
      <c r="E134" s="519" t="s">
        <v>535</v>
      </c>
      <c r="F134" s="522" t="s">
        <v>6052</v>
      </c>
      <c r="G134" s="522"/>
      <c r="H134" s="523"/>
      <c r="I134" s="523" t="s">
        <v>536</v>
      </c>
      <c r="J134" s="524" t="s">
        <v>6054</v>
      </c>
    </row>
    <row r="135" spans="2:10" ht="15.75">
      <c r="B135" s="519" t="s">
        <v>536</v>
      </c>
      <c r="C135" s="520" t="s">
        <v>6046</v>
      </c>
      <c r="D135" s="521"/>
      <c r="E135" s="519" t="s">
        <v>535</v>
      </c>
      <c r="F135" s="525" t="s">
        <v>6056</v>
      </c>
      <c r="G135" s="525"/>
      <c r="H135" s="523"/>
      <c r="I135" s="523" t="s">
        <v>536</v>
      </c>
      <c r="J135" s="524" t="s">
        <v>6058</v>
      </c>
    </row>
    <row r="136" spans="2:10" ht="15.75">
      <c r="B136" s="519" t="s">
        <v>537</v>
      </c>
      <c r="C136" s="520" t="s">
        <v>6048</v>
      </c>
      <c r="D136" s="521"/>
      <c r="E136" s="519" t="s">
        <v>535</v>
      </c>
      <c r="F136" s="525" t="s">
        <v>6060</v>
      </c>
      <c r="G136" s="525"/>
      <c r="H136" s="523"/>
      <c r="I136" s="523" t="s">
        <v>536</v>
      </c>
      <c r="J136" s="524" t="s">
        <v>6062</v>
      </c>
    </row>
    <row r="137" spans="2:10" ht="16.5" thickBot="1">
      <c r="B137" s="526" t="s">
        <v>538</v>
      </c>
      <c r="C137" s="527" t="s">
        <v>6050</v>
      </c>
      <c r="D137" s="528"/>
      <c r="E137" s="526" t="s">
        <v>535</v>
      </c>
      <c r="F137" s="529" t="s">
        <v>6064</v>
      </c>
      <c r="G137" s="529"/>
      <c r="H137" s="530"/>
      <c r="I137" s="530" t="s">
        <v>536</v>
      </c>
      <c r="J137" s="531" t="s">
        <v>6066</v>
      </c>
    </row>
    <row r="138" spans="2:10" ht="16.5" thickBot="1">
      <c r="B138" s="532"/>
      <c r="C138" s="512"/>
      <c r="D138" s="512"/>
      <c r="E138" s="512"/>
      <c r="F138" s="512"/>
      <c r="G138" s="512"/>
      <c r="H138" s="512"/>
      <c r="I138" s="512"/>
      <c r="J138" s="512"/>
    </row>
    <row r="139" spans="2:10" ht="15.75">
      <c r="B139" s="519" t="s">
        <v>535</v>
      </c>
      <c r="C139" s="534" t="s">
        <v>6068</v>
      </c>
      <c r="D139" s="535"/>
      <c r="E139" s="1745" t="s">
        <v>535</v>
      </c>
      <c r="F139" s="536" t="s">
        <v>6078</v>
      </c>
      <c r="G139" s="537"/>
      <c r="H139" s="537"/>
      <c r="I139" s="535" t="s">
        <v>535</v>
      </c>
      <c r="J139" s="538" t="s">
        <v>6088</v>
      </c>
    </row>
    <row r="140" spans="2:10" ht="15.75">
      <c r="B140" s="519" t="s">
        <v>536</v>
      </c>
      <c r="C140" s="520" t="s">
        <v>6070</v>
      </c>
      <c r="D140" s="539"/>
      <c r="E140" s="539" t="s">
        <v>536</v>
      </c>
      <c r="F140" s="540" t="s">
        <v>6080</v>
      </c>
      <c r="G140" s="541"/>
      <c r="H140" s="541"/>
      <c r="I140" s="539" t="s">
        <v>536</v>
      </c>
      <c r="J140" s="542" t="s">
        <v>6090</v>
      </c>
    </row>
    <row r="141" spans="2:10" ht="15.75">
      <c r="B141" s="519" t="s">
        <v>537</v>
      </c>
      <c r="C141" s="520" t="s">
        <v>6072</v>
      </c>
      <c r="D141" s="539"/>
      <c r="E141" s="539" t="s">
        <v>537</v>
      </c>
      <c r="F141" s="540" t="s">
        <v>6082</v>
      </c>
      <c r="G141" s="541"/>
      <c r="H141" s="541"/>
      <c r="I141" s="539" t="s">
        <v>537</v>
      </c>
      <c r="J141" s="542" t="s">
        <v>6092</v>
      </c>
    </row>
    <row r="142" spans="2:10" ht="15.75">
      <c r="B142" s="543" t="s">
        <v>540</v>
      </c>
      <c r="C142" s="544" t="s">
        <v>6074</v>
      </c>
      <c r="D142" s="545"/>
      <c r="E142" s="545" t="s">
        <v>540</v>
      </c>
      <c r="F142" s="546" t="s">
        <v>6084</v>
      </c>
      <c r="G142" s="547"/>
      <c r="H142" s="547"/>
      <c r="I142" s="545" t="s">
        <v>540</v>
      </c>
      <c r="J142" s="548" t="s">
        <v>6094</v>
      </c>
    </row>
    <row r="143" spans="2:10" ht="32.25" thickBot="1">
      <c r="B143" s="1744" t="s">
        <v>781</v>
      </c>
      <c r="C143" s="549" t="s">
        <v>6076</v>
      </c>
      <c r="D143" s="550"/>
      <c r="E143" s="1743" t="s">
        <v>781</v>
      </c>
      <c r="F143" s="551" t="s">
        <v>6086</v>
      </c>
      <c r="G143" s="552"/>
      <c r="H143" s="552"/>
      <c r="I143" s="1743" t="s">
        <v>781</v>
      </c>
      <c r="J143" s="553" t="s">
        <v>6096</v>
      </c>
    </row>
    <row r="144" spans="2:10" ht="15.75">
      <c r="B144" s="519" t="s">
        <v>535</v>
      </c>
      <c r="C144" s="534" t="s">
        <v>6098</v>
      </c>
      <c r="D144" s="535"/>
      <c r="E144" s="535" t="s">
        <v>535</v>
      </c>
      <c r="F144" s="536" t="s">
        <v>6108</v>
      </c>
      <c r="G144" s="537"/>
      <c r="H144" s="537"/>
      <c r="I144" s="535" t="s">
        <v>535</v>
      </c>
      <c r="J144" s="538" t="s">
        <v>6118</v>
      </c>
    </row>
    <row r="145" spans="2:10" ht="15.75">
      <c r="B145" s="519" t="s">
        <v>536</v>
      </c>
      <c r="C145" s="554" t="s">
        <v>6100</v>
      </c>
      <c r="D145" s="539"/>
      <c r="E145" s="539" t="s">
        <v>536</v>
      </c>
      <c r="F145" s="540" t="s">
        <v>6110</v>
      </c>
      <c r="G145" s="555"/>
      <c r="H145" s="555"/>
      <c r="I145" s="539" t="s">
        <v>536</v>
      </c>
      <c r="J145" s="542" t="s">
        <v>6120</v>
      </c>
    </row>
    <row r="146" spans="2:10" ht="15.75">
      <c r="B146" s="519" t="s">
        <v>537</v>
      </c>
      <c r="C146" s="554" t="s">
        <v>6102</v>
      </c>
      <c r="D146" s="539"/>
      <c r="E146" s="539" t="s">
        <v>537</v>
      </c>
      <c r="F146" s="540" t="s">
        <v>6112</v>
      </c>
      <c r="G146" s="555"/>
      <c r="H146" s="555"/>
      <c r="I146" s="539" t="s">
        <v>537</v>
      </c>
      <c r="J146" s="542" t="s">
        <v>6122</v>
      </c>
    </row>
    <row r="147" spans="2:10" ht="15.75">
      <c r="B147" s="543" t="s">
        <v>540</v>
      </c>
      <c r="C147" s="544" t="s">
        <v>6104</v>
      </c>
      <c r="D147" s="545"/>
      <c r="E147" s="545" t="s">
        <v>540</v>
      </c>
      <c r="F147" s="546" t="s">
        <v>6114</v>
      </c>
      <c r="G147" s="547"/>
      <c r="H147" s="547"/>
      <c r="I147" s="545" t="s">
        <v>540</v>
      </c>
      <c r="J147" s="548" t="s">
        <v>6124</v>
      </c>
    </row>
    <row r="148" spans="2:10" ht="32.25" thickBot="1">
      <c r="B148" s="1744" t="s">
        <v>781</v>
      </c>
      <c r="C148" s="549" t="s">
        <v>6106</v>
      </c>
      <c r="D148" s="550"/>
      <c r="E148" s="1743" t="s">
        <v>781</v>
      </c>
      <c r="F148" s="551" t="s">
        <v>6116</v>
      </c>
      <c r="G148" s="552"/>
      <c r="H148" s="552"/>
      <c r="I148" s="1743" t="s">
        <v>781</v>
      </c>
      <c r="J148" s="553" t="s">
        <v>6126</v>
      </c>
    </row>
    <row r="149" spans="2:8" ht="16.5" thickBot="1">
      <c r="B149" s="558"/>
      <c r="C149" s="559"/>
      <c r="D149" s="560"/>
      <c r="E149" s="561"/>
      <c r="F149" s="562"/>
      <c r="G149" s="560"/>
      <c r="H149" s="559"/>
    </row>
    <row r="150" spans="2:10" ht="30" customHeight="1" thickBot="1">
      <c r="B150" s="1768" t="s">
        <v>639</v>
      </c>
      <c r="C150" s="1769"/>
      <c r="D150" s="1769"/>
      <c r="E150" s="1769"/>
      <c r="F150" s="1769"/>
      <c r="G150" s="1769"/>
      <c r="H150" s="1769"/>
      <c r="I150" s="1770"/>
      <c r="J150" s="1396"/>
    </row>
    <row r="151" spans="2:8" ht="15.75">
      <c r="B151" s="516" t="s">
        <v>545</v>
      </c>
      <c r="C151" s="514"/>
      <c r="D151" s="560"/>
      <c r="E151" s="514"/>
      <c r="F151" s="514"/>
      <c r="G151" s="563"/>
      <c r="H151" s="563"/>
    </row>
    <row r="153" spans="2:5" ht="15.75">
      <c r="B153" s="72" t="s">
        <v>276</v>
      </c>
      <c r="C153" s="73" t="str">
        <f>_C000027</f>
        <v>_C000027</v>
      </c>
      <c r="D153" s="12"/>
      <c r="E153" s="12"/>
    </row>
    <row r="154" spans="2:6" ht="16.5" thickBot="1">
      <c r="B154" s="72" t="s">
        <v>277</v>
      </c>
      <c r="C154" s="41" t="str">
        <f>+$I$8</f>
        <v>_M000002</v>
      </c>
      <c r="D154" s="41"/>
      <c r="E154" s="41"/>
      <c r="F154" s="1" t="str">
        <f>$A$3</f>
        <v>NURSING FACILITY 2017 COST REPORT</v>
      </c>
    </row>
    <row r="155" spans="2:10" ht="18.75" thickBot="1">
      <c r="B155" s="1762" t="s">
        <v>760</v>
      </c>
      <c r="C155" s="1763"/>
      <c r="D155" s="1763"/>
      <c r="E155" s="1763"/>
      <c r="F155" s="1763"/>
      <c r="G155" s="1763"/>
      <c r="H155" s="1763"/>
      <c r="I155" s="1763"/>
      <c r="J155" s="1764"/>
    </row>
    <row r="156" spans="2:9" ht="15.75">
      <c r="B156" s="812"/>
      <c r="C156" s="812"/>
      <c r="D156" s="812"/>
      <c r="E156" s="812"/>
      <c r="F156" s="812"/>
      <c r="G156" s="812"/>
      <c r="H156" s="812"/>
      <c r="I156" s="812"/>
    </row>
    <row r="157" spans="2:9" ht="16.5" thickBot="1">
      <c r="B157" s="816" t="s">
        <v>763</v>
      </c>
      <c r="C157" s="817"/>
      <c r="D157" s="815"/>
      <c r="E157" s="815"/>
      <c r="F157" s="815"/>
      <c r="G157" s="817"/>
      <c r="H157" s="815"/>
      <c r="I157" s="815"/>
    </row>
    <row r="158" spans="2:10" ht="15.75">
      <c r="B158" s="1540" t="s">
        <v>671</v>
      </c>
      <c r="C158" s="818"/>
      <c r="D158" s="819"/>
      <c r="E158" s="820"/>
      <c r="F158" s="821"/>
      <c r="G158" s="821"/>
      <c r="H158" s="1538" t="str">
        <f>_M000031</f>
        <v>_M000031</v>
      </c>
      <c r="I158" s="1537"/>
      <c r="J158" s="1539"/>
    </row>
    <row r="159" spans="2:10" ht="15.75">
      <c r="B159" s="1541" t="s">
        <v>778</v>
      </c>
      <c r="C159" s="824"/>
      <c r="D159" s="825"/>
      <c r="E159" s="826"/>
      <c r="F159" s="826"/>
      <c r="G159" s="827"/>
      <c r="I159" s="812"/>
      <c r="J159" s="1533"/>
    </row>
    <row r="160" spans="2:10" ht="15.75">
      <c r="B160" s="1541" t="s">
        <v>636</v>
      </c>
      <c r="C160" s="824"/>
      <c r="D160" s="826"/>
      <c r="E160" s="828"/>
      <c r="F160" s="828"/>
      <c r="G160" s="829"/>
      <c r="I160" s="1684"/>
      <c r="J160" s="831"/>
    </row>
    <row r="161" spans="2:10" ht="15.75">
      <c r="B161" s="832"/>
      <c r="C161" s="833"/>
      <c r="D161" s="834"/>
      <c r="E161" s="834"/>
      <c r="F161" s="833"/>
      <c r="G161" s="835"/>
      <c r="H161" s="835"/>
      <c r="I161" s="835"/>
      <c r="J161" s="836"/>
    </row>
    <row r="162" spans="2:10" ht="15.75">
      <c r="B162" s="1685" t="s">
        <v>259</v>
      </c>
      <c r="C162" s="814"/>
      <c r="D162" s="813"/>
      <c r="E162" s="813"/>
      <c r="F162" s="837"/>
      <c r="G162" s="838"/>
      <c r="I162" s="838"/>
      <c r="J162" s="839"/>
    </row>
    <row r="163" spans="2:10" ht="15.75">
      <c r="B163" s="1544" t="s">
        <v>260</v>
      </c>
      <c r="C163" s="840"/>
      <c r="D163" s="834"/>
      <c r="E163" s="834"/>
      <c r="F163" s="833"/>
      <c r="G163" s="835"/>
      <c r="H163" s="835"/>
      <c r="I163" s="835"/>
      <c r="J163" s="836"/>
    </row>
    <row r="164" spans="2:10" ht="15.75">
      <c r="B164" s="1686" t="s">
        <v>779</v>
      </c>
      <c r="D164" s="841"/>
      <c r="E164" s="842" t="s">
        <v>280</v>
      </c>
      <c r="F164" s="843"/>
      <c r="G164" s="844"/>
      <c r="H164" s="844"/>
      <c r="I164" s="845" t="s">
        <v>261</v>
      </c>
      <c r="J164" s="846" t="s">
        <v>281</v>
      </c>
    </row>
    <row r="165" spans="2:10" ht="15.75">
      <c r="B165" s="1546" t="s">
        <v>6128</v>
      </c>
      <c r="C165" s="12"/>
      <c r="D165" s="847"/>
      <c r="E165" s="848" t="s">
        <v>6130</v>
      </c>
      <c r="F165" s="849"/>
      <c r="G165" s="850"/>
      <c r="H165" s="850"/>
      <c r="I165" s="851" t="s">
        <v>6132</v>
      </c>
      <c r="J165" s="852" t="s">
        <v>6134</v>
      </c>
    </row>
    <row r="166" spans="2:10" ht="15.75">
      <c r="B166" s="1545" t="s">
        <v>779</v>
      </c>
      <c r="D166" s="841"/>
      <c r="E166" s="842" t="s">
        <v>280</v>
      </c>
      <c r="F166" s="843"/>
      <c r="G166" s="844"/>
      <c r="H166" s="844"/>
      <c r="I166" s="845" t="s">
        <v>261</v>
      </c>
      <c r="J166" s="846" t="s">
        <v>281</v>
      </c>
    </row>
    <row r="167" spans="2:10" ht="15.75">
      <c r="B167" s="1546" t="s">
        <v>6136</v>
      </c>
      <c r="C167" s="12"/>
      <c r="D167" s="847"/>
      <c r="E167" s="848" t="s">
        <v>6138</v>
      </c>
      <c r="F167" s="849"/>
      <c r="G167" s="850"/>
      <c r="H167" s="850"/>
      <c r="I167" s="851" t="s">
        <v>6140</v>
      </c>
      <c r="J167" s="852" t="s">
        <v>6142</v>
      </c>
    </row>
    <row r="168" spans="2:10" ht="15.75">
      <c r="B168" s="1545" t="s">
        <v>779</v>
      </c>
      <c r="D168" s="841"/>
      <c r="E168" s="842" t="s">
        <v>280</v>
      </c>
      <c r="F168" s="843"/>
      <c r="G168" s="844"/>
      <c r="H168" s="844"/>
      <c r="I168" s="845" t="s">
        <v>261</v>
      </c>
      <c r="J168" s="846" t="s">
        <v>281</v>
      </c>
    </row>
    <row r="169" spans="2:10" ht="15.75">
      <c r="B169" s="1546" t="s">
        <v>6144</v>
      </c>
      <c r="C169" s="12"/>
      <c r="D169" s="847"/>
      <c r="E169" s="848" t="s">
        <v>6146</v>
      </c>
      <c r="F169" s="849"/>
      <c r="G169" s="850"/>
      <c r="H169" s="850"/>
      <c r="I169" s="851" t="s">
        <v>6148</v>
      </c>
      <c r="J169" s="852" t="s">
        <v>6150</v>
      </c>
    </row>
    <row r="170" spans="2:10" ht="15.75">
      <c r="B170" s="1545" t="s">
        <v>779</v>
      </c>
      <c r="D170" s="841"/>
      <c r="E170" s="842" t="s">
        <v>280</v>
      </c>
      <c r="F170" s="843"/>
      <c r="G170" s="844"/>
      <c r="H170" s="844"/>
      <c r="I170" s="845" t="s">
        <v>261</v>
      </c>
      <c r="J170" s="846" t="s">
        <v>281</v>
      </c>
    </row>
    <row r="171" spans="2:10" ht="15.75">
      <c r="B171" s="1546" t="s">
        <v>6152</v>
      </c>
      <c r="C171" s="12"/>
      <c r="D171" s="847"/>
      <c r="E171" s="848" t="s">
        <v>6154</v>
      </c>
      <c r="F171" s="849"/>
      <c r="G171" s="850"/>
      <c r="H171" s="850"/>
      <c r="I171" s="851" t="s">
        <v>6156</v>
      </c>
      <c r="J171" s="852" t="s">
        <v>6158</v>
      </c>
    </row>
    <row r="172" spans="2:10" ht="15.75">
      <c r="B172" s="1545" t="s">
        <v>779</v>
      </c>
      <c r="D172" s="841"/>
      <c r="E172" s="842" t="s">
        <v>280</v>
      </c>
      <c r="F172" s="843"/>
      <c r="G172" s="844"/>
      <c r="H172" s="844"/>
      <c r="I172" s="845" t="s">
        <v>261</v>
      </c>
      <c r="J172" s="846" t="s">
        <v>281</v>
      </c>
    </row>
    <row r="173" spans="2:10" ht="16.5" thickBot="1">
      <c r="B173" s="1548" t="s">
        <v>6160</v>
      </c>
      <c r="C173" s="30"/>
      <c r="D173" s="853"/>
      <c r="E173" s="854" t="s">
        <v>6162</v>
      </c>
      <c r="F173" s="855"/>
      <c r="G173" s="856"/>
      <c r="H173" s="856"/>
      <c r="I173" s="857" t="s">
        <v>6164</v>
      </c>
      <c r="J173" s="858" t="s">
        <v>6166</v>
      </c>
    </row>
    <row r="174" spans="2:10" ht="15.75">
      <c r="B174" s="812"/>
      <c r="C174" s="812"/>
      <c r="D174" s="812"/>
      <c r="E174" s="812"/>
      <c r="F174" s="812"/>
      <c r="G174" s="812"/>
      <c r="I174" s="812"/>
      <c r="J174" s="812"/>
    </row>
    <row r="175" spans="2:10" ht="15.75">
      <c r="B175" s="812"/>
      <c r="C175" s="812"/>
      <c r="D175" s="812"/>
      <c r="E175" s="812"/>
      <c r="F175" s="812"/>
      <c r="G175" s="812"/>
      <c r="I175" s="812"/>
      <c r="J175" s="812"/>
    </row>
    <row r="176" spans="2:10" ht="16.5" thickBot="1">
      <c r="B176" s="816" t="s">
        <v>764</v>
      </c>
      <c r="C176" s="817"/>
      <c r="D176" s="815"/>
      <c r="E176" s="815"/>
      <c r="F176" s="815"/>
      <c r="G176" s="817"/>
      <c r="I176" s="815"/>
      <c r="J176" s="815"/>
    </row>
    <row r="177" spans="2:10" ht="15.75">
      <c r="B177" s="1540" t="s">
        <v>672</v>
      </c>
      <c r="C177" s="66"/>
      <c r="D177" s="819"/>
      <c r="E177" s="820"/>
      <c r="F177" s="821"/>
      <c r="G177" s="859"/>
      <c r="H177" s="859"/>
      <c r="I177" s="822"/>
      <c r="J177" s="823"/>
    </row>
    <row r="178" spans="2:10" ht="15.75">
      <c r="B178" s="1541" t="s">
        <v>778</v>
      </c>
      <c r="D178" s="825"/>
      <c r="E178" s="826"/>
      <c r="F178" s="826"/>
      <c r="G178" s="827"/>
      <c r="H178" s="827"/>
      <c r="I178" s="826"/>
      <c r="J178" s="860"/>
    </row>
    <row r="179" spans="2:10" ht="15.75">
      <c r="B179" s="1541" t="s">
        <v>636</v>
      </c>
      <c r="D179" s="861"/>
      <c r="E179" s="828"/>
      <c r="F179" s="862"/>
      <c r="G179" s="829"/>
      <c r="H179" s="829"/>
      <c r="I179" s="830"/>
      <c r="J179" s="831"/>
    </row>
    <row r="180" spans="2:10" ht="15.75">
      <c r="B180" s="1542"/>
      <c r="D180" s="950"/>
      <c r="E180" s="951"/>
      <c r="F180" s="951"/>
      <c r="G180" s="952"/>
      <c r="H180" s="952"/>
      <c r="I180" s="953"/>
      <c r="J180" s="1536"/>
    </row>
    <row r="181" spans="2:10" ht="15.75">
      <c r="B181" s="1543" t="s">
        <v>259</v>
      </c>
      <c r="D181" s="813"/>
      <c r="E181" s="813"/>
      <c r="F181" s="837"/>
      <c r="G181" s="838"/>
      <c r="H181" s="838"/>
      <c r="I181" s="838"/>
      <c r="J181" s="839"/>
    </row>
    <row r="182" spans="2:10" ht="15.75">
      <c r="B182" s="1544" t="s">
        <v>262</v>
      </c>
      <c r="D182" s="834"/>
      <c r="E182" s="834"/>
      <c r="F182" s="833"/>
      <c r="G182" s="835"/>
      <c r="H182" s="835"/>
      <c r="I182" s="835"/>
      <c r="J182" s="836"/>
    </row>
    <row r="183" spans="2:10" ht="15.75">
      <c r="B183" s="1545" t="s">
        <v>779</v>
      </c>
      <c r="C183" s="1549"/>
      <c r="D183" s="841"/>
      <c r="E183" s="842" t="s">
        <v>280</v>
      </c>
      <c r="F183" s="843"/>
      <c r="G183" s="844"/>
      <c r="H183" s="844"/>
      <c r="I183" s="845" t="s">
        <v>261</v>
      </c>
      <c r="J183" s="846" t="s">
        <v>281</v>
      </c>
    </row>
    <row r="184" spans="2:10" ht="15.75">
      <c r="B184" s="1546" t="s">
        <v>6168</v>
      </c>
      <c r="C184" s="12"/>
      <c r="D184" s="847"/>
      <c r="E184" s="848" t="s">
        <v>6170</v>
      </c>
      <c r="F184" s="849"/>
      <c r="G184" s="850"/>
      <c r="H184" s="850"/>
      <c r="I184" s="851" t="s">
        <v>6172</v>
      </c>
      <c r="J184" s="852" t="s">
        <v>6174</v>
      </c>
    </row>
    <row r="185" spans="2:10" ht="15.75">
      <c r="B185" s="1545" t="s">
        <v>779</v>
      </c>
      <c r="D185" s="841"/>
      <c r="E185" s="842" t="s">
        <v>280</v>
      </c>
      <c r="F185" s="843"/>
      <c r="G185" s="844"/>
      <c r="H185" s="844"/>
      <c r="I185" s="845" t="s">
        <v>261</v>
      </c>
      <c r="J185" s="846" t="s">
        <v>281</v>
      </c>
    </row>
    <row r="186" spans="2:10" ht="15.75">
      <c r="B186" s="1547" t="s">
        <v>6176</v>
      </c>
      <c r="C186" s="12"/>
      <c r="D186" s="847"/>
      <c r="E186" s="848" t="s">
        <v>6178</v>
      </c>
      <c r="F186" s="849"/>
      <c r="G186" s="850"/>
      <c r="H186" s="850"/>
      <c r="I186" s="851" t="s">
        <v>6180</v>
      </c>
      <c r="J186" s="852" t="s">
        <v>6182</v>
      </c>
    </row>
    <row r="187" spans="2:10" ht="15.75">
      <c r="B187" s="1545" t="s">
        <v>779</v>
      </c>
      <c r="D187" s="841"/>
      <c r="E187" s="842" t="s">
        <v>280</v>
      </c>
      <c r="F187" s="843"/>
      <c r="G187" s="844"/>
      <c r="H187" s="844"/>
      <c r="I187" s="845" t="s">
        <v>261</v>
      </c>
      <c r="J187" s="846" t="s">
        <v>281</v>
      </c>
    </row>
    <row r="188" spans="2:10" ht="15.75">
      <c r="B188" s="1547" t="s">
        <v>6184</v>
      </c>
      <c r="C188" s="12"/>
      <c r="D188" s="834"/>
      <c r="E188" s="848" t="s">
        <v>6186</v>
      </c>
      <c r="F188" s="833"/>
      <c r="G188" s="835"/>
      <c r="H188" s="835"/>
      <c r="I188" s="851" t="s">
        <v>6188</v>
      </c>
      <c r="J188" s="852" t="s">
        <v>6190</v>
      </c>
    </row>
    <row r="189" spans="2:10" ht="15.75">
      <c r="B189" s="1545" t="s">
        <v>779</v>
      </c>
      <c r="D189" s="841"/>
      <c r="E189" s="842" t="s">
        <v>280</v>
      </c>
      <c r="F189" s="843"/>
      <c r="G189" s="844"/>
      <c r="H189" s="844"/>
      <c r="I189" s="845" t="s">
        <v>261</v>
      </c>
      <c r="J189" s="846" t="s">
        <v>281</v>
      </c>
    </row>
    <row r="190" spans="2:10" ht="16.5" thickBot="1">
      <c r="B190" s="1548" t="s">
        <v>6192</v>
      </c>
      <c r="C190" s="30"/>
      <c r="D190" s="863"/>
      <c r="E190" s="854" t="s">
        <v>6194</v>
      </c>
      <c r="F190" s="864"/>
      <c r="G190" s="865"/>
      <c r="H190" s="865"/>
      <c r="I190" s="857" t="s">
        <v>6196</v>
      </c>
      <c r="J190" s="858" t="s">
        <v>6198</v>
      </c>
    </row>
    <row r="191" spans="2:10" ht="15.75">
      <c r="B191" s="812"/>
      <c r="C191" s="812"/>
      <c r="D191" s="812"/>
      <c r="E191" s="812"/>
      <c r="F191" s="812"/>
      <c r="G191" s="812"/>
      <c r="I191" s="812"/>
      <c r="J191" s="812"/>
    </row>
    <row r="192" spans="2:10" ht="15.75">
      <c r="B192" s="812"/>
      <c r="C192" s="812"/>
      <c r="D192" s="812"/>
      <c r="E192" s="812"/>
      <c r="F192" s="812"/>
      <c r="G192" s="812"/>
      <c r="I192" s="812"/>
      <c r="J192" s="812"/>
    </row>
    <row r="193" spans="2:10" ht="16.5" thickBot="1">
      <c r="B193" s="816" t="s">
        <v>765</v>
      </c>
      <c r="C193" s="817"/>
      <c r="D193" s="815"/>
      <c r="E193" s="815"/>
      <c r="F193" s="815"/>
      <c r="G193" s="817"/>
      <c r="I193" s="815"/>
      <c r="J193" s="815"/>
    </row>
    <row r="194" spans="2:10" ht="15.75">
      <c r="B194" s="1540" t="s">
        <v>672</v>
      </c>
      <c r="C194" s="819"/>
      <c r="D194" s="819"/>
      <c r="E194" s="820"/>
      <c r="F194" s="821"/>
      <c r="G194" s="866"/>
      <c r="H194" s="866"/>
      <c r="I194" s="822"/>
      <c r="J194" s="823"/>
    </row>
    <row r="195" spans="2:10" ht="15.75">
      <c r="B195" s="1541" t="s">
        <v>778</v>
      </c>
      <c r="C195" s="825"/>
      <c r="D195" s="825"/>
      <c r="E195" s="826"/>
      <c r="F195" s="826"/>
      <c r="G195" s="827"/>
      <c r="H195" s="827"/>
      <c r="I195" s="826"/>
      <c r="J195" s="860"/>
    </row>
    <row r="196" spans="2:10" ht="15.75">
      <c r="B196" s="1541" t="s">
        <v>636</v>
      </c>
      <c r="C196" s="861"/>
      <c r="D196" s="861"/>
      <c r="E196" s="828"/>
      <c r="F196" s="862"/>
      <c r="G196" s="829"/>
      <c r="H196" s="829"/>
      <c r="I196" s="830"/>
      <c r="J196" s="1534"/>
    </row>
    <row r="197" spans="2:10" ht="15.75">
      <c r="B197" s="1542"/>
      <c r="C197" s="950"/>
      <c r="D197" s="950"/>
      <c r="E197" s="951"/>
      <c r="F197" s="951"/>
      <c r="G197" s="952"/>
      <c r="H197" s="952"/>
      <c r="I197" s="953"/>
      <c r="J197" s="1535"/>
    </row>
    <row r="198" spans="2:10" ht="15.75">
      <c r="B198" s="1543" t="s">
        <v>259</v>
      </c>
      <c r="C198" s="813"/>
      <c r="D198" s="813"/>
      <c r="E198" s="813"/>
      <c r="F198" s="837"/>
      <c r="G198" s="838"/>
      <c r="H198" s="838"/>
      <c r="I198" s="838"/>
      <c r="J198" s="839"/>
    </row>
    <row r="199" spans="2:10" ht="15.75">
      <c r="B199" s="1544" t="s">
        <v>262</v>
      </c>
      <c r="C199" s="834"/>
      <c r="D199" s="834"/>
      <c r="E199" s="834"/>
      <c r="F199" s="833"/>
      <c r="G199" s="835"/>
      <c r="H199" s="835"/>
      <c r="I199" s="835"/>
      <c r="J199" s="836"/>
    </row>
    <row r="200" spans="2:10" ht="15.75">
      <c r="B200" s="1545" t="s">
        <v>779</v>
      </c>
      <c r="C200" s="841"/>
      <c r="D200" s="841"/>
      <c r="E200" s="842" t="s">
        <v>280</v>
      </c>
      <c r="F200" s="843"/>
      <c r="G200" s="844"/>
      <c r="H200" s="844"/>
      <c r="I200" s="845" t="s">
        <v>261</v>
      </c>
      <c r="J200" s="846" t="s">
        <v>281</v>
      </c>
    </row>
    <row r="201" spans="2:10" ht="15.75">
      <c r="B201" s="1547" t="s">
        <v>6200</v>
      </c>
      <c r="C201" s="847"/>
      <c r="D201" s="847"/>
      <c r="E201" s="848" t="s">
        <v>6202</v>
      </c>
      <c r="F201" s="833"/>
      <c r="G201" s="835"/>
      <c r="H201" s="835"/>
      <c r="I201" s="851" t="s">
        <v>6204</v>
      </c>
      <c r="J201" s="852" t="s">
        <v>6206</v>
      </c>
    </row>
    <row r="202" spans="2:10" ht="15.75">
      <c r="B202" s="1545" t="s">
        <v>779</v>
      </c>
      <c r="C202" s="841"/>
      <c r="D202" s="841"/>
      <c r="E202" s="842" t="s">
        <v>280</v>
      </c>
      <c r="F202" s="843"/>
      <c r="G202" s="844"/>
      <c r="H202" s="844"/>
      <c r="I202" s="845" t="s">
        <v>261</v>
      </c>
      <c r="J202" s="846" t="s">
        <v>281</v>
      </c>
    </row>
    <row r="203" spans="2:10" ht="15.75">
      <c r="B203" s="1547" t="s">
        <v>6208</v>
      </c>
      <c r="C203" s="847"/>
      <c r="D203" s="847"/>
      <c r="E203" s="848" t="s">
        <v>6210</v>
      </c>
      <c r="F203" s="833"/>
      <c r="G203" s="835"/>
      <c r="H203" s="835"/>
      <c r="I203" s="851" t="s">
        <v>6212</v>
      </c>
      <c r="J203" s="852" t="s">
        <v>6214</v>
      </c>
    </row>
    <row r="204" spans="2:10" ht="15.75">
      <c r="B204" s="1545" t="s">
        <v>779</v>
      </c>
      <c r="C204" s="841"/>
      <c r="D204" s="841"/>
      <c r="E204" s="842" t="s">
        <v>280</v>
      </c>
      <c r="F204" s="843"/>
      <c r="G204" s="844"/>
      <c r="H204" s="844"/>
      <c r="I204" s="845" t="s">
        <v>261</v>
      </c>
      <c r="J204" s="846" t="s">
        <v>281</v>
      </c>
    </row>
    <row r="205" spans="2:10" ht="15.75">
      <c r="B205" s="1547" t="s">
        <v>6216</v>
      </c>
      <c r="C205" s="834"/>
      <c r="D205" s="834"/>
      <c r="E205" s="848" t="s">
        <v>6218</v>
      </c>
      <c r="F205" s="833"/>
      <c r="G205" s="835"/>
      <c r="H205" s="835"/>
      <c r="I205" s="851" t="s">
        <v>6220</v>
      </c>
      <c r="J205" s="852" t="s">
        <v>6222</v>
      </c>
    </row>
    <row r="206" spans="2:10" ht="15.75">
      <c r="B206" s="1545" t="s">
        <v>779</v>
      </c>
      <c r="C206" s="841"/>
      <c r="D206" s="841"/>
      <c r="E206" s="842" t="s">
        <v>280</v>
      </c>
      <c r="F206" s="843"/>
      <c r="G206" s="844"/>
      <c r="H206" s="844"/>
      <c r="I206" s="845" t="s">
        <v>261</v>
      </c>
      <c r="J206" s="846" t="s">
        <v>281</v>
      </c>
    </row>
    <row r="207" spans="2:10" ht="16.5" thickBot="1">
      <c r="B207" s="1548" t="s">
        <v>6224</v>
      </c>
      <c r="C207" s="863"/>
      <c r="D207" s="863"/>
      <c r="E207" s="854" t="s">
        <v>6226</v>
      </c>
      <c r="F207" s="864"/>
      <c r="G207" s="865"/>
      <c r="H207" s="865"/>
      <c r="I207" s="857" t="s">
        <v>6228</v>
      </c>
      <c r="J207" s="858" t="s">
        <v>6230</v>
      </c>
    </row>
  </sheetData>
  <sheetProtection password="EE7C" sheet="1"/>
  <mergeCells count="5">
    <mergeCell ref="G8:H8"/>
    <mergeCell ref="B111:I111"/>
    <mergeCell ref="B155:J155"/>
    <mergeCell ref="B62:J62"/>
    <mergeCell ref="B150:I150"/>
  </mergeCells>
  <dataValidations count="1">
    <dataValidation type="whole" allowBlank="1" showInputMessage="1" showErrorMessage="1" promptTitle="Input 7 digit vendor number" prompt="Input 7 digit vendor number with no dashes, no letters, no other characters" errorTitle="Invalid vendor number" error="Cell only accepts 7 digit vendor number" sqref="I8">
      <formula1>4000000</formula1>
      <formula2>4299999</formula2>
    </dataValidation>
  </dataValidations>
  <printOptions horizontalCentered="1"/>
  <pageMargins left="0.2" right="0.2" top="0.2" bottom="0.35" header="0.25" footer="0.21"/>
  <pageSetup fitToHeight="0" horizontalDpi="600" verticalDpi="600" orientation="portrait" scale="70" r:id="rId2"/>
  <headerFooter alignWithMargins="0">
    <oddFooter>&amp;L&amp;8DSHS 23-003 &amp;C&amp;P&amp;R&amp;8Schedule A   (Page &amp;P of 4)</oddFooter>
  </headerFooter>
  <rowBreaks count="3" manualBreakCount="3">
    <brk id="58" max="255" man="1"/>
    <brk id="107" max="255" man="1"/>
    <brk id="151" max="255"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L131"/>
  <sheetViews>
    <sheetView zoomScale="90" zoomScaleNormal="90" zoomScalePageLayoutView="90" workbookViewId="0" topLeftCell="A1">
      <selection activeCell="S20" sqref="S20"/>
    </sheetView>
  </sheetViews>
  <sheetFormatPr defaultColWidth="9.140625" defaultRowHeight="12.75"/>
  <cols>
    <col min="1" max="1" width="4.7109375" style="99" customWidth="1"/>
    <col min="2" max="2" width="4.8515625" style="99" customWidth="1"/>
    <col min="3" max="3" width="5.8515625" style="99" customWidth="1"/>
    <col min="4" max="4" width="34.57421875" style="99" customWidth="1"/>
    <col min="5" max="5" width="13.00390625" style="99" customWidth="1"/>
    <col min="6" max="6" width="14.421875" style="99" customWidth="1"/>
    <col min="7" max="7" width="14.7109375" style="99" customWidth="1"/>
    <col min="8" max="9" width="14.421875" style="99" customWidth="1"/>
    <col min="10" max="10" width="21.00390625" style="99" customWidth="1"/>
    <col min="11" max="11" width="21.140625" style="99" customWidth="1"/>
    <col min="12" max="12" width="4.7109375" style="99" customWidth="1"/>
    <col min="13" max="16384" width="9.140625" style="99" customWidth="1"/>
  </cols>
  <sheetData>
    <row r="1" spans="3:5" ht="15.75">
      <c r="C1" s="100" t="s">
        <v>276</v>
      </c>
      <c r="D1" s="930" t="str">
        <f>_C000027</f>
        <v>_C000027</v>
      </c>
      <c r="E1" s="101"/>
    </row>
    <row r="2" spans="3:5" ht="15.75">
      <c r="C2" s="100" t="s">
        <v>277</v>
      </c>
      <c r="D2" s="102" t="str">
        <f>+Schedule_A!$I$8</f>
        <v>_M000002</v>
      </c>
      <c r="E2" s="101" t="str">
        <f>Schedule_A!A3</f>
        <v>NURSING FACILITY 2017 COST REPORT</v>
      </c>
    </row>
    <row r="3" spans="3:5" ht="15.75" customHeight="1">
      <c r="C3" s="100"/>
      <c r="D3" s="103"/>
      <c r="E3" s="101"/>
    </row>
    <row r="4" spans="1:12" ht="18">
      <c r="A4" s="104" t="s">
        <v>472</v>
      </c>
      <c r="B4" s="105"/>
      <c r="C4" s="105"/>
      <c r="D4" s="105"/>
      <c r="E4" s="105"/>
      <c r="F4" s="105"/>
      <c r="G4" s="105"/>
      <c r="H4" s="105"/>
      <c r="I4" s="105"/>
      <c r="J4" s="105"/>
      <c r="K4" s="105"/>
      <c r="L4" s="105"/>
    </row>
    <row r="5" ht="6" customHeight="1"/>
    <row r="6" ht="6" customHeight="1"/>
    <row r="7" spans="1:12" ht="18">
      <c r="A7" s="104" t="s">
        <v>473</v>
      </c>
      <c r="B7" s="106"/>
      <c r="C7" s="106"/>
      <c r="D7" s="106"/>
      <c r="E7" s="106"/>
      <c r="F7" s="106"/>
      <c r="G7" s="106"/>
      <c r="H7" s="106"/>
      <c r="I7" s="106"/>
      <c r="J7" s="106"/>
      <c r="K7" s="106"/>
      <c r="L7" s="106"/>
    </row>
    <row r="8" spans="2:6" ht="15.75">
      <c r="B8" s="107" t="s">
        <v>474</v>
      </c>
      <c r="C8" s="105"/>
      <c r="D8" s="105"/>
      <c r="F8" s="108"/>
    </row>
    <row r="9" spans="2:6" ht="15.75">
      <c r="B9" s="109"/>
      <c r="C9" s="110" t="s">
        <v>5694</v>
      </c>
      <c r="D9" s="109"/>
      <c r="F9" s="111"/>
    </row>
    <row r="10" ht="16.5" thickBot="1">
      <c r="B10" s="112" t="s">
        <v>475</v>
      </c>
    </row>
    <row r="11" spans="2:11" ht="66" customHeight="1">
      <c r="B11" s="113" t="s">
        <v>476</v>
      </c>
      <c r="C11" s="114" t="s">
        <v>477</v>
      </c>
      <c r="D11" s="115"/>
      <c r="E11" s="116" t="s">
        <v>478</v>
      </c>
      <c r="F11" s="116" t="s">
        <v>479</v>
      </c>
      <c r="G11" s="116" t="s">
        <v>480</v>
      </c>
      <c r="H11" s="117" t="s">
        <v>481</v>
      </c>
      <c r="I11" s="118"/>
      <c r="J11" s="1035" t="s">
        <v>482</v>
      </c>
      <c r="K11" s="221" t="s">
        <v>483</v>
      </c>
    </row>
    <row r="12" spans="2:11" ht="15.75">
      <c r="B12" s="119"/>
      <c r="C12" s="120"/>
      <c r="D12" s="121"/>
      <c r="E12" s="122"/>
      <c r="F12" s="122"/>
      <c r="G12" s="122"/>
      <c r="H12" s="122" t="s">
        <v>484</v>
      </c>
      <c r="I12" s="122" t="s">
        <v>485</v>
      </c>
      <c r="J12" s="1036"/>
      <c r="K12" s="1029"/>
    </row>
    <row r="13" spans="2:11" s="123" customFormat="1" ht="12.75">
      <c r="B13" s="124"/>
      <c r="C13" s="125"/>
      <c r="D13" s="126"/>
      <c r="E13" s="127" t="s">
        <v>486</v>
      </c>
      <c r="F13" s="127" t="s">
        <v>487</v>
      </c>
      <c r="G13" s="127" t="s">
        <v>488</v>
      </c>
      <c r="H13" s="127" t="s">
        <v>489</v>
      </c>
      <c r="I13" s="127" t="s">
        <v>490</v>
      </c>
      <c r="J13" s="1037" t="s">
        <v>491</v>
      </c>
      <c r="K13" s="1030" t="s">
        <v>492</v>
      </c>
    </row>
    <row r="14" spans="2:11" ht="18.75">
      <c r="B14" s="128">
        <v>1</v>
      </c>
      <c r="C14" s="129" t="s">
        <v>493</v>
      </c>
      <c r="D14" s="130"/>
      <c r="E14" s="131"/>
      <c r="F14" s="131"/>
      <c r="G14" s="131"/>
      <c r="H14" s="131"/>
      <c r="I14" s="131"/>
      <c r="J14" s="1038"/>
      <c r="K14" s="1031"/>
    </row>
    <row r="15" spans="2:11" ht="16.5" customHeight="1">
      <c r="B15" s="128">
        <v>2</v>
      </c>
      <c r="C15" s="132"/>
      <c r="D15" s="130" t="s">
        <v>494</v>
      </c>
      <c r="E15" s="133">
        <v>1110</v>
      </c>
      <c r="F15" s="1205" t="s">
        <v>2479</v>
      </c>
      <c r="G15" s="1205" t="s">
        <v>2505</v>
      </c>
      <c r="H15" s="1205" t="s">
        <v>2531</v>
      </c>
      <c r="I15" s="1205" t="s">
        <v>2557</v>
      </c>
      <c r="J15" s="1214" t="s">
        <v>1543</v>
      </c>
      <c r="K15" s="1152"/>
    </row>
    <row r="16" spans="2:11" ht="16.5" customHeight="1">
      <c r="B16" s="128">
        <v>3</v>
      </c>
      <c r="C16" s="135"/>
      <c r="D16" s="130" t="s">
        <v>495</v>
      </c>
      <c r="E16" s="133">
        <v>1120</v>
      </c>
      <c r="F16" s="1206" t="s">
        <v>2481</v>
      </c>
      <c r="G16" s="1205" t="s">
        <v>2507</v>
      </c>
      <c r="H16" s="1205" t="s">
        <v>2533</v>
      </c>
      <c r="I16" s="1205" t="s">
        <v>2559</v>
      </c>
      <c r="J16" s="1214" t="s">
        <v>1545</v>
      </c>
      <c r="K16" s="1152"/>
    </row>
    <row r="17" spans="2:11" ht="16.5" customHeight="1">
      <c r="B17" s="128">
        <v>4</v>
      </c>
      <c r="C17" s="135"/>
      <c r="D17" s="130" t="s">
        <v>496</v>
      </c>
      <c r="E17" s="133">
        <v>1130</v>
      </c>
      <c r="F17" s="1205" t="s">
        <v>2483</v>
      </c>
      <c r="G17" s="1205" t="s">
        <v>2509</v>
      </c>
      <c r="H17" s="1205" t="s">
        <v>2535</v>
      </c>
      <c r="I17" s="1205" t="s">
        <v>2561</v>
      </c>
      <c r="J17" s="1214" t="s">
        <v>1547</v>
      </c>
      <c r="K17" s="1152"/>
    </row>
    <row r="18" spans="2:11" ht="16.5" customHeight="1">
      <c r="B18" s="136">
        <v>5</v>
      </c>
      <c r="C18" s="135"/>
      <c r="D18" s="137" t="s">
        <v>766</v>
      </c>
      <c r="E18" s="138">
        <v>1140</v>
      </c>
      <c r="F18" s="1207" t="s">
        <v>2485</v>
      </c>
      <c r="G18" s="1207" t="s">
        <v>2511</v>
      </c>
      <c r="H18" s="1207" t="s">
        <v>2537</v>
      </c>
      <c r="I18" s="1207" t="s">
        <v>2563</v>
      </c>
      <c r="J18" s="1216" t="s">
        <v>1549</v>
      </c>
      <c r="K18" s="1153"/>
    </row>
    <row r="19" spans="2:11" ht="31.5">
      <c r="B19" s="136">
        <v>6</v>
      </c>
      <c r="C19" s="135"/>
      <c r="D19" s="137" t="s">
        <v>497</v>
      </c>
      <c r="E19" s="138">
        <v>1150</v>
      </c>
      <c r="F19" s="1207" t="s">
        <v>2487</v>
      </c>
      <c r="G19" s="1207" t="s">
        <v>2513</v>
      </c>
      <c r="H19" s="1207" t="s">
        <v>2539</v>
      </c>
      <c r="I19" s="1207" t="s">
        <v>2565</v>
      </c>
      <c r="J19" s="1216" t="s">
        <v>1551</v>
      </c>
      <c r="K19" s="1153"/>
    </row>
    <row r="20" spans="2:11" ht="16.5" customHeight="1">
      <c r="B20" s="128">
        <v>7</v>
      </c>
      <c r="C20" s="135"/>
      <c r="D20" s="130" t="s">
        <v>498</v>
      </c>
      <c r="E20" s="133">
        <v>1160</v>
      </c>
      <c r="F20" s="1205" t="s">
        <v>2489</v>
      </c>
      <c r="G20" s="1205" t="s">
        <v>2515</v>
      </c>
      <c r="H20" s="1205" t="s">
        <v>2541</v>
      </c>
      <c r="I20" s="1205" t="s">
        <v>2567</v>
      </c>
      <c r="J20" s="1214" t="s">
        <v>1553</v>
      </c>
      <c r="K20" s="1152"/>
    </row>
    <row r="21" spans="2:11" ht="16.5" customHeight="1">
      <c r="B21" s="128">
        <v>8</v>
      </c>
      <c r="C21" s="135"/>
      <c r="D21" s="130" t="s">
        <v>499</v>
      </c>
      <c r="E21" s="133">
        <v>1170</v>
      </c>
      <c r="F21" s="1205" t="s">
        <v>2491</v>
      </c>
      <c r="G21" s="1205" t="s">
        <v>2517</v>
      </c>
      <c r="H21" s="1205" t="s">
        <v>2543</v>
      </c>
      <c r="I21" s="1205" t="s">
        <v>2569</v>
      </c>
      <c r="J21" s="1214" t="s">
        <v>1555</v>
      </c>
      <c r="K21" s="1152"/>
    </row>
    <row r="22" spans="2:11" ht="16.5" customHeight="1">
      <c r="B22" s="128">
        <v>9</v>
      </c>
      <c r="C22" s="135"/>
      <c r="D22" s="130" t="s">
        <v>500</v>
      </c>
      <c r="E22" s="133">
        <v>1180</v>
      </c>
      <c r="F22" s="1205" t="s">
        <v>2493</v>
      </c>
      <c r="G22" s="1205" t="s">
        <v>2519</v>
      </c>
      <c r="H22" s="1205" t="s">
        <v>2545</v>
      </c>
      <c r="I22" s="1205" t="s">
        <v>2571</v>
      </c>
      <c r="J22" s="1214" t="s">
        <v>1557</v>
      </c>
      <c r="K22" s="1152"/>
    </row>
    <row r="23" spans="2:11" ht="16.5" customHeight="1">
      <c r="B23" s="128">
        <v>10</v>
      </c>
      <c r="C23" s="135"/>
      <c r="D23" s="130" t="s">
        <v>501</v>
      </c>
      <c r="E23" s="133">
        <v>1190</v>
      </c>
      <c r="F23" s="1205" t="s">
        <v>2495</v>
      </c>
      <c r="G23" s="1205" t="s">
        <v>2521</v>
      </c>
      <c r="H23" s="1205" t="s">
        <v>2547</v>
      </c>
      <c r="I23" s="1205" t="s">
        <v>2573</v>
      </c>
      <c r="J23" s="1214" t="s">
        <v>1559</v>
      </c>
      <c r="K23" s="1152"/>
    </row>
    <row r="24" spans="2:11" ht="16.5" customHeight="1">
      <c r="B24" s="128">
        <v>11</v>
      </c>
      <c r="C24" s="135"/>
      <c r="D24" s="130" t="s">
        <v>502</v>
      </c>
      <c r="E24" s="133">
        <v>1210</v>
      </c>
      <c r="F24" s="1205" t="s">
        <v>2497</v>
      </c>
      <c r="G24" s="1205" t="s">
        <v>2523</v>
      </c>
      <c r="H24" s="1205" t="s">
        <v>2549</v>
      </c>
      <c r="I24" s="1205" t="s">
        <v>2575</v>
      </c>
      <c r="J24" s="1220" t="e">
        <f>IF(+G24+H24-I24=0,"  ","ERR!!!!!!")</f>
        <v>#VALUE!</v>
      </c>
      <c r="K24" s="1152"/>
    </row>
    <row r="25" spans="2:11" ht="16.5" customHeight="1">
      <c r="B25" s="128">
        <v>12</v>
      </c>
      <c r="C25" s="135"/>
      <c r="D25" s="130" t="s">
        <v>503</v>
      </c>
      <c r="E25" s="133">
        <v>1220</v>
      </c>
      <c r="F25" s="1205" t="s">
        <v>2499</v>
      </c>
      <c r="G25" s="1205" t="s">
        <v>2525</v>
      </c>
      <c r="H25" s="1205" t="s">
        <v>2551</v>
      </c>
      <c r="I25" s="1205" t="s">
        <v>2577</v>
      </c>
      <c r="J25" s="1214" t="s">
        <v>1561</v>
      </c>
      <c r="K25" s="1152"/>
    </row>
    <row r="26" spans="2:11" ht="16.5" customHeight="1">
      <c r="B26" s="136">
        <v>13</v>
      </c>
      <c r="C26" s="135"/>
      <c r="D26" s="145" t="s">
        <v>749</v>
      </c>
      <c r="E26" s="138">
        <v>1230</v>
      </c>
      <c r="F26" s="1207" t="s">
        <v>2501</v>
      </c>
      <c r="G26" s="1207" t="s">
        <v>2527</v>
      </c>
      <c r="H26" s="1207" t="s">
        <v>2553</v>
      </c>
      <c r="I26" s="1207" t="s">
        <v>2579</v>
      </c>
      <c r="J26" s="1216" t="s">
        <v>1563</v>
      </c>
      <c r="K26" s="1153"/>
    </row>
    <row r="27" spans="2:11" ht="16.5" customHeight="1">
      <c r="B27" s="128">
        <v>14</v>
      </c>
      <c r="C27" s="135" t="s">
        <v>504</v>
      </c>
      <c r="D27" s="130"/>
      <c r="E27" s="140"/>
      <c r="F27" s="1208" t="s">
        <v>2503</v>
      </c>
      <c r="G27" s="1208" t="s">
        <v>2529</v>
      </c>
      <c r="H27" s="1208" t="s">
        <v>2555</v>
      </c>
      <c r="I27" s="1208" t="s">
        <v>2581</v>
      </c>
      <c r="J27" s="1214" t="s">
        <v>2041</v>
      </c>
      <c r="K27" s="1152"/>
    </row>
    <row r="28" spans="2:11" ht="18.75">
      <c r="B28" s="128">
        <v>15</v>
      </c>
      <c r="C28" s="129" t="s">
        <v>505</v>
      </c>
      <c r="D28" s="130"/>
      <c r="E28" s="140"/>
      <c r="F28" s="131"/>
      <c r="G28" s="131"/>
      <c r="H28" s="131"/>
      <c r="I28" s="131"/>
      <c r="J28" s="1038"/>
      <c r="K28" s="1049"/>
    </row>
    <row r="29" spans="2:11" ht="16.5" customHeight="1">
      <c r="B29" s="128">
        <v>16</v>
      </c>
      <c r="C29" s="135"/>
      <c r="D29" s="130" t="s">
        <v>506</v>
      </c>
      <c r="E29" s="133">
        <v>1400</v>
      </c>
      <c r="F29" s="1205" t="s">
        <v>1503</v>
      </c>
      <c r="G29" s="1205" t="s">
        <v>1339</v>
      </c>
      <c r="H29" s="1205" t="s">
        <v>1359</v>
      </c>
      <c r="I29" s="1205" t="s">
        <v>1379</v>
      </c>
      <c r="J29" s="1214" t="s">
        <v>1565</v>
      </c>
      <c r="K29" s="1152"/>
    </row>
    <row r="30" spans="2:11" ht="16.5" customHeight="1">
      <c r="B30" s="128">
        <v>17</v>
      </c>
      <c r="C30" s="135"/>
      <c r="D30" s="130" t="s">
        <v>507</v>
      </c>
      <c r="E30" s="133">
        <v>1401</v>
      </c>
      <c r="F30" s="1205" t="s">
        <v>1505</v>
      </c>
      <c r="G30" s="1205" t="s">
        <v>1341</v>
      </c>
      <c r="H30" s="1205" t="s">
        <v>1361</v>
      </c>
      <c r="I30" s="1205" t="s">
        <v>1381</v>
      </c>
      <c r="J30" s="1214" t="s">
        <v>1567</v>
      </c>
      <c r="K30" s="1152"/>
    </row>
    <row r="31" spans="2:11" ht="16.5" customHeight="1">
      <c r="B31" s="128">
        <v>18</v>
      </c>
      <c r="C31" s="135"/>
      <c r="D31" s="130" t="s">
        <v>508</v>
      </c>
      <c r="E31" s="133">
        <v>1402</v>
      </c>
      <c r="F31" s="1205" t="s">
        <v>1507</v>
      </c>
      <c r="G31" s="1205" t="s">
        <v>1343</v>
      </c>
      <c r="H31" s="1205" t="s">
        <v>1363</v>
      </c>
      <c r="I31" s="1205" t="s">
        <v>1383</v>
      </c>
      <c r="J31" s="1214" t="s">
        <v>1569</v>
      </c>
      <c r="K31" s="1152"/>
    </row>
    <row r="32" spans="2:11" ht="16.5" customHeight="1">
      <c r="B32" s="128">
        <v>19</v>
      </c>
      <c r="C32" s="135"/>
      <c r="D32" s="130" t="s">
        <v>509</v>
      </c>
      <c r="E32" s="133">
        <v>1403</v>
      </c>
      <c r="F32" s="1205" t="s">
        <v>1509</v>
      </c>
      <c r="G32" s="1205" t="s">
        <v>1345</v>
      </c>
      <c r="H32" s="1205" t="s">
        <v>1365</v>
      </c>
      <c r="I32" s="1205" t="s">
        <v>1385</v>
      </c>
      <c r="J32" s="1214" t="s">
        <v>1571</v>
      </c>
      <c r="K32" s="1152"/>
    </row>
    <row r="33" spans="2:11" ht="16.5" customHeight="1">
      <c r="B33" s="128">
        <v>20</v>
      </c>
      <c r="C33" s="135"/>
      <c r="D33" s="130" t="s">
        <v>510</v>
      </c>
      <c r="E33" s="133">
        <v>1404</v>
      </c>
      <c r="F33" s="1205" t="s">
        <v>1511</v>
      </c>
      <c r="G33" s="1205" t="s">
        <v>1347</v>
      </c>
      <c r="H33" s="1205" t="s">
        <v>1367</v>
      </c>
      <c r="I33" s="1205" t="s">
        <v>1387</v>
      </c>
      <c r="J33" s="1214" t="s">
        <v>1573</v>
      </c>
      <c r="K33" s="1152"/>
    </row>
    <row r="34" spans="2:11" ht="16.5" customHeight="1">
      <c r="B34" s="128">
        <v>21</v>
      </c>
      <c r="C34" s="135"/>
      <c r="D34" s="130" t="s">
        <v>511</v>
      </c>
      <c r="E34" s="133">
        <v>1405</v>
      </c>
      <c r="F34" s="1205" t="s">
        <v>1513</v>
      </c>
      <c r="G34" s="1205" t="s">
        <v>1349</v>
      </c>
      <c r="H34" s="1205" t="s">
        <v>1369</v>
      </c>
      <c r="I34" s="1205" t="s">
        <v>1389</v>
      </c>
      <c r="J34" s="1214" t="s">
        <v>1575</v>
      </c>
      <c r="K34" s="1152"/>
    </row>
    <row r="35" spans="2:11" ht="16.5" customHeight="1">
      <c r="B35" s="128">
        <v>22</v>
      </c>
      <c r="C35" s="135"/>
      <c r="D35" s="130" t="s">
        <v>512</v>
      </c>
      <c r="E35" s="133">
        <v>1406</v>
      </c>
      <c r="F35" s="1205" t="s">
        <v>1515</v>
      </c>
      <c r="G35" s="1205" t="s">
        <v>1351</v>
      </c>
      <c r="H35" s="1205" t="s">
        <v>1371</v>
      </c>
      <c r="I35" s="1205" t="s">
        <v>1391</v>
      </c>
      <c r="J35" s="1214" t="s">
        <v>1577</v>
      </c>
      <c r="K35" s="1152"/>
    </row>
    <row r="36" spans="2:11" ht="16.5" customHeight="1">
      <c r="B36" s="128">
        <v>23</v>
      </c>
      <c r="C36" s="135"/>
      <c r="D36" s="130" t="s">
        <v>513</v>
      </c>
      <c r="E36" s="133">
        <v>1407</v>
      </c>
      <c r="F36" s="1205" t="s">
        <v>1517</v>
      </c>
      <c r="G36" s="1205" t="s">
        <v>1353</v>
      </c>
      <c r="H36" s="1205" t="s">
        <v>1373</v>
      </c>
      <c r="I36" s="1205" t="s">
        <v>1393</v>
      </c>
      <c r="J36" s="1214" t="s">
        <v>1579</v>
      </c>
      <c r="K36" s="1152"/>
    </row>
    <row r="37" spans="2:11" ht="16.5" customHeight="1">
      <c r="B37" s="128">
        <v>24</v>
      </c>
      <c r="C37" s="135"/>
      <c r="D37" s="130" t="s">
        <v>514</v>
      </c>
      <c r="E37" s="133">
        <v>1408</v>
      </c>
      <c r="F37" s="1205" t="s">
        <v>1519</v>
      </c>
      <c r="G37" s="1205" t="s">
        <v>1355</v>
      </c>
      <c r="H37" s="1205" t="s">
        <v>1375</v>
      </c>
      <c r="I37" s="1205" t="s">
        <v>1395</v>
      </c>
      <c r="J37" s="1214" t="s">
        <v>1581</v>
      </c>
      <c r="K37" s="1152"/>
    </row>
    <row r="38" spans="2:11" ht="15.75">
      <c r="B38" s="141">
        <v>25</v>
      </c>
      <c r="C38" s="142" t="s">
        <v>515</v>
      </c>
      <c r="D38" s="143"/>
      <c r="E38" s="143"/>
      <c r="F38" s="1209" t="s">
        <v>1521</v>
      </c>
      <c r="G38" s="1209" t="s">
        <v>1357</v>
      </c>
      <c r="H38" s="1209" t="s">
        <v>1377</v>
      </c>
      <c r="I38" s="1209" t="s">
        <v>1997</v>
      </c>
      <c r="J38" s="1215" t="s">
        <v>1583</v>
      </c>
      <c r="K38" s="1154"/>
    </row>
    <row r="39" spans="2:11" ht="15.75">
      <c r="B39" s="136"/>
      <c r="C39" s="144" t="s">
        <v>516</v>
      </c>
      <c r="D39" s="145"/>
      <c r="E39" s="145"/>
      <c r="F39" s="1210"/>
      <c r="G39" s="1210"/>
      <c r="H39" s="1210"/>
      <c r="I39" s="1210"/>
      <c r="J39" s="1216"/>
      <c r="K39" s="1047"/>
    </row>
    <row r="40" spans="2:11" ht="16.5" customHeight="1">
      <c r="B40" s="128">
        <v>26</v>
      </c>
      <c r="C40" s="135"/>
      <c r="D40" s="130" t="s">
        <v>517</v>
      </c>
      <c r="E40" s="133">
        <v>1601</v>
      </c>
      <c r="F40" s="1205" t="s">
        <v>1523</v>
      </c>
      <c r="G40" s="1205" t="s">
        <v>1279</v>
      </c>
      <c r="H40" s="1205" t="s">
        <v>1299</v>
      </c>
      <c r="I40" s="1205" t="s">
        <v>1319</v>
      </c>
      <c r="J40" s="1214" t="s">
        <v>1599</v>
      </c>
      <c r="K40" s="1152"/>
    </row>
    <row r="41" spans="2:11" ht="16.5" customHeight="1">
      <c r="B41" s="128">
        <v>27</v>
      </c>
      <c r="C41" s="135"/>
      <c r="D41" s="130" t="s">
        <v>518</v>
      </c>
      <c r="E41" s="133">
        <v>1602</v>
      </c>
      <c r="F41" s="1205" t="s">
        <v>1525</v>
      </c>
      <c r="G41" s="1205" t="s">
        <v>1281</v>
      </c>
      <c r="H41" s="1205" t="s">
        <v>1301</v>
      </c>
      <c r="I41" s="1205" t="s">
        <v>1321</v>
      </c>
      <c r="J41" s="1214" t="s">
        <v>1601</v>
      </c>
      <c r="K41" s="1152"/>
    </row>
    <row r="42" spans="2:11" ht="16.5" customHeight="1">
      <c r="B42" s="128">
        <v>28</v>
      </c>
      <c r="C42" s="135"/>
      <c r="D42" s="130" t="s">
        <v>296</v>
      </c>
      <c r="E42" s="133">
        <v>1603</v>
      </c>
      <c r="F42" s="1205" t="s">
        <v>1527</v>
      </c>
      <c r="G42" s="1205" t="s">
        <v>1283</v>
      </c>
      <c r="H42" s="1205" t="s">
        <v>1303</v>
      </c>
      <c r="I42" s="1205" t="s">
        <v>1323</v>
      </c>
      <c r="J42" s="1214" t="s">
        <v>1603</v>
      </c>
      <c r="K42" s="1152"/>
    </row>
    <row r="43" spans="2:11" ht="16.5" customHeight="1">
      <c r="B43" s="128">
        <v>29</v>
      </c>
      <c r="C43" s="135"/>
      <c r="D43" s="130" t="s">
        <v>297</v>
      </c>
      <c r="E43" s="133">
        <v>1604</v>
      </c>
      <c r="F43" s="1205" t="s">
        <v>1529</v>
      </c>
      <c r="G43" s="1205" t="s">
        <v>1285</v>
      </c>
      <c r="H43" s="1205" t="s">
        <v>1305</v>
      </c>
      <c r="I43" s="1205" t="s">
        <v>1325</v>
      </c>
      <c r="J43" s="1214" t="s">
        <v>1605</v>
      </c>
      <c r="K43" s="1152"/>
    </row>
    <row r="44" spans="2:11" ht="16.5" customHeight="1">
      <c r="B44" s="128">
        <v>30</v>
      </c>
      <c r="C44" s="135"/>
      <c r="D44" s="130" t="s">
        <v>298</v>
      </c>
      <c r="E44" s="133">
        <v>1605</v>
      </c>
      <c r="F44" s="1205" t="s">
        <v>1531</v>
      </c>
      <c r="G44" s="1205" t="s">
        <v>1287</v>
      </c>
      <c r="H44" s="1205" t="s">
        <v>1307</v>
      </c>
      <c r="I44" s="1205" t="s">
        <v>1327</v>
      </c>
      <c r="J44" s="1214" t="s">
        <v>1607</v>
      </c>
      <c r="K44" s="1152"/>
    </row>
    <row r="45" spans="2:11" ht="16.5" customHeight="1">
      <c r="B45" s="128">
        <v>31</v>
      </c>
      <c r="C45" s="135"/>
      <c r="D45" s="146" t="s">
        <v>299</v>
      </c>
      <c r="E45" s="133">
        <v>1606</v>
      </c>
      <c r="F45" s="1205" t="s">
        <v>1533</v>
      </c>
      <c r="G45" s="1205" t="s">
        <v>1289</v>
      </c>
      <c r="H45" s="1205" t="s">
        <v>1309</v>
      </c>
      <c r="I45" s="1205" t="s">
        <v>1329</v>
      </c>
      <c r="J45" s="1214" t="s">
        <v>1609</v>
      </c>
      <c r="K45" s="1152"/>
    </row>
    <row r="46" spans="2:11" ht="16.5" customHeight="1">
      <c r="B46" s="128">
        <v>32</v>
      </c>
      <c r="C46" s="135"/>
      <c r="D46" s="130" t="s">
        <v>300</v>
      </c>
      <c r="E46" s="133">
        <v>1607</v>
      </c>
      <c r="F46" s="1205" t="s">
        <v>1535</v>
      </c>
      <c r="G46" s="1205" t="s">
        <v>1291</v>
      </c>
      <c r="H46" s="1205" t="s">
        <v>1311</v>
      </c>
      <c r="I46" s="1205" t="s">
        <v>1331</v>
      </c>
      <c r="J46" s="1214" t="s">
        <v>1611</v>
      </c>
      <c r="K46" s="1152"/>
    </row>
    <row r="47" spans="2:11" ht="16.5" customHeight="1">
      <c r="B47" s="128">
        <v>33</v>
      </c>
      <c r="C47" s="135"/>
      <c r="D47" s="130" t="s">
        <v>301</v>
      </c>
      <c r="E47" s="133">
        <v>1608</v>
      </c>
      <c r="F47" s="1205" t="s">
        <v>1537</v>
      </c>
      <c r="G47" s="1205" t="s">
        <v>1295</v>
      </c>
      <c r="H47" s="1205" t="s">
        <v>1315</v>
      </c>
      <c r="I47" s="1205" t="s">
        <v>1335</v>
      </c>
      <c r="J47" s="1214" t="s">
        <v>1613</v>
      </c>
      <c r="K47" s="1152"/>
    </row>
    <row r="48" spans="2:11" ht="15.75">
      <c r="B48" s="147">
        <v>34</v>
      </c>
      <c r="C48" s="142" t="s">
        <v>302</v>
      </c>
      <c r="D48" s="148"/>
      <c r="E48" s="149"/>
      <c r="F48" s="1211" t="s">
        <v>1539</v>
      </c>
      <c r="G48" s="1211" t="s">
        <v>1297</v>
      </c>
      <c r="H48" s="1211" t="s">
        <v>1317</v>
      </c>
      <c r="I48" s="1211" t="s">
        <v>1337</v>
      </c>
      <c r="J48" s="1217" t="s">
        <v>1615</v>
      </c>
      <c r="K48" s="1155"/>
    </row>
    <row r="49" spans="2:11" s="150" customFormat="1" ht="11.25">
      <c r="B49" s="151"/>
      <c r="C49" s="152" t="s">
        <v>303</v>
      </c>
      <c r="D49" s="153"/>
      <c r="E49" s="154"/>
      <c r="F49" s="1212"/>
      <c r="G49" s="1212"/>
      <c r="H49" s="1212"/>
      <c r="I49" s="1212"/>
      <c r="J49" s="1218"/>
      <c r="K49" s="1051"/>
    </row>
    <row r="50" spans="2:11" ht="16.5" customHeight="1">
      <c r="B50" s="141">
        <v>35</v>
      </c>
      <c r="C50" s="155" t="s">
        <v>304</v>
      </c>
      <c r="D50" s="101"/>
      <c r="E50" s="156"/>
      <c r="F50" s="1213" t="s">
        <v>1541</v>
      </c>
      <c r="G50" s="1213" t="s">
        <v>1293</v>
      </c>
      <c r="H50" s="1213" t="s">
        <v>1313</v>
      </c>
      <c r="I50" s="1213" t="s">
        <v>1333</v>
      </c>
      <c r="J50" s="1219" t="s">
        <v>2107</v>
      </c>
      <c r="K50" s="1154"/>
    </row>
    <row r="51" spans="2:11" s="150" customFormat="1" ht="12" thickBot="1">
      <c r="B51" s="158"/>
      <c r="C51" s="159" t="s">
        <v>305</v>
      </c>
      <c r="D51" s="160"/>
      <c r="E51" s="161"/>
      <c r="F51" s="162"/>
      <c r="G51" s="162"/>
      <c r="H51" s="162"/>
      <c r="I51" s="162"/>
      <c r="J51" s="1052"/>
      <c r="K51" s="1050"/>
    </row>
    <row r="52" spans="1:12" s="163" customFormat="1" ht="15.75">
      <c r="A52" s="99"/>
      <c r="B52" s="99"/>
      <c r="C52" s="100" t="s">
        <v>276</v>
      </c>
      <c r="D52" s="930" t="str">
        <f>D1</f>
        <v>_C000027</v>
      </c>
      <c r="E52" s="101"/>
      <c r="F52" s="99"/>
      <c r="G52" s="99"/>
      <c r="H52" s="99"/>
      <c r="I52" s="99"/>
      <c r="J52" s="99"/>
      <c r="K52" s="99"/>
      <c r="L52" s="99"/>
    </row>
    <row r="53" spans="1:12" s="163" customFormat="1" ht="15.75">
      <c r="A53" s="99"/>
      <c r="B53" s="99"/>
      <c r="C53" s="100" t="s">
        <v>277</v>
      </c>
      <c r="D53" s="102" t="str">
        <f>+$D$2</f>
        <v>_M000002</v>
      </c>
      <c r="E53" s="101" t="str">
        <f>Schedule_A!A3</f>
        <v>NURSING FACILITY 2017 COST REPORT</v>
      </c>
      <c r="F53" s="99"/>
      <c r="G53" s="99"/>
      <c r="H53" s="99"/>
      <c r="I53" s="99"/>
      <c r="J53" s="99"/>
      <c r="K53" s="99"/>
      <c r="L53" s="99"/>
    </row>
    <row r="54" spans="1:12" s="163" customFormat="1" ht="15.75">
      <c r="A54" s="99"/>
      <c r="B54" s="99"/>
      <c r="C54" s="100"/>
      <c r="D54" s="103"/>
      <c r="E54" s="101"/>
      <c r="F54" s="99"/>
      <c r="G54" s="99"/>
      <c r="H54" s="99"/>
      <c r="I54" s="99"/>
      <c r="J54" s="99"/>
      <c r="K54" s="99"/>
      <c r="L54" s="99"/>
    </row>
    <row r="55" spans="1:12" s="163" customFormat="1" ht="18">
      <c r="A55" s="104" t="s">
        <v>472</v>
      </c>
      <c r="B55" s="105"/>
      <c r="C55" s="105"/>
      <c r="D55" s="105"/>
      <c r="E55" s="105"/>
      <c r="F55" s="105"/>
      <c r="G55" s="105"/>
      <c r="H55" s="105"/>
      <c r="I55" s="105"/>
      <c r="J55" s="105"/>
      <c r="K55" s="105"/>
      <c r="L55" s="105"/>
    </row>
    <row r="56" spans="1:12" s="163" customFormat="1" ht="6" customHeight="1">
      <c r="A56" s="104"/>
      <c r="B56" s="105"/>
      <c r="C56" s="105"/>
      <c r="D56" s="105"/>
      <c r="E56" s="105"/>
      <c r="F56" s="105"/>
      <c r="G56" s="105"/>
      <c r="H56" s="105"/>
      <c r="I56" s="105"/>
      <c r="J56" s="105"/>
      <c r="K56" s="105"/>
      <c r="L56" s="105"/>
    </row>
    <row r="57" spans="1:12" s="163" customFormat="1" ht="6" customHeight="1">
      <c r="A57" s="104"/>
      <c r="B57" s="105"/>
      <c r="C57" s="105"/>
      <c r="D57" s="105"/>
      <c r="E57" s="105"/>
      <c r="F57" s="105"/>
      <c r="G57" s="105"/>
      <c r="H57" s="105"/>
      <c r="I57" s="105"/>
      <c r="J57" s="105"/>
      <c r="K57" s="105"/>
      <c r="L57" s="105"/>
    </row>
    <row r="58" spans="1:12" s="163" customFormat="1" ht="18">
      <c r="A58" s="104" t="s">
        <v>473</v>
      </c>
      <c r="B58" s="106"/>
      <c r="C58" s="106"/>
      <c r="D58" s="106"/>
      <c r="E58" s="106"/>
      <c r="F58" s="106"/>
      <c r="G58" s="106"/>
      <c r="H58" s="106"/>
      <c r="I58" s="106"/>
      <c r="J58" s="106"/>
      <c r="K58" s="106"/>
      <c r="L58" s="106"/>
    </row>
    <row r="59" spans="1:12" s="163" customFormat="1" ht="6" customHeight="1">
      <c r="A59" s="106"/>
      <c r="B59" s="106"/>
      <c r="C59" s="106"/>
      <c r="D59" s="106"/>
      <c r="E59" s="106"/>
      <c r="F59" s="106"/>
      <c r="G59" s="106"/>
      <c r="H59" s="106"/>
      <c r="I59" s="106"/>
      <c r="J59" s="106"/>
      <c r="K59" s="106"/>
      <c r="L59" s="106"/>
    </row>
    <row r="60" spans="1:12" s="163" customFormat="1" ht="16.5" thickBot="1">
      <c r="A60" s="106"/>
      <c r="B60" s="112" t="s">
        <v>475</v>
      </c>
      <c r="C60" s="99"/>
      <c r="D60" s="99"/>
      <c r="E60" s="99"/>
      <c r="F60" s="99"/>
      <c r="G60" s="99"/>
      <c r="H60" s="99"/>
      <c r="I60" s="99"/>
      <c r="J60" s="99"/>
      <c r="K60" s="99"/>
      <c r="L60" s="106"/>
    </row>
    <row r="61" spans="1:12" s="163" customFormat="1" ht="78.75">
      <c r="A61" s="106"/>
      <c r="B61" s="113" t="s">
        <v>476</v>
      </c>
      <c r="C61" s="114" t="s">
        <v>477</v>
      </c>
      <c r="D61" s="115"/>
      <c r="E61" s="116" t="s">
        <v>478</v>
      </c>
      <c r="F61" s="116" t="s">
        <v>479</v>
      </c>
      <c r="G61" s="164" t="s">
        <v>306</v>
      </c>
      <c r="H61" s="117" t="s">
        <v>481</v>
      </c>
      <c r="I61" s="118"/>
      <c r="J61" s="1035" t="s">
        <v>482</v>
      </c>
      <c r="K61" s="221" t="s">
        <v>483</v>
      </c>
      <c r="L61" s="106"/>
    </row>
    <row r="62" spans="1:12" s="163" customFormat="1" ht="15.75">
      <c r="A62" s="106"/>
      <c r="B62" s="119"/>
      <c r="C62" s="120"/>
      <c r="D62" s="121"/>
      <c r="E62" s="122"/>
      <c r="F62" s="122"/>
      <c r="G62" s="165"/>
      <c r="H62" s="122" t="s">
        <v>484</v>
      </c>
      <c r="I62" s="122" t="s">
        <v>485</v>
      </c>
      <c r="J62" s="1036"/>
      <c r="K62" s="1029"/>
      <c r="L62" s="106"/>
    </row>
    <row r="63" spans="1:12" s="163" customFormat="1" ht="15.75">
      <c r="A63" s="106"/>
      <c r="B63" s="124"/>
      <c r="C63" s="125"/>
      <c r="D63" s="126"/>
      <c r="E63" s="127" t="s">
        <v>486</v>
      </c>
      <c r="F63" s="127" t="s">
        <v>487</v>
      </c>
      <c r="G63" s="127" t="s">
        <v>488</v>
      </c>
      <c r="H63" s="127" t="s">
        <v>489</v>
      </c>
      <c r="I63" s="127" t="s">
        <v>490</v>
      </c>
      <c r="J63" s="1037" t="s">
        <v>491</v>
      </c>
      <c r="K63" s="1030" t="s">
        <v>492</v>
      </c>
      <c r="L63" s="106"/>
    </row>
    <row r="64" spans="2:11" ht="16.5" customHeight="1">
      <c r="B64" s="128">
        <v>36</v>
      </c>
      <c r="C64" s="135"/>
      <c r="D64" s="130" t="s">
        <v>307</v>
      </c>
      <c r="E64" s="133">
        <v>1470</v>
      </c>
      <c r="F64" s="134" t="s">
        <v>2071</v>
      </c>
      <c r="G64" s="134" t="s">
        <v>2063</v>
      </c>
      <c r="H64" s="134" t="s">
        <v>2583</v>
      </c>
      <c r="I64" s="134" t="s">
        <v>2591</v>
      </c>
      <c r="J64" s="1039" t="s">
        <v>1585</v>
      </c>
      <c r="K64" s="1152"/>
    </row>
    <row r="65" spans="2:11" ht="16.5" customHeight="1">
      <c r="B65" s="128">
        <v>37</v>
      </c>
      <c r="C65" s="135"/>
      <c r="D65" s="130" t="s">
        <v>308</v>
      </c>
      <c r="E65" s="133">
        <v>1480</v>
      </c>
      <c r="F65" s="134" t="s">
        <v>2073</v>
      </c>
      <c r="G65" s="134" t="s">
        <v>2065</v>
      </c>
      <c r="H65" s="134" t="s">
        <v>2585</v>
      </c>
      <c r="I65" s="134" t="s">
        <v>2593</v>
      </c>
      <c r="J65" s="1039" t="s">
        <v>1587</v>
      </c>
      <c r="K65" s="1152"/>
    </row>
    <row r="66" spans="2:11" ht="31.5">
      <c r="B66" s="136">
        <v>38</v>
      </c>
      <c r="C66" s="135"/>
      <c r="D66" s="137" t="s">
        <v>309</v>
      </c>
      <c r="E66" s="138">
        <v>1680</v>
      </c>
      <c r="F66" s="139" t="s">
        <v>2075</v>
      </c>
      <c r="G66" s="139" t="s">
        <v>2067</v>
      </c>
      <c r="H66" s="139" t="s">
        <v>2587</v>
      </c>
      <c r="I66" s="139" t="s">
        <v>2595</v>
      </c>
      <c r="J66" s="1040" t="s">
        <v>1617</v>
      </c>
      <c r="K66" s="1153"/>
    </row>
    <row r="67" spans="2:11" ht="15.75">
      <c r="B67" s="141">
        <v>39</v>
      </c>
      <c r="C67" s="155" t="s">
        <v>310</v>
      </c>
      <c r="D67" s="101"/>
      <c r="E67" s="156"/>
      <c r="F67" s="157" t="s">
        <v>2077</v>
      </c>
      <c r="G67" s="157" t="s">
        <v>2069</v>
      </c>
      <c r="H67" s="157" t="s">
        <v>2589</v>
      </c>
      <c r="I67" s="157" t="s">
        <v>2597</v>
      </c>
      <c r="J67" s="1042" t="s">
        <v>2043</v>
      </c>
      <c r="K67" s="1154"/>
    </row>
    <row r="68" spans="2:11" s="150" customFormat="1" ht="11.25">
      <c r="B68" s="166"/>
      <c r="C68" s="167" t="s">
        <v>311</v>
      </c>
      <c r="D68" s="168"/>
      <c r="E68" s="169"/>
      <c r="F68" s="170"/>
      <c r="G68" s="170"/>
      <c r="H68" s="170"/>
      <c r="I68" s="170"/>
      <c r="J68" s="1043"/>
      <c r="K68" s="1048"/>
    </row>
    <row r="69" spans="2:11" ht="18.75">
      <c r="B69" s="128">
        <v>40</v>
      </c>
      <c r="C69" s="129" t="s">
        <v>312</v>
      </c>
      <c r="D69" s="130"/>
      <c r="E69" s="171"/>
      <c r="F69" s="172"/>
      <c r="G69" s="172"/>
      <c r="H69" s="172"/>
      <c r="I69" s="172"/>
      <c r="J69" s="1044"/>
      <c r="K69" s="1049"/>
    </row>
    <row r="70" spans="2:11" ht="16.5" customHeight="1">
      <c r="B70" s="128">
        <v>41</v>
      </c>
      <c r="C70" s="135"/>
      <c r="D70" s="130" t="s">
        <v>313</v>
      </c>
      <c r="E70" s="133">
        <v>1810</v>
      </c>
      <c r="F70" s="134" t="s">
        <v>2599</v>
      </c>
      <c r="G70" s="134" t="s">
        <v>2615</v>
      </c>
      <c r="H70" s="134" t="s">
        <v>2631</v>
      </c>
      <c r="I70" s="134" t="s">
        <v>2647</v>
      </c>
      <c r="J70" s="1039" t="s">
        <v>1619</v>
      </c>
      <c r="K70" s="1152"/>
    </row>
    <row r="71" spans="2:11" ht="16.5" customHeight="1">
      <c r="B71" s="128">
        <v>42</v>
      </c>
      <c r="C71" s="135"/>
      <c r="D71" s="130" t="s">
        <v>314</v>
      </c>
      <c r="E71" s="133">
        <v>1820</v>
      </c>
      <c r="F71" s="134" t="s">
        <v>2601</v>
      </c>
      <c r="G71" s="134" t="s">
        <v>2617</v>
      </c>
      <c r="H71" s="134" t="s">
        <v>2633</v>
      </c>
      <c r="I71" s="134" t="s">
        <v>2649</v>
      </c>
      <c r="J71" s="1039" t="s">
        <v>1621</v>
      </c>
      <c r="K71" s="1152"/>
    </row>
    <row r="72" spans="2:11" ht="16.5" customHeight="1">
      <c r="B72" s="128">
        <v>43</v>
      </c>
      <c r="C72" s="135"/>
      <c r="D72" s="130" t="s">
        <v>315</v>
      </c>
      <c r="E72" s="133">
        <v>1830</v>
      </c>
      <c r="F72" s="134" t="s">
        <v>2603</v>
      </c>
      <c r="G72" s="134" t="s">
        <v>2619</v>
      </c>
      <c r="H72" s="134" t="s">
        <v>2635</v>
      </c>
      <c r="I72" s="134" t="s">
        <v>2651</v>
      </c>
      <c r="J72" s="1039" t="s">
        <v>1623</v>
      </c>
      <c r="K72" s="1152"/>
    </row>
    <row r="73" spans="2:11" ht="16.5" customHeight="1">
      <c r="B73" s="128">
        <v>44</v>
      </c>
      <c r="C73" s="135"/>
      <c r="D73" s="130" t="s">
        <v>316</v>
      </c>
      <c r="E73" s="133">
        <v>1840</v>
      </c>
      <c r="F73" s="134" t="s">
        <v>2605</v>
      </c>
      <c r="G73" s="134" t="s">
        <v>2621</v>
      </c>
      <c r="H73" s="134" t="s">
        <v>2637</v>
      </c>
      <c r="I73" s="134" t="s">
        <v>2653</v>
      </c>
      <c r="J73" s="1039" t="s">
        <v>1625</v>
      </c>
      <c r="K73" s="1152"/>
    </row>
    <row r="74" spans="2:11" ht="16.5" customHeight="1">
      <c r="B74" s="128">
        <v>45</v>
      </c>
      <c r="C74" s="135"/>
      <c r="D74" s="130" t="s">
        <v>317</v>
      </c>
      <c r="E74" s="133">
        <v>1850</v>
      </c>
      <c r="F74" s="134" t="s">
        <v>2607</v>
      </c>
      <c r="G74" s="134" t="s">
        <v>2623</v>
      </c>
      <c r="H74" s="134" t="s">
        <v>2639</v>
      </c>
      <c r="I74" s="134" t="s">
        <v>2655</v>
      </c>
      <c r="J74" s="1039" t="s">
        <v>1627</v>
      </c>
      <c r="K74" s="1152"/>
    </row>
    <row r="75" spans="2:11" ht="15.75">
      <c r="B75" s="136">
        <v>46</v>
      </c>
      <c r="C75" s="135"/>
      <c r="D75" s="137" t="s">
        <v>752</v>
      </c>
      <c r="E75" s="138">
        <v>1860</v>
      </c>
      <c r="F75" s="139" t="s">
        <v>2609</v>
      </c>
      <c r="G75" s="139" t="s">
        <v>2625</v>
      </c>
      <c r="H75" s="139" t="s">
        <v>2641</v>
      </c>
      <c r="I75" s="139" t="s">
        <v>2657</v>
      </c>
      <c r="J75" s="1040" t="s">
        <v>1629</v>
      </c>
      <c r="K75" s="1153"/>
    </row>
    <row r="76" spans="2:11" ht="15.75">
      <c r="B76" s="141">
        <v>47</v>
      </c>
      <c r="C76" s="155" t="s">
        <v>114</v>
      </c>
      <c r="D76" s="101"/>
      <c r="E76" s="156"/>
      <c r="F76" s="157" t="s">
        <v>2611</v>
      </c>
      <c r="G76" s="157" t="s">
        <v>2627</v>
      </c>
      <c r="H76" s="157" t="s">
        <v>2643</v>
      </c>
      <c r="I76" s="157" t="s">
        <v>2659</v>
      </c>
      <c r="J76" s="1042" t="s">
        <v>2045</v>
      </c>
      <c r="K76" s="1154"/>
    </row>
    <row r="77" spans="2:11" s="150" customFormat="1" ht="11.25">
      <c r="B77" s="166"/>
      <c r="C77" s="167" t="s">
        <v>115</v>
      </c>
      <c r="D77" s="168"/>
      <c r="E77" s="169"/>
      <c r="F77" s="170"/>
      <c r="G77" s="170"/>
      <c r="H77" s="170"/>
      <c r="I77" s="170"/>
      <c r="J77" s="1043"/>
      <c r="K77" s="1048"/>
    </row>
    <row r="78" spans="2:11" ht="18.75">
      <c r="B78" s="141">
        <v>48</v>
      </c>
      <c r="C78" s="173" t="s">
        <v>107</v>
      </c>
      <c r="D78" s="101"/>
      <c r="E78" s="174"/>
      <c r="F78" s="157" t="s">
        <v>2613</v>
      </c>
      <c r="G78" s="157" t="s">
        <v>2629</v>
      </c>
      <c r="H78" s="157" t="s">
        <v>2645</v>
      </c>
      <c r="I78" s="157" t="s">
        <v>2661</v>
      </c>
      <c r="J78" s="1042" t="s">
        <v>2047</v>
      </c>
      <c r="K78" s="1154"/>
    </row>
    <row r="79" spans="2:11" s="150" customFormat="1" ht="12" thickBot="1">
      <c r="B79" s="175"/>
      <c r="C79" s="159" t="s">
        <v>108</v>
      </c>
      <c r="D79" s="160"/>
      <c r="E79" s="176"/>
      <c r="F79" s="159"/>
      <c r="G79" s="159"/>
      <c r="H79" s="159"/>
      <c r="I79" s="159"/>
      <c r="J79" s="1046"/>
      <c r="K79" s="1050"/>
    </row>
    <row r="80" spans="3:5" ht="15.75">
      <c r="C80" s="100" t="s">
        <v>276</v>
      </c>
      <c r="D80" s="930" t="str">
        <f>+$D$1</f>
        <v>_C000027</v>
      </c>
      <c r="E80" s="101"/>
    </row>
    <row r="81" spans="3:5" ht="15.75">
      <c r="C81" s="100" t="s">
        <v>277</v>
      </c>
      <c r="D81" s="102" t="str">
        <f>+$D$2</f>
        <v>_M000002</v>
      </c>
      <c r="E81" s="101" t="str">
        <f>Schedule_A!A3</f>
        <v>NURSING FACILITY 2017 COST REPORT</v>
      </c>
    </row>
    <row r="82" spans="3:5" ht="9.75" customHeight="1">
      <c r="C82" s="100"/>
      <c r="D82" s="103"/>
      <c r="E82" s="101"/>
    </row>
    <row r="83" spans="3:5" ht="15.75">
      <c r="C83" s="100"/>
      <c r="D83" s="103"/>
      <c r="E83" s="101"/>
    </row>
    <row r="84" spans="1:12" ht="18">
      <c r="A84" s="104" t="s">
        <v>472</v>
      </c>
      <c r="B84" s="105"/>
      <c r="C84" s="105"/>
      <c r="D84" s="105"/>
      <c r="E84" s="105"/>
      <c r="F84" s="105"/>
      <c r="G84" s="105"/>
      <c r="H84" s="105"/>
      <c r="I84" s="105"/>
      <c r="J84" s="105"/>
      <c r="K84" s="105"/>
      <c r="L84" s="105"/>
    </row>
    <row r="85" spans="1:12" ht="6" customHeight="1">
      <c r="A85" s="104"/>
      <c r="B85" s="105"/>
      <c r="C85" s="105"/>
      <c r="D85" s="105"/>
      <c r="E85" s="105"/>
      <c r="F85" s="105"/>
      <c r="G85" s="105"/>
      <c r="H85" s="105"/>
      <c r="I85" s="105"/>
      <c r="J85" s="105"/>
      <c r="K85" s="105"/>
      <c r="L85" s="105"/>
    </row>
    <row r="86" spans="1:12" ht="6" customHeight="1">
      <c r="A86" s="104"/>
      <c r="B86" s="105"/>
      <c r="C86" s="105"/>
      <c r="D86" s="105"/>
      <c r="E86" s="105"/>
      <c r="F86" s="105"/>
      <c r="G86" s="105"/>
      <c r="H86" s="105"/>
      <c r="I86" s="105"/>
      <c r="J86" s="105"/>
      <c r="K86" s="105"/>
      <c r="L86" s="105"/>
    </row>
    <row r="87" spans="1:12" ht="18">
      <c r="A87" s="104" t="s">
        <v>109</v>
      </c>
      <c r="B87" s="106"/>
      <c r="C87" s="106"/>
      <c r="D87" s="106"/>
      <c r="E87" s="106"/>
      <c r="F87" s="106"/>
      <c r="G87" s="106"/>
      <c r="H87" s="106"/>
      <c r="I87" s="106"/>
      <c r="J87" s="106"/>
      <c r="K87" s="106"/>
      <c r="L87" s="106"/>
    </row>
    <row r="88" spans="1:12" ht="6" customHeight="1">
      <c r="A88" s="106"/>
      <c r="B88" s="106"/>
      <c r="C88" s="106"/>
      <c r="D88" s="106"/>
      <c r="E88" s="106"/>
      <c r="F88" s="106"/>
      <c r="G88" s="106"/>
      <c r="H88" s="106"/>
      <c r="I88" s="106"/>
      <c r="J88" s="106"/>
      <c r="K88" s="106"/>
      <c r="L88" s="106"/>
    </row>
    <row r="89" spans="1:12" ht="16.5" thickBot="1">
      <c r="A89" s="106"/>
      <c r="B89" s="112" t="s">
        <v>475</v>
      </c>
      <c r="L89" s="106"/>
    </row>
    <row r="90" spans="1:12" ht="78.75">
      <c r="A90" s="106"/>
      <c r="B90" s="113" t="s">
        <v>476</v>
      </c>
      <c r="C90" s="114" t="s">
        <v>477</v>
      </c>
      <c r="D90" s="115"/>
      <c r="E90" s="116" t="s">
        <v>478</v>
      </c>
      <c r="F90" s="116" t="s">
        <v>479</v>
      </c>
      <c r="G90" s="164" t="s">
        <v>306</v>
      </c>
      <c r="H90" s="117" t="s">
        <v>481</v>
      </c>
      <c r="I90" s="118"/>
      <c r="J90" s="1035" t="s">
        <v>482</v>
      </c>
      <c r="K90" s="221" t="s">
        <v>483</v>
      </c>
      <c r="L90" s="106"/>
    </row>
    <row r="91" spans="1:12" ht="15.75">
      <c r="A91" s="106"/>
      <c r="B91" s="119"/>
      <c r="C91" s="120"/>
      <c r="D91" s="121"/>
      <c r="E91" s="122"/>
      <c r="F91" s="122"/>
      <c r="G91" s="122"/>
      <c r="H91" s="122" t="s">
        <v>484</v>
      </c>
      <c r="I91" s="122" t="s">
        <v>485</v>
      </c>
      <c r="J91" s="1036"/>
      <c r="K91" s="1029"/>
      <c r="L91" s="106"/>
    </row>
    <row r="92" spans="1:12" ht="15.75">
      <c r="A92" s="106"/>
      <c r="B92" s="124"/>
      <c r="C92" s="125"/>
      <c r="D92" s="126"/>
      <c r="E92" s="127" t="s">
        <v>486</v>
      </c>
      <c r="F92" s="127" t="s">
        <v>487</v>
      </c>
      <c r="G92" s="127" t="s">
        <v>488</v>
      </c>
      <c r="H92" s="127" t="s">
        <v>489</v>
      </c>
      <c r="I92" s="127" t="s">
        <v>490</v>
      </c>
      <c r="J92" s="1037" t="s">
        <v>491</v>
      </c>
      <c r="K92" s="1030" t="s">
        <v>492</v>
      </c>
      <c r="L92" s="106"/>
    </row>
    <row r="93" spans="2:11" ht="18.75">
      <c r="B93" s="128">
        <v>49</v>
      </c>
      <c r="C93" s="129" t="s">
        <v>110</v>
      </c>
      <c r="D93" s="130"/>
      <c r="E93" s="131"/>
      <c r="F93" s="131"/>
      <c r="G93" s="131"/>
      <c r="H93" s="131"/>
      <c r="I93" s="131"/>
      <c r="J93" s="1038"/>
      <c r="K93" s="1031"/>
    </row>
    <row r="94" spans="2:11" ht="16.5" customHeight="1">
      <c r="B94" s="128">
        <v>50</v>
      </c>
      <c r="C94" s="135"/>
      <c r="D94" s="130" t="s">
        <v>111</v>
      </c>
      <c r="E94" s="133">
        <v>2110</v>
      </c>
      <c r="F94" s="134" t="s">
        <v>2663</v>
      </c>
      <c r="G94" s="134" t="s">
        <v>2683</v>
      </c>
      <c r="H94" s="134" t="s">
        <v>2703</v>
      </c>
      <c r="I94" s="134" t="s">
        <v>2723</v>
      </c>
      <c r="J94" s="1039" t="s">
        <v>1653</v>
      </c>
      <c r="K94" s="1156"/>
    </row>
    <row r="95" spans="2:11" ht="16.5" customHeight="1">
      <c r="B95" s="128">
        <v>51</v>
      </c>
      <c r="C95" s="135"/>
      <c r="D95" s="130" t="s">
        <v>112</v>
      </c>
      <c r="E95" s="133">
        <v>2120</v>
      </c>
      <c r="F95" s="134" t="s">
        <v>2665</v>
      </c>
      <c r="G95" s="134" t="s">
        <v>2685</v>
      </c>
      <c r="H95" s="134" t="s">
        <v>2705</v>
      </c>
      <c r="I95" s="134" t="s">
        <v>2725</v>
      </c>
      <c r="J95" s="1039" t="s">
        <v>1655</v>
      </c>
      <c r="K95" s="1156"/>
    </row>
    <row r="96" spans="2:11" ht="31.5">
      <c r="B96" s="136">
        <v>52</v>
      </c>
      <c r="C96" s="135"/>
      <c r="D96" s="137" t="s">
        <v>113</v>
      </c>
      <c r="E96" s="138">
        <v>2130</v>
      </c>
      <c r="F96" s="139" t="s">
        <v>2667</v>
      </c>
      <c r="G96" s="139" t="s">
        <v>2687</v>
      </c>
      <c r="H96" s="139" t="s">
        <v>2707</v>
      </c>
      <c r="I96" s="139" t="s">
        <v>2727</v>
      </c>
      <c r="J96" s="1040" t="s">
        <v>1657</v>
      </c>
      <c r="K96" s="1157"/>
    </row>
    <row r="97" spans="2:11" ht="16.5" customHeight="1">
      <c r="B97" s="128">
        <v>53</v>
      </c>
      <c r="C97" s="135"/>
      <c r="D97" s="130" t="s">
        <v>442</v>
      </c>
      <c r="E97" s="133">
        <v>2140</v>
      </c>
      <c r="F97" s="134" t="s">
        <v>2669</v>
      </c>
      <c r="G97" s="134" t="s">
        <v>2689</v>
      </c>
      <c r="H97" s="134" t="s">
        <v>2709</v>
      </c>
      <c r="I97" s="134" t="s">
        <v>2729</v>
      </c>
      <c r="J97" s="1039" t="s">
        <v>1659</v>
      </c>
      <c r="K97" s="1156"/>
    </row>
    <row r="98" spans="2:11" ht="16.5" customHeight="1">
      <c r="B98" s="128">
        <v>54</v>
      </c>
      <c r="C98" s="135"/>
      <c r="D98" s="130" t="s">
        <v>443</v>
      </c>
      <c r="E98" s="133">
        <v>2150</v>
      </c>
      <c r="F98" s="134" t="s">
        <v>2671</v>
      </c>
      <c r="G98" s="134" t="s">
        <v>2691</v>
      </c>
      <c r="H98" s="134" t="s">
        <v>2711</v>
      </c>
      <c r="I98" s="134" t="s">
        <v>2731</v>
      </c>
      <c r="J98" s="1039" t="s">
        <v>1661</v>
      </c>
      <c r="K98" s="1156"/>
    </row>
    <row r="99" spans="2:11" ht="16.5" customHeight="1">
      <c r="B99" s="128">
        <v>55</v>
      </c>
      <c r="C99" s="135"/>
      <c r="D99" s="130" t="s">
        <v>444</v>
      </c>
      <c r="E99" s="133">
        <v>2160</v>
      </c>
      <c r="F99" s="134" t="s">
        <v>2673</v>
      </c>
      <c r="G99" s="134" t="s">
        <v>2693</v>
      </c>
      <c r="H99" s="134" t="s">
        <v>2713</v>
      </c>
      <c r="I99" s="134" t="s">
        <v>2733</v>
      </c>
      <c r="J99" s="1039" t="s">
        <v>1663</v>
      </c>
      <c r="K99" s="1156"/>
    </row>
    <row r="100" spans="2:11" ht="16.5" customHeight="1">
      <c r="B100" s="128">
        <v>56</v>
      </c>
      <c r="C100" s="135"/>
      <c r="D100" s="130" t="s">
        <v>445</v>
      </c>
      <c r="E100" s="133">
        <v>2170</v>
      </c>
      <c r="F100" s="134" t="s">
        <v>2675</v>
      </c>
      <c r="G100" s="134" t="s">
        <v>2695</v>
      </c>
      <c r="H100" s="134" t="s">
        <v>2715</v>
      </c>
      <c r="I100" s="134" t="s">
        <v>2735</v>
      </c>
      <c r="J100" s="1041" t="e">
        <f>IF(+G100-H100+I100=0,"  ","ERR!!!!!!")</f>
        <v>#VALUE!</v>
      </c>
      <c r="K100" s="1156"/>
    </row>
    <row r="101" spans="2:11" ht="16.5" customHeight="1">
      <c r="B101" s="128">
        <v>57</v>
      </c>
      <c r="C101" s="135"/>
      <c r="D101" s="130" t="s">
        <v>446</v>
      </c>
      <c r="E101" s="133">
        <v>2180</v>
      </c>
      <c r="F101" s="134" t="s">
        <v>2677</v>
      </c>
      <c r="G101" s="134" t="s">
        <v>2697</v>
      </c>
      <c r="H101" s="134" t="s">
        <v>2717</v>
      </c>
      <c r="I101" s="134" t="s">
        <v>2737</v>
      </c>
      <c r="J101" s="1039" t="s">
        <v>1665</v>
      </c>
      <c r="K101" s="1156"/>
    </row>
    <row r="102" spans="2:11" ht="15.75">
      <c r="B102" s="136">
        <v>58</v>
      </c>
      <c r="C102" s="135"/>
      <c r="D102" s="137" t="s">
        <v>750</v>
      </c>
      <c r="E102" s="138">
        <v>2190</v>
      </c>
      <c r="F102" s="139" t="s">
        <v>2679</v>
      </c>
      <c r="G102" s="139" t="s">
        <v>2699</v>
      </c>
      <c r="H102" s="139" t="s">
        <v>2719</v>
      </c>
      <c r="I102" s="139" t="s">
        <v>2739</v>
      </c>
      <c r="J102" s="1040" t="s">
        <v>1667</v>
      </c>
      <c r="K102" s="1157"/>
    </row>
    <row r="103" spans="2:11" ht="15.75">
      <c r="B103" s="141">
        <v>59</v>
      </c>
      <c r="C103" s="155" t="s">
        <v>447</v>
      </c>
      <c r="D103" s="101"/>
      <c r="E103" s="101"/>
      <c r="F103" s="157" t="s">
        <v>2681</v>
      </c>
      <c r="G103" s="157" t="s">
        <v>2701</v>
      </c>
      <c r="H103" s="157" t="s">
        <v>2721</v>
      </c>
      <c r="I103" s="157" t="s">
        <v>2741</v>
      </c>
      <c r="J103" s="1042" t="s">
        <v>2049</v>
      </c>
      <c r="K103" s="1158"/>
    </row>
    <row r="104" spans="2:11" s="150" customFormat="1" ht="11.25">
      <c r="B104" s="166"/>
      <c r="C104" s="167" t="s">
        <v>448</v>
      </c>
      <c r="D104" s="168"/>
      <c r="E104" s="168"/>
      <c r="F104" s="170"/>
      <c r="G104" s="170"/>
      <c r="H104" s="170"/>
      <c r="I104" s="170"/>
      <c r="J104" s="1043"/>
      <c r="K104" s="1032"/>
    </row>
    <row r="105" spans="2:11" ht="18.75">
      <c r="B105" s="128">
        <v>60</v>
      </c>
      <c r="C105" s="129" t="s">
        <v>449</v>
      </c>
      <c r="D105" s="130"/>
      <c r="E105" s="131"/>
      <c r="F105" s="172"/>
      <c r="G105" s="172"/>
      <c r="H105" s="172"/>
      <c r="I105" s="172"/>
      <c r="J105" s="1044"/>
      <c r="K105" s="1033"/>
    </row>
    <row r="106" spans="2:11" ht="16.5" customHeight="1">
      <c r="B106" s="128">
        <v>61</v>
      </c>
      <c r="C106" s="135"/>
      <c r="D106" s="130" t="s">
        <v>450</v>
      </c>
      <c r="E106" s="133">
        <v>2510</v>
      </c>
      <c r="F106" s="134" t="s">
        <v>2743</v>
      </c>
      <c r="G106" s="134" t="s">
        <v>2759</v>
      </c>
      <c r="H106" s="134" t="s">
        <v>2775</v>
      </c>
      <c r="I106" s="134" t="s">
        <v>2791</v>
      </c>
      <c r="J106" s="1039" t="s">
        <v>1669</v>
      </c>
      <c r="K106" s="1156"/>
    </row>
    <row r="107" spans="2:11" ht="16.5" customHeight="1">
      <c r="B107" s="128">
        <v>62</v>
      </c>
      <c r="C107" s="135"/>
      <c r="D107" s="130" t="s">
        <v>112</v>
      </c>
      <c r="E107" s="133">
        <v>2520</v>
      </c>
      <c r="F107" s="134" t="s">
        <v>2745</v>
      </c>
      <c r="G107" s="134" t="s">
        <v>2761</v>
      </c>
      <c r="H107" s="134" t="s">
        <v>2777</v>
      </c>
      <c r="I107" s="134" t="s">
        <v>2793</v>
      </c>
      <c r="J107" s="1039" t="s">
        <v>1671</v>
      </c>
      <c r="K107" s="1156"/>
    </row>
    <row r="108" spans="2:11" ht="16.5" customHeight="1">
      <c r="B108" s="128">
        <v>63</v>
      </c>
      <c r="C108" s="135"/>
      <c r="D108" s="130" t="s">
        <v>451</v>
      </c>
      <c r="E108" s="133">
        <v>2530</v>
      </c>
      <c r="F108" s="134" t="s">
        <v>2747</v>
      </c>
      <c r="G108" s="134" t="s">
        <v>2763</v>
      </c>
      <c r="H108" s="134" t="s">
        <v>2779</v>
      </c>
      <c r="I108" s="134" t="s">
        <v>2795</v>
      </c>
      <c r="J108" s="1039" t="s">
        <v>1673</v>
      </c>
      <c r="K108" s="1156"/>
    </row>
    <row r="109" spans="2:11" ht="16.5" customHeight="1">
      <c r="B109" s="128">
        <v>64</v>
      </c>
      <c r="C109" s="135"/>
      <c r="D109" s="130" t="s">
        <v>452</v>
      </c>
      <c r="E109" s="133">
        <v>2540</v>
      </c>
      <c r="F109" s="134" t="s">
        <v>2749</v>
      </c>
      <c r="G109" s="134" t="s">
        <v>2765</v>
      </c>
      <c r="H109" s="134" t="s">
        <v>2781</v>
      </c>
      <c r="I109" s="134" t="s">
        <v>2797</v>
      </c>
      <c r="J109" s="1039" t="s">
        <v>1675</v>
      </c>
      <c r="K109" s="1156"/>
    </row>
    <row r="110" spans="2:11" ht="16.5" customHeight="1">
      <c r="B110" s="128">
        <v>65</v>
      </c>
      <c r="C110" s="135"/>
      <c r="D110" s="130" t="s">
        <v>453</v>
      </c>
      <c r="E110" s="133">
        <v>2550</v>
      </c>
      <c r="F110" s="134" t="s">
        <v>2751</v>
      </c>
      <c r="G110" s="134" t="s">
        <v>2767</v>
      </c>
      <c r="H110" s="134" t="s">
        <v>2783</v>
      </c>
      <c r="I110" s="134" t="s">
        <v>2799</v>
      </c>
      <c r="J110" s="1039" t="s">
        <v>1677</v>
      </c>
      <c r="K110" s="1156"/>
    </row>
    <row r="111" spans="2:11" ht="16.5" customHeight="1">
      <c r="B111" s="128">
        <v>66</v>
      </c>
      <c r="C111" s="135"/>
      <c r="D111" s="130" t="s">
        <v>454</v>
      </c>
      <c r="E111" s="133">
        <v>2560</v>
      </c>
      <c r="F111" s="134" t="s">
        <v>2753</v>
      </c>
      <c r="G111" s="134" t="s">
        <v>2769</v>
      </c>
      <c r="H111" s="134" t="s">
        <v>2785</v>
      </c>
      <c r="I111" s="134" t="s">
        <v>2801</v>
      </c>
      <c r="J111" s="1039" t="s">
        <v>1679</v>
      </c>
      <c r="K111" s="1156"/>
    </row>
    <row r="112" spans="2:11" ht="15.75">
      <c r="B112" s="136">
        <v>67</v>
      </c>
      <c r="C112" s="135"/>
      <c r="D112" s="137" t="s">
        <v>751</v>
      </c>
      <c r="E112" s="138">
        <v>2570</v>
      </c>
      <c r="F112" s="139" t="s">
        <v>2755</v>
      </c>
      <c r="G112" s="139" t="s">
        <v>2771</v>
      </c>
      <c r="H112" s="139" t="s">
        <v>2787</v>
      </c>
      <c r="I112" s="139" t="s">
        <v>2803</v>
      </c>
      <c r="J112" s="1040" t="s">
        <v>1681</v>
      </c>
      <c r="K112" s="1157"/>
    </row>
    <row r="113" spans="2:11" ht="15.75">
      <c r="B113" s="141">
        <v>68</v>
      </c>
      <c r="C113" s="155" t="s">
        <v>455</v>
      </c>
      <c r="D113" s="101"/>
      <c r="E113" s="101"/>
      <c r="F113" s="157" t="s">
        <v>2757</v>
      </c>
      <c r="G113" s="157" t="s">
        <v>2773</v>
      </c>
      <c r="H113" s="157" t="s">
        <v>2789</v>
      </c>
      <c r="I113" s="157" t="s">
        <v>2805</v>
      </c>
      <c r="J113" s="1042" t="s">
        <v>2051</v>
      </c>
      <c r="K113" s="1158"/>
    </row>
    <row r="114" spans="2:11" s="150" customFormat="1" ht="11.25">
      <c r="B114" s="166"/>
      <c r="C114" s="167" t="s">
        <v>456</v>
      </c>
      <c r="D114" s="168"/>
      <c r="E114" s="168"/>
      <c r="F114" s="170"/>
      <c r="G114" s="170"/>
      <c r="H114" s="170"/>
      <c r="I114" s="170"/>
      <c r="J114" s="1043"/>
      <c r="K114" s="1032"/>
    </row>
    <row r="115" spans="2:11" ht="18.75">
      <c r="B115" s="128">
        <v>69</v>
      </c>
      <c r="C115" s="129" t="s">
        <v>457</v>
      </c>
      <c r="D115" s="130"/>
      <c r="E115" s="131"/>
      <c r="F115" s="172"/>
      <c r="G115" s="172"/>
      <c r="H115" s="172"/>
      <c r="I115" s="172"/>
      <c r="J115" s="1044"/>
      <c r="K115" s="1033"/>
    </row>
    <row r="116" spans="2:11" ht="15.75">
      <c r="B116" s="128">
        <v>70</v>
      </c>
      <c r="C116" s="135"/>
      <c r="D116" s="130" t="s">
        <v>458</v>
      </c>
      <c r="E116" s="131"/>
      <c r="F116" s="172"/>
      <c r="G116" s="172"/>
      <c r="H116" s="172"/>
      <c r="I116" s="172"/>
      <c r="J116" s="1044"/>
      <c r="K116" s="1033"/>
    </row>
    <row r="117" spans="2:11" ht="16.5" customHeight="1">
      <c r="B117" s="128">
        <v>71</v>
      </c>
      <c r="C117" s="135"/>
      <c r="D117" s="130" t="s">
        <v>459</v>
      </c>
      <c r="E117" s="133">
        <v>3110</v>
      </c>
      <c r="F117" s="134" t="s">
        <v>2807</v>
      </c>
      <c r="G117" s="134" t="s">
        <v>2829</v>
      </c>
      <c r="H117" s="134" t="s">
        <v>2851</v>
      </c>
      <c r="I117" s="134" t="s">
        <v>2873</v>
      </c>
      <c r="J117" s="1039" t="s">
        <v>1685</v>
      </c>
      <c r="K117" s="1156"/>
    </row>
    <row r="118" spans="2:11" ht="16.5" customHeight="1">
      <c r="B118" s="128">
        <v>72</v>
      </c>
      <c r="C118" s="135"/>
      <c r="D118" s="130" t="s">
        <v>460</v>
      </c>
      <c r="E118" s="133">
        <v>3120</v>
      </c>
      <c r="F118" s="134" t="s">
        <v>2809</v>
      </c>
      <c r="G118" s="134" t="s">
        <v>2831</v>
      </c>
      <c r="H118" s="134" t="s">
        <v>2853</v>
      </c>
      <c r="I118" s="134" t="s">
        <v>2875</v>
      </c>
      <c r="J118" s="1039" t="s">
        <v>1687</v>
      </c>
      <c r="K118" s="1156"/>
    </row>
    <row r="119" spans="2:11" ht="16.5" customHeight="1">
      <c r="B119" s="128">
        <v>73</v>
      </c>
      <c r="C119" s="135"/>
      <c r="D119" s="130" t="s">
        <v>461</v>
      </c>
      <c r="E119" s="133">
        <v>3130</v>
      </c>
      <c r="F119" s="134" t="s">
        <v>2811</v>
      </c>
      <c r="G119" s="134" t="s">
        <v>2833</v>
      </c>
      <c r="H119" s="134" t="s">
        <v>2855</v>
      </c>
      <c r="I119" s="134" t="s">
        <v>2877</v>
      </c>
      <c r="J119" s="1039" t="s">
        <v>1689</v>
      </c>
      <c r="K119" s="1156"/>
    </row>
    <row r="120" spans="2:11" ht="16.5" customHeight="1">
      <c r="B120" s="128">
        <v>74</v>
      </c>
      <c r="C120" s="135"/>
      <c r="D120" s="130" t="s">
        <v>462</v>
      </c>
      <c r="E120" s="133">
        <v>3200</v>
      </c>
      <c r="F120" s="134" t="s">
        <v>2813</v>
      </c>
      <c r="G120" s="134" t="s">
        <v>2835</v>
      </c>
      <c r="H120" s="134" t="s">
        <v>2857</v>
      </c>
      <c r="I120" s="134" t="s">
        <v>2879</v>
      </c>
      <c r="J120" s="1039" t="s">
        <v>1691</v>
      </c>
      <c r="K120" s="1156"/>
    </row>
    <row r="121" spans="2:11" ht="16.5" customHeight="1">
      <c r="B121" s="128">
        <v>75</v>
      </c>
      <c r="C121" s="135"/>
      <c r="D121" s="130" t="s">
        <v>463</v>
      </c>
      <c r="E121" s="133">
        <v>7062</v>
      </c>
      <c r="F121" s="134" t="s">
        <v>2815</v>
      </c>
      <c r="G121" s="134" t="s">
        <v>2837</v>
      </c>
      <c r="H121" s="134" t="s">
        <v>2859</v>
      </c>
      <c r="I121" s="134" t="s">
        <v>2881</v>
      </c>
      <c r="J121" s="1039" t="s">
        <v>2053</v>
      </c>
      <c r="K121" s="1156"/>
    </row>
    <row r="122" spans="2:11" ht="16.5" customHeight="1">
      <c r="B122" s="128">
        <v>76</v>
      </c>
      <c r="C122" s="135"/>
      <c r="D122" s="130" t="s">
        <v>464</v>
      </c>
      <c r="E122" s="133">
        <v>7063</v>
      </c>
      <c r="F122" s="134" t="s">
        <v>2817</v>
      </c>
      <c r="G122" s="134" t="s">
        <v>2839</v>
      </c>
      <c r="H122" s="134" t="s">
        <v>2861</v>
      </c>
      <c r="I122" s="134" t="s">
        <v>2883</v>
      </c>
      <c r="J122" s="1039" t="s">
        <v>2055</v>
      </c>
      <c r="K122" s="1156"/>
    </row>
    <row r="123" spans="2:11" ht="16.5" customHeight="1">
      <c r="B123" s="128">
        <v>77</v>
      </c>
      <c r="C123" s="135"/>
      <c r="D123" s="130" t="s">
        <v>465</v>
      </c>
      <c r="E123" s="133">
        <v>3100</v>
      </c>
      <c r="F123" s="134" t="s">
        <v>2819</v>
      </c>
      <c r="G123" s="134" t="s">
        <v>2841</v>
      </c>
      <c r="H123" s="134" t="s">
        <v>2863</v>
      </c>
      <c r="I123" s="134" t="s">
        <v>2885</v>
      </c>
      <c r="J123" s="1039" t="s">
        <v>1683</v>
      </c>
      <c r="K123" s="1156"/>
    </row>
    <row r="124" spans="2:11" ht="16.5" customHeight="1">
      <c r="B124" s="128">
        <v>78</v>
      </c>
      <c r="C124" s="135"/>
      <c r="D124" s="130" t="s">
        <v>466</v>
      </c>
      <c r="E124" s="133">
        <v>3300</v>
      </c>
      <c r="F124" s="134" t="s">
        <v>2821</v>
      </c>
      <c r="G124" s="134" t="s">
        <v>2843</v>
      </c>
      <c r="H124" s="134" t="s">
        <v>2865</v>
      </c>
      <c r="I124" s="134" t="s">
        <v>2887</v>
      </c>
      <c r="J124" s="1039" t="s">
        <v>1693</v>
      </c>
      <c r="K124" s="1156"/>
    </row>
    <row r="125" spans="2:11" ht="16.5" customHeight="1">
      <c r="B125" s="128">
        <v>79</v>
      </c>
      <c r="C125" s="135"/>
      <c r="D125" s="130" t="s">
        <v>467</v>
      </c>
      <c r="E125" s="133">
        <v>3400</v>
      </c>
      <c r="F125" s="134" t="s">
        <v>2823</v>
      </c>
      <c r="G125" s="134" t="s">
        <v>2845</v>
      </c>
      <c r="H125" s="134" t="s">
        <v>2867</v>
      </c>
      <c r="I125" s="134" t="s">
        <v>2889</v>
      </c>
      <c r="J125" s="1039" t="s">
        <v>1695</v>
      </c>
      <c r="K125" s="1156"/>
    </row>
    <row r="126" spans="2:11" ht="15.75">
      <c r="B126" s="141">
        <v>80</v>
      </c>
      <c r="C126" s="155" t="s">
        <v>468</v>
      </c>
      <c r="D126" s="101"/>
      <c r="E126" s="101"/>
      <c r="F126" s="157" t="s">
        <v>2825</v>
      </c>
      <c r="G126" s="157" t="s">
        <v>2847</v>
      </c>
      <c r="H126" s="157" t="s">
        <v>2869</v>
      </c>
      <c r="I126" s="157" t="s">
        <v>2891</v>
      </c>
      <c r="J126" s="1042" t="s">
        <v>2057</v>
      </c>
      <c r="K126" s="1158"/>
    </row>
    <row r="127" spans="2:11" s="150" customFormat="1" ht="11.25">
      <c r="B127" s="166"/>
      <c r="C127" s="167" t="s">
        <v>469</v>
      </c>
      <c r="D127" s="168"/>
      <c r="E127" s="168"/>
      <c r="F127" s="170"/>
      <c r="G127" s="170"/>
      <c r="H127" s="170"/>
      <c r="I127" s="170"/>
      <c r="J127" s="1043"/>
      <c r="K127" s="1032"/>
    </row>
    <row r="128" spans="2:11" ht="18.75">
      <c r="B128" s="141">
        <v>81</v>
      </c>
      <c r="C128" s="173" t="s">
        <v>188</v>
      </c>
      <c r="D128" s="101"/>
      <c r="E128" s="101"/>
      <c r="F128" s="157" t="s">
        <v>2827</v>
      </c>
      <c r="G128" s="157" t="s">
        <v>2849</v>
      </c>
      <c r="H128" s="157" t="s">
        <v>2871</v>
      </c>
      <c r="I128" s="157" t="s">
        <v>2893</v>
      </c>
      <c r="J128" s="1045" t="s">
        <v>2059</v>
      </c>
      <c r="K128" s="1158"/>
    </row>
    <row r="129" spans="2:11" s="150" customFormat="1" ht="12" thickBot="1">
      <c r="B129" s="158"/>
      <c r="C129" s="159" t="s">
        <v>189</v>
      </c>
      <c r="D129" s="160"/>
      <c r="E129" s="160"/>
      <c r="F129" s="159"/>
      <c r="G129" s="159"/>
      <c r="H129" s="159"/>
      <c r="I129" s="159"/>
      <c r="J129" s="1046"/>
      <c r="K129" s="1034"/>
    </row>
    <row r="130" ht="15.75">
      <c r="B130" s="108"/>
    </row>
    <row r="131" ht="15.75">
      <c r="B131" s="108"/>
    </row>
  </sheetData>
  <sheetProtection password="EE7C" sheet="1"/>
  <printOptions/>
  <pageMargins left="0.26" right="0.18" top="0.53" bottom="0.75" header="0.25" footer="0.25"/>
  <pageSetup firstPageNumber="3" useFirstPageNumber="1" fitToHeight="0" fitToWidth="1" horizontalDpi="600" verticalDpi="600" orientation="portrait" scale="62" r:id="rId1"/>
  <headerFooter alignWithMargins="0">
    <oddFooter>&amp;LDSHS 23-003&amp;C&amp;P+2&amp;RSchedule B (Page &amp;P-2 o&amp;Of 3)</oddFooter>
  </headerFooter>
  <rowBreaks count="2" manualBreakCount="2">
    <brk id="51" max="65535" man="1"/>
    <brk id="79" max="65535" man="1"/>
  </rowBreaks>
</worksheet>
</file>

<file path=xl/worksheets/sheet5.xml><?xml version="1.0" encoding="utf-8"?>
<worksheet xmlns="http://schemas.openxmlformats.org/spreadsheetml/2006/main" xmlns:r="http://schemas.openxmlformats.org/officeDocument/2006/relationships">
  <sheetPr codeName="Sheet8">
    <pageSetUpPr fitToPage="1"/>
  </sheetPr>
  <dimension ref="A1:E44"/>
  <sheetViews>
    <sheetView workbookViewId="0" topLeftCell="A1">
      <selection activeCell="S20" sqref="S20"/>
    </sheetView>
  </sheetViews>
  <sheetFormatPr defaultColWidth="9.140625" defaultRowHeight="12.75"/>
  <cols>
    <col min="1" max="1" width="4.7109375" style="191" customWidth="1"/>
    <col min="2" max="2" width="15.140625" style="191" customWidth="1"/>
    <col min="3" max="3" width="18.57421875" style="191" customWidth="1"/>
    <col min="4" max="4" width="62.140625" style="191" customWidth="1"/>
    <col min="5" max="5" width="4.7109375" style="191" customWidth="1"/>
    <col min="6" max="16384" width="9.140625" style="191" customWidth="1"/>
  </cols>
  <sheetData>
    <row r="1" spans="2:3" ht="15.75">
      <c r="B1" s="192" t="s">
        <v>276</v>
      </c>
      <c r="C1" s="931" t="str">
        <f>Schedule_B!D1</f>
        <v>_C000027</v>
      </c>
    </row>
    <row r="2" spans="2:4" ht="15.75">
      <c r="B2" s="192" t="s">
        <v>277</v>
      </c>
      <c r="C2" s="193" t="str">
        <f>+Schedule_A!$I$8</f>
        <v>_M000002</v>
      </c>
      <c r="D2" s="191" t="str">
        <f>Schedule_A!A3</f>
        <v>NURSING FACILITY 2017 COST REPORT</v>
      </c>
    </row>
    <row r="4" spans="1:5" ht="18">
      <c r="A4" s="194" t="s">
        <v>203</v>
      </c>
      <c r="B4" s="195"/>
      <c r="C4" s="195"/>
      <c r="D4" s="195"/>
      <c r="E4" s="195"/>
    </row>
    <row r="5" ht="6" customHeight="1"/>
    <row r="6" s="196" customFormat="1" ht="12.75">
      <c r="B6" s="196" t="s">
        <v>204</v>
      </c>
    </row>
    <row r="7" s="196" customFormat="1" ht="12.75">
      <c r="B7" s="196" t="s">
        <v>205</v>
      </c>
    </row>
    <row r="8" s="196" customFormat="1" ht="12.75">
      <c r="B8" s="1679" t="s">
        <v>732</v>
      </c>
    </row>
    <row r="9" ht="6" customHeight="1" thickBot="1"/>
    <row r="10" spans="2:4" ht="18" customHeight="1">
      <c r="B10" s="197" t="s">
        <v>206</v>
      </c>
      <c r="C10" s="198"/>
      <c r="D10" s="199"/>
    </row>
    <row r="11" spans="2:4" ht="18" customHeight="1">
      <c r="B11" s="200"/>
      <c r="C11" s="201"/>
      <c r="D11" s="202"/>
    </row>
    <row r="12" spans="2:4" ht="18" customHeight="1">
      <c r="B12" s="200"/>
      <c r="C12" s="201"/>
      <c r="D12" s="202"/>
    </row>
    <row r="13" spans="2:4" ht="18" customHeight="1">
      <c r="B13" s="200"/>
      <c r="C13" s="201"/>
      <c r="D13" s="202"/>
    </row>
    <row r="14" spans="2:4" ht="18" customHeight="1">
      <c r="B14" s="200"/>
      <c r="C14" s="201"/>
      <c r="D14" s="202"/>
    </row>
    <row r="15" spans="2:4" ht="18" customHeight="1">
      <c r="B15" s="200"/>
      <c r="C15" s="201"/>
      <c r="D15" s="202"/>
    </row>
    <row r="16" spans="2:4" ht="18" customHeight="1">
      <c r="B16" s="200"/>
      <c r="C16" s="201"/>
      <c r="D16" s="202"/>
    </row>
    <row r="17" spans="2:4" ht="18" customHeight="1">
      <c r="B17" s="200"/>
      <c r="C17" s="201"/>
      <c r="D17" s="202"/>
    </row>
    <row r="18" spans="2:4" ht="18" customHeight="1">
      <c r="B18" s="200"/>
      <c r="C18" s="201"/>
      <c r="D18" s="202"/>
    </row>
    <row r="19" spans="2:4" ht="18" customHeight="1">
      <c r="B19" s="200"/>
      <c r="C19" s="201"/>
      <c r="D19" s="202"/>
    </row>
    <row r="20" spans="2:4" ht="18" customHeight="1">
      <c r="B20" s="200"/>
      <c r="C20" s="201"/>
      <c r="D20" s="202"/>
    </row>
    <row r="21" spans="2:4" ht="18" customHeight="1">
      <c r="B21" s="200"/>
      <c r="C21" s="201"/>
      <c r="D21" s="202"/>
    </row>
    <row r="22" spans="2:4" ht="18" customHeight="1">
      <c r="B22" s="200"/>
      <c r="C22" s="201"/>
      <c r="D22" s="202"/>
    </row>
    <row r="23" spans="2:4" ht="18" customHeight="1">
      <c r="B23" s="200"/>
      <c r="C23" s="201"/>
      <c r="D23" s="202"/>
    </row>
    <row r="24" spans="2:4" ht="18" customHeight="1">
      <c r="B24" s="200"/>
      <c r="C24" s="201"/>
      <c r="D24" s="202"/>
    </row>
    <row r="25" spans="2:4" ht="18" customHeight="1">
      <c r="B25" s="200"/>
      <c r="C25" s="201"/>
      <c r="D25" s="202"/>
    </row>
    <row r="26" spans="2:4" ht="18" customHeight="1">
      <c r="B26" s="200"/>
      <c r="C26" s="201"/>
      <c r="D26" s="202"/>
    </row>
    <row r="27" spans="2:4" ht="18" customHeight="1">
      <c r="B27" s="200"/>
      <c r="C27" s="201"/>
      <c r="D27" s="202"/>
    </row>
    <row r="28" spans="2:4" ht="18" customHeight="1">
      <c r="B28" s="200"/>
      <c r="C28" s="201"/>
      <c r="D28" s="202"/>
    </row>
    <row r="29" spans="2:4" ht="18" customHeight="1">
      <c r="B29" s="200"/>
      <c r="C29" s="201"/>
      <c r="D29" s="202"/>
    </row>
    <row r="30" spans="2:4" ht="18" customHeight="1">
      <c r="B30" s="200"/>
      <c r="C30" s="201"/>
      <c r="D30" s="202"/>
    </row>
    <row r="31" spans="2:4" ht="18" customHeight="1">
      <c r="B31" s="200"/>
      <c r="C31" s="201"/>
      <c r="D31" s="202"/>
    </row>
    <row r="32" spans="2:4" ht="18" customHeight="1">
      <c r="B32" s="200"/>
      <c r="C32" s="201"/>
      <c r="D32" s="202"/>
    </row>
    <row r="33" spans="2:4" ht="18" customHeight="1">
      <c r="B33" s="200"/>
      <c r="C33" s="201"/>
      <c r="D33" s="202"/>
    </row>
    <row r="34" spans="2:4" ht="18" customHeight="1">
      <c r="B34" s="200"/>
      <c r="C34" s="201"/>
      <c r="D34" s="202"/>
    </row>
    <row r="35" spans="2:4" ht="18" customHeight="1">
      <c r="B35" s="200"/>
      <c r="C35" s="201"/>
      <c r="D35" s="202"/>
    </row>
    <row r="36" spans="2:4" ht="18" customHeight="1">
      <c r="B36" s="200"/>
      <c r="C36" s="201"/>
      <c r="D36" s="202"/>
    </row>
    <row r="37" spans="2:4" ht="18" customHeight="1">
      <c r="B37" s="200"/>
      <c r="C37" s="201"/>
      <c r="D37" s="202"/>
    </row>
    <row r="38" spans="2:4" ht="18" customHeight="1">
      <c r="B38" s="200"/>
      <c r="C38" s="201"/>
      <c r="D38" s="202"/>
    </row>
    <row r="39" spans="2:4" ht="18" customHeight="1">
      <c r="B39" s="200"/>
      <c r="C39" s="201"/>
      <c r="D39" s="202"/>
    </row>
    <row r="40" spans="2:4" ht="18" customHeight="1">
      <c r="B40" s="200"/>
      <c r="C40" s="201"/>
      <c r="D40" s="202"/>
    </row>
    <row r="41" spans="2:4" ht="18" customHeight="1">
      <c r="B41" s="200"/>
      <c r="C41" s="201"/>
      <c r="D41" s="202"/>
    </row>
    <row r="42" spans="2:4" ht="18" customHeight="1">
      <c r="B42" s="200"/>
      <c r="C42" s="201"/>
      <c r="D42" s="202"/>
    </row>
    <row r="43" spans="2:4" ht="18" customHeight="1">
      <c r="B43" s="200"/>
      <c r="C43" s="201"/>
      <c r="D43" s="202"/>
    </row>
    <row r="44" spans="2:4" ht="18" customHeight="1" thickBot="1">
      <c r="B44" s="203"/>
      <c r="C44" s="204"/>
      <c r="D44" s="205"/>
    </row>
  </sheetData>
  <sheetProtection password="EE7C" sheet="1"/>
  <printOptions horizontalCentered="1"/>
  <pageMargins left="0.53" right="0.18" top="0.58" bottom="0.5" header="0.33" footer="0.18"/>
  <pageSetup fitToHeight="1" fitToWidth="1" horizontalDpi="600" verticalDpi="600" orientation="portrait" scale="96" r:id="rId1"/>
  <headerFooter alignWithMargins="0">
    <oddFooter>&amp;L&amp;8DSHS 23-003  &amp;C8&amp;RSchedule F</oddFooter>
  </headerFooter>
</worksheet>
</file>

<file path=xl/worksheets/sheet6.xml><?xml version="1.0" encoding="utf-8"?>
<worksheet xmlns="http://schemas.openxmlformats.org/spreadsheetml/2006/main" xmlns:r="http://schemas.openxmlformats.org/officeDocument/2006/relationships">
  <sheetPr codeName="Sheet9">
    <pageSetUpPr fitToPage="1"/>
  </sheetPr>
  <dimension ref="A1:U2995"/>
  <sheetViews>
    <sheetView zoomScale="90" zoomScaleNormal="90" workbookViewId="0" topLeftCell="A1">
      <selection activeCell="S20" sqref="S20"/>
    </sheetView>
  </sheetViews>
  <sheetFormatPr defaultColWidth="9.140625" defaultRowHeight="12.75"/>
  <cols>
    <col min="1" max="1" width="4.7109375" style="206" customWidth="1"/>
    <col min="2" max="2" width="10.140625" style="206" customWidth="1"/>
    <col min="3" max="3" width="6.7109375" style="206" customWidth="1"/>
    <col min="4" max="4" width="40.8515625" style="206" customWidth="1"/>
    <col min="5" max="5" width="14.00390625" style="206" customWidth="1"/>
    <col min="6" max="6" width="15.140625" style="206" customWidth="1"/>
    <col min="7" max="7" width="13.57421875" style="206" customWidth="1"/>
    <col min="8" max="8" width="18.8515625" style="206" customWidth="1"/>
    <col min="9" max="9" width="15.7109375" style="206" customWidth="1"/>
    <col min="10" max="10" width="20.8515625" style="391" customWidth="1"/>
    <col min="11" max="11" width="21.421875" style="1222" bestFit="1" customWidth="1"/>
    <col min="12" max="12" width="11.00390625" style="206" customWidth="1"/>
    <col min="13" max="13" width="9.140625" style="206" customWidth="1"/>
    <col min="14" max="14" width="9.140625" style="206" hidden="1" customWidth="1"/>
    <col min="15" max="15" width="15.8515625" style="210" hidden="1" customWidth="1"/>
    <col min="16" max="16" width="14.7109375" style="210" hidden="1" customWidth="1"/>
    <col min="17" max="17" width="13.57421875" style="210" hidden="1" customWidth="1"/>
    <col min="18" max="18" width="16.421875" style="210" hidden="1" customWidth="1"/>
    <col min="19" max="19" width="14.8515625" style="206" hidden="1" customWidth="1"/>
    <col min="20" max="21" width="9.140625" style="206" customWidth="1"/>
    <col min="22" max="16384" width="9.140625" style="206" customWidth="1"/>
  </cols>
  <sheetData>
    <row r="1" spans="3:5" ht="15" customHeight="1">
      <c r="C1" s="207" t="s">
        <v>276</v>
      </c>
      <c r="D1" s="932" t="str">
        <f>Schedule_B!D1</f>
        <v>_C000027</v>
      </c>
      <c r="E1" s="209"/>
    </row>
    <row r="2" spans="3:5" ht="15" customHeight="1">
      <c r="C2" s="207" t="s">
        <v>277</v>
      </c>
      <c r="D2" s="208" t="str">
        <f>+Schedule_A!$I$8</f>
        <v>_M000002</v>
      </c>
      <c r="E2" s="209" t="str">
        <f>Schedule_A!A3</f>
        <v>NURSING FACILITY 2017 COST REPORT</v>
      </c>
    </row>
    <row r="3" spans="3:5" ht="15.75" customHeight="1">
      <c r="C3" s="207"/>
      <c r="D3" s="211"/>
      <c r="E3" s="209"/>
    </row>
    <row r="4" spans="1:18" ht="16.5" customHeight="1">
      <c r="A4" s="212" t="s">
        <v>207</v>
      </c>
      <c r="B4" s="213"/>
      <c r="C4" s="213"/>
      <c r="D4" s="213"/>
      <c r="E4" s="213"/>
      <c r="F4" s="213"/>
      <c r="G4" s="213"/>
      <c r="H4" s="213"/>
      <c r="I4" s="213"/>
      <c r="J4" s="402"/>
      <c r="L4" s="213"/>
      <c r="O4" s="206"/>
      <c r="P4" s="206"/>
      <c r="Q4" s="206"/>
      <c r="R4" s="206"/>
    </row>
    <row r="5" spans="1:18" s="255" customFormat="1" ht="24" thickBot="1">
      <c r="A5" s="1565" t="s">
        <v>208</v>
      </c>
      <c r="B5" s="214"/>
      <c r="C5" s="214"/>
      <c r="D5" s="214"/>
      <c r="E5" s="214"/>
      <c r="F5" s="214"/>
      <c r="G5" s="214"/>
      <c r="H5" s="214"/>
      <c r="I5" s="214"/>
      <c r="J5" s="1098"/>
      <c r="K5" s="1223"/>
      <c r="L5" s="214"/>
      <c r="O5" s="256"/>
      <c r="P5" s="256"/>
      <c r="Q5" s="256"/>
      <c r="R5" s="256"/>
    </row>
    <row r="6" spans="2:10" ht="67.5" customHeight="1">
      <c r="B6" s="215" t="s">
        <v>209</v>
      </c>
      <c r="C6" s="216"/>
      <c r="D6" s="217"/>
      <c r="E6" s="1694" t="s">
        <v>477</v>
      </c>
      <c r="F6" s="218" t="s">
        <v>202</v>
      </c>
      <c r="G6" s="219" t="s">
        <v>481</v>
      </c>
      <c r="H6" s="220"/>
      <c r="I6" s="218" t="s">
        <v>210</v>
      </c>
      <c r="J6" s="1099" t="s">
        <v>211</v>
      </c>
    </row>
    <row r="7" spans="2:10" ht="15" customHeight="1">
      <c r="B7" s="222" t="s">
        <v>212</v>
      </c>
      <c r="C7" s="223" t="s">
        <v>477</v>
      </c>
      <c r="D7" s="224"/>
      <c r="E7" s="1695" t="s">
        <v>213</v>
      </c>
      <c r="F7" s="225" t="s">
        <v>214</v>
      </c>
      <c r="G7" s="225" t="s">
        <v>484</v>
      </c>
      <c r="H7" s="225" t="s">
        <v>485</v>
      </c>
      <c r="I7" s="237" t="s">
        <v>202</v>
      </c>
      <c r="J7" s="1100"/>
    </row>
    <row r="8" spans="2:18" s="226" customFormat="1" ht="12.75">
      <c r="B8" s="227"/>
      <c r="C8" s="228"/>
      <c r="D8" s="229"/>
      <c r="E8" s="1696" t="s">
        <v>486</v>
      </c>
      <c r="F8" s="230" t="s">
        <v>487</v>
      </c>
      <c r="G8" s="230" t="s">
        <v>488</v>
      </c>
      <c r="H8" s="230" t="s">
        <v>489</v>
      </c>
      <c r="I8" s="230" t="s">
        <v>490</v>
      </c>
      <c r="J8" s="1101" t="s">
        <v>491</v>
      </c>
      <c r="K8" s="1224"/>
      <c r="O8" s="231"/>
      <c r="P8" s="231"/>
      <c r="Q8" s="231"/>
      <c r="R8" s="231"/>
    </row>
    <row r="9" spans="2:10" ht="18" customHeight="1">
      <c r="B9" s="232">
        <v>1</v>
      </c>
      <c r="C9" s="233" t="s">
        <v>215</v>
      </c>
      <c r="D9" s="234"/>
      <c r="E9" s="1697"/>
      <c r="F9" s="235"/>
      <c r="G9" s="235"/>
      <c r="H9" s="235"/>
      <c r="I9" s="235"/>
      <c r="J9" s="1102"/>
    </row>
    <row r="10" spans="2:18" ht="18" customHeight="1">
      <c r="B10" s="232">
        <v>2</v>
      </c>
      <c r="C10" s="236"/>
      <c r="D10" s="234" t="s">
        <v>216</v>
      </c>
      <c r="E10" s="1698">
        <v>4110</v>
      </c>
      <c r="F10" s="238" t="s">
        <v>2895</v>
      </c>
      <c r="G10" s="238" t="s">
        <v>2905</v>
      </c>
      <c r="H10" s="238" t="s">
        <v>2915</v>
      </c>
      <c r="I10" s="1026" t="s">
        <v>1699</v>
      </c>
      <c r="J10" s="1103"/>
      <c r="O10" s="239" t="e">
        <f aca="true" t="shared" si="0" ref="O10:Q13">ROUND(F10,0)</f>
        <v>#VALUE!</v>
      </c>
      <c r="P10" s="239" t="e">
        <f t="shared" si="0"/>
        <v>#VALUE!</v>
      </c>
      <c r="Q10" s="239" t="e">
        <f t="shared" si="0"/>
        <v>#VALUE!</v>
      </c>
      <c r="R10" s="239">
        <f>IF(ISTEXT(I10),0,ROUND(I10,0))</f>
        <v>0</v>
      </c>
    </row>
    <row r="11" spans="2:18" ht="18" customHeight="1">
      <c r="B11" s="232">
        <v>3</v>
      </c>
      <c r="C11" s="240"/>
      <c r="D11" s="234" t="s">
        <v>217</v>
      </c>
      <c r="E11" s="1698">
        <v>4120</v>
      </c>
      <c r="F11" s="238" t="s">
        <v>2897</v>
      </c>
      <c r="G11" s="238" t="s">
        <v>2907</v>
      </c>
      <c r="H11" s="238" t="s">
        <v>2917</v>
      </c>
      <c r="I11" s="1026" t="s">
        <v>1701</v>
      </c>
      <c r="J11" s="1103"/>
      <c r="O11" s="239" t="e">
        <f t="shared" si="0"/>
        <v>#VALUE!</v>
      </c>
      <c r="P11" s="239" t="e">
        <f t="shared" si="0"/>
        <v>#VALUE!</v>
      </c>
      <c r="Q11" s="239" t="e">
        <f t="shared" si="0"/>
        <v>#VALUE!</v>
      </c>
      <c r="R11" s="239">
        <f>IF(ISTEXT(I11),0,ROUND(I11,0))</f>
        <v>0</v>
      </c>
    </row>
    <row r="12" spans="2:18" ht="18" customHeight="1">
      <c r="B12" s="232">
        <v>4</v>
      </c>
      <c r="C12" s="240"/>
      <c r="D12" s="234" t="s">
        <v>218</v>
      </c>
      <c r="E12" s="1698">
        <v>4130</v>
      </c>
      <c r="F12" s="238" t="s">
        <v>2899</v>
      </c>
      <c r="G12" s="238" t="s">
        <v>2909</v>
      </c>
      <c r="H12" s="238" t="s">
        <v>2919</v>
      </c>
      <c r="I12" s="1026" t="s">
        <v>1703</v>
      </c>
      <c r="J12" s="1103"/>
      <c r="O12" s="239" t="e">
        <f t="shared" si="0"/>
        <v>#VALUE!</v>
      </c>
      <c r="P12" s="239" t="e">
        <f t="shared" si="0"/>
        <v>#VALUE!</v>
      </c>
      <c r="Q12" s="239" t="e">
        <f t="shared" si="0"/>
        <v>#VALUE!</v>
      </c>
      <c r="R12" s="239">
        <f>IF(ISTEXT(I12),0,ROUND(I12,0))</f>
        <v>0</v>
      </c>
    </row>
    <row r="13" spans="2:18" ht="18" customHeight="1">
      <c r="B13" s="232">
        <v>5</v>
      </c>
      <c r="C13" s="240"/>
      <c r="D13" s="241" t="s">
        <v>219</v>
      </c>
      <c r="E13" s="1698">
        <v>4140</v>
      </c>
      <c r="F13" s="238" t="s">
        <v>2901</v>
      </c>
      <c r="G13" s="238" t="s">
        <v>2911</v>
      </c>
      <c r="H13" s="238" t="s">
        <v>2921</v>
      </c>
      <c r="I13" s="1026" t="s">
        <v>1705</v>
      </c>
      <c r="J13" s="1103"/>
      <c r="O13" s="239" t="e">
        <f t="shared" si="0"/>
        <v>#VALUE!</v>
      </c>
      <c r="P13" s="239" t="e">
        <f t="shared" si="0"/>
        <v>#VALUE!</v>
      </c>
      <c r="Q13" s="239" t="e">
        <f t="shared" si="0"/>
        <v>#VALUE!</v>
      </c>
      <c r="R13" s="239">
        <f>IF(ISTEXT(I13),0,ROUND(I13,0))</f>
        <v>0</v>
      </c>
    </row>
    <row r="14" spans="2:18" ht="18" customHeight="1">
      <c r="B14" s="232">
        <v>6</v>
      </c>
      <c r="C14" s="240" t="s">
        <v>220</v>
      </c>
      <c r="D14" s="234"/>
      <c r="E14" s="1698">
        <v>4100</v>
      </c>
      <c r="F14" s="242" t="s">
        <v>2903</v>
      </c>
      <c r="G14" s="242" t="s">
        <v>2913</v>
      </c>
      <c r="H14" s="242" t="s">
        <v>2923</v>
      </c>
      <c r="I14" s="1026" t="s">
        <v>2033</v>
      </c>
      <c r="J14" s="1103"/>
      <c r="O14" s="239" t="e">
        <f>ROUND(SUM(O10:O13),0)</f>
        <v>#VALUE!</v>
      </c>
      <c r="P14" s="239" t="e">
        <f>ROUND(SUM(P10:P13),0)</f>
        <v>#VALUE!</v>
      </c>
      <c r="Q14" s="239" t="e">
        <f>ROUND(SUM(Q10:Q13),0)</f>
        <v>#VALUE!</v>
      </c>
      <c r="R14" s="239">
        <f>ROUND(SUM(R10:R13),0)</f>
        <v>0</v>
      </c>
    </row>
    <row r="15" spans="2:10" ht="18" customHeight="1">
      <c r="B15" s="232">
        <v>7</v>
      </c>
      <c r="C15" s="233" t="s">
        <v>221</v>
      </c>
      <c r="D15" s="234"/>
      <c r="E15" s="1699"/>
      <c r="F15" s="243"/>
      <c r="G15" s="243"/>
      <c r="H15" s="243"/>
      <c r="I15" s="1027"/>
      <c r="J15" s="1104"/>
    </row>
    <row r="16" spans="2:18" ht="18" customHeight="1">
      <c r="B16" s="232">
        <v>8</v>
      </c>
      <c r="C16" s="240"/>
      <c r="D16" s="234" t="s">
        <v>116</v>
      </c>
      <c r="E16" s="1698">
        <v>4220</v>
      </c>
      <c r="F16" s="238" t="s">
        <v>2925</v>
      </c>
      <c r="G16" s="238" t="s">
        <v>2961</v>
      </c>
      <c r="H16" s="238" t="s">
        <v>2997</v>
      </c>
      <c r="I16" s="1026" t="s">
        <v>1709</v>
      </c>
      <c r="J16" s="1103"/>
      <c r="O16" s="239" t="e">
        <f aca="true" t="shared" si="1" ref="O16:Q32">ROUND(F16,0)</f>
        <v>#VALUE!</v>
      </c>
      <c r="P16" s="239" t="e">
        <f t="shared" si="1"/>
        <v>#VALUE!</v>
      </c>
      <c r="Q16" s="239" t="e">
        <f t="shared" si="1"/>
        <v>#VALUE!</v>
      </c>
      <c r="R16" s="239">
        <f aca="true" t="shared" si="2" ref="R16:R32">IF(ISTEXT(I16),0,ROUND(I16,0))</f>
        <v>0</v>
      </c>
    </row>
    <row r="17" spans="2:18" ht="18" customHeight="1">
      <c r="B17" s="232">
        <v>9</v>
      </c>
      <c r="C17" s="240"/>
      <c r="D17" s="234" t="s">
        <v>117</v>
      </c>
      <c r="E17" s="1698">
        <v>4240</v>
      </c>
      <c r="F17" s="238" t="s">
        <v>2927</v>
      </c>
      <c r="G17" s="238" t="s">
        <v>2963</v>
      </c>
      <c r="H17" s="238" t="s">
        <v>2999</v>
      </c>
      <c r="I17" s="1026" t="s">
        <v>1713</v>
      </c>
      <c r="J17" s="1103"/>
      <c r="O17" s="239" t="e">
        <f t="shared" si="1"/>
        <v>#VALUE!</v>
      </c>
      <c r="P17" s="239" t="e">
        <f t="shared" si="1"/>
        <v>#VALUE!</v>
      </c>
      <c r="Q17" s="239" t="e">
        <f t="shared" si="1"/>
        <v>#VALUE!</v>
      </c>
      <c r="R17" s="239">
        <f t="shared" si="2"/>
        <v>0</v>
      </c>
    </row>
    <row r="18" spans="2:18" ht="18" customHeight="1">
      <c r="B18" s="232">
        <v>10</v>
      </c>
      <c r="C18" s="240"/>
      <c r="D18" s="234" t="s">
        <v>118</v>
      </c>
      <c r="E18" s="1698">
        <v>4250</v>
      </c>
      <c r="F18" s="238" t="s">
        <v>2929</v>
      </c>
      <c r="G18" s="238" t="s">
        <v>2965</v>
      </c>
      <c r="H18" s="238" t="s">
        <v>3001</v>
      </c>
      <c r="I18" s="1026" t="s">
        <v>1715</v>
      </c>
      <c r="J18" s="1103"/>
      <c r="O18" s="239" t="e">
        <f t="shared" si="1"/>
        <v>#VALUE!</v>
      </c>
      <c r="P18" s="239" t="e">
        <f t="shared" si="1"/>
        <v>#VALUE!</v>
      </c>
      <c r="Q18" s="239" t="e">
        <f t="shared" si="1"/>
        <v>#VALUE!</v>
      </c>
      <c r="R18" s="239">
        <f t="shared" si="2"/>
        <v>0</v>
      </c>
    </row>
    <row r="19" spans="2:18" ht="18" customHeight="1">
      <c r="B19" s="232">
        <v>11</v>
      </c>
      <c r="C19" s="240"/>
      <c r="D19" s="241" t="s">
        <v>119</v>
      </c>
      <c r="E19" s="1698">
        <v>4280</v>
      </c>
      <c r="F19" s="238" t="s">
        <v>2931</v>
      </c>
      <c r="G19" s="238" t="s">
        <v>2967</v>
      </c>
      <c r="H19" s="238" t="s">
        <v>3003</v>
      </c>
      <c r="I19" s="1026" t="s">
        <v>1721</v>
      </c>
      <c r="J19" s="1103"/>
      <c r="O19" s="239" t="e">
        <f t="shared" si="1"/>
        <v>#VALUE!</v>
      </c>
      <c r="P19" s="239" t="e">
        <f t="shared" si="1"/>
        <v>#VALUE!</v>
      </c>
      <c r="Q19" s="239" t="e">
        <f t="shared" si="1"/>
        <v>#VALUE!</v>
      </c>
      <c r="R19" s="239">
        <f t="shared" si="2"/>
        <v>0</v>
      </c>
    </row>
    <row r="20" spans="2:18" ht="18" customHeight="1">
      <c r="B20" s="232">
        <v>12</v>
      </c>
      <c r="C20" s="240"/>
      <c r="D20" s="234" t="s">
        <v>120</v>
      </c>
      <c r="E20" s="1698">
        <v>4210</v>
      </c>
      <c r="F20" s="238" t="s">
        <v>2933</v>
      </c>
      <c r="G20" s="238" t="s">
        <v>2969</v>
      </c>
      <c r="H20" s="238" t="s">
        <v>3005</v>
      </c>
      <c r="I20" s="1026" t="s">
        <v>1707</v>
      </c>
      <c r="J20" s="1103"/>
      <c r="O20" s="239" t="e">
        <f t="shared" si="1"/>
        <v>#VALUE!</v>
      </c>
      <c r="P20" s="239" t="e">
        <f t="shared" si="1"/>
        <v>#VALUE!</v>
      </c>
      <c r="Q20" s="239" t="e">
        <f t="shared" si="1"/>
        <v>#VALUE!</v>
      </c>
      <c r="R20" s="239">
        <f t="shared" si="2"/>
        <v>0</v>
      </c>
    </row>
    <row r="21" spans="2:18" ht="18" customHeight="1">
      <c r="B21" s="232">
        <v>13</v>
      </c>
      <c r="C21" s="240"/>
      <c r="D21" s="234" t="s">
        <v>121</v>
      </c>
      <c r="E21" s="1698">
        <v>4230</v>
      </c>
      <c r="F21" s="238" t="s">
        <v>2935</v>
      </c>
      <c r="G21" s="238" t="s">
        <v>2971</v>
      </c>
      <c r="H21" s="238" t="s">
        <v>3007</v>
      </c>
      <c r="I21" s="1026" t="s">
        <v>1711</v>
      </c>
      <c r="J21" s="1103"/>
      <c r="O21" s="239" t="e">
        <f t="shared" si="1"/>
        <v>#VALUE!</v>
      </c>
      <c r="P21" s="239" t="e">
        <f t="shared" si="1"/>
        <v>#VALUE!</v>
      </c>
      <c r="Q21" s="239" t="e">
        <f t="shared" si="1"/>
        <v>#VALUE!</v>
      </c>
      <c r="R21" s="239">
        <f t="shared" si="2"/>
        <v>0</v>
      </c>
    </row>
    <row r="22" spans="2:18" ht="18" customHeight="1">
      <c r="B22" s="232">
        <v>14</v>
      </c>
      <c r="C22" s="240"/>
      <c r="D22" s="244" t="s">
        <v>122</v>
      </c>
      <c r="E22" s="1700">
        <v>4260</v>
      </c>
      <c r="F22" s="238" t="s">
        <v>2937</v>
      </c>
      <c r="G22" s="238" t="s">
        <v>2973</v>
      </c>
      <c r="H22" s="238" t="s">
        <v>3009</v>
      </c>
      <c r="I22" s="1026" t="s">
        <v>1717</v>
      </c>
      <c r="J22" s="1103"/>
      <c r="O22" s="239" t="e">
        <f t="shared" si="1"/>
        <v>#VALUE!</v>
      </c>
      <c r="P22" s="239" t="e">
        <f t="shared" si="1"/>
        <v>#VALUE!</v>
      </c>
      <c r="Q22" s="239" t="e">
        <f t="shared" si="1"/>
        <v>#VALUE!</v>
      </c>
      <c r="R22" s="239">
        <f t="shared" si="2"/>
        <v>0</v>
      </c>
    </row>
    <row r="23" spans="2:18" ht="18" customHeight="1">
      <c r="B23" s="232">
        <v>15</v>
      </c>
      <c r="C23" s="245"/>
      <c r="D23" s="244" t="s">
        <v>123</v>
      </c>
      <c r="E23" s="1700">
        <v>4270</v>
      </c>
      <c r="F23" s="238" t="s">
        <v>2939</v>
      </c>
      <c r="G23" s="238" t="s">
        <v>2975</v>
      </c>
      <c r="H23" s="238" t="s">
        <v>3011</v>
      </c>
      <c r="I23" s="1026" t="s">
        <v>1719</v>
      </c>
      <c r="J23" s="1103"/>
      <c r="O23" s="239" t="e">
        <f t="shared" si="1"/>
        <v>#VALUE!</v>
      </c>
      <c r="P23" s="239" t="e">
        <f t="shared" si="1"/>
        <v>#VALUE!</v>
      </c>
      <c r="Q23" s="239" t="e">
        <f t="shared" si="1"/>
        <v>#VALUE!</v>
      </c>
      <c r="R23" s="239">
        <f t="shared" si="2"/>
        <v>0</v>
      </c>
    </row>
    <row r="24" spans="2:18" ht="18" customHeight="1">
      <c r="B24" s="232">
        <v>16</v>
      </c>
      <c r="C24" s="240"/>
      <c r="D24" s="234" t="s">
        <v>124</v>
      </c>
      <c r="E24" s="1698">
        <v>4290</v>
      </c>
      <c r="F24" s="238" t="s">
        <v>2941</v>
      </c>
      <c r="G24" s="238" t="s">
        <v>2977</v>
      </c>
      <c r="H24" s="238" t="s">
        <v>3013</v>
      </c>
      <c r="I24" s="1026" t="s">
        <v>1723</v>
      </c>
      <c r="J24" s="1103"/>
      <c r="O24" s="239" t="e">
        <f t="shared" si="1"/>
        <v>#VALUE!</v>
      </c>
      <c r="P24" s="239" t="e">
        <f t="shared" si="1"/>
        <v>#VALUE!</v>
      </c>
      <c r="Q24" s="239" t="e">
        <f t="shared" si="1"/>
        <v>#VALUE!</v>
      </c>
      <c r="R24" s="239">
        <f t="shared" si="2"/>
        <v>0</v>
      </c>
    </row>
    <row r="25" spans="2:18" ht="18" customHeight="1">
      <c r="B25" s="232">
        <v>17</v>
      </c>
      <c r="C25" s="240"/>
      <c r="D25" s="1085" t="s">
        <v>125</v>
      </c>
      <c r="E25" s="1698">
        <v>4310</v>
      </c>
      <c r="F25" s="238" t="s">
        <v>2943</v>
      </c>
      <c r="G25" s="238" t="s">
        <v>2979</v>
      </c>
      <c r="H25" s="238" t="s">
        <v>3015</v>
      </c>
      <c r="I25" s="1026" t="s">
        <v>1725</v>
      </c>
      <c r="J25" s="1103"/>
      <c r="O25" s="239" t="e">
        <f t="shared" si="1"/>
        <v>#VALUE!</v>
      </c>
      <c r="P25" s="239" t="e">
        <f t="shared" si="1"/>
        <v>#VALUE!</v>
      </c>
      <c r="Q25" s="239" t="e">
        <f t="shared" si="1"/>
        <v>#VALUE!</v>
      </c>
      <c r="R25" s="239">
        <f t="shared" si="2"/>
        <v>0</v>
      </c>
    </row>
    <row r="26" spans="2:18" ht="30.75" customHeight="1">
      <c r="B26" s="232">
        <v>18</v>
      </c>
      <c r="C26" s="240"/>
      <c r="D26" s="1002" t="s">
        <v>126</v>
      </c>
      <c r="E26" s="1701">
        <v>4320</v>
      </c>
      <c r="F26" s="1004" t="s">
        <v>2945</v>
      </c>
      <c r="G26" s="1004" t="s">
        <v>2981</v>
      </c>
      <c r="H26" s="1004" t="s">
        <v>3017</v>
      </c>
      <c r="I26" s="1026" t="s">
        <v>1727</v>
      </c>
      <c r="J26" s="1103"/>
      <c r="O26" s="239" t="e">
        <f t="shared" si="1"/>
        <v>#VALUE!</v>
      </c>
      <c r="P26" s="239" t="e">
        <f t="shared" si="1"/>
        <v>#VALUE!</v>
      </c>
      <c r="Q26" s="239" t="e">
        <f t="shared" si="1"/>
        <v>#VALUE!</v>
      </c>
      <c r="R26" s="239">
        <f t="shared" si="2"/>
        <v>0</v>
      </c>
    </row>
    <row r="27" spans="2:18" ht="18" customHeight="1">
      <c r="B27" s="232">
        <v>19</v>
      </c>
      <c r="C27" s="240"/>
      <c r="D27" s="234" t="s">
        <v>127</v>
      </c>
      <c r="E27" s="1698">
        <v>4330</v>
      </c>
      <c r="F27" s="238" t="s">
        <v>2947</v>
      </c>
      <c r="G27" s="238" t="s">
        <v>2983</v>
      </c>
      <c r="H27" s="238" t="s">
        <v>3019</v>
      </c>
      <c r="I27" s="1026" t="s">
        <v>1729</v>
      </c>
      <c r="J27" s="1103"/>
      <c r="O27" s="239" t="e">
        <f t="shared" si="1"/>
        <v>#VALUE!</v>
      </c>
      <c r="P27" s="239" t="e">
        <f t="shared" si="1"/>
        <v>#VALUE!</v>
      </c>
      <c r="Q27" s="239" t="e">
        <f t="shared" si="1"/>
        <v>#VALUE!</v>
      </c>
      <c r="R27" s="239">
        <f t="shared" si="2"/>
        <v>0</v>
      </c>
    </row>
    <row r="28" spans="2:18" ht="18" customHeight="1">
      <c r="B28" s="232">
        <v>20</v>
      </c>
      <c r="C28" s="240"/>
      <c r="D28" s="241" t="s">
        <v>128</v>
      </c>
      <c r="E28" s="1698">
        <v>4340</v>
      </c>
      <c r="F28" s="238" t="s">
        <v>2949</v>
      </c>
      <c r="G28" s="238" t="s">
        <v>2985</v>
      </c>
      <c r="H28" s="238" t="s">
        <v>3021</v>
      </c>
      <c r="I28" s="1026" t="s">
        <v>1731</v>
      </c>
      <c r="J28" s="1103"/>
      <c r="O28" s="239" t="e">
        <f t="shared" si="1"/>
        <v>#VALUE!</v>
      </c>
      <c r="P28" s="239" t="e">
        <f t="shared" si="1"/>
        <v>#VALUE!</v>
      </c>
      <c r="Q28" s="239" t="e">
        <f t="shared" si="1"/>
        <v>#VALUE!</v>
      </c>
      <c r="R28" s="239">
        <f t="shared" si="2"/>
        <v>0</v>
      </c>
    </row>
    <row r="29" spans="2:18" ht="18" customHeight="1">
      <c r="B29" s="232">
        <v>21</v>
      </c>
      <c r="C29" s="240"/>
      <c r="D29" s="234" t="s">
        <v>129</v>
      </c>
      <c r="E29" s="1698">
        <v>4355</v>
      </c>
      <c r="F29" s="238" t="s">
        <v>2951</v>
      </c>
      <c r="G29" s="238" t="s">
        <v>2987</v>
      </c>
      <c r="H29" s="238" t="s">
        <v>3023</v>
      </c>
      <c r="I29" s="1026" t="s">
        <v>1733</v>
      </c>
      <c r="J29" s="1103"/>
      <c r="O29" s="239" t="e">
        <f t="shared" si="1"/>
        <v>#VALUE!</v>
      </c>
      <c r="P29" s="239" t="e">
        <f t="shared" si="1"/>
        <v>#VALUE!</v>
      </c>
      <c r="Q29" s="239" t="e">
        <f t="shared" si="1"/>
        <v>#VALUE!</v>
      </c>
      <c r="R29" s="239">
        <f t="shared" si="2"/>
        <v>0</v>
      </c>
    </row>
    <row r="30" spans="2:18" ht="18" customHeight="1">
      <c r="B30" s="232">
        <v>22</v>
      </c>
      <c r="C30" s="240"/>
      <c r="D30" s="234" t="s">
        <v>130</v>
      </c>
      <c r="E30" s="1698">
        <v>4360</v>
      </c>
      <c r="F30" s="238" t="s">
        <v>2953</v>
      </c>
      <c r="G30" s="238" t="s">
        <v>2989</v>
      </c>
      <c r="H30" s="238" t="s">
        <v>3025</v>
      </c>
      <c r="I30" s="1026" t="s">
        <v>1735</v>
      </c>
      <c r="J30" s="1103"/>
      <c r="O30" s="239" t="e">
        <f t="shared" si="1"/>
        <v>#VALUE!</v>
      </c>
      <c r="P30" s="239" t="e">
        <f t="shared" si="1"/>
        <v>#VALUE!</v>
      </c>
      <c r="Q30" s="239" t="e">
        <f t="shared" si="1"/>
        <v>#VALUE!</v>
      </c>
      <c r="R30" s="239">
        <f t="shared" si="2"/>
        <v>0</v>
      </c>
    </row>
    <row r="31" spans="2:18" ht="18" customHeight="1">
      <c r="B31" s="232">
        <v>23</v>
      </c>
      <c r="C31" s="240"/>
      <c r="D31" s="241" t="s">
        <v>131</v>
      </c>
      <c r="E31" s="1698">
        <v>4375</v>
      </c>
      <c r="F31" s="238" t="s">
        <v>2955</v>
      </c>
      <c r="G31" s="238" t="s">
        <v>2991</v>
      </c>
      <c r="H31" s="238" t="s">
        <v>3027</v>
      </c>
      <c r="I31" s="1026" t="s">
        <v>1737</v>
      </c>
      <c r="J31" s="1103"/>
      <c r="O31" s="239" t="e">
        <f t="shared" si="1"/>
        <v>#VALUE!</v>
      </c>
      <c r="P31" s="239" t="e">
        <f t="shared" si="1"/>
        <v>#VALUE!</v>
      </c>
      <c r="Q31" s="239" t="e">
        <f t="shared" si="1"/>
        <v>#VALUE!</v>
      </c>
      <c r="R31" s="239">
        <f t="shared" si="2"/>
        <v>0</v>
      </c>
    </row>
    <row r="32" spans="2:18" ht="18" customHeight="1">
      <c r="B32" s="232">
        <v>24</v>
      </c>
      <c r="C32" s="240"/>
      <c r="D32" s="234" t="s">
        <v>132</v>
      </c>
      <c r="E32" s="1698">
        <v>4380</v>
      </c>
      <c r="F32" s="238" t="s">
        <v>2957</v>
      </c>
      <c r="G32" s="238" t="s">
        <v>2993</v>
      </c>
      <c r="H32" s="238" t="s">
        <v>3029</v>
      </c>
      <c r="I32" s="1026" t="s">
        <v>1739</v>
      </c>
      <c r="J32" s="1103"/>
      <c r="O32" s="239" t="e">
        <f t="shared" si="1"/>
        <v>#VALUE!</v>
      </c>
      <c r="P32" s="239" t="e">
        <f t="shared" si="1"/>
        <v>#VALUE!</v>
      </c>
      <c r="Q32" s="239" t="e">
        <f t="shared" si="1"/>
        <v>#VALUE!</v>
      </c>
      <c r="R32" s="239">
        <f t="shared" si="2"/>
        <v>0</v>
      </c>
    </row>
    <row r="33" spans="2:18" ht="18" customHeight="1">
      <c r="B33" s="232">
        <v>25</v>
      </c>
      <c r="C33" s="240" t="s">
        <v>133</v>
      </c>
      <c r="D33" s="244"/>
      <c r="E33" s="1700">
        <v>4200</v>
      </c>
      <c r="F33" s="242" t="s">
        <v>2959</v>
      </c>
      <c r="G33" s="242" t="s">
        <v>2995</v>
      </c>
      <c r="H33" s="242" t="s">
        <v>3031</v>
      </c>
      <c r="I33" s="1026" t="s">
        <v>2035</v>
      </c>
      <c r="J33" s="1103"/>
      <c r="O33" s="239" t="e">
        <f>ROUND(SUM(O16:O32),0)</f>
        <v>#VALUE!</v>
      </c>
      <c r="P33" s="239" t="e">
        <f>ROUND(SUM(P16:P32),0)</f>
        <v>#VALUE!</v>
      </c>
      <c r="Q33" s="239" t="e">
        <f>ROUND(SUM(Q16:Q32),0)</f>
        <v>#VALUE!</v>
      </c>
      <c r="R33" s="239">
        <f>ROUND(SUM(R16:R32),0)</f>
        <v>0</v>
      </c>
    </row>
    <row r="34" spans="2:10" ht="18" customHeight="1">
      <c r="B34" s="232">
        <v>26</v>
      </c>
      <c r="C34" s="233" t="s">
        <v>134</v>
      </c>
      <c r="D34" s="244"/>
      <c r="E34" s="1702"/>
      <c r="F34" s="243"/>
      <c r="G34" s="243"/>
      <c r="H34" s="243"/>
      <c r="I34" s="1027"/>
      <c r="J34" s="1104"/>
    </row>
    <row r="35" spans="2:18" ht="18" customHeight="1">
      <c r="B35" s="232">
        <v>27</v>
      </c>
      <c r="C35" s="240"/>
      <c r="D35" s="234" t="s">
        <v>135</v>
      </c>
      <c r="E35" s="1698">
        <v>4410</v>
      </c>
      <c r="F35" s="238" t="s">
        <v>3033</v>
      </c>
      <c r="G35" s="238" t="s">
        <v>3051</v>
      </c>
      <c r="H35" s="238" t="s">
        <v>3069</v>
      </c>
      <c r="I35" s="1026" t="s">
        <v>1741</v>
      </c>
      <c r="J35" s="1103"/>
      <c r="O35" s="239" t="e">
        <f aca="true" t="shared" si="3" ref="O35:Q42">ROUND(F35,0)</f>
        <v>#VALUE!</v>
      </c>
      <c r="P35" s="239" t="e">
        <f t="shared" si="3"/>
        <v>#VALUE!</v>
      </c>
      <c r="Q35" s="239" t="e">
        <f t="shared" si="3"/>
        <v>#VALUE!</v>
      </c>
      <c r="R35" s="239">
        <f aca="true" t="shared" si="4" ref="R35:R42">IF(ISTEXT(I35),0,ROUND(I35,0))</f>
        <v>0</v>
      </c>
    </row>
    <row r="36" spans="2:18" ht="18" customHeight="1">
      <c r="B36" s="232">
        <v>28</v>
      </c>
      <c r="C36" s="240"/>
      <c r="D36" s="234" t="s">
        <v>136</v>
      </c>
      <c r="E36" s="1698">
        <v>4420</v>
      </c>
      <c r="F36" s="238" t="s">
        <v>3035</v>
      </c>
      <c r="G36" s="238" t="s">
        <v>3053</v>
      </c>
      <c r="H36" s="238" t="s">
        <v>3071</v>
      </c>
      <c r="I36" s="1026" t="s">
        <v>1743</v>
      </c>
      <c r="J36" s="1103"/>
      <c r="O36" s="239" t="e">
        <f t="shared" si="3"/>
        <v>#VALUE!</v>
      </c>
      <c r="P36" s="239" t="e">
        <f t="shared" si="3"/>
        <v>#VALUE!</v>
      </c>
      <c r="Q36" s="239" t="e">
        <f t="shared" si="3"/>
        <v>#VALUE!</v>
      </c>
      <c r="R36" s="239">
        <f t="shared" si="4"/>
        <v>0</v>
      </c>
    </row>
    <row r="37" spans="2:18" ht="18" customHeight="1">
      <c r="B37" s="232">
        <v>29</v>
      </c>
      <c r="C37" s="240"/>
      <c r="D37" s="234" t="s">
        <v>137</v>
      </c>
      <c r="E37" s="1698">
        <v>4430</v>
      </c>
      <c r="F37" s="238" t="s">
        <v>3037</v>
      </c>
      <c r="G37" s="238" t="s">
        <v>3055</v>
      </c>
      <c r="H37" s="238" t="s">
        <v>3073</v>
      </c>
      <c r="I37" s="1026" t="s">
        <v>1745</v>
      </c>
      <c r="J37" s="1103"/>
      <c r="O37" s="239" t="e">
        <f t="shared" si="3"/>
        <v>#VALUE!</v>
      </c>
      <c r="P37" s="239" t="e">
        <f t="shared" si="3"/>
        <v>#VALUE!</v>
      </c>
      <c r="Q37" s="239" t="e">
        <f t="shared" si="3"/>
        <v>#VALUE!</v>
      </c>
      <c r="R37" s="239">
        <f t="shared" si="4"/>
        <v>0</v>
      </c>
    </row>
    <row r="38" spans="2:18" ht="18" customHeight="1">
      <c r="B38" s="232">
        <v>30</v>
      </c>
      <c r="C38" s="240"/>
      <c r="D38" s="234" t="s">
        <v>138</v>
      </c>
      <c r="E38" s="1698">
        <v>4440</v>
      </c>
      <c r="F38" s="238" t="s">
        <v>3039</v>
      </c>
      <c r="G38" s="238" t="s">
        <v>3057</v>
      </c>
      <c r="H38" s="238" t="s">
        <v>3075</v>
      </c>
      <c r="I38" s="1026" t="s">
        <v>1747</v>
      </c>
      <c r="J38" s="1103"/>
      <c r="O38" s="239" t="e">
        <f t="shared" si="3"/>
        <v>#VALUE!</v>
      </c>
      <c r="P38" s="239" t="e">
        <f t="shared" si="3"/>
        <v>#VALUE!</v>
      </c>
      <c r="Q38" s="239" t="e">
        <f t="shared" si="3"/>
        <v>#VALUE!</v>
      </c>
      <c r="R38" s="239">
        <f t="shared" si="4"/>
        <v>0</v>
      </c>
    </row>
    <row r="39" spans="2:18" ht="18" customHeight="1">
      <c r="B39" s="232">
        <v>31</v>
      </c>
      <c r="C39" s="240"/>
      <c r="D39" s="234" t="s">
        <v>139</v>
      </c>
      <c r="E39" s="1698">
        <v>4450</v>
      </c>
      <c r="F39" s="238" t="s">
        <v>3041</v>
      </c>
      <c r="G39" s="238" t="s">
        <v>3059</v>
      </c>
      <c r="H39" s="238" t="s">
        <v>3077</v>
      </c>
      <c r="I39" s="1026" t="s">
        <v>1749</v>
      </c>
      <c r="J39" s="1103"/>
      <c r="O39" s="239" t="e">
        <f t="shared" si="3"/>
        <v>#VALUE!</v>
      </c>
      <c r="P39" s="239" t="e">
        <f t="shared" si="3"/>
        <v>#VALUE!</v>
      </c>
      <c r="Q39" s="239" t="e">
        <f t="shared" si="3"/>
        <v>#VALUE!</v>
      </c>
      <c r="R39" s="239">
        <f t="shared" si="4"/>
        <v>0</v>
      </c>
    </row>
    <row r="40" spans="2:18" ht="18" customHeight="1">
      <c r="B40" s="232">
        <v>32</v>
      </c>
      <c r="C40" s="240"/>
      <c r="D40" s="234" t="s">
        <v>140</v>
      </c>
      <c r="E40" s="1698">
        <v>4460</v>
      </c>
      <c r="F40" s="238" t="s">
        <v>3043</v>
      </c>
      <c r="G40" s="238" t="s">
        <v>3061</v>
      </c>
      <c r="H40" s="238" t="s">
        <v>3079</v>
      </c>
      <c r="I40" s="1026" t="s">
        <v>1751</v>
      </c>
      <c r="J40" s="1103"/>
      <c r="O40" s="239" t="e">
        <f t="shared" si="3"/>
        <v>#VALUE!</v>
      </c>
      <c r="P40" s="239" t="e">
        <f t="shared" si="3"/>
        <v>#VALUE!</v>
      </c>
      <c r="Q40" s="239" t="e">
        <f t="shared" si="3"/>
        <v>#VALUE!</v>
      </c>
      <c r="R40" s="239">
        <f t="shared" si="4"/>
        <v>0</v>
      </c>
    </row>
    <row r="41" spans="2:18" ht="15.75">
      <c r="B41" s="232">
        <v>33</v>
      </c>
      <c r="C41" s="240"/>
      <c r="D41" s="234" t="s">
        <v>141</v>
      </c>
      <c r="E41" s="1698">
        <v>4470</v>
      </c>
      <c r="F41" s="238" t="s">
        <v>3045</v>
      </c>
      <c r="G41" s="238" t="s">
        <v>3063</v>
      </c>
      <c r="H41" s="238" t="s">
        <v>3081</v>
      </c>
      <c r="I41" s="1026" t="s">
        <v>1753</v>
      </c>
      <c r="J41" s="1103"/>
      <c r="O41" s="239" t="e">
        <f t="shared" si="3"/>
        <v>#VALUE!</v>
      </c>
      <c r="P41" s="239" t="e">
        <f t="shared" si="3"/>
        <v>#VALUE!</v>
      </c>
      <c r="Q41" s="239" t="e">
        <f t="shared" si="3"/>
        <v>#VALUE!</v>
      </c>
      <c r="R41" s="239">
        <f t="shared" si="4"/>
        <v>0</v>
      </c>
    </row>
    <row r="42" spans="2:18" ht="15.75">
      <c r="B42" s="232">
        <v>34</v>
      </c>
      <c r="C42" s="240"/>
      <c r="D42" s="241" t="s">
        <v>142</v>
      </c>
      <c r="E42" s="1698">
        <v>4490</v>
      </c>
      <c r="F42" s="238" t="s">
        <v>3047</v>
      </c>
      <c r="G42" s="238" t="s">
        <v>3065</v>
      </c>
      <c r="H42" s="238" t="s">
        <v>3083</v>
      </c>
      <c r="I42" s="1026" t="s">
        <v>1755</v>
      </c>
      <c r="J42" s="1103"/>
      <c r="O42" s="239" t="e">
        <f t="shared" si="3"/>
        <v>#VALUE!</v>
      </c>
      <c r="P42" s="239" t="e">
        <f t="shared" si="3"/>
        <v>#VALUE!</v>
      </c>
      <c r="Q42" s="239" t="e">
        <f t="shared" si="3"/>
        <v>#VALUE!</v>
      </c>
      <c r="R42" s="239">
        <f t="shared" si="4"/>
        <v>0</v>
      </c>
    </row>
    <row r="43" spans="2:18" ht="18" customHeight="1">
      <c r="B43" s="232">
        <v>35</v>
      </c>
      <c r="C43" s="240" t="s">
        <v>143</v>
      </c>
      <c r="D43" s="246"/>
      <c r="E43" s="1703">
        <v>4400</v>
      </c>
      <c r="F43" s="242" t="s">
        <v>3049</v>
      </c>
      <c r="G43" s="242" t="s">
        <v>3067</v>
      </c>
      <c r="H43" s="242" t="s">
        <v>3085</v>
      </c>
      <c r="I43" s="1026" t="s">
        <v>2037</v>
      </c>
      <c r="J43" s="1103"/>
      <c r="O43" s="239" t="e">
        <f>ROUND(SUM(O35:O42),0)</f>
        <v>#VALUE!</v>
      </c>
      <c r="P43" s="239" t="e">
        <f>ROUND(SUM(P35:P42),0)</f>
        <v>#VALUE!</v>
      </c>
      <c r="Q43" s="239" t="e">
        <f>ROUND(SUM(Q35:Q42),0)</f>
        <v>#VALUE!</v>
      </c>
      <c r="R43" s="239">
        <f>ROUND(SUM(R35:R42),0)</f>
        <v>0</v>
      </c>
    </row>
    <row r="44" spans="2:10" ht="18" customHeight="1">
      <c r="B44" s="232">
        <v>36</v>
      </c>
      <c r="C44" s="233" t="s">
        <v>144</v>
      </c>
      <c r="D44" s="246"/>
      <c r="E44" s="1704"/>
      <c r="F44" s="243"/>
      <c r="G44" s="243"/>
      <c r="H44" s="243"/>
      <c r="I44" s="1027"/>
      <c r="J44" s="1104"/>
    </row>
    <row r="45" spans="2:18" ht="18" customHeight="1">
      <c r="B45" s="232">
        <v>37</v>
      </c>
      <c r="C45" s="240"/>
      <c r="D45" s="247" t="s">
        <v>145</v>
      </c>
      <c r="E45" s="1703">
        <v>4610</v>
      </c>
      <c r="F45" s="238" t="s">
        <v>3087</v>
      </c>
      <c r="G45" s="238" t="s">
        <v>3101</v>
      </c>
      <c r="H45" s="238" t="s">
        <v>3115</v>
      </c>
      <c r="I45" s="1026" t="s">
        <v>1761</v>
      </c>
      <c r="J45" s="1103"/>
      <c r="O45" s="239" t="e">
        <f aca="true" t="shared" si="5" ref="O45:Q50">ROUND(F45,0)</f>
        <v>#VALUE!</v>
      </c>
      <c r="P45" s="239" t="e">
        <f t="shared" si="5"/>
        <v>#VALUE!</v>
      </c>
      <c r="Q45" s="239" t="e">
        <f t="shared" si="5"/>
        <v>#VALUE!</v>
      </c>
      <c r="R45" s="239">
        <f aca="true" t="shared" si="6" ref="R45:R50">IF(ISTEXT(I45),0,ROUND(I45,0))</f>
        <v>0</v>
      </c>
    </row>
    <row r="46" spans="2:18" ht="18" customHeight="1">
      <c r="B46" s="232">
        <v>38</v>
      </c>
      <c r="C46" s="240"/>
      <c r="D46" s="247" t="s">
        <v>146</v>
      </c>
      <c r="E46" s="1703">
        <v>4620</v>
      </c>
      <c r="F46" s="238" t="s">
        <v>3089</v>
      </c>
      <c r="G46" s="238" t="s">
        <v>3103</v>
      </c>
      <c r="H46" s="238" t="s">
        <v>3117</v>
      </c>
      <c r="I46" s="1026" t="s">
        <v>1763</v>
      </c>
      <c r="J46" s="1103"/>
      <c r="O46" s="239" t="e">
        <f t="shared" si="5"/>
        <v>#VALUE!</v>
      </c>
      <c r="P46" s="239" t="e">
        <f t="shared" si="5"/>
        <v>#VALUE!</v>
      </c>
      <c r="Q46" s="239" t="e">
        <f t="shared" si="5"/>
        <v>#VALUE!</v>
      </c>
      <c r="R46" s="239">
        <f t="shared" si="6"/>
        <v>0</v>
      </c>
    </row>
    <row r="47" spans="2:18" ht="18" customHeight="1">
      <c r="B47" s="232">
        <v>39</v>
      </c>
      <c r="C47" s="240"/>
      <c r="D47" s="247" t="s">
        <v>147</v>
      </c>
      <c r="E47" s="1703">
        <v>4630</v>
      </c>
      <c r="F47" s="238" t="s">
        <v>3091</v>
      </c>
      <c r="G47" s="238" t="s">
        <v>3105</v>
      </c>
      <c r="H47" s="238" t="s">
        <v>3119</v>
      </c>
      <c r="I47" s="1026" t="s">
        <v>1765</v>
      </c>
      <c r="J47" s="1103"/>
      <c r="O47" s="239" t="e">
        <f t="shared" si="5"/>
        <v>#VALUE!</v>
      </c>
      <c r="P47" s="239" t="e">
        <f t="shared" si="5"/>
        <v>#VALUE!</v>
      </c>
      <c r="Q47" s="239" t="e">
        <f t="shared" si="5"/>
        <v>#VALUE!</v>
      </c>
      <c r="R47" s="239">
        <f t="shared" si="6"/>
        <v>0</v>
      </c>
    </row>
    <row r="48" spans="2:18" ht="27" customHeight="1">
      <c r="B48" s="232">
        <v>40</v>
      </c>
      <c r="C48" s="240"/>
      <c r="D48" s="248" t="s">
        <v>148</v>
      </c>
      <c r="E48" s="1705">
        <v>4690</v>
      </c>
      <c r="F48" s="249" t="s">
        <v>3093</v>
      </c>
      <c r="G48" s="249" t="s">
        <v>3107</v>
      </c>
      <c r="H48" s="249" t="s">
        <v>3121</v>
      </c>
      <c r="I48" s="1028" t="s">
        <v>1767</v>
      </c>
      <c r="J48" s="1105"/>
      <c r="O48" s="239" t="e">
        <f t="shared" si="5"/>
        <v>#VALUE!</v>
      </c>
      <c r="P48" s="239" t="e">
        <f t="shared" si="5"/>
        <v>#VALUE!</v>
      </c>
      <c r="Q48" s="239" t="e">
        <f t="shared" si="5"/>
        <v>#VALUE!</v>
      </c>
      <c r="R48" s="239">
        <f t="shared" si="6"/>
        <v>0</v>
      </c>
    </row>
    <row r="49" spans="2:18" ht="18" customHeight="1">
      <c r="B49" s="232">
        <v>41</v>
      </c>
      <c r="C49" s="240" t="s">
        <v>149</v>
      </c>
      <c r="D49" s="247"/>
      <c r="E49" s="1703">
        <v>4600</v>
      </c>
      <c r="F49" s="242" t="s">
        <v>3095</v>
      </c>
      <c r="G49" s="242" t="s">
        <v>3109</v>
      </c>
      <c r="H49" s="242" t="s">
        <v>3123</v>
      </c>
      <c r="I49" s="1026" t="s">
        <v>1759</v>
      </c>
      <c r="J49" s="1103"/>
      <c r="O49" s="239" t="e">
        <f t="shared" si="5"/>
        <v>#VALUE!</v>
      </c>
      <c r="P49" s="239" t="e">
        <f t="shared" si="5"/>
        <v>#VALUE!</v>
      </c>
      <c r="Q49" s="239" t="e">
        <f t="shared" si="5"/>
        <v>#VALUE!</v>
      </c>
      <c r="R49" s="239">
        <f t="shared" si="6"/>
        <v>0</v>
      </c>
    </row>
    <row r="50" spans="2:18" ht="18" customHeight="1">
      <c r="B50" s="232">
        <v>42</v>
      </c>
      <c r="C50" s="250" t="s">
        <v>150</v>
      </c>
      <c r="D50" s="247"/>
      <c r="E50" s="1700">
        <v>4500</v>
      </c>
      <c r="F50" s="238" t="s">
        <v>3097</v>
      </c>
      <c r="G50" s="238" t="s">
        <v>3111</v>
      </c>
      <c r="H50" s="238" t="s">
        <v>3125</v>
      </c>
      <c r="I50" s="1026" t="s">
        <v>1757</v>
      </c>
      <c r="J50" s="1103"/>
      <c r="O50" s="239" t="e">
        <f t="shared" si="5"/>
        <v>#VALUE!</v>
      </c>
      <c r="P50" s="239" t="e">
        <f t="shared" si="5"/>
        <v>#VALUE!</v>
      </c>
      <c r="Q50" s="239" t="e">
        <f t="shared" si="5"/>
        <v>#VALUE!</v>
      </c>
      <c r="R50" s="239">
        <f t="shared" si="6"/>
        <v>0</v>
      </c>
    </row>
    <row r="51" spans="2:18" ht="15.75" customHeight="1" thickBot="1">
      <c r="B51" s="1343">
        <v>43</v>
      </c>
      <c r="C51" s="1619" t="s">
        <v>151</v>
      </c>
      <c r="D51" s="1616"/>
      <c r="E51" s="1706"/>
      <c r="F51" s="1612" t="s">
        <v>3099</v>
      </c>
      <c r="G51" s="1612" t="s">
        <v>3113</v>
      </c>
      <c r="H51" s="1612" t="s">
        <v>3127</v>
      </c>
      <c r="I51" s="1617" t="s">
        <v>2039</v>
      </c>
      <c r="J51" s="1618"/>
      <c r="O51" s="252" t="e">
        <f>ROUND(SUM(+O14+O33+O43+O49+O50),0)</f>
        <v>#VALUE!</v>
      </c>
      <c r="P51" s="252" t="e">
        <f>ROUND(SUM(+P14+P33+P43+P49+P50),0)</f>
        <v>#VALUE!</v>
      </c>
      <c r="Q51" s="252" t="e">
        <f>ROUND(SUM(+Q14+Q33+Q43+Q49+Q50),0)</f>
        <v>#VALUE!</v>
      </c>
      <c r="R51" s="252">
        <f>ROUND(SUM(+R14+R33+R43+R49+R50),0)</f>
        <v>0</v>
      </c>
    </row>
    <row r="52" spans="2:18" s="253" customFormat="1" ht="11.25">
      <c r="B52" s="1571"/>
      <c r="C52" s="358"/>
      <c r="D52" s="358"/>
      <c r="E52" s="1707"/>
      <c r="F52" s="361"/>
      <c r="G52" s="361"/>
      <c r="H52" s="361"/>
      <c r="I52" s="1572"/>
      <c r="J52" s="1573"/>
      <c r="K52" s="1225"/>
      <c r="O52" s="254"/>
      <c r="P52" s="254"/>
      <c r="Q52" s="254"/>
      <c r="R52" s="254"/>
    </row>
    <row r="53" spans="1:18" s="255" customFormat="1" ht="19.5" customHeight="1">
      <c r="A53" s="206"/>
      <c r="B53" s="206"/>
      <c r="C53" s="207" t="s">
        <v>276</v>
      </c>
      <c r="D53" s="932" t="str">
        <f>+$D$1</f>
        <v>_C000027</v>
      </c>
      <c r="E53" s="1708"/>
      <c r="F53" s="206"/>
      <c r="G53" s="206"/>
      <c r="H53" s="206"/>
      <c r="I53" s="206"/>
      <c r="J53" s="391"/>
      <c r="K53" s="1222"/>
      <c r="L53" s="206"/>
      <c r="O53" s="256"/>
      <c r="P53" s="256"/>
      <c r="Q53" s="256"/>
      <c r="R53" s="256"/>
    </row>
    <row r="54" spans="1:18" s="255" customFormat="1" ht="19.5" customHeight="1">
      <c r="A54" s="206"/>
      <c r="B54" s="206"/>
      <c r="C54" s="207" t="s">
        <v>277</v>
      </c>
      <c r="D54" s="208" t="str">
        <f>+$D$2</f>
        <v>_M000002</v>
      </c>
      <c r="E54" s="1708" t="str">
        <f>Schedule_A!A3</f>
        <v>NURSING FACILITY 2017 COST REPORT</v>
      </c>
      <c r="F54" s="206"/>
      <c r="G54" s="206"/>
      <c r="H54" s="206"/>
      <c r="I54" s="206"/>
      <c r="J54" s="391"/>
      <c r="K54" s="1222"/>
      <c r="L54" s="206"/>
      <c r="O54" s="256"/>
      <c r="P54" s="256"/>
      <c r="Q54" s="256"/>
      <c r="R54" s="256"/>
    </row>
    <row r="55" spans="1:18" s="255" customFormat="1" ht="15.75">
      <c r="A55" s="206"/>
      <c r="B55" s="206"/>
      <c r="C55" s="207"/>
      <c r="D55" s="211"/>
      <c r="E55" s="1708"/>
      <c r="F55" s="206"/>
      <c r="G55" s="206"/>
      <c r="H55" s="206"/>
      <c r="I55" s="206"/>
      <c r="J55" s="391"/>
      <c r="K55" s="1222"/>
      <c r="L55" s="206"/>
      <c r="O55" s="256"/>
      <c r="P55" s="256"/>
      <c r="Q55" s="256"/>
      <c r="R55" s="256"/>
    </row>
    <row r="56" spans="1:18" s="255" customFormat="1" ht="18">
      <c r="A56" s="212" t="s">
        <v>207</v>
      </c>
      <c r="B56" s="213"/>
      <c r="C56" s="213"/>
      <c r="D56" s="213"/>
      <c r="E56" s="1709"/>
      <c r="F56" s="213"/>
      <c r="G56" s="213"/>
      <c r="H56" s="213"/>
      <c r="I56" s="213"/>
      <c r="J56" s="402"/>
      <c r="K56" s="1222"/>
      <c r="L56" s="213"/>
      <c r="O56" s="256"/>
      <c r="P56" s="256"/>
      <c r="Q56" s="256"/>
      <c r="R56" s="256"/>
    </row>
    <row r="57" spans="1:18" s="255" customFormat="1" ht="24" thickBot="1">
      <c r="A57" s="1565" t="s">
        <v>152</v>
      </c>
      <c r="B57" s="214"/>
      <c r="C57" s="214"/>
      <c r="D57" s="214"/>
      <c r="E57" s="1710"/>
      <c r="F57" s="214"/>
      <c r="G57" s="214"/>
      <c r="H57" s="214"/>
      <c r="I57" s="214"/>
      <c r="J57" s="1098"/>
      <c r="K57" s="1223"/>
      <c r="L57" s="214"/>
      <c r="O57" s="256"/>
      <c r="P57" s="256"/>
      <c r="Q57" s="256"/>
      <c r="R57" s="256"/>
    </row>
    <row r="58" spans="1:18" s="255" customFormat="1" ht="67.5" customHeight="1">
      <c r="A58" s="214"/>
      <c r="B58" s="257" t="s">
        <v>209</v>
      </c>
      <c r="C58" s="216"/>
      <c r="D58" s="217"/>
      <c r="E58" s="1694" t="s">
        <v>477</v>
      </c>
      <c r="F58" s="218" t="s">
        <v>202</v>
      </c>
      <c r="G58" s="219" t="s">
        <v>481</v>
      </c>
      <c r="H58" s="220"/>
      <c r="I58" s="258" t="s">
        <v>210</v>
      </c>
      <c r="J58" s="1106"/>
      <c r="K58" s="1099" t="s">
        <v>211</v>
      </c>
      <c r="L58" s="259"/>
      <c r="O58" s="256"/>
      <c r="P58" s="256"/>
      <c r="Q58" s="256"/>
      <c r="R58" s="256"/>
    </row>
    <row r="59" spans="1:18" s="255" customFormat="1" ht="18" customHeight="1">
      <c r="A59" s="214"/>
      <c r="B59" s="222" t="s">
        <v>212</v>
      </c>
      <c r="C59" s="223" t="s">
        <v>477</v>
      </c>
      <c r="D59" s="224"/>
      <c r="E59" s="1711" t="s">
        <v>213</v>
      </c>
      <c r="F59" s="260" t="s">
        <v>214</v>
      </c>
      <c r="G59" s="260" t="s">
        <v>484</v>
      </c>
      <c r="H59" s="260" t="s">
        <v>485</v>
      </c>
      <c r="I59" s="261" t="s">
        <v>202</v>
      </c>
      <c r="J59" s="1107" t="s">
        <v>153</v>
      </c>
      <c r="K59" s="261"/>
      <c r="L59" s="262"/>
      <c r="O59" s="256"/>
      <c r="P59" s="256"/>
      <c r="Q59" s="256"/>
      <c r="R59" s="256"/>
    </row>
    <row r="60" spans="1:18" s="255" customFormat="1" ht="18.75">
      <c r="A60" s="214"/>
      <c r="B60" s="227"/>
      <c r="C60" s="265" t="s">
        <v>734</v>
      </c>
      <c r="D60" s="229"/>
      <c r="E60" s="1696" t="s">
        <v>486</v>
      </c>
      <c r="F60" s="230" t="s">
        <v>487</v>
      </c>
      <c r="G60" s="230" t="s">
        <v>488</v>
      </c>
      <c r="H60" s="230" t="s">
        <v>489</v>
      </c>
      <c r="I60" s="230" t="s">
        <v>490</v>
      </c>
      <c r="J60" s="1108" t="s">
        <v>491</v>
      </c>
      <c r="K60" s="263" t="s">
        <v>492</v>
      </c>
      <c r="L60" s="264"/>
      <c r="O60" s="256"/>
      <c r="P60" s="256"/>
      <c r="Q60" s="256"/>
      <c r="R60" s="256"/>
    </row>
    <row r="61" spans="2:12" ht="21" customHeight="1">
      <c r="B61" s="232">
        <v>44</v>
      </c>
      <c r="C61" s="265" t="s">
        <v>154</v>
      </c>
      <c r="D61" s="266"/>
      <c r="E61" s="1699"/>
      <c r="F61" s="267"/>
      <c r="G61" s="267"/>
      <c r="H61" s="267"/>
      <c r="I61" s="267"/>
      <c r="J61" s="1109"/>
      <c r="K61" s="1226"/>
      <c r="L61" s="268"/>
    </row>
    <row r="62" spans="2:21" ht="19.5" customHeight="1">
      <c r="B62" s="232">
        <v>45</v>
      </c>
      <c r="C62" s="269"/>
      <c r="D62" s="266" t="s">
        <v>155</v>
      </c>
      <c r="E62" s="1698">
        <v>5111.01</v>
      </c>
      <c r="F62" s="270" t="s">
        <v>3129</v>
      </c>
      <c r="G62" s="270" t="s">
        <v>3153</v>
      </c>
      <c r="H62" s="270" t="s">
        <v>3177</v>
      </c>
      <c r="I62" s="271" t="s">
        <v>2109</v>
      </c>
      <c r="J62" s="272" t="s">
        <v>1185</v>
      </c>
      <c r="K62" s="1227"/>
      <c r="L62" s="273"/>
      <c r="O62" s="239" t="e">
        <f aca="true" t="shared" si="7" ref="O62:R75">ROUND(F62,0)</f>
        <v>#VALUE!</v>
      </c>
      <c r="P62" s="239" t="e">
        <f t="shared" si="7"/>
        <v>#VALUE!</v>
      </c>
      <c r="Q62" s="239" t="e">
        <f t="shared" si="7"/>
        <v>#VALUE!</v>
      </c>
      <c r="R62" s="239" t="e">
        <f t="shared" si="7"/>
        <v>#VALUE!</v>
      </c>
      <c r="S62" s="274">
        <f aca="true" t="shared" si="8" ref="S62:S75">IF(ISTEXT(J62),0,ROUND(J62,0))</f>
        <v>0</v>
      </c>
      <c r="T62" s="274"/>
      <c r="U62" s="274"/>
    </row>
    <row r="63" spans="2:19" ht="19.5" customHeight="1">
      <c r="B63" s="232">
        <v>46</v>
      </c>
      <c r="C63" s="240"/>
      <c r="D63" s="234" t="s">
        <v>156</v>
      </c>
      <c r="E63" s="1698">
        <v>5111.02</v>
      </c>
      <c r="F63" s="238" t="s">
        <v>3131</v>
      </c>
      <c r="G63" s="238" t="s">
        <v>3155</v>
      </c>
      <c r="H63" s="238" t="s">
        <v>3179</v>
      </c>
      <c r="I63" s="271" t="s">
        <v>2111</v>
      </c>
      <c r="J63" s="272" t="s">
        <v>1191</v>
      </c>
      <c r="K63" s="1227"/>
      <c r="L63" s="273"/>
      <c r="O63" s="239" t="e">
        <f t="shared" si="7"/>
        <v>#VALUE!</v>
      </c>
      <c r="P63" s="239" t="e">
        <f t="shared" si="7"/>
        <v>#VALUE!</v>
      </c>
      <c r="Q63" s="239" t="e">
        <f t="shared" si="7"/>
        <v>#VALUE!</v>
      </c>
      <c r="R63" s="239" t="e">
        <f t="shared" si="7"/>
        <v>#VALUE!</v>
      </c>
      <c r="S63" s="274">
        <f t="shared" si="8"/>
        <v>0</v>
      </c>
    </row>
    <row r="64" spans="2:19" ht="19.5" customHeight="1">
      <c r="B64" s="232">
        <v>47</v>
      </c>
      <c r="C64" s="269"/>
      <c r="D64" s="275" t="s">
        <v>157</v>
      </c>
      <c r="E64" s="1700">
        <v>5111.03</v>
      </c>
      <c r="F64" s="270" t="s">
        <v>3133</v>
      </c>
      <c r="G64" s="270" t="s">
        <v>3157</v>
      </c>
      <c r="H64" s="270" t="s">
        <v>3181</v>
      </c>
      <c r="I64" s="271" t="s">
        <v>2113</v>
      </c>
      <c r="J64" s="272" t="s">
        <v>1197</v>
      </c>
      <c r="K64" s="1227"/>
      <c r="L64" s="273"/>
      <c r="O64" s="239" t="e">
        <f t="shared" si="7"/>
        <v>#VALUE!</v>
      </c>
      <c r="P64" s="239" t="e">
        <f t="shared" si="7"/>
        <v>#VALUE!</v>
      </c>
      <c r="Q64" s="239" t="e">
        <f t="shared" si="7"/>
        <v>#VALUE!</v>
      </c>
      <c r="R64" s="239" t="e">
        <f t="shared" si="7"/>
        <v>#VALUE!</v>
      </c>
      <c r="S64" s="274">
        <f t="shared" si="8"/>
        <v>0</v>
      </c>
    </row>
    <row r="65" spans="2:19" s="255" customFormat="1" ht="19.5" customHeight="1">
      <c r="B65" s="232">
        <v>48</v>
      </c>
      <c r="C65" s="276"/>
      <c r="D65" s="1350" t="s">
        <v>624</v>
      </c>
      <c r="E65" s="1712">
        <v>5111.04</v>
      </c>
      <c r="F65" s="277" t="s">
        <v>3135</v>
      </c>
      <c r="G65" s="277" t="s">
        <v>3159</v>
      </c>
      <c r="H65" s="277" t="s">
        <v>3183</v>
      </c>
      <c r="I65" s="271" t="s">
        <v>2115</v>
      </c>
      <c r="J65" s="278" t="s">
        <v>1203</v>
      </c>
      <c r="K65" s="1228"/>
      <c r="L65" s="273"/>
      <c r="O65" s="239" t="e">
        <f t="shared" si="7"/>
        <v>#VALUE!</v>
      </c>
      <c r="P65" s="239" t="e">
        <f t="shared" si="7"/>
        <v>#VALUE!</v>
      </c>
      <c r="Q65" s="239" t="e">
        <f t="shared" si="7"/>
        <v>#VALUE!</v>
      </c>
      <c r="R65" s="239" t="e">
        <f t="shared" si="7"/>
        <v>#VALUE!</v>
      </c>
      <c r="S65" s="274">
        <f t="shared" si="8"/>
        <v>0</v>
      </c>
    </row>
    <row r="66" spans="2:19" s="255" customFormat="1" ht="36" customHeight="1">
      <c r="B66" s="232">
        <v>49</v>
      </c>
      <c r="C66" s="276"/>
      <c r="D66" s="1350" t="s">
        <v>634</v>
      </c>
      <c r="E66" s="1712">
        <v>5111.05</v>
      </c>
      <c r="F66" s="277" t="s">
        <v>5099</v>
      </c>
      <c r="G66" s="277" t="s">
        <v>5101</v>
      </c>
      <c r="H66" s="277" t="s">
        <v>5103</v>
      </c>
      <c r="I66" s="271" t="s">
        <v>2117</v>
      </c>
      <c r="J66" s="278" t="s">
        <v>5105</v>
      </c>
      <c r="K66" s="1228"/>
      <c r="L66" s="273"/>
      <c r="O66" s="239" t="e">
        <f>ROUND(F66,0)</f>
        <v>#VALUE!</v>
      </c>
      <c r="P66" s="239" t="e">
        <f>ROUND(G66,0)</f>
        <v>#VALUE!</v>
      </c>
      <c r="Q66" s="239" t="e">
        <f>ROUND(H66,0)</f>
        <v>#VALUE!</v>
      </c>
      <c r="R66" s="239" t="e">
        <f>ROUND(I66,0)</f>
        <v>#VALUE!</v>
      </c>
      <c r="S66" s="274">
        <f>IF(ISTEXT(J66),0,ROUND(J66,0))</f>
        <v>0</v>
      </c>
    </row>
    <row r="67" spans="2:19" s="255" customFormat="1" ht="15.75">
      <c r="B67" s="232">
        <v>50</v>
      </c>
      <c r="C67" s="282" t="s">
        <v>629</v>
      </c>
      <c r="D67" s="1351"/>
      <c r="E67" s="1712"/>
      <c r="F67" s="1352" t="s">
        <v>5107</v>
      </c>
      <c r="G67" s="1352" t="s">
        <v>5109</v>
      </c>
      <c r="H67" s="1352" t="s">
        <v>5111</v>
      </c>
      <c r="I67" s="1353" t="s">
        <v>5113</v>
      </c>
      <c r="J67" s="1354" t="s">
        <v>5115</v>
      </c>
      <c r="K67" s="1228"/>
      <c r="L67" s="273"/>
      <c r="O67" s="239"/>
      <c r="P67" s="239"/>
      <c r="Q67" s="239"/>
      <c r="R67" s="239"/>
      <c r="S67" s="274"/>
    </row>
    <row r="68" spans="2:19" s="255" customFormat="1" ht="15.75">
      <c r="B68" s="232">
        <v>51</v>
      </c>
      <c r="C68" s="282" t="s">
        <v>625</v>
      </c>
      <c r="D68" s="1351"/>
      <c r="E68" s="1691"/>
      <c r="F68" s="1363"/>
      <c r="G68" s="1363"/>
      <c r="H68" s="1363"/>
      <c r="I68" s="1364"/>
      <c r="J68" s="1365"/>
      <c r="K68" s="1366"/>
      <c r="L68" s="273"/>
      <c r="O68" s="239"/>
      <c r="P68" s="239"/>
      <c r="Q68" s="239"/>
      <c r="R68" s="239"/>
      <c r="S68" s="274"/>
    </row>
    <row r="69" spans="2:19" ht="19.5" customHeight="1">
      <c r="B69" s="232">
        <v>52</v>
      </c>
      <c r="C69" s="276"/>
      <c r="D69" s="266" t="s">
        <v>158</v>
      </c>
      <c r="E69" s="1713">
        <v>5111.09</v>
      </c>
      <c r="F69" s="279" t="s">
        <v>3137</v>
      </c>
      <c r="G69" s="279" t="s">
        <v>3161</v>
      </c>
      <c r="H69" s="279" t="s">
        <v>3185</v>
      </c>
      <c r="I69" s="271" t="s">
        <v>2119</v>
      </c>
      <c r="J69" s="280" t="s">
        <v>1219</v>
      </c>
      <c r="K69" s="1229"/>
      <c r="L69" s="273"/>
      <c r="O69" s="239" t="e">
        <f t="shared" si="7"/>
        <v>#VALUE!</v>
      </c>
      <c r="P69" s="239" t="e">
        <f t="shared" si="7"/>
        <v>#VALUE!</v>
      </c>
      <c r="Q69" s="239" t="e">
        <f t="shared" si="7"/>
        <v>#VALUE!</v>
      </c>
      <c r="R69" s="239" t="e">
        <f t="shared" si="7"/>
        <v>#VALUE!</v>
      </c>
      <c r="S69" s="274">
        <f t="shared" si="8"/>
        <v>0</v>
      </c>
    </row>
    <row r="70" spans="2:19" ht="19.5" customHeight="1">
      <c r="B70" s="232">
        <v>53</v>
      </c>
      <c r="C70" s="269"/>
      <c r="D70" s="266" t="s">
        <v>159</v>
      </c>
      <c r="E70" s="1698">
        <v>5111.11</v>
      </c>
      <c r="F70" s="270" t="s">
        <v>3139</v>
      </c>
      <c r="G70" s="270" t="s">
        <v>3163</v>
      </c>
      <c r="H70" s="270" t="s">
        <v>3187</v>
      </c>
      <c r="I70" s="271" t="s">
        <v>2123</v>
      </c>
      <c r="J70" s="928" t="s">
        <v>1225</v>
      </c>
      <c r="K70" s="1230"/>
      <c r="L70" s="273"/>
      <c r="O70" s="239" t="e">
        <f t="shared" si="7"/>
        <v>#VALUE!</v>
      </c>
      <c r="P70" s="239" t="e">
        <f t="shared" si="7"/>
        <v>#VALUE!</v>
      </c>
      <c r="Q70" s="239" t="e">
        <f t="shared" si="7"/>
        <v>#VALUE!</v>
      </c>
      <c r="R70" s="239" t="e">
        <f t="shared" si="7"/>
        <v>#VALUE!</v>
      </c>
      <c r="S70" s="274">
        <f t="shared" si="8"/>
        <v>0</v>
      </c>
    </row>
    <row r="71" spans="2:19" ht="19.5" customHeight="1">
      <c r="B71" s="232">
        <v>54</v>
      </c>
      <c r="C71" s="269"/>
      <c r="D71" s="266" t="s">
        <v>160</v>
      </c>
      <c r="E71" s="1698">
        <v>5111.12</v>
      </c>
      <c r="F71" s="270" t="s">
        <v>3141</v>
      </c>
      <c r="G71" s="270" t="s">
        <v>3165</v>
      </c>
      <c r="H71" s="270" t="s">
        <v>3189</v>
      </c>
      <c r="I71" s="271" t="s">
        <v>2125</v>
      </c>
      <c r="J71" s="928" t="s">
        <v>1229</v>
      </c>
      <c r="K71" s="1230"/>
      <c r="L71" s="273"/>
      <c r="O71" s="239" t="e">
        <f t="shared" si="7"/>
        <v>#VALUE!</v>
      </c>
      <c r="P71" s="239" t="e">
        <f t="shared" si="7"/>
        <v>#VALUE!</v>
      </c>
      <c r="Q71" s="239" t="e">
        <f t="shared" si="7"/>
        <v>#VALUE!</v>
      </c>
      <c r="R71" s="239" t="e">
        <f t="shared" si="7"/>
        <v>#VALUE!</v>
      </c>
      <c r="S71" s="274">
        <f t="shared" si="8"/>
        <v>0</v>
      </c>
    </row>
    <row r="72" spans="2:19" ht="19.5" customHeight="1">
      <c r="B72" s="232">
        <v>55</v>
      </c>
      <c r="C72" s="269"/>
      <c r="D72" s="266" t="s">
        <v>161</v>
      </c>
      <c r="E72" s="1698">
        <v>5111.13</v>
      </c>
      <c r="F72" s="270" t="s">
        <v>3143</v>
      </c>
      <c r="G72" s="270" t="s">
        <v>3167</v>
      </c>
      <c r="H72" s="270" t="s">
        <v>3191</v>
      </c>
      <c r="I72" s="271" t="s">
        <v>2127</v>
      </c>
      <c r="J72" s="272" t="s">
        <v>1233</v>
      </c>
      <c r="K72" s="1227"/>
      <c r="L72" s="273"/>
      <c r="O72" s="239" t="e">
        <f t="shared" si="7"/>
        <v>#VALUE!</v>
      </c>
      <c r="P72" s="239" t="e">
        <f t="shared" si="7"/>
        <v>#VALUE!</v>
      </c>
      <c r="Q72" s="239" t="e">
        <f t="shared" si="7"/>
        <v>#VALUE!</v>
      </c>
      <c r="R72" s="239" t="e">
        <f t="shared" si="7"/>
        <v>#VALUE!</v>
      </c>
      <c r="S72" s="274">
        <f t="shared" si="8"/>
        <v>0</v>
      </c>
    </row>
    <row r="73" spans="2:19" ht="19.5" customHeight="1">
      <c r="B73" s="232">
        <v>56</v>
      </c>
      <c r="C73" s="269"/>
      <c r="D73" s="266" t="s">
        <v>162</v>
      </c>
      <c r="E73" s="1698">
        <v>5111.14</v>
      </c>
      <c r="F73" s="270" t="s">
        <v>3145</v>
      </c>
      <c r="G73" s="270" t="s">
        <v>3169</v>
      </c>
      <c r="H73" s="270" t="s">
        <v>3193</v>
      </c>
      <c r="I73" s="271" t="s">
        <v>2129</v>
      </c>
      <c r="J73" s="272" t="s">
        <v>1239</v>
      </c>
      <c r="K73" s="1227"/>
      <c r="L73" s="273"/>
      <c r="O73" s="239" t="e">
        <f t="shared" si="7"/>
        <v>#VALUE!</v>
      </c>
      <c r="P73" s="239" t="e">
        <f t="shared" si="7"/>
        <v>#VALUE!</v>
      </c>
      <c r="Q73" s="239" t="e">
        <f t="shared" si="7"/>
        <v>#VALUE!</v>
      </c>
      <c r="R73" s="239" t="e">
        <f t="shared" si="7"/>
        <v>#VALUE!</v>
      </c>
      <c r="S73" s="274">
        <f t="shared" si="8"/>
        <v>0</v>
      </c>
    </row>
    <row r="74" spans="2:19" ht="19.5" customHeight="1">
      <c r="B74" s="232">
        <v>57</v>
      </c>
      <c r="C74" s="269"/>
      <c r="D74" s="266" t="s">
        <v>606</v>
      </c>
      <c r="E74" s="1714">
        <v>5111.25</v>
      </c>
      <c r="F74" s="270" t="s">
        <v>5027</v>
      </c>
      <c r="G74" s="270" t="s">
        <v>5033</v>
      </c>
      <c r="H74" s="270" t="s">
        <v>5039</v>
      </c>
      <c r="I74" s="271" t="s">
        <v>2135</v>
      </c>
      <c r="J74" s="272" t="s">
        <v>5045</v>
      </c>
      <c r="K74" s="1227"/>
      <c r="L74" s="273"/>
      <c r="O74" s="239" t="e">
        <f>ROUND(F74,0)</f>
        <v>#VALUE!</v>
      </c>
      <c r="P74" s="239" t="e">
        <f>ROUND(G74,0)</f>
        <v>#VALUE!</v>
      </c>
      <c r="Q74" s="239" t="e">
        <f>ROUND(H74,0)</f>
        <v>#VALUE!</v>
      </c>
      <c r="R74" s="239" t="e">
        <f>ROUND(I74,0)</f>
        <v>#VALUE!</v>
      </c>
      <c r="S74" s="274">
        <f>IF(ISTEXT(J74),0,ROUND(J74,0))</f>
        <v>0</v>
      </c>
    </row>
    <row r="75" spans="2:19" ht="19.5" customHeight="1">
      <c r="B75" s="232">
        <v>58</v>
      </c>
      <c r="C75" s="269"/>
      <c r="D75" s="281" t="s">
        <v>318</v>
      </c>
      <c r="E75" s="1698">
        <v>5111.19</v>
      </c>
      <c r="F75" s="270" t="s">
        <v>3149</v>
      </c>
      <c r="G75" s="270" t="s">
        <v>3173</v>
      </c>
      <c r="H75" s="270" t="s">
        <v>3197</v>
      </c>
      <c r="I75" s="271" t="s">
        <v>2133</v>
      </c>
      <c r="J75" s="272" t="s">
        <v>1589</v>
      </c>
      <c r="K75" s="1227"/>
      <c r="L75" s="273"/>
      <c r="O75" s="239" t="e">
        <f t="shared" si="7"/>
        <v>#VALUE!</v>
      </c>
      <c r="P75" s="239" t="e">
        <f t="shared" si="7"/>
        <v>#VALUE!</v>
      </c>
      <c r="Q75" s="239" t="e">
        <f t="shared" si="7"/>
        <v>#VALUE!</v>
      </c>
      <c r="R75" s="239" t="e">
        <f t="shared" si="7"/>
        <v>#VALUE!</v>
      </c>
      <c r="S75" s="274">
        <f t="shared" si="8"/>
        <v>0</v>
      </c>
    </row>
    <row r="76" spans="2:19" ht="19.5" customHeight="1">
      <c r="B76" s="232">
        <v>59</v>
      </c>
      <c r="C76" s="282" t="s">
        <v>319</v>
      </c>
      <c r="D76" s="266"/>
      <c r="E76" s="1698"/>
      <c r="F76" s="271" t="s">
        <v>3151</v>
      </c>
      <c r="G76" s="271" t="s">
        <v>3175</v>
      </c>
      <c r="H76" s="271" t="s">
        <v>3199</v>
      </c>
      <c r="I76" s="271" t="s">
        <v>2029</v>
      </c>
      <c r="J76" s="271" t="s">
        <v>1245</v>
      </c>
      <c r="K76" s="1231"/>
      <c r="L76" s="283"/>
      <c r="O76" s="1359" t="e">
        <f>ROUND(SUM(O62:O75),0)</f>
        <v>#VALUE!</v>
      </c>
      <c r="P76" s="1359" t="e">
        <f>ROUND(SUM(P62:P75),0)</f>
        <v>#VALUE!</v>
      </c>
      <c r="Q76" s="1359" t="e">
        <f>ROUND(SUM(Q62:Q75),0)</f>
        <v>#VALUE!</v>
      </c>
      <c r="R76" s="1359" t="e">
        <f>ROUND(SUM(R62:R75),0)</f>
        <v>#VALUE!</v>
      </c>
      <c r="S76" s="1359">
        <f>ROUND(SUM(S62:S75),0)</f>
        <v>0</v>
      </c>
    </row>
    <row r="77" spans="2:19" ht="19.5" customHeight="1">
      <c r="B77" s="232">
        <v>60</v>
      </c>
      <c r="C77" s="208" t="s">
        <v>331</v>
      </c>
      <c r="D77" s="208"/>
      <c r="E77" s="1698">
        <v>5117</v>
      </c>
      <c r="F77" s="270" t="s">
        <v>3201</v>
      </c>
      <c r="G77" s="270" t="s">
        <v>3207</v>
      </c>
      <c r="H77" s="270" t="s">
        <v>3215</v>
      </c>
      <c r="I77" s="271" t="s">
        <v>1775</v>
      </c>
      <c r="J77" s="1173"/>
      <c r="K77" s="1227"/>
      <c r="L77" s="273"/>
      <c r="O77" s="1360" t="e">
        <f>ROUND(F77,0)</f>
        <v>#VALUE!</v>
      </c>
      <c r="P77" s="1360" t="e">
        <f>ROUND(G77,0)</f>
        <v>#VALUE!</v>
      </c>
      <c r="Q77" s="1360" t="e">
        <f>ROUND(H77,0)</f>
        <v>#VALUE!</v>
      </c>
      <c r="R77" s="1360" t="e">
        <f>ROUND(I77,0)</f>
        <v>#VALUE!</v>
      </c>
      <c r="S77" s="1360"/>
    </row>
    <row r="78" spans="2:19" ht="19.5" customHeight="1">
      <c r="B78" s="232">
        <v>61</v>
      </c>
      <c r="C78" s="269" t="s">
        <v>321</v>
      </c>
      <c r="D78" s="266"/>
      <c r="E78" s="1698">
        <v>5116</v>
      </c>
      <c r="F78" s="270" t="s">
        <v>3203</v>
      </c>
      <c r="G78" s="270" t="s">
        <v>3209</v>
      </c>
      <c r="H78" s="270" t="s">
        <v>3217</v>
      </c>
      <c r="I78" s="271" t="s">
        <v>1773</v>
      </c>
      <c r="J78" s="1161"/>
      <c r="K78" s="1227"/>
      <c r="L78" s="283"/>
      <c r="O78" s="1360" t="e">
        <f aca="true" t="shared" si="9" ref="O78:R79">ROUND(F78,0)</f>
        <v>#VALUE!</v>
      </c>
      <c r="P78" s="1360" t="e">
        <f t="shared" si="9"/>
        <v>#VALUE!</v>
      </c>
      <c r="Q78" s="1360" t="e">
        <f t="shared" si="9"/>
        <v>#VALUE!</v>
      </c>
      <c r="R78" s="1360" t="e">
        <f t="shared" si="9"/>
        <v>#VALUE!</v>
      </c>
      <c r="S78" s="1361"/>
    </row>
    <row r="79" spans="2:19" ht="19.5" customHeight="1">
      <c r="B79" s="232">
        <v>62</v>
      </c>
      <c r="C79" s="282" t="s">
        <v>767</v>
      </c>
      <c r="D79" s="266"/>
      <c r="E79" s="1698">
        <v>5118</v>
      </c>
      <c r="F79" s="270" t="s">
        <v>3205</v>
      </c>
      <c r="G79" s="270" t="s">
        <v>3213</v>
      </c>
      <c r="H79" s="270" t="s">
        <v>3221</v>
      </c>
      <c r="I79" s="271" t="s">
        <v>1777</v>
      </c>
      <c r="J79" s="1161"/>
      <c r="K79" s="1227"/>
      <c r="L79" s="283"/>
      <c r="O79" s="1360" t="e">
        <f t="shared" si="9"/>
        <v>#VALUE!</v>
      </c>
      <c r="P79" s="1360" t="e">
        <f t="shared" si="9"/>
        <v>#VALUE!</v>
      </c>
      <c r="Q79" s="1360" t="e">
        <f t="shared" si="9"/>
        <v>#VALUE!</v>
      </c>
      <c r="R79" s="1360" t="e">
        <f t="shared" si="9"/>
        <v>#VALUE!</v>
      </c>
      <c r="S79" s="1361"/>
    </row>
    <row r="80" spans="2:12" ht="19.5" customHeight="1">
      <c r="B80" s="232">
        <v>63</v>
      </c>
      <c r="C80" s="265" t="s">
        <v>322</v>
      </c>
      <c r="D80" s="266"/>
      <c r="E80" s="1699"/>
      <c r="F80" s="267"/>
      <c r="G80" s="267"/>
      <c r="H80" s="267"/>
      <c r="I80" s="267"/>
      <c r="J80" s="1161"/>
      <c r="K80" s="1227"/>
      <c r="L80" s="283"/>
    </row>
    <row r="81" spans="2:19" ht="19.5" customHeight="1">
      <c r="B81" s="232">
        <v>64</v>
      </c>
      <c r="C81" s="269"/>
      <c r="D81" s="266" t="s">
        <v>155</v>
      </c>
      <c r="E81" s="1713">
        <v>5114.01</v>
      </c>
      <c r="F81" s="279" t="s">
        <v>3223</v>
      </c>
      <c r="G81" s="279" t="s">
        <v>3247</v>
      </c>
      <c r="H81" s="279" t="s">
        <v>3271</v>
      </c>
      <c r="I81" s="271" t="s">
        <v>2137</v>
      </c>
      <c r="J81" s="928" t="s">
        <v>1187</v>
      </c>
      <c r="K81" s="1230"/>
      <c r="L81" s="273"/>
      <c r="O81" s="239" t="e">
        <f aca="true" t="shared" si="10" ref="O81:R92">ROUND(F81,0)</f>
        <v>#VALUE!</v>
      </c>
      <c r="P81" s="239" t="e">
        <f t="shared" si="10"/>
        <v>#VALUE!</v>
      </c>
      <c r="Q81" s="239" t="e">
        <f t="shared" si="10"/>
        <v>#VALUE!</v>
      </c>
      <c r="R81" s="239" t="e">
        <f t="shared" si="10"/>
        <v>#VALUE!</v>
      </c>
      <c r="S81" s="274">
        <f aca="true" t="shared" si="11" ref="S81:S92">IF(ISTEXT(J81),0,ROUND(J81,0))</f>
        <v>0</v>
      </c>
    </row>
    <row r="82" spans="2:19" ht="19.5" customHeight="1">
      <c r="B82" s="232">
        <v>65</v>
      </c>
      <c r="C82" s="269"/>
      <c r="D82" s="234" t="s">
        <v>156</v>
      </c>
      <c r="E82" s="1713">
        <v>5114.02</v>
      </c>
      <c r="F82" s="279" t="s">
        <v>3225</v>
      </c>
      <c r="G82" s="279" t="s">
        <v>3249</v>
      </c>
      <c r="H82" s="279" t="s">
        <v>3273</v>
      </c>
      <c r="I82" s="271" t="s">
        <v>2139</v>
      </c>
      <c r="J82" s="280" t="s">
        <v>1193</v>
      </c>
      <c r="K82" s="1229"/>
      <c r="L82" s="273"/>
      <c r="O82" s="239" t="e">
        <f t="shared" si="10"/>
        <v>#VALUE!</v>
      </c>
      <c r="P82" s="239" t="e">
        <f t="shared" si="10"/>
        <v>#VALUE!</v>
      </c>
      <c r="Q82" s="239" t="e">
        <f t="shared" si="10"/>
        <v>#VALUE!</v>
      </c>
      <c r="R82" s="239" t="e">
        <f t="shared" si="10"/>
        <v>#VALUE!</v>
      </c>
      <c r="S82" s="274">
        <f t="shared" si="11"/>
        <v>0</v>
      </c>
    </row>
    <row r="83" spans="2:19" ht="19.5" customHeight="1">
      <c r="B83" s="232">
        <v>66</v>
      </c>
      <c r="C83" s="269"/>
      <c r="D83" s="275" t="s">
        <v>157</v>
      </c>
      <c r="E83" s="1713">
        <v>5114.03</v>
      </c>
      <c r="F83" s="279" t="s">
        <v>3227</v>
      </c>
      <c r="G83" s="279" t="s">
        <v>3251</v>
      </c>
      <c r="H83" s="279" t="s">
        <v>3275</v>
      </c>
      <c r="I83" s="271" t="s">
        <v>2141</v>
      </c>
      <c r="J83" s="280" t="s">
        <v>1199</v>
      </c>
      <c r="K83" s="1229"/>
      <c r="L83" s="273"/>
      <c r="O83" s="239" t="e">
        <f t="shared" si="10"/>
        <v>#VALUE!</v>
      </c>
      <c r="P83" s="239" t="e">
        <f t="shared" si="10"/>
        <v>#VALUE!</v>
      </c>
      <c r="Q83" s="239" t="e">
        <f t="shared" si="10"/>
        <v>#VALUE!</v>
      </c>
      <c r="R83" s="239" t="e">
        <f t="shared" si="10"/>
        <v>#VALUE!</v>
      </c>
      <c r="S83" s="274">
        <f t="shared" si="11"/>
        <v>0</v>
      </c>
    </row>
    <row r="84" spans="2:19" ht="19.5" customHeight="1">
      <c r="B84" s="232">
        <v>67</v>
      </c>
      <c r="C84" s="276"/>
      <c r="D84" s="1350" t="s">
        <v>624</v>
      </c>
      <c r="E84" s="1713">
        <v>5114.04</v>
      </c>
      <c r="F84" s="279" t="s">
        <v>3229</v>
      </c>
      <c r="G84" s="279" t="s">
        <v>3253</v>
      </c>
      <c r="H84" s="279" t="s">
        <v>3277</v>
      </c>
      <c r="I84" s="271" t="s">
        <v>2143</v>
      </c>
      <c r="J84" s="280" t="s">
        <v>1205</v>
      </c>
      <c r="K84" s="1229"/>
      <c r="L84" s="273"/>
      <c r="O84" s="239" t="e">
        <f t="shared" si="10"/>
        <v>#VALUE!</v>
      </c>
      <c r="P84" s="239" t="e">
        <f t="shared" si="10"/>
        <v>#VALUE!</v>
      </c>
      <c r="Q84" s="239" t="e">
        <f t="shared" si="10"/>
        <v>#VALUE!</v>
      </c>
      <c r="R84" s="239" t="e">
        <f t="shared" si="10"/>
        <v>#VALUE!</v>
      </c>
      <c r="S84" s="274">
        <f t="shared" si="11"/>
        <v>0</v>
      </c>
    </row>
    <row r="85" spans="2:19" s="255" customFormat="1" ht="36" customHeight="1">
      <c r="B85" s="232">
        <v>68</v>
      </c>
      <c r="C85" s="276"/>
      <c r="D85" s="1350" t="s">
        <v>634</v>
      </c>
      <c r="E85" s="1712">
        <v>5114.05</v>
      </c>
      <c r="F85" s="277" t="s">
        <v>5117</v>
      </c>
      <c r="G85" s="277" t="s">
        <v>5119</v>
      </c>
      <c r="H85" s="277" t="s">
        <v>5121</v>
      </c>
      <c r="I85" s="271" t="s">
        <v>2145</v>
      </c>
      <c r="J85" s="278" t="s">
        <v>5123</v>
      </c>
      <c r="K85" s="1228"/>
      <c r="L85" s="273"/>
      <c r="O85" s="239" t="e">
        <f>ROUND(F85,0)</f>
        <v>#VALUE!</v>
      </c>
      <c r="P85" s="239" t="e">
        <f>ROUND(G85,0)</f>
        <v>#VALUE!</v>
      </c>
      <c r="Q85" s="239" t="e">
        <f>ROUND(H85,0)</f>
        <v>#VALUE!</v>
      </c>
      <c r="R85" s="239" t="e">
        <f>ROUND(I85,0)</f>
        <v>#VALUE!</v>
      </c>
      <c r="S85" s="274">
        <f>IF(ISTEXT(J85),0,ROUND(J85,0))</f>
        <v>0</v>
      </c>
    </row>
    <row r="86" spans="2:19" ht="19.5" customHeight="1">
      <c r="B86" s="232">
        <v>69</v>
      </c>
      <c r="C86" s="282" t="s">
        <v>630</v>
      </c>
      <c r="D86" s="1351"/>
      <c r="E86" s="1713"/>
      <c r="F86" s="1358" t="s">
        <v>5125</v>
      </c>
      <c r="G86" s="1358" t="s">
        <v>5127</v>
      </c>
      <c r="H86" s="1358" t="s">
        <v>5129</v>
      </c>
      <c r="I86" s="1353" t="s">
        <v>5131</v>
      </c>
      <c r="J86" s="1358" t="s">
        <v>5133</v>
      </c>
      <c r="K86" s="1229"/>
      <c r="L86" s="273"/>
      <c r="O86" s="239"/>
      <c r="P86" s="239"/>
      <c r="Q86" s="239"/>
      <c r="R86" s="239"/>
      <c r="S86" s="274"/>
    </row>
    <row r="87" spans="2:19" ht="19.5" customHeight="1">
      <c r="B87" s="232">
        <v>70</v>
      </c>
      <c r="C87" s="282" t="s">
        <v>626</v>
      </c>
      <c r="D87" s="1351"/>
      <c r="E87" s="1691"/>
      <c r="F87" s="1363"/>
      <c r="G87" s="1363"/>
      <c r="H87" s="1363"/>
      <c r="I87" s="1364"/>
      <c r="J87" s="1365"/>
      <c r="K87" s="1366"/>
      <c r="L87" s="273"/>
      <c r="O87" s="239"/>
      <c r="P87" s="239"/>
      <c r="Q87" s="239"/>
      <c r="R87" s="239"/>
      <c r="S87" s="274"/>
    </row>
    <row r="88" spans="2:19" ht="19.5" customHeight="1">
      <c r="B88" s="232">
        <v>71</v>
      </c>
      <c r="C88" s="269"/>
      <c r="D88" s="266" t="s">
        <v>158</v>
      </c>
      <c r="E88" s="1713">
        <v>5114.09</v>
      </c>
      <c r="F88" s="279" t="s">
        <v>3231</v>
      </c>
      <c r="G88" s="279" t="s">
        <v>3255</v>
      </c>
      <c r="H88" s="279" t="s">
        <v>3279</v>
      </c>
      <c r="I88" s="271" t="s">
        <v>2147</v>
      </c>
      <c r="J88" s="928" t="s">
        <v>1221</v>
      </c>
      <c r="K88" s="1230"/>
      <c r="L88" s="273"/>
      <c r="O88" s="239" t="e">
        <f t="shared" si="10"/>
        <v>#VALUE!</v>
      </c>
      <c r="P88" s="239" t="e">
        <f t="shared" si="10"/>
        <v>#VALUE!</v>
      </c>
      <c r="Q88" s="239" t="e">
        <f t="shared" si="10"/>
        <v>#VALUE!</v>
      </c>
      <c r="R88" s="239" t="e">
        <f t="shared" si="10"/>
        <v>#VALUE!</v>
      </c>
      <c r="S88" s="274">
        <f t="shared" si="11"/>
        <v>0</v>
      </c>
    </row>
    <row r="89" spans="2:19" ht="19.5" customHeight="1">
      <c r="B89" s="232">
        <v>72</v>
      </c>
      <c r="C89" s="269"/>
      <c r="D89" s="266" t="s">
        <v>159</v>
      </c>
      <c r="E89" s="1713">
        <v>5114.11</v>
      </c>
      <c r="F89" s="279" t="s">
        <v>3233</v>
      </c>
      <c r="G89" s="279" t="s">
        <v>3257</v>
      </c>
      <c r="H89" s="279" t="s">
        <v>3281</v>
      </c>
      <c r="I89" s="271" t="s">
        <v>2149</v>
      </c>
      <c r="J89" s="1173"/>
      <c r="K89" s="1229"/>
      <c r="L89" s="273"/>
      <c r="O89" s="239" t="e">
        <f t="shared" si="10"/>
        <v>#VALUE!</v>
      </c>
      <c r="P89" s="239" t="e">
        <f t="shared" si="10"/>
        <v>#VALUE!</v>
      </c>
      <c r="Q89" s="239" t="e">
        <f t="shared" si="10"/>
        <v>#VALUE!</v>
      </c>
      <c r="R89" s="239" t="e">
        <f t="shared" si="10"/>
        <v>#VALUE!</v>
      </c>
      <c r="S89" s="274">
        <f t="shared" si="11"/>
        <v>0</v>
      </c>
    </row>
    <row r="90" spans="2:19" ht="19.5" customHeight="1">
      <c r="B90" s="232">
        <v>73</v>
      </c>
      <c r="C90" s="269"/>
      <c r="D90" s="266" t="s">
        <v>160</v>
      </c>
      <c r="E90" s="1713">
        <v>5114.12</v>
      </c>
      <c r="F90" s="279" t="s">
        <v>3235</v>
      </c>
      <c r="G90" s="279" t="s">
        <v>3259</v>
      </c>
      <c r="H90" s="279" t="s">
        <v>3283</v>
      </c>
      <c r="I90" s="271" t="s">
        <v>2151</v>
      </c>
      <c r="J90" s="1173"/>
      <c r="K90" s="1229"/>
      <c r="L90" s="273"/>
      <c r="O90" s="239" t="e">
        <f t="shared" si="10"/>
        <v>#VALUE!</v>
      </c>
      <c r="P90" s="239" t="e">
        <f t="shared" si="10"/>
        <v>#VALUE!</v>
      </c>
      <c r="Q90" s="239" t="e">
        <f t="shared" si="10"/>
        <v>#VALUE!</v>
      </c>
      <c r="R90" s="239" t="e">
        <f t="shared" si="10"/>
        <v>#VALUE!</v>
      </c>
      <c r="S90" s="274">
        <f t="shared" si="11"/>
        <v>0</v>
      </c>
    </row>
    <row r="91" spans="2:19" ht="19.5" customHeight="1">
      <c r="B91" s="232">
        <v>74</v>
      </c>
      <c r="C91" s="269"/>
      <c r="D91" s="266" t="s">
        <v>161</v>
      </c>
      <c r="E91" s="1713">
        <v>5114.13</v>
      </c>
      <c r="F91" s="279" t="s">
        <v>3237</v>
      </c>
      <c r="G91" s="279" t="s">
        <v>3261</v>
      </c>
      <c r="H91" s="279" t="s">
        <v>3285</v>
      </c>
      <c r="I91" s="271" t="s">
        <v>2153</v>
      </c>
      <c r="J91" s="928" t="s">
        <v>1235</v>
      </c>
      <c r="K91" s="1230"/>
      <c r="L91" s="273"/>
      <c r="O91" s="239" t="e">
        <f t="shared" si="10"/>
        <v>#VALUE!</v>
      </c>
      <c r="P91" s="239" t="e">
        <f t="shared" si="10"/>
        <v>#VALUE!</v>
      </c>
      <c r="Q91" s="239" t="e">
        <f t="shared" si="10"/>
        <v>#VALUE!</v>
      </c>
      <c r="R91" s="239" t="e">
        <f t="shared" si="10"/>
        <v>#VALUE!</v>
      </c>
      <c r="S91" s="274">
        <f t="shared" si="11"/>
        <v>0</v>
      </c>
    </row>
    <row r="92" spans="2:19" ht="19.5" customHeight="1" thickBot="1">
      <c r="B92" s="1343">
        <v>75</v>
      </c>
      <c r="C92" s="1344"/>
      <c r="D92" s="1345" t="s">
        <v>162</v>
      </c>
      <c r="E92" s="1715">
        <v>5114.14</v>
      </c>
      <c r="F92" s="1613" t="s">
        <v>3239</v>
      </c>
      <c r="G92" s="1613" t="s">
        <v>3263</v>
      </c>
      <c r="H92" s="1613" t="s">
        <v>3287</v>
      </c>
      <c r="I92" s="1346" t="s">
        <v>2155</v>
      </c>
      <c r="J92" s="1614" t="s">
        <v>1241</v>
      </c>
      <c r="K92" s="1615"/>
      <c r="L92" s="273"/>
      <c r="O92" s="239" t="e">
        <f t="shared" si="10"/>
        <v>#VALUE!</v>
      </c>
      <c r="P92" s="239" t="e">
        <f t="shared" si="10"/>
        <v>#VALUE!</v>
      </c>
      <c r="Q92" s="239" t="e">
        <f t="shared" si="10"/>
        <v>#VALUE!</v>
      </c>
      <c r="R92" s="239" t="e">
        <f t="shared" si="10"/>
        <v>#VALUE!</v>
      </c>
      <c r="S92" s="274">
        <f t="shared" si="11"/>
        <v>0</v>
      </c>
    </row>
    <row r="93" spans="2:19" ht="19.5" customHeight="1">
      <c r="B93" s="1250"/>
      <c r="C93" s="209"/>
      <c r="D93" s="209"/>
      <c r="E93" s="1716"/>
      <c r="F93" s="1567"/>
      <c r="G93" s="1567"/>
      <c r="H93" s="1567"/>
      <c r="I93" s="362"/>
      <c r="J93" s="1568"/>
      <c r="K93" s="1569"/>
      <c r="L93" s="1570"/>
      <c r="O93" s="239"/>
      <c r="P93" s="239"/>
      <c r="Q93" s="239"/>
      <c r="R93" s="239"/>
      <c r="S93" s="274"/>
    </row>
    <row r="94" spans="3:12" ht="19.5" customHeight="1">
      <c r="C94" s="207" t="s">
        <v>276</v>
      </c>
      <c r="D94" s="932" t="str">
        <f>+$D$1</f>
        <v>_C000027</v>
      </c>
      <c r="E94" s="1708"/>
      <c r="L94" s="286"/>
    </row>
    <row r="95" spans="3:5" ht="19.5" customHeight="1">
      <c r="C95" s="207" t="s">
        <v>277</v>
      </c>
      <c r="D95" s="208" t="str">
        <f>+$D$2</f>
        <v>_M000002</v>
      </c>
      <c r="E95" s="1708" t="str">
        <f>Schedule_A!A3</f>
        <v>NURSING FACILITY 2017 COST REPORT</v>
      </c>
    </row>
    <row r="96" spans="3:5" ht="15.75">
      <c r="C96" s="207"/>
      <c r="D96" s="211"/>
      <c r="E96" s="1708"/>
    </row>
    <row r="97" spans="1:12" ht="18">
      <c r="A97" s="212" t="s">
        <v>207</v>
      </c>
      <c r="B97" s="213"/>
      <c r="C97" s="213"/>
      <c r="D97" s="213"/>
      <c r="E97" s="1709"/>
      <c r="F97" s="213"/>
      <c r="G97" s="213"/>
      <c r="H97" s="213"/>
      <c r="I97" s="213"/>
      <c r="J97" s="402"/>
      <c r="L97" s="213"/>
    </row>
    <row r="98" spans="1:18" s="1609" customFormat="1" ht="24" thickBot="1">
      <c r="A98" s="1565" t="s">
        <v>152</v>
      </c>
      <c r="B98" s="1565"/>
      <c r="C98" s="1565"/>
      <c r="D98" s="1565"/>
      <c r="E98" s="1717"/>
      <c r="F98" s="1565"/>
      <c r="G98" s="1565"/>
      <c r="H98" s="1565"/>
      <c r="I98" s="1565"/>
      <c r="J98" s="1606"/>
      <c r="K98" s="1607"/>
      <c r="L98" s="1565"/>
      <c r="O98" s="1610"/>
      <c r="P98" s="1610"/>
      <c r="Q98" s="1610"/>
      <c r="R98" s="1610"/>
    </row>
    <row r="99" spans="1:12" ht="63">
      <c r="A99" s="214"/>
      <c r="B99" s="257" t="s">
        <v>209</v>
      </c>
      <c r="C99" s="216"/>
      <c r="D99" s="217"/>
      <c r="E99" s="1694" t="s">
        <v>477</v>
      </c>
      <c r="F99" s="218" t="s">
        <v>202</v>
      </c>
      <c r="G99" s="219" t="s">
        <v>481</v>
      </c>
      <c r="H99" s="220"/>
      <c r="I99" s="258" t="s">
        <v>210</v>
      </c>
      <c r="J99" s="1106"/>
      <c r="K99" s="1099" t="s">
        <v>211</v>
      </c>
      <c r="L99" s="259"/>
    </row>
    <row r="100" spans="1:12" ht="15.75">
      <c r="A100" s="214"/>
      <c r="B100" s="222" t="s">
        <v>212</v>
      </c>
      <c r="C100" s="223" t="s">
        <v>477</v>
      </c>
      <c r="D100" s="224"/>
      <c r="E100" s="1695" t="s">
        <v>213</v>
      </c>
      <c r="F100" s="225" t="s">
        <v>214</v>
      </c>
      <c r="G100" s="225" t="s">
        <v>484</v>
      </c>
      <c r="H100" s="225" t="s">
        <v>485</v>
      </c>
      <c r="I100" s="261" t="s">
        <v>202</v>
      </c>
      <c r="J100" s="1107" t="s">
        <v>153</v>
      </c>
      <c r="K100" s="261"/>
      <c r="L100" s="262"/>
    </row>
    <row r="101" spans="1:12" ht="18.75">
      <c r="A101" s="214"/>
      <c r="B101" s="227"/>
      <c r="C101" s="265" t="s">
        <v>734</v>
      </c>
      <c r="D101" s="229"/>
      <c r="E101" s="1696" t="s">
        <v>486</v>
      </c>
      <c r="F101" s="230" t="s">
        <v>487</v>
      </c>
      <c r="G101" s="230" t="s">
        <v>488</v>
      </c>
      <c r="H101" s="230" t="s">
        <v>489</v>
      </c>
      <c r="I101" s="230" t="s">
        <v>490</v>
      </c>
      <c r="J101" s="1108" t="s">
        <v>491</v>
      </c>
      <c r="K101" s="263" t="s">
        <v>492</v>
      </c>
      <c r="L101" s="264"/>
    </row>
    <row r="102" spans="2:12" ht="18.75">
      <c r="B102" s="232">
        <v>76</v>
      </c>
      <c r="C102" s="287" t="s">
        <v>628</v>
      </c>
      <c r="D102" s="266"/>
      <c r="E102" s="1691"/>
      <c r="F102" s="288"/>
      <c r="G102" s="288"/>
      <c r="H102" s="288"/>
      <c r="I102" s="288"/>
      <c r="J102" s="1110"/>
      <c r="K102" s="1232"/>
      <c r="L102" s="290"/>
    </row>
    <row r="103" spans="2:19" ht="19.5" customHeight="1">
      <c r="B103" s="232">
        <v>77</v>
      </c>
      <c r="C103" s="269"/>
      <c r="D103" s="266" t="s">
        <v>606</v>
      </c>
      <c r="E103" s="1698">
        <v>5114.25</v>
      </c>
      <c r="F103" s="238" t="s">
        <v>5029</v>
      </c>
      <c r="G103" s="238" t="s">
        <v>5035</v>
      </c>
      <c r="H103" s="238" t="s">
        <v>5041</v>
      </c>
      <c r="I103" s="242" t="s">
        <v>2161</v>
      </c>
      <c r="J103" s="929" t="s">
        <v>5047</v>
      </c>
      <c r="K103" s="1233"/>
      <c r="L103" s="291"/>
      <c r="O103" s="239" t="e">
        <f aca="true" t="shared" si="12" ref="O103:R104">ROUND(F103,0)</f>
        <v>#VALUE!</v>
      </c>
      <c r="P103" s="239" t="e">
        <f t="shared" si="12"/>
        <v>#VALUE!</v>
      </c>
      <c r="Q103" s="239" t="e">
        <f t="shared" si="12"/>
        <v>#VALUE!</v>
      </c>
      <c r="R103" s="239" t="e">
        <f t="shared" si="12"/>
        <v>#VALUE!</v>
      </c>
      <c r="S103" s="274">
        <f>IF(ISTEXT(J103),0,ROUND(J103,0))</f>
        <v>0</v>
      </c>
    </row>
    <row r="104" spans="2:19" s="292" customFormat="1" ht="19.5" customHeight="1">
      <c r="B104" s="232">
        <v>78</v>
      </c>
      <c r="C104" s="240"/>
      <c r="D104" s="294" t="s">
        <v>323</v>
      </c>
      <c r="E104" s="1698">
        <v>5114.24</v>
      </c>
      <c r="F104" s="238" t="s">
        <v>3243</v>
      </c>
      <c r="G104" s="238" t="s">
        <v>3267</v>
      </c>
      <c r="H104" s="238" t="s">
        <v>3291</v>
      </c>
      <c r="I104" s="242" t="s">
        <v>2159</v>
      </c>
      <c r="J104" s="929" t="s">
        <v>1591</v>
      </c>
      <c r="K104" s="1233"/>
      <c r="L104" s="291" t="str">
        <f>IF(J104&lt;0,ROUND(I104/J104,0)," ")</f>
        <v> </v>
      </c>
      <c r="O104" s="239" t="e">
        <f t="shared" si="12"/>
        <v>#VALUE!</v>
      </c>
      <c r="P104" s="239" t="e">
        <f t="shared" si="12"/>
        <v>#VALUE!</v>
      </c>
      <c r="Q104" s="239" t="e">
        <f t="shared" si="12"/>
        <v>#VALUE!</v>
      </c>
      <c r="R104" s="239" t="e">
        <f t="shared" si="12"/>
        <v>#VALUE!</v>
      </c>
      <c r="S104" s="274">
        <f>IF(ISTEXT(J104),0,ROUND(J104,0))</f>
        <v>0</v>
      </c>
    </row>
    <row r="105" spans="2:19" ht="19.5" customHeight="1">
      <c r="B105" s="232">
        <v>79</v>
      </c>
      <c r="C105" s="295" t="s">
        <v>324</v>
      </c>
      <c r="D105" s="275"/>
      <c r="E105" s="1700">
        <v>5114</v>
      </c>
      <c r="F105" s="242" t="s">
        <v>3245</v>
      </c>
      <c r="G105" s="242" t="s">
        <v>3269</v>
      </c>
      <c r="H105" s="242" t="s">
        <v>3293</v>
      </c>
      <c r="I105" s="242" t="s">
        <v>1769</v>
      </c>
      <c r="J105" s="1159" t="s">
        <v>1247</v>
      </c>
      <c r="K105" s="1234"/>
      <c r="L105" s="296"/>
      <c r="O105" s="1356" t="e">
        <f>ROUND(SUM(O81:O92,O103:O104),0)</f>
        <v>#VALUE!</v>
      </c>
      <c r="P105" s="1356" t="e">
        <f>ROUND(SUM(P81:P92,P103:P104),0)</f>
        <v>#VALUE!</v>
      </c>
      <c r="Q105" s="1356" t="e">
        <f>ROUND(SUM(Q81:Q92,Q103:Q104),0)</f>
        <v>#VALUE!</v>
      </c>
      <c r="R105" s="1356" t="e">
        <f>ROUND(SUM(R81:R92,R103:R104),0)</f>
        <v>#VALUE!</v>
      </c>
      <c r="S105" s="1356">
        <f>ROUND(SUM(S81:S92,S103:S104),0)</f>
        <v>0</v>
      </c>
    </row>
    <row r="106" spans="2:12" ht="18.75">
      <c r="B106" s="232">
        <v>80</v>
      </c>
      <c r="C106" s="287" t="s">
        <v>325</v>
      </c>
      <c r="D106" s="266"/>
      <c r="E106" s="1691"/>
      <c r="F106" s="243"/>
      <c r="G106" s="243"/>
      <c r="H106" s="243"/>
      <c r="I106" s="243"/>
      <c r="J106" s="1110"/>
      <c r="K106" s="1232"/>
      <c r="L106" s="296"/>
    </row>
    <row r="107" spans="2:19" ht="19.5" customHeight="1">
      <c r="B107" s="232">
        <v>81</v>
      </c>
      <c r="C107" s="269"/>
      <c r="D107" s="266" t="s">
        <v>155</v>
      </c>
      <c r="E107" s="1698">
        <v>5115.01</v>
      </c>
      <c r="F107" s="238" t="s">
        <v>3295</v>
      </c>
      <c r="G107" s="238" t="s">
        <v>3319</v>
      </c>
      <c r="H107" s="238" t="s">
        <v>3343</v>
      </c>
      <c r="I107" s="242" t="s">
        <v>2163</v>
      </c>
      <c r="J107" s="929" t="s">
        <v>1189</v>
      </c>
      <c r="K107" s="1233"/>
      <c r="L107" s="291" t="str">
        <f aca="true" t="shared" si="13" ref="L107:L120">IF(J107&lt;0,ROUND(I107/J107,0)," ")</f>
        <v> </v>
      </c>
      <c r="O107" s="239" t="e">
        <f aca="true" t="shared" si="14" ref="O107:R120">ROUND(F107,0)</f>
        <v>#VALUE!</v>
      </c>
      <c r="P107" s="239" t="e">
        <f t="shared" si="14"/>
        <v>#VALUE!</v>
      </c>
      <c r="Q107" s="239" t="e">
        <f t="shared" si="14"/>
        <v>#VALUE!</v>
      </c>
      <c r="R107" s="239" t="e">
        <f t="shared" si="14"/>
        <v>#VALUE!</v>
      </c>
      <c r="S107" s="274">
        <f aca="true" t="shared" si="15" ref="S107:S120">IF(ISTEXT(J107),0,ROUND(J107,0))</f>
        <v>0</v>
      </c>
    </row>
    <row r="108" spans="2:19" ht="19.5" customHeight="1">
      <c r="B108" s="232">
        <v>82</v>
      </c>
      <c r="C108" s="269"/>
      <c r="D108" s="266" t="s">
        <v>156</v>
      </c>
      <c r="E108" s="1698">
        <v>5115.02</v>
      </c>
      <c r="F108" s="238" t="s">
        <v>3297</v>
      </c>
      <c r="G108" s="238" t="s">
        <v>3321</v>
      </c>
      <c r="H108" s="238" t="s">
        <v>3345</v>
      </c>
      <c r="I108" s="242" t="s">
        <v>2165</v>
      </c>
      <c r="J108" s="929" t="s">
        <v>1195</v>
      </c>
      <c r="K108" s="1233"/>
      <c r="L108" s="291" t="str">
        <f t="shared" si="13"/>
        <v> </v>
      </c>
      <c r="O108" s="239" t="e">
        <f t="shared" si="14"/>
        <v>#VALUE!</v>
      </c>
      <c r="P108" s="239" t="e">
        <f t="shared" si="14"/>
        <v>#VALUE!</v>
      </c>
      <c r="Q108" s="239" t="e">
        <f t="shared" si="14"/>
        <v>#VALUE!</v>
      </c>
      <c r="R108" s="239" t="e">
        <f t="shared" si="14"/>
        <v>#VALUE!</v>
      </c>
      <c r="S108" s="274">
        <f t="shared" si="15"/>
        <v>0</v>
      </c>
    </row>
    <row r="109" spans="2:19" ht="19.5" customHeight="1">
      <c r="B109" s="232">
        <v>83</v>
      </c>
      <c r="C109" s="269"/>
      <c r="D109" s="266" t="s">
        <v>157</v>
      </c>
      <c r="E109" s="1698">
        <v>5115.03</v>
      </c>
      <c r="F109" s="238" t="s">
        <v>3299</v>
      </c>
      <c r="G109" s="238" t="s">
        <v>3323</v>
      </c>
      <c r="H109" s="238" t="s">
        <v>3347</v>
      </c>
      <c r="I109" s="242" t="s">
        <v>2167</v>
      </c>
      <c r="J109" s="929" t="s">
        <v>1201</v>
      </c>
      <c r="K109" s="1233"/>
      <c r="L109" s="291" t="str">
        <f t="shared" si="13"/>
        <v> </v>
      </c>
      <c r="O109" s="239" t="e">
        <f t="shared" si="14"/>
        <v>#VALUE!</v>
      </c>
      <c r="P109" s="239" t="e">
        <f t="shared" si="14"/>
        <v>#VALUE!</v>
      </c>
      <c r="Q109" s="239" t="e">
        <f t="shared" si="14"/>
        <v>#VALUE!</v>
      </c>
      <c r="R109" s="239" t="e">
        <f t="shared" si="14"/>
        <v>#VALUE!</v>
      </c>
      <c r="S109" s="274">
        <f t="shared" si="15"/>
        <v>0</v>
      </c>
    </row>
    <row r="110" spans="2:19" ht="19.5" customHeight="1">
      <c r="B110" s="232">
        <v>84</v>
      </c>
      <c r="C110" s="269"/>
      <c r="D110" s="1350" t="s">
        <v>624</v>
      </c>
      <c r="E110" s="1698">
        <v>5115.04</v>
      </c>
      <c r="F110" s="238" t="s">
        <v>3301</v>
      </c>
      <c r="G110" s="238" t="s">
        <v>3325</v>
      </c>
      <c r="H110" s="238" t="s">
        <v>3349</v>
      </c>
      <c r="I110" s="242" t="s">
        <v>2169</v>
      </c>
      <c r="J110" s="929" t="s">
        <v>1207</v>
      </c>
      <c r="K110" s="1233"/>
      <c r="L110" s="291" t="str">
        <f t="shared" si="13"/>
        <v> </v>
      </c>
      <c r="O110" s="239" t="e">
        <f t="shared" si="14"/>
        <v>#VALUE!</v>
      </c>
      <c r="P110" s="239" t="e">
        <f t="shared" si="14"/>
        <v>#VALUE!</v>
      </c>
      <c r="Q110" s="239" t="e">
        <f t="shared" si="14"/>
        <v>#VALUE!</v>
      </c>
      <c r="R110" s="239" t="e">
        <f t="shared" si="14"/>
        <v>#VALUE!</v>
      </c>
      <c r="S110" s="274">
        <f t="shared" si="15"/>
        <v>0</v>
      </c>
    </row>
    <row r="111" spans="2:19" s="255" customFormat="1" ht="36" customHeight="1">
      <c r="B111" s="232">
        <v>85</v>
      </c>
      <c r="C111" s="276"/>
      <c r="D111" s="1350" t="s">
        <v>634</v>
      </c>
      <c r="E111" s="1712">
        <v>5115.05</v>
      </c>
      <c r="F111" s="277" t="s">
        <v>5135</v>
      </c>
      <c r="G111" s="277" t="s">
        <v>5137</v>
      </c>
      <c r="H111" s="277" t="s">
        <v>5139</v>
      </c>
      <c r="I111" s="271" t="s">
        <v>2171</v>
      </c>
      <c r="J111" s="278" t="s">
        <v>5141</v>
      </c>
      <c r="K111" s="1228"/>
      <c r="L111" s="273" t="str">
        <f t="shared" si="13"/>
        <v> </v>
      </c>
      <c r="O111" s="239" t="e">
        <f>ROUND(F111,0)</f>
        <v>#VALUE!</v>
      </c>
      <c r="P111" s="239" t="e">
        <f>ROUND(G111,0)</f>
        <v>#VALUE!</v>
      </c>
      <c r="Q111" s="239" t="e">
        <f>ROUND(H111,0)</f>
        <v>#VALUE!</v>
      </c>
      <c r="R111" s="239" t="e">
        <f>ROUND(I111,0)</f>
        <v>#VALUE!</v>
      </c>
      <c r="S111" s="274">
        <f>IF(ISTEXT(J111),0,ROUND(J111,0))</f>
        <v>0</v>
      </c>
    </row>
    <row r="112" spans="2:19" ht="19.5" customHeight="1">
      <c r="B112" s="232">
        <v>86</v>
      </c>
      <c r="C112" s="282" t="s">
        <v>631</v>
      </c>
      <c r="D112" s="1351"/>
      <c r="E112" s="1698"/>
      <c r="F112" s="1159" t="s">
        <v>5143</v>
      </c>
      <c r="G112" s="1159" t="s">
        <v>5145</v>
      </c>
      <c r="H112" s="1159" t="s">
        <v>5147</v>
      </c>
      <c r="I112" s="1159" t="s">
        <v>5149</v>
      </c>
      <c r="J112" s="1357" t="s">
        <v>5151</v>
      </c>
      <c r="K112" s="1233"/>
      <c r="L112" s="291"/>
      <c r="O112" s="239"/>
      <c r="P112" s="239"/>
      <c r="Q112" s="239"/>
      <c r="R112" s="239"/>
      <c r="S112" s="274"/>
    </row>
    <row r="113" spans="2:19" ht="19.5" customHeight="1">
      <c r="B113" s="232">
        <v>87</v>
      </c>
      <c r="C113" s="282" t="s">
        <v>627</v>
      </c>
      <c r="D113" s="1351"/>
      <c r="E113" s="1691"/>
      <c r="F113" s="1363"/>
      <c r="G113" s="1363"/>
      <c r="H113" s="1363"/>
      <c r="I113" s="1364"/>
      <c r="J113" s="1365"/>
      <c r="K113" s="1366"/>
      <c r="L113" s="291"/>
      <c r="O113" s="239"/>
      <c r="P113" s="239"/>
      <c r="Q113" s="239"/>
      <c r="R113" s="239"/>
      <c r="S113" s="274"/>
    </row>
    <row r="114" spans="2:19" ht="19.5" customHeight="1">
      <c r="B114" s="232">
        <v>88</v>
      </c>
      <c r="C114" s="269"/>
      <c r="D114" s="266" t="s">
        <v>158</v>
      </c>
      <c r="E114" s="1698">
        <v>5115.09</v>
      </c>
      <c r="F114" s="238" t="s">
        <v>3303</v>
      </c>
      <c r="G114" s="238" t="s">
        <v>3327</v>
      </c>
      <c r="H114" s="238" t="s">
        <v>3351</v>
      </c>
      <c r="I114" s="242" t="s">
        <v>2173</v>
      </c>
      <c r="J114" s="929" t="s">
        <v>1223</v>
      </c>
      <c r="K114" s="1233"/>
      <c r="L114" s="291" t="str">
        <f t="shared" si="13"/>
        <v> </v>
      </c>
      <c r="O114" s="239" t="e">
        <f t="shared" si="14"/>
        <v>#VALUE!</v>
      </c>
      <c r="P114" s="239" t="e">
        <f t="shared" si="14"/>
        <v>#VALUE!</v>
      </c>
      <c r="Q114" s="239" t="e">
        <f t="shared" si="14"/>
        <v>#VALUE!</v>
      </c>
      <c r="R114" s="239" t="e">
        <f t="shared" si="14"/>
        <v>#VALUE!</v>
      </c>
      <c r="S114" s="274">
        <f t="shared" si="15"/>
        <v>0</v>
      </c>
    </row>
    <row r="115" spans="2:19" ht="19.5" customHeight="1">
      <c r="B115" s="232">
        <v>89</v>
      </c>
      <c r="C115" s="269"/>
      <c r="D115" s="266" t="s">
        <v>159</v>
      </c>
      <c r="E115" s="1698">
        <v>5115.11</v>
      </c>
      <c r="F115" s="238" t="s">
        <v>3305</v>
      </c>
      <c r="G115" s="238" t="s">
        <v>3329</v>
      </c>
      <c r="H115" s="238" t="s">
        <v>3353</v>
      </c>
      <c r="I115" s="242" t="s">
        <v>2175</v>
      </c>
      <c r="J115" s="929" t="s">
        <v>1227</v>
      </c>
      <c r="K115" s="1233"/>
      <c r="L115" s="291" t="str">
        <f t="shared" si="13"/>
        <v> </v>
      </c>
      <c r="O115" s="239" t="e">
        <f t="shared" si="14"/>
        <v>#VALUE!</v>
      </c>
      <c r="P115" s="239" t="e">
        <f t="shared" si="14"/>
        <v>#VALUE!</v>
      </c>
      <c r="Q115" s="239" t="e">
        <f t="shared" si="14"/>
        <v>#VALUE!</v>
      </c>
      <c r="R115" s="239" t="e">
        <f t="shared" si="14"/>
        <v>#VALUE!</v>
      </c>
      <c r="S115" s="274">
        <f t="shared" si="15"/>
        <v>0</v>
      </c>
    </row>
    <row r="116" spans="2:19" ht="19.5" customHeight="1">
      <c r="B116" s="232">
        <v>90</v>
      </c>
      <c r="C116" s="269"/>
      <c r="D116" s="266" t="s">
        <v>160</v>
      </c>
      <c r="E116" s="1698">
        <v>5115.12</v>
      </c>
      <c r="F116" s="238" t="s">
        <v>3307</v>
      </c>
      <c r="G116" s="238" t="s">
        <v>3331</v>
      </c>
      <c r="H116" s="238" t="s">
        <v>3355</v>
      </c>
      <c r="I116" s="242" t="s">
        <v>2177</v>
      </c>
      <c r="J116" s="929" t="s">
        <v>1231</v>
      </c>
      <c r="K116" s="1233"/>
      <c r="L116" s="291" t="str">
        <f t="shared" si="13"/>
        <v> </v>
      </c>
      <c r="O116" s="239" t="e">
        <f t="shared" si="14"/>
        <v>#VALUE!</v>
      </c>
      <c r="P116" s="239" t="e">
        <f t="shared" si="14"/>
        <v>#VALUE!</v>
      </c>
      <c r="Q116" s="239" t="e">
        <f t="shared" si="14"/>
        <v>#VALUE!</v>
      </c>
      <c r="R116" s="239" t="e">
        <f t="shared" si="14"/>
        <v>#VALUE!</v>
      </c>
      <c r="S116" s="274">
        <f t="shared" si="15"/>
        <v>0</v>
      </c>
    </row>
    <row r="117" spans="2:19" ht="19.5" customHeight="1">
      <c r="B117" s="232">
        <v>91</v>
      </c>
      <c r="C117" s="269"/>
      <c r="D117" s="266" t="s">
        <v>161</v>
      </c>
      <c r="E117" s="1698">
        <v>5115.13</v>
      </c>
      <c r="F117" s="238" t="s">
        <v>3309</v>
      </c>
      <c r="G117" s="238" t="s">
        <v>3333</v>
      </c>
      <c r="H117" s="238" t="s">
        <v>3357</v>
      </c>
      <c r="I117" s="242" t="s">
        <v>2179</v>
      </c>
      <c r="J117" s="929" t="s">
        <v>1237</v>
      </c>
      <c r="K117" s="1233"/>
      <c r="L117" s="291" t="str">
        <f t="shared" si="13"/>
        <v> </v>
      </c>
      <c r="O117" s="239" t="e">
        <f t="shared" si="14"/>
        <v>#VALUE!</v>
      </c>
      <c r="P117" s="239" t="e">
        <f t="shared" si="14"/>
        <v>#VALUE!</v>
      </c>
      <c r="Q117" s="239" t="e">
        <f t="shared" si="14"/>
        <v>#VALUE!</v>
      </c>
      <c r="R117" s="239" t="e">
        <f t="shared" si="14"/>
        <v>#VALUE!</v>
      </c>
      <c r="S117" s="274">
        <f t="shared" si="15"/>
        <v>0</v>
      </c>
    </row>
    <row r="118" spans="2:19" ht="19.5" customHeight="1">
      <c r="B118" s="232">
        <v>92</v>
      </c>
      <c r="C118" s="269"/>
      <c r="D118" s="266" t="s">
        <v>162</v>
      </c>
      <c r="E118" s="1698">
        <v>5115.14</v>
      </c>
      <c r="F118" s="238" t="s">
        <v>3311</v>
      </c>
      <c r="G118" s="238" t="s">
        <v>3335</v>
      </c>
      <c r="H118" s="238" t="s">
        <v>3359</v>
      </c>
      <c r="I118" s="242" t="s">
        <v>2181</v>
      </c>
      <c r="J118" s="929" t="s">
        <v>1243</v>
      </c>
      <c r="K118" s="1233"/>
      <c r="L118" s="291" t="str">
        <f t="shared" si="13"/>
        <v> </v>
      </c>
      <c r="O118" s="239" t="e">
        <f t="shared" si="14"/>
        <v>#VALUE!</v>
      </c>
      <c r="P118" s="239" t="e">
        <f t="shared" si="14"/>
        <v>#VALUE!</v>
      </c>
      <c r="Q118" s="239" t="e">
        <f t="shared" si="14"/>
        <v>#VALUE!</v>
      </c>
      <c r="R118" s="239" t="e">
        <f t="shared" si="14"/>
        <v>#VALUE!</v>
      </c>
      <c r="S118" s="274">
        <f t="shared" si="15"/>
        <v>0</v>
      </c>
    </row>
    <row r="119" spans="2:19" ht="19.5" customHeight="1">
      <c r="B119" s="232">
        <v>93</v>
      </c>
      <c r="C119" s="269"/>
      <c r="D119" s="266" t="s">
        <v>606</v>
      </c>
      <c r="E119" s="1698">
        <v>5115.25</v>
      </c>
      <c r="F119" s="238" t="s">
        <v>5031</v>
      </c>
      <c r="G119" s="238" t="s">
        <v>5037</v>
      </c>
      <c r="H119" s="238" t="s">
        <v>5043</v>
      </c>
      <c r="I119" s="242" t="s">
        <v>2187</v>
      </c>
      <c r="J119" s="929" t="s">
        <v>5049</v>
      </c>
      <c r="K119" s="1233"/>
      <c r="L119" s="291"/>
      <c r="O119" s="239" t="e">
        <f>ROUND(F119,0)</f>
        <v>#VALUE!</v>
      </c>
      <c r="P119" s="239" t="e">
        <f>ROUND(G119,0)</f>
        <v>#VALUE!</v>
      </c>
      <c r="Q119" s="239" t="e">
        <f>ROUND(H119,0)</f>
        <v>#VALUE!</v>
      </c>
      <c r="R119" s="239" t="e">
        <f>ROUND(I119,0)</f>
        <v>#VALUE!</v>
      </c>
      <c r="S119" s="274">
        <f>IF(ISTEXT(J119),0,ROUND(J119,0))</f>
        <v>0</v>
      </c>
    </row>
    <row r="120" spans="2:19" ht="19.5" customHeight="1">
      <c r="B120" s="232">
        <v>94</v>
      </c>
      <c r="C120" s="269"/>
      <c r="D120" s="294" t="s">
        <v>323</v>
      </c>
      <c r="E120" s="1698">
        <v>5115.24</v>
      </c>
      <c r="F120" s="238" t="s">
        <v>3315</v>
      </c>
      <c r="G120" s="238" t="s">
        <v>3339</v>
      </c>
      <c r="H120" s="238" t="s">
        <v>3363</v>
      </c>
      <c r="I120" s="242" t="s">
        <v>2185</v>
      </c>
      <c r="J120" s="929" t="s">
        <v>1593</v>
      </c>
      <c r="K120" s="1233"/>
      <c r="L120" s="291" t="str">
        <f t="shared" si="13"/>
        <v> </v>
      </c>
      <c r="O120" s="239" t="e">
        <f t="shared" si="14"/>
        <v>#VALUE!</v>
      </c>
      <c r="P120" s="239" t="e">
        <f t="shared" si="14"/>
        <v>#VALUE!</v>
      </c>
      <c r="Q120" s="239" t="e">
        <f t="shared" si="14"/>
        <v>#VALUE!</v>
      </c>
      <c r="R120" s="239" t="e">
        <f t="shared" si="14"/>
        <v>#VALUE!</v>
      </c>
      <c r="S120" s="274">
        <f t="shared" si="15"/>
        <v>0</v>
      </c>
    </row>
    <row r="121" spans="2:19" ht="19.5" customHeight="1">
      <c r="B121" s="232">
        <v>95</v>
      </c>
      <c r="C121" s="299" t="s">
        <v>326</v>
      </c>
      <c r="D121" s="300"/>
      <c r="E121" s="1698">
        <v>5115</v>
      </c>
      <c r="F121" s="242" t="s">
        <v>3317</v>
      </c>
      <c r="G121" s="242" t="s">
        <v>3341</v>
      </c>
      <c r="H121" s="242" t="s">
        <v>3365</v>
      </c>
      <c r="I121" s="242" t="s">
        <v>1771</v>
      </c>
      <c r="J121" s="1159" t="s">
        <v>1249</v>
      </c>
      <c r="K121" s="1234"/>
      <c r="L121" s="296"/>
      <c r="O121" s="1356" t="e">
        <f>ROUND(SUM(O107:O120),)</f>
        <v>#VALUE!</v>
      </c>
      <c r="P121" s="1356" t="e">
        <f>ROUND(SUM(P107:P120),)</f>
        <v>#VALUE!</v>
      </c>
      <c r="Q121" s="1356" t="e">
        <f>ROUND(SUM(Q107:Q120),)</f>
        <v>#VALUE!</v>
      </c>
      <c r="R121" s="1356" t="e">
        <f>ROUND(SUM(R107:R120),)</f>
        <v>#VALUE!</v>
      </c>
      <c r="S121" s="1356">
        <f>ROUND(SUM(S107:S120),)</f>
        <v>0</v>
      </c>
    </row>
    <row r="122" spans="2:18" ht="19.5" customHeight="1" thickBot="1">
      <c r="B122" s="232">
        <v>96</v>
      </c>
      <c r="C122" s="250" t="s">
        <v>327</v>
      </c>
      <c r="D122" s="266"/>
      <c r="E122" s="1701">
        <v>5119</v>
      </c>
      <c r="F122" s="238" t="s">
        <v>3367</v>
      </c>
      <c r="G122" s="238" t="s">
        <v>3369</v>
      </c>
      <c r="H122" s="238" t="s">
        <v>3371</v>
      </c>
      <c r="I122" s="242" t="s">
        <v>1779</v>
      </c>
      <c r="J122" s="1160"/>
      <c r="K122" s="1233"/>
      <c r="L122" s="296"/>
      <c r="O122" s="239" t="e">
        <f>ROUND(F122,0)</f>
        <v>#VALUE!</v>
      </c>
      <c r="P122" s="239" t="e">
        <f>ROUND(G122,0)</f>
        <v>#VALUE!</v>
      </c>
      <c r="Q122" s="239" t="e">
        <f>ROUND(H122,0)</f>
        <v>#VALUE!</v>
      </c>
      <c r="R122" s="239" t="e">
        <f>ROUND(I122,0)</f>
        <v>#VALUE!</v>
      </c>
    </row>
    <row r="123" spans="2:19" ht="19.5" customHeight="1" thickBot="1">
      <c r="B123" s="232">
        <v>97</v>
      </c>
      <c r="C123" s="349" t="s">
        <v>733</v>
      </c>
      <c r="D123" s="350"/>
      <c r="E123" s="1718">
        <v>9900</v>
      </c>
      <c r="F123" s="1630" t="s">
        <v>2431</v>
      </c>
      <c r="G123" s="1630" t="s">
        <v>2433</v>
      </c>
      <c r="H123" s="1630" t="s">
        <v>2435</v>
      </c>
      <c r="I123" s="1630" t="s">
        <v>2089</v>
      </c>
      <c r="J123" s="1630" t="s">
        <v>2457</v>
      </c>
      <c r="K123" s="1631"/>
      <c r="L123" s="296"/>
      <c r="O123" s="1355" t="e">
        <f>ROUND(SUM(O76+O77+O78+O79+O105+O121+O122),0)</f>
        <v>#VALUE!</v>
      </c>
      <c r="P123" s="1355" t="e">
        <f>ROUND(SUM(P76+P77+P78+P79+P105+P121+P122),0)</f>
        <v>#VALUE!</v>
      </c>
      <c r="Q123" s="1355" t="e">
        <f>ROUND(SUM(Q76+Q77+Q78+Q79+Q105+Q121+Q122),0)</f>
        <v>#VALUE!</v>
      </c>
      <c r="R123" s="1355" t="e">
        <f>ROUND(SUM(R76+R77+R78+R79+R105+R121+R122),0)</f>
        <v>#VALUE!</v>
      </c>
      <c r="S123" s="1355">
        <f>ROUND(SUM(S76+S77+S78+S79+S105+S121+S122),0)</f>
        <v>0</v>
      </c>
    </row>
    <row r="124" spans="2:18" ht="19.5" customHeight="1" thickBot="1">
      <c r="B124" s="232">
        <v>98</v>
      </c>
      <c r="C124" s="1626" t="s">
        <v>673</v>
      </c>
      <c r="D124" s="350"/>
      <c r="E124" s="1719">
        <v>5111.1</v>
      </c>
      <c r="F124" s="1627"/>
      <c r="G124" s="1628" t="s">
        <v>3211</v>
      </c>
      <c r="H124" s="1628" t="s">
        <v>3219</v>
      </c>
      <c r="I124" s="1600" t="s">
        <v>2121</v>
      </c>
      <c r="J124" s="1629"/>
      <c r="K124" s="1238"/>
      <c r="L124" s="290"/>
      <c r="P124" s="239" t="e">
        <f>ROUND(G124,0)</f>
        <v>#VALUE!</v>
      </c>
      <c r="Q124" s="239" t="e">
        <f>ROUND(H124,0)</f>
        <v>#VALUE!</v>
      </c>
      <c r="R124" s="239" t="e">
        <f>ROUND(I124,0)</f>
        <v>#VALUE!</v>
      </c>
    </row>
    <row r="125" spans="2:18" ht="19.5" customHeight="1">
      <c r="B125" s="232">
        <v>99</v>
      </c>
      <c r="C125" s="1633" t="s">
        <v>328</v>
      </c>
      <c r="D125" s="1634"/>
      <c r="E125" s="1720">
        <v>5210</v>
      </c>
      <c r="F125" s="1635" t="s">
        <v>3373</v>
      </c>
      <c r="G125" s="1635" t="s">
        <v>3379</v>
      </c>
      <c r="H125" s="1635" t="s">
        <v>3385</v>
      </c>
      <c r="I125" s="1636" t="s">
        <v>1781</v>
      </c>
      <c r="J125" s="1637"/>
      <c r="K125" s="1235"/>
      <c r="L125" s="290"/>
      <c r="O125" s="239" t="e">
        <f aca="true" t="shared" si="16" ref="O125:R126">ROUND(F125,0)</f>
        <v>#VALUE!</v>
      </c>
      <c r="P125" s="239" t="e">
        <f t="shared" si="16"/>
        <v>#VALUE!</v>
      </c>
      <c r="Q125" s="239" t="e">
        <f t="shared" si="16"/>
        <v>#VALUE!</v>
      </c>
      <c r="R125" s="239" t="e">
        <f t="shared" si="16"/>
        <v>#VALUE!</v>
      </c>
    </row>
    <row r="126" spans="2:18" ht="19.5" customHeight="1">
      <c r="B126" s="232">
        <v>100</v>
      </c>
      <c r="C126" s="250" t="s">
        <v>771</v>
      </c>
      <c r="D126" s="266"/>
      <c r="E126" s="1701">
        <v>5220</v>
      </c>
      <c r="F126" s="270" t="s">
        <v>3375</v>
      </c>
      <c r="G126" s="270" t="s">
        <v>3381</v>
      </c>
      <c r="H126" s="270" t="s">
        <v>3387</v>
      </c>
      <c r="I126" s="271" t="s">
        <v>1783</v>
      </c>
      <c r="J126" s="335"/>
      <c r="K126" s="1632"/>
      <c r="L126" s="268"/>
      <c r="O126" s="239" t="e">
        <f t="shared" si="16"/>
        <v>#VALUE!</v>
      </c>
      <c r="P126" s="239" t="e">
        <f t="shared" si="16"/>
        <v>#VALUE!</v>
      </c>
      <c r="Q126" s="239" t="e">
        <f t="shared" si="16"/>
        <v>#VALUE!</v>
      </c>
      <c r="R126" s="239" t="e">
        <f t="shared" si="16"/>
        <v>#VALUE!</v>
      </c>
    </row>
    <row r="127" spans="2:18" ht="19.5" customHeight="1" thickBot="1">
      <c r="B127" s="232">
        <v>101</v>
      </c>
      <c r="C127" s="306" t="s">
        <v>632</v>
      </c>
      <c r="D127" s="284"/>
      <c r="E127" s="1693">
        <v>5200</v>
      </c>
      <c r="F127" s="285" t="s">
        <v>3377</v>
      </c>
      <c r="G127" s="285" t="s">
        <v>3383</v>
      </c>
      <c r="H127" s="285" t="s">
        <v>3389</v>
      </c>
      <c r="I127" s="285" t="s">
        <v>2031</v>
      </c>
      <c r="J127" s="1162"/>
      <c r="K127" s="1240"/>
      <c r="L127" s="268"/>
      <c r="O127" s="308" t="e">
        <f>ROUND(SUM(+O125+O126),0)</f>
        <v>#VALUE!</v>
      </c>
      <c r="P127" s="308" t="e">
        <f>ROUND(SUM(+P125+P126),0)</f>
        <v>#VALUE!</v>
      </c>
      <c r="Q127" s="308" t="e">
        <f>ROUND(SUM(+Q125+Q126),0)</f>
        <v>#VALUE!</v>
      </c>
      <c r="R127" s="308" t="e">
        <f>ROUND(SUM(+R125+R126),0)</f>
        <v>#VALUE!</v>
      </c>
    </row>
    <row r="128" spans="2:12" ht="18.75">
      <c r="B128" s="232">
        <v>102</v>
      </c>
      <c r="C128" s="1638" t="s">
        <v>329</v>
      </c>
      <c r="D128" s="1634"/>
      <c r="E128" s="1721"/>
      <c r="F128" s="1639"/>
      <c r="G128" s="1639"/>
      <c r="H128" s="1639"/>
      <c r="I128" s="1639"/>
      <c r="J128" s="1640"/>
      <c r="K128" s="1235"/>
      <c r="L128" s="310"/>
    </row>
    <row r="129" spans="2:19" ht="19.5" customHeight="1">
      <c r="B129" s="232">
        <v>103</v>
      </c>
      <c r="C129" s="269"/>
      <c r="D129" s="266" t="s">
        <v>330</v>
      </c>
      <c r="E129" s="1722">
        <v>5451</v>
      </c>
      <c r="F129" s="238" t="s">
        <v>3709</v>
      </c>
      <c r="G129" s="238" t="s">
        <v>3725</v>
      </c>
      <c r="H129" s="238" t="s">
        <v>3741</v>
      </c>
      <c r="I129" s="312" t="s">
        <v>1839</v>
      </c>
      <c r="J129" s="313" t="s">
        <v>1271</v>
      </c>
      <c r="K129" s="1632"/>
      <c r="L129" s="273" t="str">
        <f>IF(J129&lt;0,ROUND(I129/J129,0)," ")</f>
        <v> </v>
      </c>
      <c r="O129" s="239" t="e">
        <f aca="true" t="shared" si="17" ref="O129:R135">ROUND(F129,0)</f>
        <v>#VALUE!</v>
      </c>
      <c r="P129" s="239" t="e">
        <f t="shared" si="17"/>
        <v>#VALUE!</v>
      </c>
      <c r="Q129" s="239" t="e">
        <f t="shared" si="17"/>
        <v>#VALUE!</v>
      </c>
      <c r="R129" s="239" t="e">
        <f t="shared" si="17"/>
        <v>#VALUE!</v>
      </c>
      <c r="S129" s="274">
        <f>IF(ISTEXT(J129),0,ROUND(J129,0))</f>
        <v>0</v>
      </c>
    </row>
    <row r="130" spans="2:18" ht="19.5" customHeight="1">
      <c r="B130" s="232">
        <v>104</v>
      </c>
      <c r="C130" s="269"/>
      <c r="D130" s="266" t="s">
        <v>331</v>
      </c>
      <c r="E130" s="1698">
        <v>5457</v>
      </c>
      <c r="F130" s="238" t="s">
        <v>3711</v>
      </c>
      <c r="G130" s="238" t="s">
        <v>3727</v>
      </c>
      <c r="H130" s="238" t="s">
        <v>3743</v>
      </c>
      <c r="I130" s="312" t="s">
        <v>1849</v>
      </c>
      <c r="J130" s="1164"/>
      <c r="K130" s="1632"/>
      <c r="L130" s="296"/>
      <c r="O130" s="239" t="e">
        <f t="shared" si="17"/>
        <v>#VALUE!</v>
      </c>
      <c r="P130" s="239" t="e">
        <f t="shared" si="17"/>
        <v>#VALUE!</v>
      </c>
      <c r="Q130" s="239" t="e">
        <f t="shared" si="17"/>
        <v>#VALUE!</v>
      </c>
      <c r="R130" s="239" t="e">
        <f t="shared" si="17"/>
        <v>#VALUE!</v>
      </c>
    </row>
    <row r="131" spans="2:18" ht="19.5" customHeight="1">
      <c r="B131" s="232">
        <v>105</v>
      </c>
      <c r="C131" s="269"/>
      <c r="D131" s="293" t="s">
        <v>321</v>
      </c>
      <c r="E131" s="1698">
        <v>5456</v>
      </c>
      <c r="F131" s="238" t="s">
        <v>3713</v>
      </c>
      <c r="G131" s="238" t="s">
        <v>3729</v>
      </c>
      <c r="H131" s="238" t="s">
        <v>3745</v>
      </c>
      <c r="I131" s="312" t="s">
        <v>1847</v>
      </c>
      <c r="J131" s="1164"/>
      <c r="K131" s="1632"/>
      <c r="L131" s="296"/>
      <c r="O131" s="239" t="e">
        <f t="shared" si="17"/>
        <v>#VALUE!</v>
      </c>
      <c r="P131" s="239" t="e">
        <f t="shared" si="17"/>
        <v>#VALUE!</v>
      </c>
      <c r="Q131" s="239" t="e">
        <f t="shared" si="17"/>
        <v>#VALUE!</v>
      </c>
      <c r="R131" s="239" t="e">
        <f t="shared" si="17"/>
        <v>#VALUE!</v>
      </c>
    </row>
    <row r="132" spans="2:19" ht="19.5" customHeight="1">
      <c r="B132" s="232">
        <v>106</v>
      </c>
      <c r="C132" s="269"/>
      <c r="D132" s="293" t="s">
        <v>332</v>
      </c>
      <c r="E132" s="1698">
        <v>5454</v>
      </c>
      <c r="F132" s="238" t="s">
        <v>3715</v>
      </c>
      <c r="G132" s="238" t="s">
        <v>3731</v>
      </c>
      <c r="H132" s="238" t="s">
        <v>3747</v>
      </c>
      <c r="I132" s="312" t="s">
        <v>1843</v>
      </c>
      <c r="J132" s="1164"/>
      <c r="K132" s="1632"/>
      <c r="L132" s="273" t="str">
        <f>IF(J132&lt;0,ROUND(I132/J132,0)," ")</f>
        <v> </v>
      </c>
      <c r="O132" s="239" t="e">
        <f t="shared" si="17"/>
        <v>#VALUE!</v>
      </c>
      <c r="P132" s="239" t="e">
        <f t="shared" si="17"/>
        <v>#VALUE!</v>
      </c>
      <c r="Q132" s="239" t="e">
        <f t="shared" si="17"/>
        <v>#VALUE!</v>
      </c>
      <c r="R132" s="239" t="e">
        <f t="shared" si="17"/>
        <v>#VALUE!</v>
      </c>
      <c r="S132" s="274">
        <f>IF(ISTEXT(J132),0,ROUND(J132,0))</f>
        <v>0</v>
      </c>
    </row>
    <row r="133" spans="2:19" ht="19.5" customHeight="1">
      <c r="B133" s="232">
        <v>107</v>
      </c>
      <c r="C133" s="250"/>
      <c r="D133" s="281" t="s">
        <v>333</v>
      </c>
      <c r="E133" s="1701">
        <v>5458</v>
      </c>
      <c r="F133" s="238" t="s">
        <v>3717</v>
      </c>
      <c r="G133" s="238" t="s">
        <v>3733</v>
      </c>
      <c r="H133" s="238" t="s">
        <v>3749</v>
      </c>
      <c r="I133" s="312" t="s">
        <v>1851</v>
      </c>
      <c r="J133" s="1164"/>
      <c r="K133" s="1632"/>
      <c r="L133" s="273" t="str">
        <f>IF(J133&lt;0,ROUND(I133/J133,0)," ")</f>
        <v> </v>
      </c>
      <c r="O133" s="239" t="e">
        <f t="shared" si="17"/>
        <v>#VALUE!</v>
      </c>
      <c r="P133" s="239" t="e">
        <f t="shared" si="17"/>
        <v>#VALUE!</v>
      </c>
      <c r="Q133" s="239" t="e">
        <f t="shared" si="17"/>
        <v>#VALUE!</v>
      </c>
      <c r="R133" s="239" t="e">
        <f t="shared" si="17"/>
        <v>#VALUE!</v>
      </c>
      <c r="S133" s="274">
        <f>IF(ISTEXT(J133),0,ROUND(J133,0))</f>
        <v>0</v>
      </c>
    </row>
    <row r="134" spans="2:18" ht="19.5" customHeight="1">
      <c r="B134" s="232">
        <v>108</v>
      </c>
      <c r="C134" s="250"/>
      <c r="D134" s="281" t="s">
        <v>334</v>
      </c>
      <c r="E134" s="1701">
        <v>5455</v>
      </c>
      <c r="F134" s="238" t="s">
        <v>3719</v>
      </c>
      <c r="G134" s="238" t="s">
        <v>3735</v>
      </c>
      <c r="H134" s="238" t="s">
        <v>3751</v>
      </c>
      <c r="I134" s="312" t="s">
        <v>1845</v>
      </c>
      <c r="J134" s="1164"/>
      <c r="K134" s="1632"/>
      <c r="L134" s="296"/>
      <c r="O134" s="239" t="e">
        <f t="shared" si="17"/>
        <v>#VALUE!</v>
      </c>
      <c r="P134" s="239" t="e">
        <f t="shared" si="17"/>
        <v>#VALUE!</v>
      </c>
      <c r="Q134" s="239" t="e">
        <f t="shared" si="17"/>
        <v>#VALUE!</v>
      </c>
      <c r="R134" s="239" t="e">
        <f t="shared" si="17"/>
        <v>#VALUE!</v>
      </c>
    </row>
    <row r="135" spans="2:18" ht="19.5" customHeight="1">
      <c r="B135" s="232">
        <v>109</v>
      </c>
      <c r="C135" s="269"/>
      <c r="D135" s="314" t="s">
        <v>622</v>
      </c>
      <c r="E135" s="1698">
        <v>5453</v>
      </c>
      <c r="F135" s="238" t="s">
        <v>3721</v>
      </c>
      <c r="G135" s="238" t="s">
        <v>3737</v>
      </c>
      <c r="H135" s="238" t="s">
        <v>3753</v>
      </c>
      <c r="I135" s="312" t="s">
        <v>1841</v>
      </c>
      <c r="J135" s="1164"/>
      <c r="K135" s="1632"/>
      <c r="L135" s="296"/>
      <c r="O135" s="239" t="e">
        <f t="shared" si="17"/>
        <v>#VALUE!</v>
      </c>
      <c r="P135" s="239" t="e">
        <f t="shared" si="17"/>
        <v>#VALUE!</v>
      </c>
      <c r="Q135" s="239" t="e">
        <f t="shared" si="17"/>
        <v>#VALUE!</v>
      </c>
      <c r="R135" s="239" t="e">
        <f t="shared" si="17"/>
        <v>#VALUE!</v>
      </c>
    </row>
    <row r="136" spans="2:19" ht="19.5" customHeight="1" thickBot="1">
      <c r="B136" s="232">
        <v>110</v>
      </c>
      <c r="C136" s="306" t="s">
        <v>335</v>
      </c>
      <c r="D136" s="284"/>
      <c r="E136" s="1723"/>
      <c r="F136" s="316" t="s">
        <v>3723</v>
      </c>
      <c r="G136" s="316" t="s">
        <v>3739</v>
      </c>
      <c r="H136" s="316" t="s">
        <v>3755</v>
      </c>
      <c r="I136" s="316" t="s">
        <v>2013</v>
      </c>
      <c r="J136" s="1165"/>
      <c r="K136" s="1240"/>
      <c r="L136" s="296"/>
      <c r="O136" s="297" t="e">
        <f>ROUND(SUM(O129:O135),0)</f>
        <v>#VALUE!</v>
      </c>
      <c r="P136" s="297" t="e">
        <f>ROUND(SUM(P129:P135),0)</f>
        <v>#VALUE!</v>
      </c>
      <c r="Q136" s="297" t="e">
        <f>ROUND(SUM(Q129:Q135),0)</f>
        <v>#VALUE!</v>
      </c>
      <c r="R136" s="297" t="e">
        <f>ROUND(SUM(R129:R135),0)</f>
        <v>#VALUE!</v>
      </c>
      <c r="S136" s="298">
        <f>ROUND(SUM(S129:S135),0)</f>
        <v>0</v>
      </c>
    </row>
    <row r="137" spans="2:12" ht="18.75">
      <c r="B137" s="232">
        <v>111</v>
      </c>
      <c r="C137" s="1638" t="s">
        <v>338</v>
      </c>
      <c r="D137" s="1634"/>
      <c r="E137" s="1721"/>
      <c r="F137" s="1639"/>
      <c r="G137" s="1639"/>
      <c r="H137" s="1639"/>
      <c r="I137" s="1639"/>
      <c r="J137" s="1640"/>
      <c r="K137" s="1235"/>
      <c r="L137" s="310"/>
    </row>
    <row r="138" spans="2:19" ht="19.5" customHeight="1">
      <c r="B138" s="232">
        <v>112</v>
      </c>
      <c r="C138" s="269"/>
      <c r="D138" s="266" t="s">
        <v>330</v>
      </c>
      <c r="E138" s="1722">
        <v>5471</v>
      </c>
      <c r="F138" s="238" t="s">
        <v>3805</v>
      </c>
      <c r="G138" s="238" t="s">
        <v>3821</v>
      </c>
      <c r="H138" s="238" t="s">
        <v>3837</v>
      </c>
      <c r="I138" s="312" t="s">
        <v>1867</v>
      </c>
      <c r="J138" s="313" t="s">
        <v>1275</v>
      </c>
      <c r="K138" s="1632"/>
      <c r="L138" s="273" t="str">
        <f>IF(J138&lt;0,ROUND(I138/J138,0)," ")</f>
        <v> </v>
      </c>
      <c r="O138" s="239" t="e">
        <f aca="true" t="shared" si="18" ref="O138:R144">ROUND(F138,0)</f>
        <v>#VALUE!</v>
      </c>
      <c r="P138" s="239" t="e">
        <f t="shared" si="18"/>
        <v>#VALUE!</v>
      </c>
      <c r="Q138" s="239" t="e">
        <f t="shared" si="18"/>
        <v>#VALUE!</v>
      </c>
      <c r="R138" s="239" t="e">
        <f t="shared" si="18"/>
        <v>#VALUE!</v>
      </c>
      <c r="S138" s="274">
        <f>IF(ISTEXT(J138),0,ROUND(J138,0))</f>
        <v>0</v>
      </c>
    </row>
    <row r="139" spans="2:18" ht="19.5" customHeight="1">
      <c r="B139" s="232">
        <v>113</v>
      </c>
      <c r="C139" s="269"/>
      <c r="D139" s="266" t="s">
        <v>331</v>
      </c>
      <c r="E139" s="1698">
        <v>5477</v>
      </c>
      <c r="F139" s="238" t="s">
        <v>3807</v>
      </c>
      <c r="G139" s="238" t="s">
        <v>3823</v>
      </c>
      <c r="H139" s="238" t="s">
        <v>3839</v>
      </c>
      <c r="I139" s="312" t="s">
        <v>1877</v>
      </c>
      <c r="J139" s="1164"/>
      <c r="K139" s="1632"/>
      <c r="L139" s="296"/>
      <c r="O139" s="239" t="e">
        <f t="shared" si="18"/>
        <v>#VALUE!</v>
      </c>
      <c r="P139" s="239" t="e">
        <f t="shared" si="18"/>
        <v>#VALUE!</v>
      </c>
      <c r="Q139" s="239" t="e">
        <f t="shared" si="18"/>
        <v>#VALUE!</v>
      </c>
      <c r="R139" s="239" t="e">
        <f t="shared" si="18"/>
        <v>#VALUE!</v>
      </c>
    </row>
    <row r="140" spans="2:18" ht="19.5" customHeight="1">
      <c r="B140" s="232">
        <v>114</v>
      </c>
      <c r="C140" s="269"/>
      <c r="D140" s="293" t="s">
        <v>321</v>
      </c>
      <c r="E140" s="1698">
        <v>5476</v>
      </c>
      <c r="F140" s="238" t="s">
        <v>3809</v>
      </c>
      <c r="G140" s="238" t="s">
        <v>3825</v>
      </c>
      <c r="H140" s="238" t="s">
        <v>3841</v>
      </c>
      <c r="I140" s="312" t="s">
        <v>1875</v>
      </c>
      <c r="J140" s="1164"/>
      <c r="K140" s="1632"/>
      <c r="L140" s="296"/>
      <c r="O140" s="239" t="e">
        <f t="shared" si="18"/>
        <v>#VALUE!</v>
      </c>
      <c r="P140" s="239" t="e">
        <f t="shared" si="18"/>
        <v>#VALUE!</v>
      </c>
      <c r="Q140" s="239" t="e">
        <f t="shared" si="18"/>
        <v>#VALUE!</v>
      </c>
      <c r="R140" s="239" t="e">
        <f t="shared" si="18"/>
        <v>#VALUE!</v>
      </c>
    </row>
    <row r="141" spans="2:19" ht="19.5" customHeight="1">
      <c r="B141" s="232">
        <v>115</v>
      </c>
      <c r="C141" s="269"/>
      <c r="D141" s="293" t="s">
        <v>332</v>
      </c>
      <c r="E141" s="1698">
        <v>5474</v>
      </c>
      <c r="F141" s="238" t="s">
        <v>3811</v>
      </c>
      <c r="G141" s="238" t="s">
        <v>3827</v>
      </c>
      <c r="H141" s="238" t="s">
        <v>3843</v>
      </c>
      <c r="I141" s="312" t="s">
        <v>1871</v>
      </c>
      <c r="J141" s="1164"/>
      <c r="K141" s="1632"/>
      <c r="L141" s="273" t="str">
        <f>IF(J141&lt;0,ROUND(I141/J141,0)," ")</f>
        <v> </v>
      </c>
      <c r="O141" s="239" t="e">
        <f t="shared" si="18"/>
        <v>#VALUE!</v>
      </c>
      <c r="P141" s="239" t="e">
        <f t="shared" si="18"/>
        <v>#VALUE!</v>
      </c>
      <c r="Q141" s="239" t="e">
        <f t="shared" si="18"/>
        <v>#VALUE!</v>
      </c>
      <c r="R141" s="239" t="e">
        <f t="shared" si="18"/>
        <v>#VALUE!</v>
      </c>
      <c r="S141" s="274">
        <f>IF(ISTEXT(J141),0,ROUND(J141,0))</f>
        <v>0</v>
      </c>
    </row>
    <row r="142" spans="2:19" ht="19.5" customHeight="1">
      <c r="B142" s="232">
        <v>116</v>
      </c>
      <c r="C142" s="250"/>
      <c r="D142" s="281" t="s">
        <v>333</v>
      </c>
      <c r="E142" s="1701">
        <v>5478</v>
      </c>
      <c r="F142" s="238" t="s">
        <v>3813</v>
      </c>
      <c r="G142" s="238" t="s">
        <v>3829</v>
      </c>
      <c r="H142" s="238" t="s">
        <v>3845</v>
      </c>
      <c r="I142" s="312" t="s">
        <v>1879</v>
      </c>
      <c r="J142" s="1164"/>
      <c r="K142" s="1632"/>
      <c r="L142" s="273" t="str">
        <f>IF(J142&lt;0,ROUND(I142/J142,0)," ")</f>
        <v> </v>
      </c>
      <c r="O142" s="239" t="e">
        <f t="shared" si="18"/>
        <v>#VALUE!</v>
      </c>
      <c r="P142" s="239" t="e">
        <f t="shared" si="18"/>
        <v>#VALUE!</v>
      </c>
      <c r="Q142" s="239" t="e">
        <f t="shared" si="18"/>
        <v>#VALUE!</v>
      </c>
      <c r="R142" s="239" t="e">
        <f t="shared" si="18"/>
        <v>#VALUE!</v>
      </c>
      <c r="S142" s="274">
        <f>IF(ISTEXT(J142),0,ROUND(J142,0))</f>
        <v>0</v>
      </c>
    </row>
    <row r="143" spans="2:18" ht="19.5" customHeight="1">
      <c r="B143" s="232">
        <v>117</v>
      </c>
      <c r="C143" s="250"/>
      <c r="D143" s="281" t="s">
        <v>334</v>
      </c>
      <c r="E143" s="1701">
        <v>5475</v>
      </c>
      <c r="F143" s="238" t="s">
        <v>3815</v>
      </c>
      <c r="G143" s="238" t="s">
        <v>3831</v>
      </c>
      <c r="H143" s="238" t="s">
        <v>3847</v>
      </c>
      <c r="I143" s="312" t="s">
        <v>1873</v>
      </c>
      <c r="J143" s="1164"/>
      <c r="K143" s="1632"/>
      <c r="L143" s="296"/>
      <c r="O143" s="239" t="e">
        <f t="shared" si="18"/>
        <v>#VALUE!</v>
      </c>
      <c r="P143" s="239" t="e">
        <f t="shared" si="18"/>
        <v>#VALUE!</v>
      </c>
      <c r="Q143" s="239" t="e">
        <f t="shared" si="18"/>
        <v>#VALUE!</v>
      </c>
      <c r="R143" s="239" t="e">
        <f t="shared" si="18"/>
        <v>#VALUE!</v>
      </c>
    </row>
    <row r="144" spans="2:18" ht="19.5" customHeight="1">
      <c r="B144" s="232">
        <v>118</v>
      </c>
      <c r="C144" s="269"/>
      <c r="D144" s="314" t="s">
        <v>674</v>
      </c>
      <c r="E144" s="1698">
        <v>5473</v>
      </c>
      <c r="F144" s="238" t="s">
        <v>3817</v>
      </c>
      <c r="G144" s="238" t="s">
        <v>3833</v>
      </c>
      <c r="H144" s="238" t="s">
        <v>3849</v>
      </c>
      <c r="I144" s="312" t="s">
        <v>1869</v>
      </c>
      <c r="J144" s="1164"/>
      <c r="K144" s="1632"/>
      <c r="L144" s="296"/>
      <c r="O144" s="239" t="e">
        <f t="shared" si="18"/>
        <v>#VALUE!</v>
      </c>
      <c r="P144" s="239" t="e">
        <f t="shared" si="18"/>
        <v>#VALUE!</v>
      </c>
      <c r="Q144" s="239" t="e">
        <f t="shared" si="18"/>
        <v>#VALUE!</v>
      </c>
      <c r="R144" s="239" t="e">
        <f t="shared" si="18"/>
        <v>#VALUE!</v>
      </c>
    </row>
    <row r="145" spans="2:19" ht="19.5" customHeight="1" thickBot="1">
      <c r="B145" s="232">
        <v>119</v>
      </c>
      <c r="C145" s="306" t="s">
        <v>339</v>
      </c>
      <c r="D145" s="284"/>
      <c r="E145" s="1723"/>
      <c r="F145" s="316" t="s">
        <v>3819</v>
      </c>
      <c r="G145" s="316" t="s">
        <v>3835</v>
      </c>
      <c r="H145" s="316" t="s">
        <v>3851</v>
      </c>
      <c r="I145" s="316" t="s">
        <v>2017</v>
      </c>
      <c r="J145" s="1165"/>
      <c r="K145" s="1240"/>
      <c r="L145" s="296"/>
      <c r="O145" s="297" t="e">
        <f>ROUND(SUM(O138:O144),0)</f>
        <v>#VALUE!</v>
      </c>
      <c r="P145" s="297" t="e">
        <f>ROUND(SUM(P138:P144),0)</f>
        <v>#VALUE!</v>
      </c>
      <c r="Q145" s="297" t="e">
        <f>ROUND(SUM(Q138:Q144),0)</f>
        <v>#VALUE!</v>
      </c>
      <c r="R145" s="297" t="e">
        <f>ROUND(SUM(R138:R144),0)</f>
        <v>#VALUE!</v>
      </c>
      <c r="S145" s="298">
        <f>ROUND(SUM(S138:S144),0)</f>
        <v>0</v>
      </c>
    </row>
    <row r="146" spans="2:18" ht="27.75" customHeight="1">
      <c r="B146" s="232">
        <v>120</v>
      </c>
      <c r="C146" s="1776" t="s">
        <v>753</v>
      </c>
      <c r="D146" s="1777"/>
      <c r="E146" s="1724">
        <v>9903</v>
      </c>
      <c r="F146" s="303" t="s">
        <v>2445</v>
      </c>
      <c r="G146" s="303" t="s">
        <v>2447</v>
      </c>
      <c r="H146" s="303" t="s">
        <v>2449</v>
      </c>
      <c r="I146" s="355" t="s">
        <v>2093</v>
      </c>
      <c r="J146" s="1166"/>
      <c r="K146" s="1239"/>
      <c r="L146" s="296"/>
      <c r="O146" s="239" t="e">
        <f>ROUND(F146,0)</f>
        <v>#VALUE!</v>
      </c>
      <c r="P146" s="239" t="e">
        <f>ROUND(G146,0)</f>
        <v>#VALUE!</v>
      </c>
      <c r="Q146" s="239" t="e">
        <f>ROUND(H146,0)</f>
        <v>#VALUE!</v>
      </c>
      <c r="R146" s="239" t="e">
        <f>ROUND(I146,0)</f>
        <v>#VALUE!</v>
      </c>
    </row>
    <row r="147" spans="2:19" ht="19.5" thickBot="1">
      <c r="B147" s="232">
        <v>121</v>
      </c>
      <c r="C147" s="1611" t="s">
        <v>715</v>
      </c>
      <c r="D147" s="1345"/>
      <c r="E147" s="1725">
        <v>9999</v>
      </c>
      <c r="F147" s="1653" t="s">
        <v>2099</v>
      </c>
      <c r="G147" s="1653" t="s">
        <v>2101</v>
      </c>
      <c r="H147" s="1653" t="s">
        <v>2103</v>
      </c>
      <c r="I147" s="1653" t="s">
        <v>2105</v>
      </c>
      <c r="J147" s="1612" t="s">
        <v>1397</v>
      </c>
      <c r="K147" s="1243"/>
      <c r="L147" s="296"/>
      <c r="O147" s="252" t="e">
        <f>O146+O145+O136+O127+O124+O123</f>
        <v>#VALUE!</v>
      </c>
      <c r="P147" s="252" t="e">
        <f>P146+P145+P136+P127+P124+P123</f>
        <v>#VALUE!</v>
      </c>
      <c r="Q147" s="252" t="e">
        <f>Q146+Q145+Q136+Q127+Q124+Q123</f>
        <v>#VALUE!</v>
      </c>
      <c r="R147" s="252" t="e">
        <f>R146+R145+R136+R127+R124+R123</f>
        <v>#VALUE!</v>
      </c>
      <c r="S147" s="252">
        <f>S146+S145+S136+S127+S124+S123</f>
        <v>0</v>
      </c>
    </row>
    <row r="148" spans="2:18" s="253" customFormat="1" ht="12" customHeight="1">
      <c r="B148" s="357"/>
      <c r="C148" s="359"/>
      <c r="D148" s="209"/>
      <c r="E148" s="1726"/>
      <c r="F148" s="361"/>
      <c r="G148" s="361"/>
      <c r="H148" s="361"/>
      <c r="I148" s="361"/>
      <c r="J148" s="1427"/>
      <c r="K148" s="1551"/>
      <c r="L148" s="1575"/>
      <c r="O148" s="254"/>
      <c r="P148" s="254"/>
      <c r="Q148" s="254"/>
      <c r="R148" s="254"/>
    </row>
    <row r="149" spans="3:12" ht="19.5" customHeight="1">
      <c r="C149" s="207" t="s">
        <v>276</v>
      </c>
      <c r="D149" s="932" t="str">
        <f>+$D$1</f>
        <v>_C000027</v>
      </c>
      <c r="E149" s="210"/>
      <c r="L149" s="286"/>
    </row>
    <row r="150" spans="3:5" ht="19.5" customHeight="1">
      <c r="C150" s="207" t="s">
        <v>277</v>
      </c>
      <c r="D150" s="208" t="str">
        <f>+$D$2</f>
        <v>_M000002</v>
      </c>
      <c r="E150" s="210" t="str">
        <f>Schedule_A!A3</f>
        <v>NURSING FACILITY 2017 COST REPORT</v>
      </c>
    </row>
    <row r="151" spans="3:5" ht="15.75">
      <c r="C151" s="207"/>
      <c r="D151" s="211"/>
      <c r="E151" s="1708"/>
    </row>
    <row r="152" spans="1:12" ht="18">
      <c r="A152" s="212" t="s">
        <v>207</v>
      </c>
      <c r="B152" s="213"/>
      <c r="C152" s="213"/>
      <c r="D152" s="213"/>
      <c r="E152" s="1709"/>
      <c r="F152" s="213"/>
      <c r="G152" s="213"/>
      <c r="H152" s="213"/>
      <c r="I152" s="213"/>
      <c r="J152" s="402"/>
      <c r="L152" s="213"/>
    </row>
    <row r="153" spans="1:18" s="1609" customFormat="1" ht="24" thickBot="1">
      <c r="A153" s="1565" t="s">
        <v>706</v>
      </c>
      <c r="B153" s="1565"/>
      <c r="C153" s="1565"/>
      <c r="D153" s="1565"/>
      <c r="E153" s="1717"/>
      <c r="F153" s="1565"/>
      <c r="G153" s="1565"/>
      <c r="H153" s="1565"/>
      <c r="I153" s="1565"/>
      <c r="J153" s="1606"/>
      <c r="K153" s="1607"/>
      <c r="L153" s="1565"/>
      <c r="O153" s="1610"/>
      <c r="P153" s="1610"/>
      <c r="Q153" s="1610"/>
      <c r="R153" s="1610"/>
    </row>
    <row r="154" spans="1:12" ht="63">
      <c r="A154" s="214"/>
      <c r="B154" s="257" t="s">
        <v>209</v>
      </c>
      <c r="C154" s="216"/>
      <c r="D154" s="217"/>
      <c r="E154" s="1694" t="s">
        <v>477</v>
      </c>
      <c r="F154" s="218" t="s">
        <v>202</v>
      </c>
      <c r="G154" s="219" t="s">
        <v>481</v>
      </c>
      <c r="H154" s="220"/>
      <c r="I154" s="258" t="s">
        <v>210</v>
      </c>
      <c r="J154" s="1106"/>
      <c r="K154" s="1099" t="s">
        <v>211</v>
      </c>
      <c r="L154" s="259"/>
    </row>
    <row r="155" spans="1:12" ht="15.75">
      <c r="A155" s="214"/>
      <c r="B155" s="222" t="s">
        <v>212</v>
      </c>
      <c r="C155" s="223" t="s">
        <v>477</v>
      </c>
      <c r="D155" s="224"/>
      <c r="E155" s="1695" t="s">
        <v>213</v>
      </c>
      <c r="F155" s="225" t="s">
        <v>214</v>
      </c>
      <c r="G155" s="225" t="s">
        <v>484</v>
      </c>
      <c r="H155" s="225" t="s">
        <v>485</v>
      </c>
      <c r="I155" s="261" t="s">
        <v>202</v>
      </c>
      <c r="J155" s="1107" t="s">
        <v>153</v>
      </c>
      <c r="K155" s="261"/>
      <c r="L155" s="262"/>
    </row>
    <row r="156" spans="1:12" ht="15.75">
      <c r="A156" s="214"/>
      <c r="B156" s="227"/>
      <c r="C156" s="228"/>
      <c r="D156" s="229"/>
      <c r="E156" s="1696" t="s">
        <v>486</v>
      </c>
      <c r="F156" s="230" t="s">
        <v>487</v>
      </c>
      <c r="G156" s="230" t="s">
        <v>488</v>
      </c>
      <c r="H156" s="230" t="s">
        <v>489</v>
      </c>
      <c r="I156" s="230" t="s">
        <v>490</v>
      </c>
      <c r="J156" s="1108" t="s">
        <v>491</v>
      </c>
      <c r="K156" s="263" t="s">
        <v>492</v>
      </c>
      <c r="L156" s="264"/>
    </row>
    <row r="157" spans="2:12" ht="18.75">
      <c r="B157" s="232">
        <v>122</v>
      </c>
      <c r="C157" s="320" t="s">
        <v>340</v>
      </c>
      <c r="D157" s="266"/>
      <c r="E157" s="1691"/>
      <c r="F157" s="288"/>
      <c r="G157" s="288"/>
      <c r="H157" s="288"/>
      <c r="I157" s="288"/>
      <c r="J157" s="1160"/>
      <c r="K157" s="1232"/>
      <c r="L157" s="290"/>
    </row>
    <row r="158" spans="2:12" ht="15.75">
      <c r="B158" s="232">
        <v>123</v>
      </c>
      <c r="C158" s="321" t="s">
        <v>341</v>
      </c>
      <c r="D158" s="266"/>
      <c r="E158" s="1691"/>
      <c r="F158" s="288"/>
      <c r="G158" s="288"/>
      <c r="H158" s="288"/>
      <c r="I158" s="288"/>
      <c r="J158" s="1160"/>
      <c r="K158" s="1232"/>
      <c r="L158" s="290"/>
    </row>
    <row r="159" spans="2:19" ht="19.5" customHeight="1">
      <c r="B159" s="232">
        <v>124</v>
      </c>
      <c r="C159" s="269"/>
      <c r="D159" s="266" t="s">
        <v>342</v>
      </c>
      <c r="E159" s="1727">
        <v>5411.4</v>
      </c>
      <c r="F159" s="238" t="s">
        <v>3391</v>
      </c>
      <c r="G159" s="238" t="s">
        <v>3407</v>
      </c>
      <c r="H159" s="238" t="s">
        <v>3423</v>
      </c>
      <c r="I159" s="312" t="s">
        <v>2189</v>
      </c>
      <c r="J159" s="313" t="s">
        <v>1251</v>
      </c>
      <c r="K159" s="1236"/>
      <c r="L159" s="273" t="str">
        <f aca="true" t="shared" si="19" ref="L159:L165">IF(J159&lt;0,ROUND(I159/J159,0)," ")</f>
        <v> </v>
      </c>
      <c r="O159" s="239" t="e">
        <f aca="true" t="shared" si="20" ref="O159:R165">ROUND(F159,0)</f>
        <v>#VALUE!</v>
      </c>
      <c r="P159" s="239" t="e">
        <f t="shared" si="20"/>
        <v>#VALUE!</v>
      </c>
      <c r="Q159" s="239" t="e">
        <f t="shared" si="20"/>
        <v>#VALUE!</v>
      </c>
      <c r="R159" s="239" t="e">
        <f t="shared" si="20"/>
        <v>#VALUE!</v>
      </c>
      <c r="S159" s="274">
        <f aca="true" t="shared" si="21" ref="S159:S165">IF(ISTEXT(J159),0,ROUND(J159,0))</f>
        <v>0</v>
      </c>
    </row>
    <row r="160" spans="2:19" ht="19.5" customHeight="1">
      <c r="B160" s="232">
        <v>125</v>
      </c>
      <c r="C160" s="269"/>
      <c r="D160" s="266" t="s">
        <v>343</v>
      </c>
      <c r="E160" s="1698">
        <v>5411.41</v>
      </c>
      <c r="F160" s="238" t="s">
        <v>3393</v>
      </c>
      <c r="G160" s="238" t="s">
        <v>3409</v>
      </c>
      <c r="H160" s="238" t="s">
        <v>3425</v>
      </c>
      <c r="I160" s="312" t="s">
        <v>2191</v>
      </c>
      <c r="J160" s="313" t="s">
        <v>1253</v>
      </c>
      <c r="K160" s="1236"/>
      <c r="L160" s="273" t="str">
        <f t="shared" si="19"/>
        <v> </v>
      </c>
      <c r="O160" s="239" t="e">
        <f t="shared" si="20"/>
        <v>#VALUE!</v>
      </c>
      <c r="P160" s="239" t="e">
        <f t="shared" si="20"/>
        <v>#VALUE!</v>
      </c>
      <c r="Q160" s="239" t="e">
        <f t="shared" si="20"/>
        <v>#VALUE!</v>
      </c>
      <c r="R160" s="239" t="e">
        <f t="shared" si="20"/>
        <v>#VALUE!</v>
      </c>
      <c r="S160" s="274">
        <f t="shared" si="21"/>
        <v>0</v>
      </c>
    </row>
    <row r="161" spans="2:19" ht="19.5" customHeight="1">
      <c r="B161" s="232">
        <v>126</v>
      </c>
      <c r="C161" s="269"/>
      <c r="D161" s="293" t="s">
        <v>344</v>
      </c>
      <c r="E161" s="1698">
        <v>5411.42</v>
      </c>
      <c r="F161" s="238" t="s">
        <v>3395</v>
      </c>
      <c r="G161" s="238" t="s">
        <v>3411</v>
      </c>
      <c r="H161" s="238" t="s">
        <v>3427</v>
      </c>
      <c r="I161" s="312" t="s">
        <v>2193</v>
      </c>
      <c r="J161" s="313" t="s">
        <v>1255</v>
      </c>
      <c r="K161" s="1236"/>
      <c r="L161" s="273" t="str">
        <f t="shared" si="19"/>
        <v> </v>
      </c>
      <c r="O161" s="239" t="e">
        <f t="shared" si="20"/>
        <v>#VALUE!</v>
      </c>
      <c r="P161" s="239" t="e">
        <f t="shared" si="20"/>
        <v>#VALUE!</v>
      </c>
      <c r="Q161" s="239" t="e">
        <f t="shared" si="20"/>
        <v>#VALUE!</v>
      </c>
      <c r="R161" s="239" t="e">
        <f t="shared" si="20"/>
        <v>#VALUE!</v>
      </c>
      <c r="S161" s="274">
        <f t="shared" si="21"/>
        <v>0</v>
      </c>
    </row>
    <row r="162" spans="2:19" ht="19.5" customHeight="1">
      <c r="B162" s="232">
        <v>127</v>
      </c>
      <c r="C162" s="269"/>
      <c r="D162" s="299" t="s">
        <v>345</v>
      </c>
      <c r="E162" s="1698">
        <v>5411.43</v>
      </c>
      <c r="F162" s="238" t="s">
        <v>3397</v>
      </c>
      <c r="G162" s="238" t="s">
        <v>3413</v>
      </c>
      <c r="H162" s="238" t="s">
        <v>3429</v>
      </c>
      <c r="I162" s="312" t="s">
        <v>2195</v>
      </c>
      <c r="J162" s="313" t="s">
        <v>1257</v>
      </c>
      <c r="K162" s="1236"/>
      <c r="L162" s="273" t="str">
        <f t="shared" si="19"/>
        <v> </v>
      </c>
      <c r="O162" s="239" t="e">
        <f t="shared" si="20"/>
        <v>#VALUE!</v>
      </c>
      <c r="P162" s="239" t="e">
        <f t="shared" si="20"/>
        <v>#VALUE!</v>
      </c>
      <c r="Q162" s="239" t="e">
        <f t="shared" si="20"/>
        <v>#VALUE!</v>
      </c>
      <c r="R162" s="239" t="e">
        <f t="shared" si="20"/>
        <v>#VALUE!</v>
      </c>
      <c r="S162" s="274">
        <f t="shared" si="21"/>
        <v>0</v>
      </c>
    </row>
    <row r="163" spans="2:19" ht="19.5" customHeight="1">
      <c r="B163" s="232">
        <v>128</v>
      </c>
      <c r="C163" s="269"/>
      <c r="D163" s="266" t="s">
        <v>346</v>
      </c>
      <c r="E163" s="1698">
        <v>5411.45</v>
      </c>
      <c r="F163" s="238" t="s">
        <v>3399</v>
      </c>
      <c r="G163" s="238" t="s">
        <v>3415</v>
      </c>
      <c r="H163" s="238" t="s">
        <v>3431</v>
      </c>
      <c r="I163" s="312" t="s">
        <v>2197</v>
      </c>
      <c r="J163" s="313" t="s">
        <v>1259</v>
      </c>
      <c r="K163" s="1236"/>
      <c r="L163" s="273" t="str">
        <f t="shared" si="19"/>
        <v> </v>
      </c>
      <c r="O163" s="239" t="e">
        <f t="shared" si="20"/>
        <v>#VALUE!</v>
      </c>
      <c r="P163" s="239" t="e">
        <f t="shared" si="20"/>
        <v>#VALUE!</v>
      </c>
      <c r="Q163" s="239" t="e">
        <f t="shared" si="20"/>
        <v>#VALUE!</v>
      </c>
      <c r="R163" s="239" t="e">
        <f t="shared" si="20"/>
        <v>#VALUE!</v>
      </c>
      <c r="S163" s="274">
        <f t="shared" si="21"/>
        <v>0</v>
      </c>
    </row>
    <row r="164" spans="2:19" ht="19.5" customHeight="1">
      <c r="B164" s="232">
        <v>129</v>
      </c>
      <c r="C164" s="269"/>
      <c r="D164" s="294" t="s">
        <v>347</v>
      </c>
      <c r="E164" s="1698">
        <v>5411.46</v>
      </c>
      <c r="F164" s="238" t="s">
        <v>3401</v>
      </c>
      <c r="G164" s="238" t="s">
        <v>3417</v>
      </c>
      <c r="H164" s="238" t="s">
        <v>3433</v>
      </c>
      <c r="I164" s="312" t="s">
        <v>2199</v>
      </c>
      <c r="J164" s="313" t="s">
        <v>1261</v>
      </c>
      <c r="K164" s="1236"/>
      <c r="L164" s="273" t="str">
        <f t="shared" si="19"/>
        <v> </v>
      </c>
      <c r="O164" s="239" t="e">
        <f t="shared" si="20"/>
        <v>#VALUE!</v>
      </c>
      <c r="P164" s="239" t="e">
        <f t="shared" si="20"/>
        <v>#VALUE!</v>
      </c>
      <c r="Q164" s="239" t="e">
        <f t="shared" si="20"/>
        <v>#VALUE!</v>
      </c>
      <c r="R164" s="239" t="e">
        <f t="shared" si="20"/>
        <v>#VALUE!</v>
      </c>
      <c r="S164" s="274">
        <f t="shared" si="21"/>
        <v>0</v>
      </c>
    </row>
    <row r="165" spans="2:19" ht="19.5" customHeight="1">
      <c r="B165" s="232">
        <v>130</v>
      </c>
      <c r="C165" s="269"/>
      <c r="D165" s="294" t="s">
        <v>323</v>
      </c>
      <c r="E165" s="1698">
        <v>5411.51</v>
      </c>
      <c r="F165" s="238" t="s">
        <v>3403</v>
      </c>
      <c r="G165" s="238" t="s">
        <v>3419</v>
      </c>
      <c r="H165" s="238" t="s">
        <v>3435</v>
      </c>
      <c r="I165" s="312" t="s">
        <v>2201</v>
      </c>
      <c r="J165" s="313" t="s">
        <v>1263</v>
      </c>
      <c r="K165" s="1236"/>
      <c r="L165" s="273" t="str">
        <f t="shared" si="19"/>
        <v> </v>
      </c>
      <c r="O165" s="239" t="e">
        <f t="shared" si="20"/>
        <v>#VALUE!</v>
      </c>
      <c r="P165" s="239" t="e">
        <f t="shared" si="20"/>
        <v>#VALUE!</v>
      </c>
      <c r="Q165" s="239" t="e">
        <f t="shared" si="20"/>
        <v>#VALUE!</v>
      </c>
      <c r="R165" s="239" t="e">
        <f t="shared" si="20"/>
        <v>#VALUE!</v>
      </c>
      <c r="S165" s="274">
        <f t="shared" si="21"/>
        <v>0</v>
      </c>
    </row>
    <row r="166" spans="2:19" ht="19.5" customHeight="1">
      <c r="B166" s="232">
        <v>131</v>
      </c>
      <c r="C166" s="282" t="s">
        <v>348</v>
      </c>
      <c r="D166" s="266"/>
      <c r="E166" s="1699"/>
      <c r="F166" s="242" t="s">
        <v>3405</v>
      </c>
      <c r="G166" s="242" t="s">
        <v>3421</v>
      </c>
      <c r="H166" s="242" t="s">
        <v>3437</v>
      </c>
      <c r="I166" s="312" t="s">
        <v>2025</v>
      </c>
      <c r="J166" s="323" t="s">
        <v>1265</v>
      </c>
      <c r="K166" s="1241"/>
      <c r="L166" s="324"/>
      <c r="O166" s="252" t="e">
        <f>ROUND(SUM(O159+O160+O161+O162+O163+O164+O165),0)</f>
        <v>#VALUE!</v>
      </c>
      <c r="P166" s="252" t="e">
        <f>ROUND(SUM(P159+P160+P161+P162+P163+P164+P165),0)</f>
        <v>#VALUE!</v>
      </c>
      <c r="Q166" s="252" t="e">
        <f>ROUND(SUM(Q159+Q160+Q161+Q162+Q163+Q164+Q165),0)</f>
        <v>#VALUE!</v>
      </c>
      <c r="R166" s="252" t="e">
        <f>ROUND(SUM(R159+R160+R161+R162+R163+R164+R165),0)</f>
        <v>#VALUE!</v>
      </c>
      <c r="S166" s="318">
        <f>ROUND(SUM(S159+S160+S161+S162+S163+S164+S165),0)</f>
        <v>0</v>
      </c>
    </row>
    <row r="167" spans="2:18" ht="15.75">
      <c r="B167" s="232">
        <v>132</v>
      </c>
      <c r="C167" s="325" t="s">
        <v>519</v>
      </c>
      <c r="E167" s="1728">
        <v>5412.2</v>
      </c>
      <c r="F167" s="303" t="s">
        <v>3439</v>
      </c>
      <c r="G167" s="303" t="s">
        <v>3449</v>
      </c>
      <c r="H167" s="303" t="s">
        <v>3459</v>
      </c>
      <c r="I167" s="251" t="s">
        <v>2203</v>
      </c>
      <c r="J167" s="1166"/>
      <c r="K167" s="1242"/>
      <c r="L167" s="296"/>
      <c r="O167" s="239" t="e">
        <f>ROUND(F167,0)</f>
        <v>#VALUE!</v>
      </c>
      <c r="P167" s="239" t="e">
        <f>ROUND(G167,0)</f>
        <v>#VALUE!</v>
      </c>
      <c r="Q167" s="239" t="e">
        <f>ROUND(H167,0)</f>
        <v>#VALUE!</v>
      </c>
      <c r="R167" s="239" t="e">
        <f>ROUND(I167,0)</f>
        <v>#VALUE!</v>
      </c>
    </row>
    <row r="168" spans="2:18" s="253" customFormat="1" ht="15.75">
      <c r="B168" s="232">
        <v>133</v>
      </c>
      <c r="C168" s="326" t="s">
        <v>520</v>
      </c>
      <c r="D168" s="266"/>
      <c r="E168" s="1729"/>
      <c r="F168" s="327"/>
      <c r="G168" s="327"/>
      <c r="H168" s="327"/>
      <c r="I168" s="242"/>
      <c r="J168" s="1167"/>
      <c r="K168" s="1236"/>
      <c r="L168" s="328"/>
      <c r="O168" s="254"/>
      <c r="P168" s="254"/>
      <c r="Q168" s="254"/>
      <c r="R168" s="254"/>
    </row>
    <row r="169" spans="2:18" ht="15.75">
      <c r="B169" s="232">
        <v>134</v>
      </c>
      <c r="C169" s="325" t="s">
        <v>519</v>
      </c>
      <c r="E169" s="1728">
        <v>5412.3</v>
      </c>
      <c r="F169" s="303" t="s">
        <v>3441</v>
      </c>
      <c r="G169" s="303" t="s">
        <v>3451</v>
      </c>
      <c r="H169" s="303" t="s">
        <v>3461</v>
      </c>
      <c r="I169" s="251" t="s">
        <v>2205</v>
      </c>
      <c r="J169" s="1166"/>
      <c r="K169" s="1242"/>
      <c r="L169" s="296"/>
      <c r="O169" s="239" t="e">
        <f>ROUND(F169,0)</f>
        <v>#VALUE!</v>
      </c>
      <c r="P169" s="239" t="e">
        <f>ROUND(G169,0)</f>
        <v>#VALUE!</v>
      </c>
      <c r="Q169" s="239" t="e">
        <f>ROUND(H169,0)</f>
        <v>#VALUE!</v>
      </c>
      <c r="R169" s="239" t="e">
        <f>ROUND(I169,0)</f>
        <v>#VALUE!</v>
      </c>
    </row>
    <row r="170" spans="2:18" s="253" customFormat="1" ht="15.75">
      <c r="B170" s="232">
        <v>135</v>
      </c>
      <c r="C170" s="326" t="s">
        <v>521</v>
      </c>
      <c r="D170" s="266"/>
      <c r="E170" s="1729"/>
      <c r="F170" s="327"/>
      <c r="G170" s="327"/>
      <c r="H170" s="327"/>
      <c r="I170" s="251"/>
      <c r="J170" s="1167"/>
      <c r="K170" s="1236"/>
      <c r="L170" s="328"/>
      <c r="O170" s="254"/>
      <c r="P170" s="254"/>
      <c r="Q170" s="254"/>
      <c r="R170" s="254"/>
    </row>
    <row r="171" spans="2:18" s="253" customFormat="1" ht="19.5" customHeight="1">
      <c r="B171" s="232">
        <v>136</v>
      </c>
      <c r="C171" s="329" t="s">
        <v>320</v>
      </c>
      <c r="D171" s="266"/>
      <c r="E171" s="1730">
        <v>5418</v>
      </c>
      <c r="F171" s="330" t="s">
        <v>3443</v>
      </c>
      <c r="G171" s="330" t="s">
        <v>3453</v>
      </c>
      <c r="H171" s="330" t="s">
        <v>3463</v>
      </c>
      <c r="I171" s="312" t="s">
        <v>1793</v>
      </c>
      <c r="J171" s="1168"/>
      <c r="K171" s="1236"/>
      <c r="L171" s="324"/>
      <c r="O171" s="239" t="e">
        <f aca="true" t="shared" si="22" ref="O171:R173">ROUND(F171,0)</f>
        <v>#VALUE!</v>
      </c>
      <c r="P171" s="239" t="e">
        <f t="shared" si="22"/>
        <v>#VALUE!</v>
      </c>
      <c r="Q171" s="239" t="e">
        <f t="shared" si="22"/>
        <v>#VALUE!</v>
      </c>
      <c r="R171" s="239" t="e">
        <f t="shared" si="22"/>
        <v>#VALUE!</v>
      </c>
    </row>
    <row r="172" spans="2:18" ht="19.5" customHeight="1">
      <c r="B172" s="232">
        <v>137</v>
      </c>
      <c r="C172" s="266" t="s">
        <v>522</v>
      </c>
      <c r="D172" s="266"/>
      <c r="E172" s="1731">
        <v>5416</v>
      </c>
      <c r="F172" s="238" t="s">
        <v>3445</v>
      </c>
      <c r="G172" s="238" t="s">
        <v>3455</v>
      </c>
      <c r="H172" s="238" t="s">
        <v>3465</v>
      </c>
      <c r="I172" s="312" t="s">
        <v>1789</v>
      </c>
      <c r="J172" s="1168"/>
      <c r="K172" s="1236"/>
      <c r="L172" s="324"/>
      <c r="O172" s="239" t="e">
        <f t="shared" si="22"/>
        <v>#VALUE!</v>
      </c>
      <c r="P172" s="239" t="e">
        <f t="shared" si="22"/>
        <v>#VALUE!</v>
      </c>
      <c r="Q172" s="239" t="e">
        <f t="shared" si="22"/>
        <v>#VALUE!</v>
      </c>
      <c r="R172" s="239" t="e">
        <f t="shared" si="22"/>
        <v>#VALUE!</v>
      </c>
    </row>
    <row r="173" spans="2:18" ht="19.5" customHeight="1">
      <c r="B173" s="232">
        <v>138</v>
      </c>
      <c r="C173" s="281" t="s">
        <v>523</v>
      </c>
      <c r="D173" s="266"/>
      <c r="E173" s="1698">
        <v>5413</v>
      </c>
      <c r="F173" s="238" t="s">
        <v>3447</v>
      </c>
      <c r="G173" s="238" t="s">
        <v>3457</v>
      </c>
      <c r="H173" s="238" t="s">
        <v>3467</v>
      </c>
      <c r="I173" s="312" t="s">
        <v>1785</v>
      </c>
      <c r="J173" s="1164"/>
      <c r="K173" s="1236"/>
      <c r="L173" s="296"/>
      <c r="O173" s="239" t="e">
        <f t="shared" si="22"/>
        <v>#VALUE!</v>
      </c>
      <c r="P173" s="239" t="e">
        <f t="shared" si="22"/>
        <v>#VALUE!</v>
      </c>
      <c r="Q173" s="239" t="e">
        <f t="shared" si="22"/>
        <v>#VALUE!</v>
      </c>
      <c r="R173" s="239" t="e">
        <f t="shared" si="22"/>
        <v>#VALUE!</v>
      </c>
    </row>
    <row r="174" spans="2:12" ht="19.5" customHeight="1">
      <c r="B174" s="232">
        <v>139</v>
      </c>
      <c r="C174" s="331" t="s">
        <v>322</v>
      </c>
      <c r="D174" s="266"/>
      <c r="E174" s="1699"/>
      <c r="F174" s="243"/>
      <c r="G174" s="243"/>
      <c r="H174" s="243"/>
      <c r="I174" s="243"/>
      <c r="J174" s="1164"/>
      <c r="K174" s="1236"/>
      <c r="L174" s="296"/>
    </row>
    <row r="175" spans="2:19" ht="19.5" customHeight="1">
      <c r="B175" s="232">
        <v>140</v>
      </c>
      <c r="C175" s="269"/>
      <c r="D175" s="266" t="s">
        <v>342</v>
      </c>
      <c r="E175" s="1714">
        <v>5414.4</v>
      </c>
      <c r="F175" s="238" t="s">
        <v>3469</v>
      </c>
      <c r="G175" s="238" t="s">
        <v>3485</v>
      </c>
      <c r="H175" s="238" t="s">
        <v>3501</v>
      </c>
      <c r="I175" s="312" t="s">
        <v>2207</v>
      </c>
      <c r="J175" s="1164"/>
      <c r="K175" s="1236"/>
      <c r="L175" s="273" t="str">
        <f aca="true" t="shared" si="23" ref="L175:L181">IF(J175&lt;0,ROUND(I175/J175,0)," ")</f>
        <v> </v>
      </c>
      <c r="O175" s="239" t="e">
        <f aca="true" t="shared" si="24" ref="O175:R181">ROUND(F175,0)</f>
        <v>#VALUE!</v>
      </c>
      <c r="P175" s="239" t="e">
        <f t="shared" si="24"/>
        <v>#VALUE!</v>
      </c>
      <c r="Q175" s="239" t="e">
        <f t="shared" si="24"/>
        <v>#VALUE!</v>
      </c>
      <c r="R175" s="239" t="e">
        <f t="shared" si="24"/>
        <v>#VALUE!</v>
      </c>
      <c r="S175" s="274">
        <f aca="true" t="shared" si="25" ref="S175:S181">IF(ISTEXT(J175),0,ROUND(J175,0))</f>
        <v>0</v>
      </c>
    </row>
    <row r="176" spans="2:19" ht="19.5" customHeight="1">
      <c r="B176" s="232">
        <v>141</v>
      </c>
      <c r="C176" s="269"/>
      <c r="D176" s="266" t="s">
        <v>343</v>
      </c>
      <c r="E176" s="1698">
        <v>5414.41</v>
      </c>
      <c r="F176" s="238" t="s">
        <v>3471</v>
      </c>
      <c r="G176" s="238" t="s">
        <v>3487</v>
      </c>
      <c r="H176" s="238" t="s">
        <v>3503</v>
      </c>
      <c r="I176" s="312" t="s">
        <v>2209</v>
      </c>
      <c r="J176" s="1164"/>
      <c r="K176" s="1236"/>
      <c r="L176" s="273" t="str">
        <f t="shared" si="23"/>
        <v> </v>
      </c>
      <c r="O176" s="239" t="e">
        <f t="shared" si="24"/>
        <v>#VALUE!</v>
      </c>
      <c r="P176" s="239" t="e">
        <f t="shared" si="24"/>
        <v>#VALUE!</v>
      </c>
      <c r="Q176" s="239" t="e">
        <f t="shared" si="24"/>
        <v>#VALUE!</v>
      </c>
      <c r="R176" s="239" t="e">
        <f t="shared" si="24"/>
        <v>#VALUE!</v>
      </c>
      <c r="S176" s="274">
        <f t="shared" si="25"/>
        <v>0</v>
      </c>
    </row>
    <row r="177" spans="2:19" ht="19.5" customHeight="1">
      <c r="B177" s="232">
        <v>142</v>
      </c>
      <c r="C177" s="269"/>
      <c r="D177" s="266" t="s">
        <v>524</v>
      </c>
      <c r="E177" s="1698">
        <v>5414.42</v>
      </c>
      <c r="F177" s="238" t="s">
        <v>3473</v>
      </c>
      <c r="G177" s="238" t="s">
        <v>3489</v>
      </c>
      <c r="H177" s="238" t="s">
        <v>3505</v>
      </c>
      <c r="I177" s="312" t="s">
        <v>2211</v>
      </c>
      <c r="J177" s="1164"/>
      <c r="K177" s="1236"/>
      <c r="L177" s="273" t="str">
        <f t="shared" si="23"/>
        <v> </v>
      </c>
      <c r="O177" s="239" t="e">
        <f t="shared" si="24"/>
        <v>#VALUE!</v>
      </c>
      <c r="P177" s="239" t="e">
        <f t="shared" si="24"/>
        <v>#VALUE!</v>
      </c>
      <c r="Q177" s="239" t="e">
        <f t="shared" si="24"/>
        <v>#VALUE!</v>
      </c>
      <c r="R177" s="239" t="e">
        <f t="shared" si="24"/>
        <v>#VALUE!</v>
      </c>
      <c r="S177" s="274">
        <f t="shared" si="25"/>
        <v>0</v>
      </c>
    </row>
    <row r="178" spans="2:19" ht="19.5" customHeight="1">
      <c r="B178" s="232">
        <v>143</v>
      </c>
      <c r="C178" s="269"/>
      <c r="D178" s="299" t="s">
        <v>345</v>
      </c>
      <c r="E178" s="1698">
        <v>5414.43</v>
      </c>
      <c r="F178" s="238" t="s">
        <v>3475</v>
      </c>
      <c r="G178" s="238" t="s">
        <v>3491</v>
      </c>
      <c r="H178" s="238" t="s">
        <v>3507</v>
      </c>
      <c r="I178" s="312" t="s">
        <v>2213</v>
      </c>
      <c r="J178" s="1164"/>
      <c r="K178" s="1236"/>
      <c r="L178" s="273" t="str">
        <f t="shared" si="23"/>
        <v> </v>
      </c>
      <c r="O178" s="239" t="e">
        <f t="shared" si="24"/>
        <v>#VALUE!</v>
      </c>
      <c r="P178" s="239" t="e">
        <f t="shared" si="24"/>
        <v>#VALUE!</v>
      </c>
      <c r="Q178" s="239" t="e">
        <f t="shared" si="24"/>
        <v>#VALUE!</v>
      </c>
      <c r="R178" s="239" t="e">
        <f t="shared" si="24"/>
        <v>#VALUE!</v>
      </c>
      <c r="S178" s="274">
        <f t="shared" si="25"/>
        <v>0</v>
      </c>
    </row>
    <row r="179" spans="2:19" ht="19.5" customHeight="1">
      <c r="B179" s="232">
        <v>144</v>
      </c>
      <c r="C179" s="269"/>
      <c r="D179" s="266" t="s">
        <v>346</v>
      </c>
      <c r="E179" s="1698">
        <v>5414.45</v>
      </c>
      <c r="F179" s="238" t="s">
        <v>3477</v>
      </c>
      <c r="G179" s="238" t="s">
        <v>3493</v>
      </c>
      <c r="H179" s="238" t="s">
        <v>3509</v>
      </c>
      <c r="I179" s="312" t="s">
        <v>2215</v>
      </c>
      <c r="J179" s="1164"/>
      <c r="K179" s="1236"/>
      <c r="L179" s="273" t="str">
        <f t="shared" si="23"/>
        <v> </v>
      </c>
      <c r="O179" s="239" t="e">
        <f t="shared" si="24"/>
        <v>#VALUE!</v>
      </c>
      <c r="P179" s="239" t="e">
        <f t="shared" si="24"/>
        <v>#VALUE!</v>
      </c>
      <c r="Q179" s="239" t="e">
        <f t="shared" si="24"/>
        <v>#VALUE!</v>
      </c>
      <c r="R179" s="239" t="e">
        <f t="shared" si="24"/>
        <v>#VALUE!</v>
      </c>
      <c r="S179" s="274">
        <f t="shared" si="25"/>
        <v>0</v>
      </c>
    </row>
    <row r="180" spans="2:19" ht="19.5" customHeight="1">
      <c r="B180" s="232">
        <v>145</v>
      </c>
      <c r="C180" s="269"/>
      <c r="D180" s="294" t="s">
        <v>347</v>
      </c>
      <c r="E180" s="1698">
        <v>5414.46</v>
      </c>
      <c r="F180" s="238" t="s">
        <v>3479</v>
      </c>
      <c r="G180" s="238" t="s">
        <v>3495</v>
      </c>
      <c r="H180" s="238" t="s">
        <v>3511</v>
      </c>
      <c r="I180" s="312" t="s">
        <v>2217</v>
      </c>
      <c r="J180" s="1164"/>
      <c r="K180" s="1236"/>
      <c r="L180" s="273" t="str">
        <f t="shared" si="23"/>
        <v> </v>
      </c>
      <c r="O180" s="239" t="e">
        <f t="shared" si="24"/>
        <v>#VALUE!</v>
      </c>
      <c r="P180" s="239" t="e">
        <f t="shared" si="24"/>
        <v>#VALUE!</v>
      </c>
      <c r="Q180" s="239" t="e">
        <f t="shared" si="24"/>
        <v>#VALUE!</v>
      </c>
      <c r="R180" s="239" t="e">
        <f t="shared" si="24"/>
        <v>#VALUE!</v>
      </c>
      <c r="S180" s="274">
        <f t="shared" si="25"/>
        <v>0</v>
      </c>
    </row>
    <row r="181" spans="2:19" ht="19.5" customHeight="1">
      <c r="B181" s="232">
        <v>146</v>
      </c>
      <c r="C181" s="269"/>
      <c r="D181" s="294" t="s">
        <v>323</v>
      </c>
      <c r="E181" s="1714">
        <v>5414.5</v>
      </c>
      <c r="F181" s="238" t="s">
        <v>3481</v>
      </c>
      <c r="G181" s="238" t="s">
        <v>3497</v>
      </c>
      <c r="H181" s="238" t="s">
        <v>3513</v>
      </c>
      <c r="I181" s="312" t="s">
        <v>2219</v>
      </c>
      <c r="J181" s="1164"/>
      <c r="K181" s="1236"/>
      <c r="L181" s="273" t="str">
        <f t="shared" si="23"/>
        <v> </v>
      </c>
      <c r="O181" s="239" t="e">
        <f t="shared" si="24"/>
        <v>#VALUE!</v>
      </c>
      <c r="P181" s="239" t="e">
        <f t="shared" si="24"/>
        <v>#VALUE!</v>
      </c>
      <c r="Q181" s="239" t="e">
        <f t="shared" si="24"/>
        <v>#VALUE!</v>
      </c>
      <c r="R181" s="239" t="e">
        <f t="shared" si="24"/>
        <v>#VALUE!</v>
      </c>
      <c r="S181" s="274">
        <f t="shared" si="25"/>
        <v>0</v>
      </c>
    </row>
    <row r="182" spans="2:19" ht="19.5" customHeight="1" thickBot="1">
      <c r="B182" s="232">
        <v>147</v>
      </c>
      <c r="C182" s="306" t="s">
        <v>324</v>
      </c>
      <c r="D182" s="332"/>
      <c r="E182" s="1732"/>
      <c r="F182" s="316" t="s">
        <v>3483</v>
      </c>
      <c r="G182" s="316" t="s">
        <v>3499</v>
      </c>
      <c r="H182" s="316" t="s">
        <v>3515</v>
      </c>
      <c r="I182" s="316" t="s">
        <v>2027</v>
      </c>
      <c r="J182" s="1165"/>
      <c r="K182" s="1243"/>
      <c r="L182" s="296"/>
      <c r="O182" s="297" t="e">
        <f>ROUND(SUM(O175:O181),0)</f>
        <v>#VALUE!</v>
      </c>
      <c r="P182" s="297" t="e">
        <f>ROUND(SUM(P175:P181),0)</f>
        <v>#VALUE!</v>
      </c>
      <c r="Q182" s="297" t="e">
        <f>ROUND(SUM(Q175:Q181),0)</f>
        <v>#VALUE!</v>
      </c>
      <c r="R182" s="297" t="e">
        <f>ROUND(SUM(R175:R181),0)</f>
        <v>#VALUE!</v>
      </c>
      <c r="S182" s="298">
        <f>ROUND(SUM(S175:S181),0)</f>
        <v>0</v>
      </c>
    </row>
    <row r="183" spans="3:12" ht="15.75">
      <c r="C183" s="333" t="s">
        <v>525</v>
      </c>
      <c r="E183" s="210"/>
      <c r="L183" s="286"/>
    </row>
    <row r="184" spans="3:5" ht="15.75">
      <c r="C184" s="334" t="s">
        <v>526</v>
      </c>
      <c r="E184" s="210"/>
    </row>
    <row r="185" spans="3:5" ht="15.75">
      <c r="C185" s="334"/>
      <c r="E185" s="210"/>
    </row>
    <row r="186" spans="3:5" ht="19.5" customHeight="1">
      <c r="C186" s="207" t="s">
        <v>276</v>
      </c>
      <c r="D186" s="932" t="str">
        <f>+$D$1</f>
        <v>_C000027</v>
      </c>
      <c r="E186" s="210"/>
    </row>
    <row r="187" spans="3:5" ht="19.5" customHeight="1">
      <c r="C187" s="207" t="s">
        <v>277</v>
      </c>
      <c r="D187" s="208" t="str">
        <f>+$D$2</f>
        <v>_M000002</v>
      </c>
      <c r="E187" s="210" t="str">
        <f>Schedule_A!A3</f>
        <v>NURSING FACILITY 2017 COST REPORT</v>
      </c>
    </row>
    <row r="188" spans="3:5" ht="15.75">
      <c r="C188" s="207"/>
      <c r="D188" s="211"/>
      <c r="E188" s="1708"/>
    </row>
    <row r="189" spans="1:12" ht="18">
      <c r="A189" s="212" t="s">
        <v>207</v>
      </c>
      <c r="B189" s="213"/>
      <c r="C189" s="213"/>
      <c r="D189" s="213"/>
      <c r="E189" s="1709"/>
      <c r="F189" s="213"/>
      <c r="G189" s="213"/>
      <c r="H189" s="213"/>
      <c r="I189" s="213"/>
      <c r="J189" s="402"/>
      <c r="L189" s="213"/>
    </row>
    <row r="190" spans="1:18" s="1609" customFormat="1" ht="24" thickBot="1">
      <c r="A190" s="1565" t="s">
        <v>706</v>
      </c>
      <c r="B190" s="1565"/>
      <c r="C190" s="1565"/>
      <c r="D190" s="1565"/>
      <c r="E190" s="1717"/>
      <c r="F190" s="1565"/>
      <c r="G190" s="1565"/>
      <c r="H190" s="1565"/>
      <c r="I190" s="1565"/>
      <c r="J190" s="1606"/>
      <c r="K190" s="1607"/>
      <c r="L190" s="1565"/>
      <c r="O190" s="1610"/>
      <c r="P190" s="1610"/>
      <c r="Q190" s="1610"/>
      <c r="R190" s="1610"/>
    </row>
    <row r="191" spans="1:12" ht="63">
      <c r="A191" s="214"/>
      <c r="B191" s="257" t="s">
        <v>209</v>
      </c>
      <c r="C191" s="216"/>
      <c r="D191" s="217"/>
      <c r="E191" s="1694" t="s">
        <v>477</v>
      </c>
      <c r="F191" s="218" t="s">
        <v>202</v>
      </c>
      <c r="G191" s="219" t="s">
        <v>481</v>
      </c>
      <c r="H191" s="220"/>
      <c r="I191" s="258" t="s">
        <v>210</v>
      </c>
      <c r="J191" s="1106"/>
      <c r="K191" s="1099" t="s">
        <v>211</v>
      </c>
      <c r="L191" s="259"/>
    </row>
    <row r="192" spans="1:12" ht="15.75">
      <c r="A192" s="214"/>
      <c r="B192" s="222" t="s">
        <v>212</v>
      </c>
      <c r="C192" s="223" t="s">
        <v>477</v>
      </c>
      <c r="D192" s="224"/>
      <c r="E192" s="1695" t="s">
        <v>213</v>
      </c>
      <c r="F192" s="225" t="s">
        <v>214</v>
      </c>
      <c r="G192" s="225" t="s">
        <v>484</v>
      </c>
      <c r="H192" s="225" t="s">
        <v>485</v>
      </c>
      <c r="I192" s="261" t="s">
        <v>202</v>
      </c>
      <c r="J192" s="1107" t="s">
        <v>153</v>
      </c>
      <c r="K192" s="261"/>
      <c r="L192" s="262"/>
    </row>
    <row r="193" spans="1:12" ht="15.75">
      <c r="A193" s="214"/>
      <c r="B193" s="227"/>
      <c r="C193" s="228"/>
      <c r="D193" s="229"/>
      <c r="E193" s="1696" t="s">
        <v>486</v>
      </c>
      <c r="F193" s="230" t="s">
        <v>487</v>
      </c>
      <c r="G193" s="230" t="s">
        <v>488</v>
      </c>
      <c r="H193" s="230" t="s">
        <v>489</v>
      </c>
      <c r="I193" s="230" t="s">
        <v>490</v>
      </c>
      <c r="J193" s="1108" t="s">
        <v>491</v>
      </c>
      <c r="K193" s="263" t="s">
        <v>492</v>
      </c>
      <c r="L193" s="264"/>
    </row>
    <row r="194" spans="2:12" ht="21.75" customHeight="1">
      <c r="B194" s="232">
        <v>148</v>
      </c>
      <c r="C194" s="287" t="s">
        <v>527</v>
      </c>
      <c r="D194" s="266"/>
      <c r="E194" s="1691"/>
      <c r="F194" s="267"/>
      <c r="G194" s="267"/>
      <c r="H194" s="267"/>
      <c r="I194" s="267"/>
      <c r="J194" s="335"/>
      <c r="K194" s="1236"/>
      <c r="L194" s="290"/>
    </row>
    <row r="195" spans="2:19" ht="21.75" customHeight="1">
      <c r="B195" s="232">
        <v>149</v>
      </c>
      <c r="C195" s="269"/>
      <c r="D195" s="266" t="s">
        <v>342</v>
      </c>
      <c r="E195" s="1727">
        <v>5415.4</v>
      </c>
      <c r="F195" s="238" t="s">
        <v>3517</v>
      </c>
      <c r="G195" s="238" t="s">
        <v>3533</v>
      </c>
      <c r="H195" s="238" t="s">
        <v>3549</v>
      </c>
      <c r="I195" s="312" t="s">
        <v>2221</v>
      </c>
      <c r="J195" s="1164"/>
      <c r="K195" s="1236"/>
      <c r="L195" s="273" t="str">
        <f aca="true" t="shared" si="26" ref="L195:L201">IF(J195&lt;0,ROUND(I195/J195,0)," ")</f>
        <v> </v>
      </c>
      <c r="O195" s="239" t="e">
        <f aca="true" t="shared" si="27" ref="O195:R204">ROUND(F195,0)</f>
        <v>#VALUE!</v>
      </c>
      <c r="P195" s="239" t="e">
        <f t="shared" si="27"/>
        <v>#VALUE!</v>
      </c>
      <c r="Q195" s="239" t="e">
        <f t="shared" si="27"/>
        <v>#VALUE!</v>
      </c>
      <c r="R195" s="239" t="e">
        <f t="shared" si="27"/>
        <v>#VALUE!</v>
      </c>
      <c r="S195" s="274">
        <f aca="true" t="shared" si="28" ref="S195:S202">IF(ISTEXT(J195),0,ROUND(J195,0))</f>
        <v>0</v>
      </c>
    </row>
    <row r="196" spans="2:19" ht="21.75" customHeight="1">
      <c r="B196" s="232">
        <v>150</v>
      </c>
      <c r="C196" s="269"/>
      <c r="D196" s="266" t="s">
        <v>343</v>
      </c>
      <c r="E196" s="1698">
        <v>5415.41</v>
      </c>
      <c r="F196" s="238" t="s">
        <v>3519</v>
      </c>
      <c r="G196" s="238" t="s">
        <v>3535</v>
      </c>
      <c r="H196" s="238" t="s">
        <v>3551</v>
      </c>
      <c r="I196" s="312" t="s">
        <v>2223</v>
      </c>
      <c r="J196" s="1164"/>
      <c r="K196" s="1236"/>
      <c r="L196" s="273" t="str">
        <f t="shared" si="26"/>
        <v> </v>
      </c>
      <c r="O196" s="239" t="e">
        <f t="shared" si="27"/>
        <v>#VALUE!</v>
      </c>
      <c r="P196" s="239" t="e">
        <f t="shared" si="27"/>
        <v>#VALUE!</v>
      </c>
      <c r="Q196" s="239" t="e">
        <f t="shared" si="27"/>
        <v>#VALUE!</v>
      </c>
      <c r="R196" s="239" t="e">
        <f t="shared" si="27"/>
        <v>#VALUE!</v>
      </c>
      <c r="S196" s="274">
        <f t="shared" si="28"/>
        <v>0</v>
      </c>
    </row>
    <row r="197" spans="2:19" ht="21.75" customHeight="1">
      <c r="B197" s="232">
        <v>151</v>
      </c>
      <c r="C197" s="269"/>
      <c r="D197" s="241" t="s">
        <v>524</v>
      </c>
      <c r="E197" s="1698">
        <v>5415.42</v>
      </c>
      <c r="F197" s="238" t="s">
        <v>3521</v>
      </c>
      <c r="G197" s="238" t="s">
        <v>3537</v>
      </c>
      <c r="H197" s="238" t="s">
        <v>3553</v>
      </c>
      <c r="I197" s="312" t="s">
        <v>2225</v>
      </c>
      <c r="J197" s="1164"/>
      <c r="K197" s="1236"/>
      <c r="L197" s="273" t="str">
        <f t="shared" si="26"/>
        <v> </v>
      </c>
      <c r="O197" s="239" t="e">
        <f t="shared" si="27"/>
        <v>#VALUE!</v>
      </c>
      <c r="P197" s="239" t="e">
        <f t="shared" si="27"/>
        <v>#VALUE!</v>
      </c>
      <c r="Q197" s="239" t="e">
        <f t="shared" si="27"/>
        <v>#VALUE!</v>
      </c>
      <c r="R197" s="239" t="e">
        <f t="shared" si="27"/>
        <v>#VALUE!</v>
      </c>
      <c r="S197" s="274">
        <f t="shared" si="28"/>
        <v>0</v>
      </c>
    </row>
    <row r="198" spans="2:19" ht="21.75" customHeight="1">
      <c r="B198" s="232">
        <v>152</v>
      </c>
      <c r="C198" s="269"/>
      <c r="D198" s="299" t="s">
        <v>345</v>
      </c>
      <c r="E198" s="1698">
        <v>5415.43</v>
      </c>
      <c r="F198" s="238" t="s">
        <v>3523</v>
      </c>
      <c r="G198" s="238" t="s">
        <v>3539</v>
      </c>
      <c r="H198" s="238" t="s">
        <v>3555</v>
      </c>
      <c r="I198" s="312" t="s">
        <v>2227</v>
      </c>
      <c r="J198" s="1164"/>
      <c r="K198" s="1236"/>
      <c r="L198" s="273" t="str">
        <f t="shared" si="26"/>
        <v> </v>
      </c>
      <c r="O198" s="239" t="e">
        <f t="shared" si="27"/>
        <v>#VALUE!</v>
      </c>
      <c r="P198" s="239" t="e">
        <f t="shared" si="27"/>
        <v>#VALUE!</v>
      </c>
      <c r="Q198" s="239" t="e">
        <f t="shared" si="27"/>
        <v>#VALUE!</v>
      </c>
      <c r="R198" s="239" t="e">
        <f t="shared" si="27"/>
        <v>#VALUE!</v>
      </c>
      <c r="S198" s="274">
        <f t="shared" si="28"/>
        <v>0</v>
      </c>
    </row>
    <row r="199" spans="2:19" ht="21.75" customHeight="1">
      <c r="B199" s="232">
        <v>153</v>
      </c>
      <c r="C199" s="269"/>
      <c r="D199" s="266" t="s">
        <v>346</v>
      </c>
      <c r="E199" s="1698">
        <v>5415.45</v>
      </c>
      <c r="F199" s="238" t="s">
        <v>3525</v>
      </c>
      <c r="G199" s="238" t="s">
        <v>3541</v>
      </c>
      <c r="H199" s="238" t="s">
        <v>3557</v>
      </c>
      <c r="I199" s="312" t="s">
        <v>2229</v>
      </c>
      <c r="J199" s="1164"/>
      <c r="K199" s="1236"/>
      <c r="L199" s="273" t="str">
        <f t="shared" si="26"/>
        <v> </v>
      </c>
      <c r="O199" s="239" t="e">
        <f t="shared" si="27"/>
        <v>#VALUE!</v>
      </c>
      <c r="P199" s="239" t="e">
        <f t="shared" si="27"/>
        <v>#VALUE!</v>
      </c>
      <c r="Q199" s="239" t="e">
        <f t="shared" si="27"/>
        <v>#VALUE!</v>
      </c>
      <c r="R199" s="239" t="e">
        <f t="shared" si="27"/>
        <v>#VALUE!</v>
      </c>
      <c r="S199" s="274">
        <f t="shared" si="28"/>
        <v>0</v>
      </c>
    </row>
    <row r="200" spans="2:19" ht="21.75" customHeight="1">
      <c r="B200" s="232">
        <v>154</v>
      </c>
      <c r="C200" s="269"/>
      <c r="D200" s="294" t="s">
        <v>347</v>
      </c>
      <c r="E200" s="1698">
        <v>5415.46</v>
      </c>
      <c r="F200" s="238" t="s">
        <v>3527</v>
      </c>
      <c r="G200" s="238" t="s">
        <v>3543</v>
      </c>
      <c r="H200" s="238" t="s">
        <v>3559</v>
      </c>
      <c r="I200" s="312" t="s">
        <v>2231</v>
      </c>
      <c r="J200" s="1164"/>
      <c r="K200" s="1236"/>
      <c r="L200" s="273" t="str">
        <f t="shared" si="26"/>
        <v> </v>
      </c>
      <c r="O200" s="239" t="e">
        <f t="shared" si="27"/>
        <v>#VALUE!</v>
      </c>
      <c r="P200" s="239" t="e">
        <f t="shared" si="27"/>
        <v>#VALUE!</v>
      </c>
      <c r="Q200" s="239" t="e">
        <f t="shared" si="27"/>
        <v>#VALUE!</v>
      </c>
      <c r="R200" s="239" t="e">
        <f t="shared" si="27"/>
        <v>#VALUE!</v>
      </c>
      <c r="S200" s="274">
        <f t="shared" si="28"/>
        <v>0</v>
      </c>
    </row>
    <row r="201" spans="2:19" ht="21.75" customHeight="1">
      <c r="B201" s="232">
        <v>155</v>
      </c>
      <c r="C201" s="269"/>
      <c r="D201" s="299" t="s">
        <v>600</v>
      </c>
      <c r="E201" s="1698">
        <v>5415.47</v>
      </c>
      <c r="F201" s="945" t="s">
        <v>3529</v>
      </c>
      <c r="G201" s="238" t="s">
        <v>3545</v>
      </c>
      <c r="H201" s="238" t="s">
        <v>3561</v>
      </c>
      <c r="I201" s="312" t="s">
        <v>2233</v>
      </c>
      <c r="J201" s="1164"/>
      <c r="K201" s="1236"/>
      <c r="L201" s="273" t="str">
        <f t="shared" si="26"/>
        <v> </v>
      </c>
      <c r="O201" s="239" t="e">
        <f t="shared" si="27"/>
        <v>#VALUE!</v>
      </c>
      <c r="P201" s="239" t="e">
        <f t="shared" si="27"/>
        <v>#VALUE!</v>
      </c>
      <c r="Q201" s="239" t="e">
        <f t="shared" si="27"/>
        <v>#VALUE!</v>
      </c>
      <c r="R201" s="239" t="e">
        <f t="shared" si="27"/>
        <v>#VALUE!</v>
      </c>
      <c r="S201" s="274">
        <f t="shared" si="28"/>
        <v>0</v>
      </c>
    </row>
    <row r="202" spans="2:19" ht="21.75" customHeight="1">
      <c r="B202" s="232">
        <v>156</v>
      </c>
      <c r="C202" s="336"/>
      <c r="D202" s="337" t="s">
        <v>528</v>
      </c>
      <c r="E202" s="1733">
        <v>5495</v>
      </c>
      <c r="F202" s="338" t="s">
        <v>4769</v>
      </c>
      <c r="G202" s="338" t="s">
        <v>4771</v>
      </c>
      <c r="H202" s="338" t="s">
        <v>4773</v>
      </c>
      <c r="I202" s="339" t="s">
        <v>1897</v>
      </c>
      <c r="J202" s="1169"/>
      <c r="K202" s="1236"/>
      <c r="L202" s="296"/>
      <c r="O202" s="239" t="e">
        <f t="shared" si="27"/>
        <v>#VALUE!</v>
      </c>
      <c r="P202" s="239" t="e">
        <f t="shared" si="27"/>
        <v>#VALUE!</v>
      </c>
      <c r="Q202" s="239" t="e">
        <f t="shared" si="27"/>
        <v>#VALUE!</v>
      </c>
      <c r="R202" s="239" t="e">
        <f t="shared" si="27"/>
        <v>#VALUE!</v>
      </c>
      <c r="S202" s="274">
        <f t="shared" si="28"/>
        <v>0</v>
      </c>
    </row>
    <row r="203" spans="2:18" ht="21.75" customHeight="1">
      <c r="B203" s="232">
        <v>157</v>
      </c>
      <c r="C203" s="336"/>
      <c r="D203" s="340" t="s">
        <v>529</v>
      </c>
      <c r="E203" s="1701">
        <v>5417</v>
      </c>
      <c r="F203" s="238" t="s">
        <v>3567</v>
      </c>
      <c r="G203" s="238" t="s">
        <v>3599</v>
      </c>
      <c r="H203" s="238" t="s">
        <v>3631</v>
      </c>
      <c r="I203" s="242" t="s">
        <v>1791</v>
      </c>
      <c r="J203" s="1164"/>
      <c r="K203" s="1236"/>
      <c r="L203" s="296"/>
      <c r="O203" s="239" t="e">
        <f t="shared" si="27"/>
        <v>#VALUE!</v>
      </c>
      <c r="P203" s="239" t="e">
        <f t="shared" si="27"/>
        <v>#VALUE!</v>
      </c>
      <c r="Q203" s="239" t="e">
        <f t="shared" si="27"/>
        <v>#VALUE!</v>
      </c>
      <c r="R203" s="239" t="e">
        <f t="shared" si="27"/>
        <v>#VALUE!</v>
      </c>
    </row>
    <row r="204" spans="2:18" ht="21.75" customHeight="1">
      <c r="B204" s="232">
        <v>158</v>
      </c>
      <c r="C204" s="341"/>
      <c r="D204" s="340" t="s">
        <v>601</v>
      </c>
      <c r="E204" s="1701">
        <v>5419</v>
      </c>
      <c r="F204" s="238" t="s">
        <v>3565</v>
      </c>
      <c r="G204" s="238" t="s">
        <v>3597</v>
      </c>
      <c r="H204" s="238" t="s">
        <v>3629</v>
      </c>
      <c r="I204" s="242" t="s">
        <v>1795</v>
      </c>
      <c r="J204" s="1164"/>
      <c r="K204" s="1236"/>
      <c r="L204" s="296"/>
      <c r="O204" s="239" t="e">
        <f t="shared" si="27"/>
        <v>#VALUE!</v>
      </c>
      <c r="P204" s="239" t="e">
        <f t="shared" si="27"/>
        <v>#VALUE!</v>
      </c>
      <c r="Q204" s="239" t="e">
        <f t="shared" si="27"/>
        <v>#VALUE!</v>
      </c>
      <c r="R204" s="239" t="e">
        <f t="shared" si="27"/>
        <v>#VALUE!</v>
      </c>
    </row>
    <row r="205" spans="2:19" ht="21.75" customHeight="1">
      <c r="B205" s="232">
        <v>159</v>
      </c>
      <c r="C205" s="295" t="s">
        <v>326</v>
      </c>
      <c r="D205" s="266"/>
      <c r="E205" s="1734">
        <v>5415</v>
      </c>
      <c r="F205" s="242" t="s">
        <v>3531</v>
      </c>
      <c r="G205" s="242" t="s">
        <v>3547</v>
      </c>
      <c r="H205" s="242" t="s">
        <v>3563</v>
      </c>
      <c r="I205" s="312" t="s">
        <v>1787</v>
      </c>
      <c r="J205" s="1164"/>
      <c r="K205" s="1236"/>
      <c r="L205" s="296"/>
      <c r="O205" s="297" t="e">
        <f>ROUND(SUM(O195:O204),0)</f>
        <v>#VALUE!</v>
      </c>
      <c r="P205" s="297" t="e">
        <f>ROUND(SUM(P195:P204),0)</f>
        <v>#VALUE!</v>
      </c>
      <c r="Q205" s="297" t="e">
        <f>ROUND(SUM(Q195:Q204),0)</f>
        <v>#VALUE!</v>
      </c>
      <c r="R205" s="297" t="e">
        <f>ROUND(SUM(R195:R204),0)</f>
        <v>#VALUE!</v>
      </c>
      <c r="S205" s="297">
        <f>ROUND(SUM(S195:S204),0)</f>
        <v>0</v>
      </c>
    </row>
    <row r="206" spans="2:19" ht="21.75" customHeight="1">
      <c r="B206" s="232">
        <v>160</v>
      </c>
      <c r="C206" s="337" t="s">
        <v>530</v>
      </c>
      <c r="D206" s="336"/>
      <c r="E206" s="1733">
        <v>5496</v>
      </c>
      <c r="F206" s="338" t="s">
        <v>4775</v>
      </c>
      <c r="G206" s="338" t="s">
        <v>4777</v>
      </c>
      <c r="H206" s="338" t="s">
        <v>4779</v>
      </c>
      <c r="I206" s="339" t="s">
        <v>1899</v>
      </c>
      <c r="J206" s="1170"/>
      <c r="K206" s="1236"/>
      <c r="L206" s="296"/>
      <c r="O206" s="239" t="e">
        <f aca="true" t="shared" si="29" ref="O206:R222">ROUND(F206,0)</f>
        <v>#VALUE!</v>
      </c>
      <c r="P206" s="239" t="e">
        <f t="shared" si="29"/>
        <v>#VALUE!</v>
      </c>
      <c r="Q206" s="239" t="e">
        <f t="shared" si="29"/>
        <v>#VALUE!</v>
      </c>
      <c r="R206" s="239" t="e">
        <f t="shared" si="29"/>
        <v>#VALUE!</v>
      </c>
      <c r="S206" s="274">
        <f>IF(ISTEXT(J206),0,ROUND(J206,0))</f>
        <v>0</v>
      </c>
    </row>
    <row r="207" spans="2:18" s="253" customFormat="1" ht="21.75" customHeight="1">
      <c r="B207" s="232">
        <v>161</v>
      </c>
      <c r="C207" s="342" t="s">
        <v>531</v>
      </c>
      <c r="D207" s="266"/>
      <c r="E207" s="1730">
        <v>5422</v>
      </c>
      <c r="F207" s="330" t="s">
        <v>3569</v>
      </c>
      <c r="G207" s="330" t="s">
        <v>3601</v>
      </c>
      <c r="H207" s="330" t="s">
        <v>3633</v>
      </c>
      <c r="I207" s="343" t="s">
        <v>1797</v>
      </c>
      <c r="J207" s="1168"/>
      <c r="K207" s="1236"/>
      <c r="L207" s="324"/>
      <c r="O207" s="239" t="e">
        <f t="shared" si="29"/>
        <v>#VALUE!</v>
      </c>
      <c r="P207" s="239" t="e">
        <f t="shared" si="29"/>
        <v>#VALUE!</v>
      </c>
      <c r="Q207" s="239" t="e">
        <f t="shared" si="29"/>
        <v>#VALUE!</v>
      </c>
      <c r="R207" s="239" t="e">
        <f t="shared" si="29"/>
        <v>#VALUE!</v>
      </c>
    </row>
    <row r="208" spans="2:18" ht="21.75" customHeight="1">
      <c r="B208" s="232">
        <v>162</v>
      </c>
      <c r="C208" s="266" t="s">
        <v>532</v>
      </c>
      <c r="D208" s="266"/>
      <c r="E208" s="1731">
        <v>5423</v>
      </c>
      <c r="F208" s="238" t="s">
        <v>3571</v>
      </c>
      <c r="G208" s="238" t="s">
        <v>3603</v>
      </c>
      <c r="H208" s="238" t="s">
        <v>3635</v>
      </c>
      <c r="I208" s="312" t="s">
        <v>1799</v>
      </c>
      <c r="J208" s="1168"/>
      <c r="K208" s="1236"/>
      <c r="L208" s="324"/>
      <c r="O208" s="239" t="e">
        <f t="shared" si="29"/>
        <v>#VALUE!</v>
      </c>
      <c r="P208" s="239" t="e">
        <f t="shared" si="29"/>
        <v>#VALUE!</v>
      </c>
      <c r="Q208" s="239" t="e">
        <f t="shared" si="29"/>
        <v>#VALUE!</v>
      </c>
      <c r="R208" s="239" t="e">
        <f t="shared" si="29"/>
        <v>#VALUE!</v>
      </c>
    </row>
    <row r="209" spans="2:18" ht="21.75" customHeight="1">
      <c r="B209" s="232">
        <v>163</v>
      </c>
      <c r="C209" s="266" t="s">
        <v>163</v>
      </c>
      <c r="D209" s="266"/>
      <c r="E209" s="1698">
        <v>5424</v>
      </c>
      <c r="F209" s="238" t="s">
        <v>3573</v>
      </c>
      <c r="G209" s="238" t="s">
        <v>3605</v>
      </c>
      <c r="H209" s="238" t="s">
        <v>3637</v>
      </c>
      <c r="I209" s="312" t="s">
        <v>1801</v>
      </c>
      <c r="J209" s="1164"/>
      <c r="K209" s="1236"/>
      <c r="L209" s="296"/>
      <c r="O209" s="239" t="e">
        <f t="shared" si="29"/>
        <v>#VALUE!</v>
      </c>
      <c r="P209" s="239" t="e">
        <f t="shared" si="29"/>
        <v>#VALUE!</v>
      </c>
      <c r="Q209" s="239" t="e">
        <f t="shared" si="29"/>
        <v>#VALUE!</v>
      </c>
      <c r="R209" s="239" t="e">
        <f t="shared" si="29"/>
        <v>#VALUE!</v>
      </c>
    </row>
    <row r="210" spans="2:18" ht="21.75" customHeight="1">
      <c r="B210" s="232">
        <v>164</v>
      </c>
      <c r="C210" s="266" t="s">
        <v>164</v>
      </c>
      <c r="D210" s="266"/>
      <c r="E210" s="1698">
        <v>5425</v>
      </c>
      <c r="F210" s="238" t="s">
        <v>3575</v>
      </c>
      <c r="G210" s="238" t="s">
        <v>3607</v>
      </c>
      <c r="H210" s="238" t="s">
        <v>3639</v>
      </c>
      <c r="I210" s="312" t="s">
        <v>1803</v>
      </c>
      <c r="J210" s="1164"/>
      <c r="K210" s="1236"/>
      <c r="L210" s="296"/>
      <c r="O210" s="239" t="e">
        <f t="shared" si="29"/>
        <v>#VALUE!</v>
      </c>
      <c r="P210" s="239" t="e">
        <f t="shared" si="29"/>
        <v>#VALUE!</v>
      </c>
      <c r="Q210" s="239" t="e">
        <f t="shared" si="29"/>
        <v>#VALUE!</v>
      </c>
      <c r="R210" s="239" t="e">
        <f t="shared" si="29"/>
        <v>#VALUE!</v>
      </c>
    </row>
    <row r="211" spans="2:18" ht="21.75" customHeight="1">
      <c r="B211" s="232">
        <v>165</v>
      </c>
      <c r="C211" s="266" t="s">
        <v>165</v>
      </c>
      <c r="D211" s="266"/>
      <c r="E211" s="1698">
        <v>5426</v>
      </c>
      <c r="F211" s="238" t="s">
        <v>3577</v>
      </c>
      <c r="G211" s="238" t="s">
        <v>3609</v>
      </c>
      <c r="H211" s="238" t="s">
        <v>3641</v>
      </c>
      <c r="I211" s="312" t="s">
        <v>1805</v>
      </c>
      <c r="J211" s="1164"/>
      <c r="K211" s="1236"/>
      <c r="L211" s="296"/>
      <c r="O211" s="239" t="e">
        <f t="shared" si="29"/>
        <v>#VALUE!</v>
      </c>
      <c r="P211" s="239" t="e">
        <f t="shared" si="29"/>
        <v>#VALUE!</v>
      </c>
      <c r="Q211" s="239" t="e">
        <f t="shared" si="29"/>
        <v>#VALUE!</v>
      </c>
      <c r="R211" s="239" t="e">
        <f t="shared" si="29"/>
        <v>#VALUE!</v>
      </c>
    </row>
    <row r="212" spans="2:18" ht="21.75" customHeight="1">
      <c r="B212" s="232">
        <v>166</v>
      </c>
      <c r="C212" s="250" t="s">
        <v>166</v>
      </c>
      <c r="D212" s="266"/>
      <c r="E212" s="1701">
        <v>5428</v>
      </c>
      <c r="F212" s="238" t="s">
        <v>3579</v>
      </c>
      <c r="G212" s="238" t="s">
        <v>3611</v>
      </c>
      <c r="H212" s="238" t="s">
        <v>3643</v>
      </c>
      <c r="I212" s="242" t="s">
        <v>1807</v>
      </c>
      <c r="J212" s="1164"/>
      <c r="K212" s="1236"/>
      <c r="L212" s="296"/>
      <c r="O212" s="239" t="e">
        <f t="shared" si="29"/>
        <v>#VALUE!</v>
      </c>
      <c r="P212" s="239" t="e">
        <f t="shared" si="29"/>
        <v>#VALUE!</v>
      </c>
      <c r="Q212" s="239" t="e">
        <f t="shared" si="29"/>
        <v>#VALUE!</v>
      </c>
      <c r="R212" s="239" t="e">
        <f t="shared" si="29"/>
        <v>#VALUE!</v>
      </c>
    </row>
    <row r="213" spans="2:18" ht="21.75" customHeight="1">
      <c r="B213" s="232">
        <v>167</v>
      </c>
      <c r="C213" s="266" t="s">
        <v>602</v>
      </c>
      <c r="D213" s="266"/>
      <c r="E213" s="1731">
        <v>5429</v>
      </c>
      <c r="F213" s="238" t="s">
        <v>3581</v>
      </c>
      <c r="G213" s="238" t="s">
        <v>3613</v>
      </c>
      <c r="H213" s="238" t="s">
        <v>3645</v>
      </c>
      <c r="I213" s="312" t="s">
        <v>1809</v>
      </c>
      <c r="J213" s="1164"/>
      <c r="K213" s="1236"/>
      <c r="L213" s="296"/>
      <c r="O213" s="239" t="e">
        <f t="shared" si="29"/>
        <v>#VALUE!</v>
      </c>
      <c r="P213" s="239" t="e">
        <f t="shared" si="29"/>
        <v>#VALUE!</v>
      </c>
      <c r="Q213" s="239" t="e">
        <f t="shared" si="29"/>
        <v>#VALUE!</v>
      </c>
      <c r="R213" s="239" t="e">
        <f t="shared" si="29"/>
        <v>#VALUE!</v>
      </c>
    </row>
    <row r="214" spans="2:18" ht="21.75" customHeight="1">
      <c r="B214" s="232">
        <v>168</v>
      </c>
      <c r="C214" s="299" t="s">
        <v>605</v>
      </c>
      <c r="D214" s="266"/>
      <c r="E214" s="1731">
        <v>5430</v>
      </c>
      <c r="F214" s="238" t="s">
        <v>4889</v>
      </c>
      <c r="G214" s="238" t="s">
        <v>4891</v>
      </c>
      <c r="H214" s="1084" t="s">
        <v>4893</v>
      </c>
      <c r="I214" s="312" t="s">
        <v>1811</v>
      </c>
      <c r="J214" s="1164"/>
      <c r="K214" s="1236"/>
      <c r="L214" s="296"/>
      <c r="O214" s="239" t="e">
        <f t="shared" si="29"/>
        <v>#VALUE!</v>
      </c>
      <c r="P214" s="239" t="e">
        <f t="shared" si="29"/>
        <v>#VALUE!</v>
      </c>
      <c r="Q214" s="239" t="e">
        <f t="shared" si="29"/>
        <v>#VALUE!</v>
      </c>
      <c r="R214" s="239" t="e">
        <f t="shared" si="29"/>
        <v>#VALUE!</v>
      </c>
    </row>
    <row r="215" spans="2:18" ht="21.75" customHeight="1">
      <c r="B215" s="232">
        <v>169</v>
      </c>
      <c r="C215" s="342" t="s">
        <v>167</v>
      </c>
      <c r="D215" s="266"/>
      <c r="E215" s="1698">
        <v>5431</v>
      </c>
      <c r="F215" s="238" t="s">
        <v>3583</v>
      </c>
      <c r="G215" s="238" t="s">
        <v>3615</v>
      </c>
      <c r="H215" s="238" t="s">
        <v>3647</v>
      </c>
      <c r="I215" s="312" t="s">
        <v>1813</v>
      </c>
      <c r="J215" s="1164"/>
      <c r="K215" s="1236"/>
      <c r="L215" s="296"/>
      <c r="O215" s="239" t="e">
        <f t="shared" si="29"/>
        <v>#VALUE!</v>
      </c>
      <c r="P215" s="239" t="e">
        <f t="shared" si="29"/>
        <v>#VALUE!</v>
      </c>
      <c r="Q215" s="239" t="e">
        <f t="shared" si="29"/>
        <v>#VALUE!</v>
      </c>
      <c r="R215" s="239" t="e">
        <f t="shared" si="29"/>
        <v>#VALUE!</v>
      </c>
    </row>
    <row r="216" spans="2:18" ht="21.75" customHeight="1">
      <c r="B216" s="232">
        <v>170</v>
      </c>
      <c r="C216" s="266" t="s">
        <v>675</v>
      </c>
      <c r="D216" s="266"/>
      <c r="E216" s="1698">
        <v>5434</v>
      </c>
      <c r="F216" s="238" t="s">
        <v>3585</v>
      </c>
      <c r="G216" s="238" t="s">
        <v>3617</v>
      </c>
      <c r="H216" s="238" t="s">
        <v>3649</v>
      </c>
      <c r="I216" s="312" t="s">
        <v>1815</v>
      </c>
      <c r="J216" s="1164"/>
      <c r="K216" s="1236"/>
      <c r="L216" s="296"/>
      <c r="O216" s="239" t="e">
        <f t="shared" si="29"/>
        <v>#VALUE!</v>
      </c>
      <c r="P216" s="239" t="e">
        <f t="shared" si="29"/>
        <v>#VALUE!</v>
      </c>
      <c r="Q216" s="239" t="e">
        <f t="shared" si="29"/>
        <v>#VALUE!</v>
      </c>
      <c r="R216" s="239" t="e">
        <f t="shared" si="29"/>
        <v>#VALUE!</v>
      </c>
    </row>
    <row r="217" spans="2:18" ht="21.75" customHeight="1">
      <c r="B217" s="232">
        <v>171</v>
      </c>
      <c r="C217" s="266" t="s">
        <v>168</v>
      </c>
      <c r="D217" s="266"/>
      <c r="E217" s="1698">
        <v>5436</v>
      </c>
      <c r="F217" s="238" t="s">
        <v>3587</v>
      </c>
      <c r="G217" s="238" t="s">
        <v>3619</v>
      </c>
      <c r="H217" s="238" t="s">
        <v>3651</v>
      </c>
      <c r="I217" s="312" t="s">
        <v>1817</v>
      </c>
      <c r="J217" s="1164"/>
      <c r="K217" s="1236"/>
      <c r="L217" s="296"/>
      <c r="O217" s="239" t="e">
        <f t="shared" si="29"/>
        <v>#VALUE!</v>
      </c>
      <c r="P217" s="239" t="e">
        <f t="shared" si="29"/>
        <v>#VALUE!</v>
      </c>
      <c r="Q217" s="239" t="e">
        <f t="shared" si="29"/>
        <v>#VALUE!</v>
      </c>
      <c r="R217" s="239" t="e">
        <f t="shared" si="29"/>
        <v>#VALUE!</v>
      </c>
    </row>
    <row r="218" spans="2:18" ht="15" customHeight="1">
      <c r="B218" s="232">
        <v>172</v>
      </c>
      <c r="C218" s="344" t="s">
        <v>169</v>
      </c>
      <c r="D218" s="209"/>
      <c r="E218" s="1724">
        <v>5437</v>
      </c>
      <c r="F218" s="303" t="s">
        <v>3589</v>
      </c>
      <c r="G218" s="303" t="s">
        <v>3621</v>
      </c>
      <c r="H218" s="303" t="s">
        <v>3653</v>
      </c>
      <c r="I218" s="251" t="s">
        <v>1819</v>
      </c>
      <c r="J218" s="1166"/>
      <c r="K218" s="1242"/>
      <c r="L218" s="296"/>
      <c r="O218" s="239" t="e">
        <f t="shared" si="29"/>
        <v>#VALUE!</v>
      </c>
      <c r="P218" s="239" t="e">
        <f t="shared" si="29"/>
        <v>#VALUE!</v>
      </c>
      <c r="Q218" s="239" t="e">
        <f t="shared" si="29"/>
        <v>#VALUE!</v>
      </c>
      <c r="R218" s="239" t="e">
        <f t="shared" si="29"/>
        <v>#VALUE!</v>
      </c>
    </row>
    <row r="219" spans="2:18" s="253" customFormat="1" ht="15.75">
      <c r="B219" s="232">
        <v>173</v>
      </c>
      <c r="C219" s="345" t="s">
        <v>170</v>
      </c>
      <c r="D219" s="346"/>
      <c r="E219" s="1729"/>
      <c r="F219" s="327"/>
      <c r="G219" s="327"/>
      <c r="H219" s="327"/>
      <c r="I219" s="327"/>
      <c r="J219" s="1167"/>
      <c r="K219" s="1236"/>
      <c r="L219" s="328"/>
      <c r="O219" s="239">
        <f t="shared" si="29"/>
        <v>0</v>
      </c>
      <c r="P219" s="239">
        <f t="shared" si="29"/>
        <v>0</v>
      </c>
      <c r="Q219" s="239">
        <f t="shared" si="29"/>
        <v>0</v>
      </c>
      <c r="R219" s="239">
        <f t="shared" si="29"/>
        <v>0</v>
      </c>
    </row>
    <row r="220" spans="2:18" ht="21.75" customHeight="1">
      <c r="B220" s="232">
        <v>174</v>
      </c>
      <c r="C220" s="342" t="s">
        <v>171</v>
      </c>
      <c r="D220" s="266"/>
      <c r="E220" s="1698">
        <v>5438</v>
      </c>
      <c r="F220" s="238" t="s">
        <v>3591</v>
      </c>
      <c r="G220" s="238" t="s">
        <v>3623</v>
      </c>
      <c r="H220" s="238" t="s">
        <v>3655</v>
      </c>
      <c r="I220" s="312" t="s">
        <v>1821</v>
      </c>
      <c r="J220" s="1164"/>
      <c r="K220" s="1236"/>
      <c r="L220" s="296"/>
      <c r="O220" s="239" t="e">
        <f t="shared" si="29"/>
        <v>#VALUE!</v>
      </c>
      <c r="P220" s="239" t="e">
        <f t="shared" si="29"/>
        <v>#VALUE!</v>
      </c>
      <c r="Q220" s="239" t="e">
        <f t="shared" si="29"/>
        <v>#VALUE!</v>
      </c>
      <c r="R220" s="239" t="e">
        <f t="shared" si="29"/>
        <v>#VALUE!</v>
      </c>
    </row>
    <row r="221" spans="2:18" ht="21.75" customHeight="1">
      <c r="B221" s="232">
        <v>175</v>
      </c>
      <c r="C221" s="342" t="s">
        <v>323</v>
      </c>
      <c r="D221" s="266"/>
      <c r="E221" s="1698">
        <v>5439</v>
      </c>
      <c r="F221" s="238" t="s">
        <v>3593</v>
      </c>
      <c r="G221" s="238" t="s">
        <v>3625</v>
      </c>
      <c r="H221" s="238" t="s">
        <v>3657</v>
      </c>
      <c r="I221" s="312" t="s">
        <v>1823</v>
      </c>
      <c r="J221" s="1164"/>
      <c r="K221" s="1236"/>
      <c r="L221" s="296"/>
      <c r="O221" s="239" t="e">
        <f t="shared" si="29"/>
        <v>#VALUE!</v>
      </c>
      <c r="P221" s="239" t="e">
        <f t="shared" si="29"/>
        <v>#VALUE!</v>
      </c>
      <c r="Q221" s="239" t="e">
        <f t="shared" si="29"/>
        <v>#VALUE!</v>
      </c>
      <c r="R221" s="239" t="e">
        <f t="shared" si="29"/>
        <v>#VALUE!</v>
      </c>
    </row>
    <row r="222" spans="2:18" ht="21.75" customHeight="1">
      <c r="B222" s="232">
        <v>176</v>
      </c>
      <c r="C222" s="347" t="s">
        <v>172</v>
      </c>
      <c r="D222" s="266"/>
      <c r="E222" s="1698">
        <v>9905</v>
      </c>
      <c r="F222" s="267"/>
      <c r="G222" s="270" t="s">
        <v>2459</v>
      </c>
      <c r="H222" s="270" t="s">
        <v>2461</v>
      </c>
      <c r="I222" s="271" t="s">
        <v>2097</v>
      </c>
      <c r="J222" s="1164"/>
      <c r="K222" s="1236"/>
      <c r="L222" s="296"/>
      <c r="O222" s="239">
        <f t="shared" si="29"/>
        <v>0</v>
      </c>
      <c r="P222" s="239" t="e">
        <f t="shared" si="29"/>
        <v>#VALUE!</v>
      </c>
      <c r="Q222" s="239" t="e">
        <f t="shared" si="29"/>
        <v>#VALUE!</v>
      </c>
      <c r="R222" s="239" t="e">
        <f t="shared" si="29"/>
        <v>#VALUE!</v>
      </c>
    </row>
    <row r="223" spans="2:19" ht="19.5" thickBot="1">
      <c r="B223" s="232">
        <v>177</v>
      </c>
      <c r="C223" s="1611" t="s">
        <v>173</v>
      </c>
      <c r="D223" s="1345"/>
      <c r="E223" s="1725">
        <v>5400</v>
      </c>
      <c r="F223" s="1612" t="s">
        <v>3595</v>
      </c>
      <c r="G223" s="1612" t="s">
        <v>3627</v>
      </c>
      <c r="H223" s="1612" t="s">
        <v>3659</v>
      </c>
      <c r="I223" s="1612" t="s">
        <v>2023</v>
      </c>
      <c r="J223" s="1612" t="s">
        <v>1267</v>
      </c>
      <c r="K223" s="1243"/>
      <c r="L223" s="296"/>
      <c r="O223" s="252" t="e">
        <f>ROUND(SUM(O166+O167+O169+O171+O172+O173+O182+O205+O207+O208+O209+O210+O211+O212+O213+O214+O215+O216+O217+O218+O220+O221+O222+O206),0)</f>
        <v>#VALUE!</v>
      </c>
      <c r="P223" s="252" t="e">
        <f>ROUND(SUM(P166+P167+P169+P171+P172+P173+P182+P205+P207+P208+P209+P210+P211+P212+P213+P214+P215+P216+P217+P218+P220+P221+P222+P206),0)</f>
        <v>#VALUE!</v>
      </c>
      <c r="Q223" s="252" t="e">
        <f>ROUND(SUM(Q166+Q167+Q169+Q171+Q172+Q173+Q182+Q205+Q207+Q208+Q209+Q210+Q211+Q212+Q213+Q214+Q215+Q216+Q217+Q218+Q220+Q221+Q222+Q206),0)</f>
        <v>#VALUE!</v>
      </c>
      <c r="R223" s="252" t="e">
        <f>ROUND(SUM(R166+R167+R169+R171+R172+R173+R182+R205+R207+R208+R209+R210+R211+R212+R213+R214+R215+R216+R217+R218+R220+R221+R222+R206),0)</f>
        <v>#VALUE!</v>
      </c>
      <c r="S223" s="252">
        <f>ROUND(SUM(S166+S167+S169+S171+S172+S173+S182+S205+S207+S208+S209+S210+S211+S212+S213+S214+S215+S216+S217+S218+S220+S221+S222+S206),0)</f>
        <v>0</v>
      </c>
    </row>
    <row r="224" spans="3:12" ht="15.75">
      <c r="C224" s="333" t="s">
        <v>525</v>
      </c>
      <c r="E224" s="210"/>
      <c r="L224" s="286"/>
    </row>
    <row r="225" spans="3:5" ht="15.75">
      <c r="C225" s="333" t="s">
        <v>526</v>
      </c>
      <c r="E225" s="210"/>
    </row>
    <row r="226" spans="3:5" ht="15.75">
      <c r="C226" s="333"/>
      <c r="E226" s="210"/>
    </row>
    <row r="227" spans="3:5" ht="19.5" customHeight="1">
      <c r="C227" s="207" t="s">
        <v>276</v>
      </c>
      <c r="D227" s="932" t="str">
        <f>+$D$1</f>
        <v>_C000027</v>
      </c>
      <c r="E227" s="210"/>
    </row>
    <row r="228" spans="3:5" ht="19.5" customHeight="1">
      <c r="C228" s="207" t="s">
        <v>277</v>
      </c>
      <c r="D228" s="208" t="str">
        <f>+$D$2</f>
        <v>_M000002</v>
      </c>
      <c r="E228" s="210" t="str">
        <f>Schedule_A!$A$3</f>
        <v>NURSING FACILITY 2017 COST REPORT</v>
      </c>
    </row>
    <row r="229" spans="3:5" ht="15.75">
      <c r="C229" s="207"/>
      <c r="D229" s="211"/>
      <c r="E229" s="1708"/>
    </row>
    <row r="230" spans="1:12" ht="18">
      <c r="A230" s="212" t="s">
        <v>207</v>
      </c>
      <c r="B230" s="213"/>
      <c r="C230" s="213"/>
      <c r="D230" s="213"/>
      <c r="E230" s="1709"/>
      <c r="F230" s="213"/>
      <c r="G230" s="213"/>
      <c r="H230" s="213"/>
      <c r="I230" s="213"/>
      <c r="J230" s="402"/>
      <c r="L230" s="213"/>
    </row>
    <row r="231" spans="1:18" s="1609" customFormat="1" ht="24" thickBot="1">
      <c r="A231" s="1565" t="s">
        <v>706</v>
      </c>
      <c r="B231" s="1565"/>
      <c r="C231" s="1565"/>
      <c r="D231" s="1565"/>
      <c r="E231" s="1717"/>
      <c r="F231" s="1565"/>
      <c r="G231" s="1565"/>
      <c r="H231" s="1565"/>
      <c r="I231" s="1565"/>
      <c r="J231" s="1606"/>
      <c r="K231" s="1607"/>
      <c r="L231" s="1565"/>
      <c r="O231" s="1610"/>
      <c r="P231" s="1610"/>
      <c r="Q231" s="1610"/>
      <c r="R231" s="1610"/>
    </row>
    <row r="232" spans="1:12" ht="63">
      <c r="A232" s="214"/>
      <c r="B232" s="257" t="s">
        <v>209</v>
      </c>
      <c r="C232" s="216"/>
      <c r="D232" s="217"/>
      <c r="E232" s="1694" t="s">
        <v>477</v>
      </c>
      <c r="F232" s="218" t="s">
        <v>202</v>
      </c>
      <c r="G232" s="219" t="s">
        <v>481</v>
      </c>
      <c r="H232" s="220"/>
      <c r="I232" s="258" t="s">
        <v>210</v>
      </c>
      <c r="J232" s="1106"/>
      <c r="K232" s="1099" t="s">
        <v>211</v>
      </c>
      <c r="L232" s="259"/>
    </row>
    <row r="233" spans="1:12" ht="15.75">
      <c r="A233" s="214"/>
      <c r="B233" s="222" t="s">
        <v>212</v>
      </c>
      <c r="C233" s="223" t="s">
        <v>477</v>
      </c>
      <c r="D233" s="224"/>
      <c r="E233" s="1695" t="s">
        <v>213</v>
      </c>
      <c r="F233" s="225" t="s">
        <v>214</v>
      </c>
      <c r="G233" s="225" t="s">
        <v>484</v>
      </c>
      <c r="H233" s="225" t="s">
        <v>485</v>
      </c>
      <c r="I233" s="261" t="s">
        <v>202</v>
      </c>
      <c r="J233" s="1107" t="s">
        <v>153</v>
      </c>
      <c r="K233" s="261"/>
      <c r="L233" s="262"/>
    </row>
    <row r="234" spans="1:12" ht="15.75">
      <c r="A234" s="214"/>
      <c r="B234" s="227"/>
      <c r="C234" s="228"/>
      <c r="D234" s="229"/>
      <c r="E234" s="1696" t="s">
        <v>486</v>
      </c>
      <c r="F234" s="230" t="s">
        <v>487</v>
      </c>
      <c r="G234" s="230" t="s">
        <v>488</v>
      </c>
      <c r="H234" s="230" t="s">
        <v>489</v>
      </c>
      <c r="I234" s="230" t="s">
        <v>490</v>
      </c>
      <c r="J234" s="1108" t="s">
        <v>491</v>
      </c>
      <c r="K234" s="263" t="s">
        <v>492</v>
      </c>
      <c r="L234" s="264"/>
    </row>
    <row r="235" spans="2:12" ht="18.75">
      <c r="B235" s="232">
        <v>178</v>
      </c>
      <c r="C235" s="309" t="s">
        <v>174</v>
      </c>
      <c r="D235" s="266"/>
      <c r="E235" s="1691"/>
      <c r="F235" s="288"/>
      <c r="G235" s="288"/>
      <c r="H235" s="288"/>
      <c r="I235" s="288"/>
      <c r="J235" s="1110"/>
      <c r="K235" s="1232"/>
      <c r="L235" s="290"/>
    </row>
    <row r="236" spans="2:19" ht="19.5" customHeight="1">
      <c r="B236" s="232">
        <v>179</v>
      </c>
      <c r="C236" s="269"/>
      <c r="D236" s="266" t="s">
        <v>330</v>
      </c>
      <c r="E236" s="1722">
        <v>5441</v>
      </c>
      <c r="F236" s="238" t="s">
        <v>3661</v>
      </c>
      <c r="G236" s="238" t="s">
        <v>3677</v>
      </c>
      <c r="H236" s="238" t="s">
        <v>3693</v>
      </c>
      <c r="I236" s="312" t="s">
        <v>1825</v>
      </c>
      <c r="J236" s="313" t="s">
        <v>1269</v>
      </c>
      <c r="K236" s="1236"/>
      <c r="L236" s="273" t="str">
        <f>IF(J236&lt;0,ROUND(I236/J236,0)," ")</f>
        <v> </v>
      </c>
      <c r="O236" s="239" t="e">
        <f aca="true" t="shared" si="30" ref="O236:R242">ROUND(F236,0)</f>
        <v>#VALUE!</v>
      </c>
      <c r="P236" s="239" t="e">
        <f t="shared" si="30"/>
        <v>#VALUE!</v>
      </c>
      <c r="Q236" s="239" t="e">
        <f t="shared" si="30"/>
        <v>#VALUE!</v>
      </c>
      <c r="R236" s="239" t="e">
        <f t="shared" si="30"/>
        <v>#VALUE!</v>
      </c>
      <c r="S236" s="274">
        <f>IF(ISTEXT(J236),0,ROUND(J236,0))</f>
        <v>0</v>
      </c>
    </row>
    <row r="237" spans="2:18" ht="19.5" customHeight="1">
      <c r="B237" s="232">
        <v>180</v>
      </c>
      <c r="C237" s="269"/>
      <c r="D237" s="266" t="s">
        <v>331</v>
      </c>
      <c r="E237" s="1698">
        <v>5447</v>
      </c>
      <c r="F237" s="238" t="s">
        <v>3663</v>
      </c>
      <c r="G237" s="238" t="s">
        <v>3679</v>
      </c>
      <c r="H237" s="238" t="s">
        <v>3695</v>
      </c>
      <c r="I237" s="312" t="s">
        <v>1835</v>
      </c>
      <c r="J237" s="1164"/>
      <c r="K237" s="1236"/>
      <c r="L237" s="296"/>
      <c r="O237" s="239" t="e">
        <f t="shared" si="30"/>
        <v>#VALUE!</v>
      </c>
      <c r="P237" s="239" t="e">
        <f t="shared" si="30"/>
        <v>#VALUE!</v>
      </c>
      <c r="Q237" s="239" t="e">
        <f t="shared" si="30"/>
        <v>#VALUE!</v>
      </c>
      <c r="R237" s="239" t="e">
        <f t="shared" si="30"/>
        <v>#VALUE!</v>
      </c>
    </row>
    <row r="238" spans="2:18" ht="19.5" customHeight="1">
      <c r="B238" s="232">
        <v>181</v>
      </c>
      <c r="C238" s="269"/>
      <c r="D238" s="293" t="s">
        <v>321</v>
      </c>
      <c r="E238" s="1698">
        <v>5446</v>
      </c>
      <c r="F238" s="238" t="s">
        <v>3665</v>
      </c>
      <c r="G238" s="238" t="s">
        <v>3681</v>
      </c>
      <c r="H238" s="238" t="s">
        <v>3697</v>
      </c>
      <c r="I238" s="312" t="s">
        <v>1833</v>
      </c>
      <c r="J238" s="1164"/>
      <c r="K238" s="1236"/>
      <c r="L238" s="296"/>
      <c r="O238" s="239" t="e">
        <f t="shared" si="30"/>
        <v>#VALUE!</v>
      </c>
      <c r="P238" s="239" t="e">
        <f t="shared" si="30"/>
        <v>#VALUE!</v>
      </c>
      <c r="Q238" s="239" t="e">
        <f t="shared" si="30"/>
        <v>#VALUE!</v>
      </c>
      <c r="R238" s="239" t="e">
        <f t="shared" si="30"/>
        <v>#VALUE!</v>
      </c>
    </row>
    <row r="239" spans="2:19" ht="19.5" customHeight="1">
      <c r="B239" s="232">
        <v>182</v>
      </c>
      <c r="C239" s="269"/>
      <c r="D239" s="293" t="s">
        <v>332</v>
      </c>
      <c r="E239" s="1698">
        <v>5444</v>
      </c>
      <c r="F239" s="238" t="s">
        <v>3667</v>
      </c>
      <c r="G239" s="238" t="s">
        <v>3683</v>
      </c>
      <c r="H239" s="238" t="s">
        <v>3699</v>
      </c>
      <c r="I239" s="312" t="s">
        <v>1829</v>
      </c>
      <c r="J239" s="1164"/>
      <c r="K239" s="1236"/>
      <c r="L239" s="273" t="str">
        <f>IF(J239&lt;0,ROUND(I239/J239,0)," ")</f>
        <v> </v>
      </c>
      <c r="O239" s="239" t="e">
        <f t="shared" si="30"/>
        <v>#VALUE!</v>
      </c>
      <c r="P239" s="239" t="e">
        <f t="shared" si="30"/>
        <v>#VALUE!</v>
      </c>
      <c r="Q239" s="239" t="e">
        <f t="shared" si="30"/>
        <v>#VALUE!</v>
      </c>
      <c r="R239" s="239" t="e">
        <f t="shared" si="30"/>
        <v>#VALUE!</v>
      </c>
      <c r="S239" s="274">
        <f>IF(ISTEXT(J239),0,ROUND(J239,0))</f>
        <v>0</v>
      </c>
    </row>
    <row r="240" spans="2:19" ht="19.5" customHeight="1">
      <c r="B240" s="232">
        <v>183</v>
      </c>
      <c r="C240" s="250"/>
      <c r="D240" s="281" t="s">
        <v>333</v>
      </c>
      <c r="E240" s="1701">
        <v>5448</v>
      </c>
      <c r="F240" s="238" t="s">
        <v>3669</v>
      </c>
      <c r="G240" s="238" t="s">
        <v>3685</v>
      </c>
      <c r="H240" s="238" t="s">
        <v>3701</v>
      </c>
      <c r="I240" s="312" t="s">
        <v>1837</v>
      </c>
      <c r="J240" s="1164"/>
      <c r="K240" s="1236"/>
      <c r="L240" s="273" t="str">
        <f>IF(J240&lt;0,ROUND(I240/J240,0)," ")</f>
        <v> </v>
      </c>
      <c r="O240" s="239" t="e">
        <f t="shared" si="30"/>
        <v>#VALUE!</v>
      </c>
      <c r="P240" s="239" t="e">
        <f t="shared" si="30"/>
        <v>#VALUE!</v>
      </c>
      <c r="Q240" s="239" t="e">
        <f t="shared" si="30"/>
        <v>#VALUE!</v>
      </c>
      <c r="R240" s="239" t="e">
        <f t="shared" si="30"/>
        <v>#VALUE!</v>
      </c>
      <c r="S240" s="274">
        <f>IF(ISTEXT(J240),0,ROUND(J240,0))</f>
        <v>0</v>
      </c>
    </row>
    <row r="241" spans="2:18" ht="19.5" customHeight="1">
      <c r="B241" s="232">
        <v>184</v>
      </c>
      <c r="C241" s="250"/>
      <c r="D241" s="281" t="s">
        <v>175</v>
      </c>
      <c r="E241" s="1701">
        <v>5445</v>
      </c>
      <c r="F241" s="238" t="s">
        <v>3671</v>
      </c>
      <c r="G241" s="238" t="s">
        <v>3687</v>
      </c>
      <c r="H241" s="238" t="s">
        <v>3703</v>
      </c>
      <c r="I241" s="312" t="s">
        <v>1831</v>
      </c>
      <c r="J241" s="1164"/>
      <c r="K241" s="1236"/>
      <c r="L241" s="296"/>
      <c r="O241" s="239" t="e">
        <f t="shared" si="30"/>
        <v>#VALUE!</v>
      </c>
      <c r="P241" s="239" t="e">
        <f t="shared" si="30"/>
        <v>#VALUE!</v>
      </c>
      <c r="Q241" s="239" t="e">
        <f t="shared" si="30"/>
        <v>#VALUE!</v>
      </c>
      <c r="R241" s="239" t="e">
        <f t="shared" si="30"/>
        <v>#VALUE!</v>
      </c>
    </row>
    <row r="242" spans="2:18" ht="19.5" customHeight="1">
      <c r="B242" s="232">
        <v>185</v>
      </c>
      <c r="C242" s="269"/>
      <c r="D242" s="314" t="s">
        <v>622</v>
      </c>
      <c r="E242" s="1698">
        <v>5443</v>
      </c>
      <c r="F242" s="238" t="s">
        <v>3673</v>
      </c>
      <c r="G242" s="238" t="s">
        <v>3689</v>
      </c>
      <c r="H242" s="238" t="s">
        <v>3705</v>
      </c>
      <c r="I242" s="312" t="s">
        <v>1827</v>
      </c>
      <c r="J242" s="1164"/>
      <c r="K242" s="1236"/>
      <c r="L242" s="296"/>
      <c r="O242" s="239" t="e">
        <f t="shared" si="30"/>
        <v>#VALUE!</v>
      </c>
      <c r="P242" s="239" t="e">
        <f t="shared" si="30"/>
        <v>#VALUE!</v>
      </c>
      <c r="Q242" s="239" t="e">
        <f t="shared" si="30"/>
        <v>#VALUE!</v>
      </c>
      <c r="R242" s="239" t="e">
        <f t="shared" si="30"/>
        <v>#VALUE!</v>
      </c>
    </row>
    <row r="243" spans="2:19" ht="19.5" customHeight="1" thickBot="1">
      <c r="B243" s="232">
        <v>186</v>
      </c>
      <c r="C243" s="306" t="s">
        <v>176</v>
      </c>
      <c r="D243" s="284"/>
      <c r="E243" s="1693">
        <v>7016</v>
      </c>
      <c r="F243" s="316" t="s">
        <v>3675</v>
      </c>
      <c r="G243" s="316" t="s">
        <v>3691</v>
      </c>
      <c r="H243" s="316" t="s">
        <v>3707</v>
      </c>
      <c r="I243" s="316" t="s">
        <v>2011</v>
      </c>
      <c r="J243" s="1165"/>
      <c r="K243" s="1237"/>
      <c r="L243" s="296"/>
      <c r="O243" s="297" t="e">
        <f>ROUND(SUM(O236:O242),0)</f>
        <v>#VALUE!</v>
      </c>
      <c r="P243" s="297" t="e">
        <f>ROUND(SUM(P236:P242),0)</f>
        <v>#VALUE!</v>
      </c>
      <c r="Q243" s="297" t="e">
        <f>ROUND(SUM(Q236:Q242),0)</f>
        <v>#VALUE!</v>
      </c>
      <c r="R243" s="297" t="e">
        <f>ROUND(SUM(R236:R242),0)</f>
        <v>#VALUE!</v>
      </c>
      <c r="S243" s="298">
        <f>ROUND(SUM(S236:S242),0)</f>
        <v>0</v>
      </c>
    </row>
    <row r="244" spans="2:12" ht="18.75">
      <c r="B244" s="232">
        <v>187</v>
      </c>
      <c r="C244" s="309" t="s">
        <v>336</v>
      </c>
      <c r="D244" s="266"/>
      <c r="E244" s="1691"/>
      <c r="F244" s="235"/>
      <c r="G244" s="235"/>
      <c r="H244" s="235"/>
      <c r="I244" s="235"/>
      <c r="J244" s="1163"/>
      <c r="K244" s="1235"/>
      <c r="L244" s="310"/>
    </row>
    <row r="245" spans="2:19" ht="19.5" customHeight="1">
      <c r="B245" s="232">
        <v>188</v>
      </c>
      <c r="C245" s="269"/>
      <c r="D245" s="266" t="s">
        <v>330</v>
      </c>
      <c r="E245" s="1722">
        <v>5461</v>
      </c>
      <c r="F245" s="238" t="s">
        <v>3757</v>
      </c>
      <c r="G245" s="238" t="s">
        <v>3773</v>
      </c>
      <c r="H245" s="238" t="s">
        <v>3789</v>
      </c>
      <c r="I245" s="312" t="s">
        <v>1853</v>
      </c>
      <c r="J245" s="313" t="s">
        <v>1273</v>
      </c>
      <c r="K245" s="1236"/>
      <c r="L245" s="273" t="str">
        <f>IF(J245&lt;0,ROUND(I245/J245,0)," ")</f>
        <v> </v>
      </c>
      <c r="O245" s="239" t="e">
        <f aca="true" t="shared" si="31" ref="O245:R251">ROUND(F245,0)</f>
        <v>#VALUE!</v>
      </c>
      <c r="P245" s="239" t="e">
        <f t="shared" si="31"/>
        <v>#VALUE!</v>
      </c>
      <c r="Q245" s="239" t="e">
        <f t="shared" si="31"/>
        <v>#VALUE!</v>
      </c>
      <c r="R245" s="239" t="e">
        <f t="shared" si="31"/>
        <v>#VALUE!</v>
      </c>
      <c r="S245" s="274">
        <f>IF(ISTEXT(J245),0,ROUND(J245,0))</f>
        <v>0</v>
      </c>
    </row>
    <row r="246" spans="2:18" ht="19.5" customHeight="1">
      <c r="B246" s="232">
        <v>189</v>
      </c>
      <c r="C246" s="269"/>
      <c r="D246" s="266" t="s">
        <v>331</v>
      </c>
      <c r="E246" s="1698">
        <v>5467</v>
      </c>
      <c r="F246" s="238" t="s">
        <v>3759</v>
      </c>
      <c r="G246" s="238" t="s">
        <v>3775</v>
      </c>
      <c r="H246" s="238" t="s">
        <v>3791</v>
      </c>
      <c r="I246" s="312" t="s">
        <v>1863</v>
      </c>
      <c r="J246" s="1163"/>
      <c r="K246" s="1236"/>
      <c r="L246" s="310"/>
      <c r="O246" s="239" t="e">
        <f t="shared" si="31"/>
        <v>#VALUE!</v>
      </c>
      <c r="P246" s="239" t="e">
        <f t="shared" si="31"/>
        <v>#VALUE!</v>
      </c>
      <c r="Q246" s="239" t="e">
        <f t="shared" si="31"/>
        <v>#VALUE!</v>
      </c>
      <c r="R246" s="239" t="e">
        <f t="shared" si="31"/>
        <v>#VALUE!</v>
      </c>
    </row>
    <row r="247" spans="2:18" ht="19.5" customHeight="1">
      <c r="B247" s="232">
        <v>190</v>
      </c>
      <c r="C247" s="269"/>
      <c r="D247" s="293" t="s">
        <v>321</v>
      </c>
      <c r="E247" s="1698">
        <v>5466</v>
      </c>
      <c r="F247" s="238" t="s">
        <v>3761</v>
      </c>
      <c r="G247" s="238" t="s">
        <v>3777</v>
      </c>
      <c r="H247" s="238" t="s">
        <v>3793</v>
      </c>
      <c r="I247" s="312" t="s">
        <v>1861</v>
      </c>
      <c r="J247" s="1163"/>
      <c r="K247" s="1236"/>
      <c r="L247" s="310"/>
      <c r="O247" s="239" t="e">
        <f t="shared" si="31"/>
        <v>#VALUE!</v>
      </c>
      <c r="P247" s="239" t="e">
        <f t="shared" si="31"/>
        <v>#VALUE!</v>
      </c>
      <c r="Q247" s="239" t="e">
        <f t="shared" si="31"/>
        <v>#VALUE!</v>
      </c>
      <c r="R247" s="239" t="e">
        <f t="shared" si="31"/>
        <v>#VALUE!</v>
      </c>
    </row>
    <row r="248" spans="2:19" ht="19.5" customHeight="1">
      <c r="B248" s="232">
        <v>191</v>
      </c>
      <c r="C248" s="269"/>
      <c r="D248" s="293" t="s">
        <v>332</v>
      </c>
      <c r="E248" s="1698">
        <v>5464</v>
      </c>
      <c r="F248" s="238" t="s">
        <v>3763</v>
      </c>
      <c r="G248" s="238" t="s">
        <v>3779</v>
      </c>
      <c r="H248" s="238" t="s">
        <v>3795</v>
      </c>
      <c r="I248" s="312" t="s">
        <v>1857</v>
      </c>
      <c r="J248" s="1164"/>
      <c r="K248" s="1236"/>
      <c r="L248" s="273" t="str">
        <f>IF(J248&lt;0,ROUND(I248/J248,0)," ")</f>
        <v> </v>
      </c>
      <c r="O248" s="239" t="e">
        <f t="shared" si="31"/>
        <v>#VALUE!</v>
      </c>
      <c r="P248" s="239" t="e">
        <f t="shared" si="31"/>
        <v>#VALUE!</v>
      </c>
      <c r="Q248" s="239" t="e">
        <f t="shared" si="31"/>
        <v>#VALUE!</v>
      </c>
      <c r="R248" s="239" t="e">
        <f t="shared" si="31"/>
        <v>#VALUE!</v>
      </c>
      <c r="S248" s="274">
        <f>IF(ISTEXT(J248),0,ROUND(J248,0))</f>
        <v>0</v>
      </c>
    </row>
    <row r="249" spans="2:19" ht="19.5" customHeight="1">
      <c r="B249" s="232">
        <v>192</v>
      </c>
      <c r="C249" s="250"/>
      <c r="D249" s="281" t="s">
        <v>333</v>
      </c>
      <c r="E249" s="1701">
        <v>5468</v>
      </c>
      <c r="F249" s="238" t="s">
        <v>3765</v>
      </c>
      <c r="G249" s="238" t="s">
        <v>3781</v>
      </c>
      <c r="H249" s="238" t="s">
        <v>3797</v>
      </c>
      <c r="I249" s="312" t="s">
        <v>1865</v>
      </c>
      <c r="J249" s="1164"/>
      <c r="K249" s="1236"/>
      <c r="L249" s="273" t="str">
        <f>IF(J249&lt;0,ROUND(I249/J249,0)," ")</f>
        <v> </v>
      </c>
      <c r="O249" s="239" t="e">
        <f t="shared" si="31"/>
        <v>#VALUE!</v>
      </c>
      <c r="P249" s="239" t="e">
        <f t="shared" si="31"/>
        <v>#VALUE!</v>
      </c>
      <c r="Q249" s="239" t="e">
        <f t="shared" si="31"/>
        <v>#VALUE!</v>
      </c>
      <c r="R249" s="239" t="e">
        <f t="shared" si="31"/>
        <v>#VALUE!</v>
      </c>
      <c r="S249" s="274">
        <f>IF(ISTEXT(J249),0,ROUND(J249,0))</f>
        <v>0</v>
      </c>
    </row>
    <row r="250" spans="2:18" ht="19.5" customHeight="1">
      <c r="B250" s="232">
        <v>193</v>
      </c>
      <c r="C250" s="250"/>
      <c r="D250" s="281" t="s">
        <v>334</v>
      </c>
      <c r="E250" s="1701">
        <v>5465</v>
      </c>
      <c r="F250" s="238" t="s">
        <v>3767</v>
      </c>
      <c r="G250" s="238" t="s">
        <v>3783</v>
      </c>
      <c r="H250" s="238" t="s">
        <v>3799</v>
      </c>
      <c r="I250" s="312" t="s">
        <v>1859</v>
      </c>
      <c r="J250" s="1164"/>
      <c r="K250" s="1236"/>
      <c r="L250" s="296"/>
      <c r="O250" s="239" t="e">
        <f t="shared" si="31"/>
        <v>#VALUE!</v>
      </c>
      <c r="P250" s="239" t="e">
        <f t="shared" si="31"/>
        <v>#VALUE!</v>
      </c>
      <c r="Q250" s="239" t="e">
        <f t="shared" si="31"/>
        <v>#VALUE!</v>
      </c>
      <c r="R250" s="239" t="e">
        <f t="shared" si="31"/>
        <v>#VALUE!</v>
      </c>
    </row>
    <row r="251" spans="2:18" ht="19.5" customHeight="1">
      <c r="B251" s="232">
        <v>194</v>
      </c>
      <c r="C251" s="269"/>
      <c r="D251" s="314" t="s">
        <v>622</v>
      </c>
      <c r="E251" s="1698">
        <v>5463</v>
      </c>
      <c r="F251" s="238" t="s">
        <v>3769</v>
      </c>
      <c r="G251" s="238" t="s">
        <v>3785</v>
      </c>
      <c r="H251" s="238" t="s">
        <v>3801</v>
      </c>
      <c r="I251" s="312" t="s">
        <v>1855</v>
      </c>
      <c r="J251" s="1164"/>
      <c r="K251" s="1236"/>
      <c r="L251" s="296"/>
      <c r="O251" s="239" t="e">
        <f t="shared" si="31"/>
        <v>#VALUE!</v>
      </c>
      <c r="P251" s="239" t="e">
        <f t="shared" si="31"/>
        <v>#VALUE!</v>
      </c>
      <c r="Q251" s="239" t="e">
        <f t="shared" si="31"/>
        <v>#VALUE!</v>
      </c>
      <c r="R251" s="239" t="e">
        <f t="shared" si="31"/>
        <v>#VALUE!</v>
      </c>
    </row>
    <row r="252" spans="2:19" ht="19.5" customHeight="1" thickBot="1">
      <c r="B252" s="232">
        <v>195</v>
      </c>
      <c r="C252" s="1682" t="s">
        <v>337</v>
      </c>
      <c r="D252" s="1345"/>
      <c r="E252" s="1735"/>
      <c r="F252" s="1612" t="s">
        <v>3771</v>
      </c>
      <c r="G252" s="1612" t="s">
        <v>3787</v>
      </c>
      <c r="H252" s="1612" t="s">
        <v>3803</v>
      </c>
      <c r="I252" s="1612" t="s">
        <v>2015</v>
      </c>
      <c r="J252" s="1683"/>
      <c r="K252" s="1243"/>
      <c r="L252" s="296"/>
      <c r="O252" s="297" t="e">
        <f>ROUND(SUM(O245:O251),0)</f>
        <v>#VALUE!</v>
      </c>
      <c r="P252" s="297" t="e">
        <f>ROUND(SUM(P245:P251),0)</f>
        <v>#VALUE!</v>
      </c>
      <c r="Q252" s="297" t="e">
        <f>ROUND(SUM(Q245:Q251),0)</f>
        <v>#VALUE!</v>
      </c>
      <c r="R252" s="297" t="e">
        <f>ROUND(SUM(R245:R251),0)</f>
        <v>#VALUE!</v>
      </c>
      <c r="S252" s="298">
        <f>ROUND(SUM(S245:S251),0)</f>
        <v>0</v>
      </c>
    </row>
    <row r="253" spans="2:12" ht="21.75" customHeight="1">
      <c r="B253" s="232">
        <v>196</v>
      </c>
      <c r="C253" s="320" t="s">
        <v>177</v>
      </c>
      <c r="D253" s="266"/>
      <c r="E253" s="1691"/>
      <c r="F253" s="288"/>
      <c r="G253" s="288"/>
      <c r="H253" s="288"/>
      <c r="I253" s="288"/>
      <c r="J253" s="1160"/>
      <c r="K253" s="1632"/>
      <c r="L253" s="290"/>
    </row>
    <row r="254" spans="2:18" ht="21.75" customHeight="1">
      <c r="B254" s="232">
        <v>197</v>
      </c>
      <c r="C254" s="269"/>
      <c r="D254" s="266" t="s">
        <v>178</v>
      </c>
      <c r="E254" s="1722">
        <v>5481</v>
      </c>
      <c r="F254" s="238" t="s">
        <v>3853</v>
      </c>
      <c r="G254" s="238" t="s">
        <v>3871</v>
      </c>
      <c r="H254" s="238" t="s">
        <v>3889</v>
      </c>
      <c r="I254" s="312" t="s">
        <v>1881</v>
      </c>
      <c r="J254" s="1171"/>
      <c r="K254" s="1236"/>
      <c r="L254" s="348"/>
      <c r="O254" s="239" t="e">
        <f aca="true" t="shared" si="32" ref="O254:R261">ROUND(F254,0)</f>
        <v>#VALUE!</v>
      </c>
      <c r="P254" s="239" t="e">
        <f t="shared" si="32"/>
        <v>#VALUE!</v>
      </c>
      <c r="Q254" s="239" t="e">
        <f t="shared" si="32"/>
        <v>#VALUE!</v>
      </c>
      <c r="R254" s="239" t="e">
        <f t="shared" si="32"/>
        <v>#VALUE!</v>
      </c>
    </row>
    <row r="255" spans="2:18" ht="21.75" customHeight="1">
      <c r="B255" s="232">
        <v>198</v>
      </c>
      <c r="C255" s="269"/>
      <c r="D255" s="266" t="s">
        <v>179</v>
      </c>
      <c r="E255" s="1698">
        <v>5482</v>
      </c>
      <c r="F255" s="238" t="s">
        <v>3855</v>
      </c>
      <c r="G255" s="238" t="s">
        <v>3873</v>
      </c>
      <c r="H255" s="238" t="s">
        <v>3891</v>
      </c>
      <c r="I255" s="312" t="s">
        <v>1883</v>
      </c>
      <c r="J255" s="1171"/>
      <c r="K255" s="1236"/>
      <c r="L255" s="348"/>
      <c r="O255" s="239" t="e">
        <f t="shared" si="32"/>
        <v>#VALUE!</v>
      </c>
      <c r="P255" s="239" t="e">
        <f t="shared" si="32"/>
        <v>#VALUE!</v>
      </c>
      <c r="Q255" s="239" t="e">
        <f t="shared" si="32"/>
        <v>#VALUE!</v>
      </c>
      <c r="R255" s="239" t="e">
        <f t="shared" si="32"/>
        <v>#VALUE!</v>
      </c>
    </row>
    <row r="256" spans="2:18" ht="21.75" customHeight="1">
      <c r="B256" s="232">
        <v>199</v>
      </c>
      <c r="C256" s="269"/>
      <c r="D256" s="293" t="s">
        <v>180</v>
      </c>
      <c r="E256" s="1698">
        <v>5483</v>
      </c>
      <c r="F256" s="238" t="s">
        <v>3857</v>
      </c>
      <c r="G256" s="238" t="s">
        <v>3875</v>
      </c>
      <c r="H256" s="238" t="s">
        <v>3893</v>
      </c>
      <c r="I256" s="312" t="s">
        <v>1885</v>
      </c>
      <c r="J256" s="1171"/>
      <c r="K256" s="1236"/>
      <c r="L256" s="348"/>
      <c r="O256" s="239" t="e">
        <f t="shared" si="32"/>
        <v>#VALUE!</v>
      </c>
      <c r="P256" s="239" t="e">
        <f t="shared" si="32"/>
        <v>#VALUE!</v>
      </c>
      <c r="Q256" s="239" t="e">
        <f t="shared" si="32"/>
        <v>#VALUE!</v>
      </c>
      <c r="R256" s="239" t="e">
        <f t="shared" si="32"/>
        <v>#VALUE!</v>
      </c>
    </row>
    <row r="257" spans="2:18" ht="21.75" customHeight="1">
      <c r="B257" s="232">
        <v>200</v>
      </c>
      <c r="C257" s="269"/>
      <c r="D257" s="293" t="s">
        <v>181</v>
      </c>
      <c r="E257" s="1698">
        <v>5484</v>
      </c>
      <c r="F257" s="238" t="s">
        <v>3859</v>
      </c>
      <c r="G257" s="238" t="s">
        <v>3877</v>
      </c>
      <c r="H257" s="238" t="s">
        <v>3895</v>
      </c>
      <c r="I257" s="312" t="s">
        <v>1887</v>
      </c>
      <c r="J257" s="1171"/>
      <c r="K257" s="1236"/>
      <c r="L257" s="348"/>
      <c r="O257" s="239" t="e">
        <f t="shared" si="32"/>
        <v>#VALUE!</v>
      </c>
      <c r="P257" s="239" t="e">
        <f t="shared" si="32"/>
        <v>#VALUE!</v>
      </c>
      <c r="Q257" s="239" t="e">
        <f t="shared" si="32"/>
        <v>#VALUE!</v>
      </c>
      <c r="R257" s="239" t="e">
        <f t="shared" si="32"/>
        <v>#VALUE!</v>
      </c>
    </row>
    <row r="258" spans="2:18" ht="21.75" customHeight="1">
      <c r="B258" s="232">
        <v>201</v>
      </c>
      <c r="C258" s="250"/>
      <c r="D258" s="281" t="s">
        <v>182</v>
      </c>
      <c r="E258" s="1701">
        <v>5485</v>
      </c>
      <c r="F258" s="238" t="s">
        <v>3861</v>
      </c>
      <c r="G258" s="238" t="s">
        <v>3879</v>
      </c>
      <c r="H258" s="238" t="s">
        <v>3897</v>
      </c>
      <c r="I258" s="312" t="s">
        <v>1889</v>
      </c>
      <c r="J258" s="1171"/>
      <c r="K258" s="1236"/>
      <c r="L258" s="348"/>
      <c r="O258" s="239" t="e">
        <f t="shared" si="32"/>
        <v>#VALUE!</v>
      </c>
      <c r="P258" s="239" t="e">
        <f t="shared" si="32"/>
        <v>#VALUE!</v>
      </c>
      <c r="Q258" s="239" t="e">
        <f t="shared" si="32"/>
        <v>#VALUE!</v>
      </c>
      <c r="R258" s="239" t="e">
        <f t="shared" si="32"/>
        <v>#VALUE!</v>
      </c>
    </row>
    <row r="259" spans="2:18" ht="21.75" customHeight="1">
      <c r="B259" s="232">
        <v>202</v>
      </c>
      <c r="C259" s="269"/>
      <c r="D259" s="293" t="s">
        <v>183</v>
      </c>
      <c r="E259" s="1698">
        <v>5486</v>
      </c>
      <c r="F259" s="238" t="s">
        <v>3863</v>
      </c>
      <c r="G259" s="238" t="s">
        <v>3881</v>
      </c>
      <c r="H259" s="238" t="s">
        <v>3899</v>
      </c>
      <c r="I259" s="312" t="s">
        <v>1891</v>
      </c>
      <c r="J259" s="1171"/>
      <c r="K259" s="1236"/>
      <c r="L259" s="348"/>
      <c r="O259" s="239" t="e">
        <f t="shared" si="32"/>
        <v>#VALUE!</v>
      </c>
      <c r="P259" s="239" t="e">
        <f t="shared" si="32"/>
        <v>#VALUE!</v>
      </c>
      <c r="Q259" s="239" t="e">
        <f t="shared" si="32"/>
        <v>#VALUE!</v>
      </c>
      <c r="R259" s="239" t="e">
        <f t="shared" si="32"/>
        <v>#VALUE!</v>
      </c>
    </row>
    <row r="260" spans="2:18" ht="21.75" customHeight="1">
      <c r="B260" s="232">
        <v>203</v>
      </c>
      <c r="C260" s="269"/>
      <c r="D260" s="294" t="s">
        <v>184</v>
      </c>
      <c r="E260" s="1698">
        <v>5487</v>
      </c>
      <c r="F260" s="238" t="s">
        <v>3865</v>
      </c>
      <c r="G260" s="238" t="s">
        <v>3883</v>
      </c>
      <c r="H260" s="238" t="s">
        <v>3901</v>
      </c>
      <c r="I260" s="312" t="s">
        <v>1893</v>
      </c>
      <c r="J260" s="1171"/>
      <c r="K260" s="1236"/>
      <c r="L260" s="348"/>
      <c r="O260" s="239" t="e">
        <f t="shared" si="32"/>
        <v>#VALUE!</v>
      </c>
      <c r="P260" s="239" t="e">
        <f t="shared" si="32"/>
        <v>#VALUE!</v>
      </c>
      <c r="Q260" s="239" t="e">
        <f t="shared" si="32"/>
        <v>#VALUE!</v>
      </c>
      <c r="R260" s="239" t="e">
        <f t="shared" si="32"/>
        <v>#VALUE!</v>
      </c>
    </row>
    <row r="261" spans="2:18" ht="21.75" customHeight="1">
      <c r="B261" s="232">
        <v>204</v>
      </c>
      <c r="C261" s="236"/>
      <c r="D261" s="281" t="s">
        <v>185</v>
      </c>
      <c r="E261" s="1701">
        <v>5488</v>
      </c>
      <c r="F261" s="238" t="s">
        <v>3867</v>
      </c>
      <c r="G261" s="238" t="s">
        <v>3885</v>
      </c>
      <c r="H261" s="238" t="s">
        <v>3903</v>
      </c>
      <c r="I261" s="312" t="s">
        <v>1895</v>
      </c>
      <c r="J261" s="1171"/>
      <c r="K261" s="1236"/>
      <c r="L261" s="348"/>
      <c r="O261" s="239" t="e">
        <f t="shared" si="32"/>
        <v>#VALUE!</v>
      </c>
      <c r="P261" s="239" t="e">
        <f t="shared" si="32"/>
        <v>#VALUE!</v>
      </c>
      <c r="Q261" s="239" t="e">
        <f t="shared" si="32"/>
        <v>#VALUE!</v>
      </c>
      <c r="R261" s="239" t="e">
        <f t="shared" si="32"/>
        <v>#VALUE!</v>
      </c>
    </row>
    <row r="262" spans="2:18" ht="21.75" customHeight="1" thickBot="1">
      <c r="B262" s="232">
        <v>205</v>
      </c>
      <c r="C262" s="282" t="s">
        <v>186</v>
      </c>
      <c r="D262" s="314"/>
      <c r="E262" s="1736">
        <v>7020</v>
      </c>
      <c r="F262" s="242" t="s">
        <v>3869</v>
      </c>
      <c r="G262" s="242" t="s">
        <v>3887</v>
      </c>
      <c r="H262" s="242" t="s">
        <v>3905</v>
      </c>
      <c r="I262" s="312" t="s">
        <v>2019</v>
      </c>
      <c r="J262" s="1171"/>
      <c r="K262" s="1237"/>
      <c r="L262" s="348"/>
      <c r="O262" s="252" t="e">
        <f>ROUND(SUM(O254+O255+O256+O257+O258+O259+O260+O261),0)</f>
        <v>#VALUE!</v>
      </c>
      <c r="P262" s="252" t="e">
        <f>ROUND(SUM(P254+P255+P256+P257+P258+P259+P260+P261),0)</f>
        <v>#VALUE!</v>
      </c>
      <c r="Q262" s="252" t="e">
        <f>ROUND(SUM(Q254+Q255+Q256+Q257+Q258+Q259+Q260+Q261),0)</f>
        <v>#VALUE!</v>
      </c>
      <c r="R262" s="252" t="e">
        <f>ROUND(SUM(R254+R255+R256+R257+R258+R259+R260+R261),0)</f>
        <v>#VALUE!</v>
      </c>
    </row>
    <row r="263" spans="2:18" ht="21.75" customHeight="1" thickBot="1">
      <c r="B263" s="232">
        <v>206</v>
      </c>
      <c r="C263" s="349" t="s">
        <v>735</v>
      </c>
      <c r="D263" s="350"/>
      <c r="E263" s="1737">
        <v>9904</v>
      </c>
      <c r="F263" s="351" t="s">
        <v>2451</v>
      </c>
      <c r="G263" s="351" t="s">
        <v>2453</v>
      </c>
      <c r="H263" s="351" t="s">
        <v>2455</v>
      </c>
      <c r="I263" s="352" t="s">
        <v>2095</v>
      </c>
      <c r="J263" s="1172"/>
      <c r="K263" s="1238"/>
      <c r="L263" s="348"/>
      <c r="O263" s="239" t="e">
        <f>ROUND(F263,0)</f>
        <v>#VALUE!</v>
      </c>
      <c r="P263" s="239" t="e">
        <f>ROUND(G263,0)</f>
        <v>#VALUE!</v>
      </c>
      <c r="Q263" s="239" t="e">
        <f>ROUND(H263,0)</f>
        <v>#VALUE!</v>
      </c>
      <c r="R263" s="239" t="e">
        <f>ROUND(I263,0)</f>
        <v>#VALUE!</v>
      </c>
    </row>
    <row r="264" spans="2:19" ht="19.5" thickBot="1">
      <c r="B264" s="232">
        <v>207</v>
      </c>
      <c r="C264" s="1576" t="s">
        <v>707</v>
      </c>
      <c r="D264" s="1577"/>
      <c r="E264" s="1738">
        <v>9902</v>
      </c>
      <c r="F264" s="1579" t="s">
        <v>2437</v>
      </c>
      <c r="G264" s="1579" t="s">
        <v>2439</v>
      </c>
      <c r="H264" s="1579" t="s">
        <v>2441</v>
      </c>
      <c r="I264" s="1579" t="s">
        <v>2091</v>
      </c>
      <c r="J264" s="1579" t="s">
        <v>2443</v>
      </c>
      <c r="K264" s="1238"/>
      <c r="L264" s="348"/>
      <c r="O264" s="252" t="e">
        <f>ROUND(SUM(O223+O243+O262+O263+O252),0)</f>
        <v>#VALUE!</v>
      </c>
      <c r="P264" s="252" t="e">
        <f>ROUND(SUM(P223+P243+P262+P263+P252),0)</f>
        <v>#VALUE!</v>
      </c>
      <c r="Q264" s="252" t="e">
        <f>ROUND(SUM(Q223+Q243+Q262+Q263+Q252),0)</f>
        <v>#VALUE!</v>
      </c>
      <c r="R264" s="252" t="e">
        <f>ROUND(SUM(R223+R243+R262+R263+R252),0)</f>
        <v>#VALUE!</v>
      </c>
      <c r="S264" s="252">
        <f>ROUND(SUM(S223+S236+S245),0)</f>
        <v>0</v>
      </c>
    </row>
    <row r="265" spans="2:19" ht="19.5" thickBot="1">
      <c r="B265" s="232">
        <v>208</v>
      </c>
      <c r="C265" s="1603" t="s">
        <v>187</v>
      </c>
      <c r="D265" s="350"/>
      <c r="E265" s="1580"/>
      <c r="F265" s="1579" t="s">
        <v>2083</v>
      </c>
      <c r="G265" s="1579" t="s">
        <v>2085</v>
      </c>
      <c r="H265" s="1579" t="s">
        <v>2087</v>
      </c>
      <c r="I265" s="352" t="s">
        <v>2021</v>
      </c>
      <c r="J265" s="352" t="s">
        <v>1277</v>
      </c>
      <c r="K265" s="1238"/>
      <c r="L265" s="356"/>
      <c r="O265" s="252" t="e">
        <f>ROUND(SUM(O147+O264),0)</f>
        <v>#VALUE!</v>
      </c>
      <c r="P265" s="252" t="e">
        <f>ROUND(SUM(P147+P264),0)</f>
        <v>#VALUE!</v>
      </c>
      <c r="Q265" s="252" t="e">
        <f>ROUND(SUM(Q147+Q264),0)</f>
        <v>#VALUE!</v>
      </c>
      <c r="R265" s="252" t="e">
        <f>ROUND(SUM(R147+R264),0)</f>
        <v>#VALUE!</v>
      </c>
      <c r="S265" s="252">
        <f>ROUND(SUM(S147+S264),0)</f>
        <v>0</v>
      </c>
    </row>
    <row r="266" spans="2:18" s="1429" customFormat="1" ht="14.25" customHeight="1">
      <c r="B266" s="1430"/>
      <c r="C266" s="360"/>
      <c r="D266" s="1425"/>
      <c r="E266" s="360"/>
      <c r="F266" s="1426"/>
      <c r="G266" s="1426"/>
      <c r="H266" s="1426"/>
      <c r="I266" s="1426"/>
      <c r="J266" s="1427"/>
      <c r="K266" s="1428"/>
      <c r="L266" s="360"/>
      <c r="O266" s="1431"/>
      <c r="P266" s="1431"/>
      <c r="Q266" s="1431"/>
      <c r="R266" s="1431"/>
    </row>
    <row r="267" spans="3:4" ht="19.5" customHeight="1">
      <c r="C267" s="207" t="s">
        <v>276</v>
      </c>
      <c r="D267" s="932" t="str">
        <f>+$D$1</f>
        <v>_C000027</v>
      </c>
    </row>
    <row r="268" spans="3:5" ht="19.5" customHeight="1">
      <c r="C268" s="207" t="s">
        <v>277</v>
      </c>
      <c r="D268" s="208" t="str">
        <f>+$D$2</f>
        <v>_M000002</v>
      </c>
      <c r="E268" s="206" t="str">
        <f>Schedule_A!$A$3</f>
        <v>NURSING FACILITY 2017 COST REPORT</v>
      </c>
    </row>
    <row r="269" spans="1:18" s="253" customFormat="1" ht="20.25" customHeight="1">
      <c r="A269" s="212" t="s">
        <v>207</v>
      </c>
      <c r="B269" s="213"/>
      <c r="C269" s="213"/>
      <c r="D269" s="213"/>
      <c r="E269" s="213"/>
      <c r="F269" s="213"/>
      <c r="G269" s="213"/>
      <c r="H269" s="213"/>
      <c r="I269" s="213"/>
      <c r="J269" s="402"/>
      <c r="K269" s="1222"/>
      <c r="L269" s="360"/>
      <c r="O269" s="254"/>
      <c r="P269" s="254"/>
      <c r="Q269" s="254"/>
      <c r="R269" s="254"/>
    </row>
    <row r="270" spans="1:18" s="253" customFormat="1" ht="10.5" customHeight="1">
      <c r="A270" s="212"/>
      <c r="B270" s="213"/>
      <c r="C270" s="213"/>
      <c r="D270" s="213"/>
      <c r="E270" s="213"/>
      <c r="F270" s="213"/>
      <c r="G270" s="213"/>
      <c r="H270" s="213"/>
      <c r="I270" s="213"/>
      <c r="J270" s="402"/>
      <c r="K270" s="1222"/>
      <c r="L270" s="360"/>
      <c r="O270" s="254"/>
      <c r="P270" s="254"/>
      <c r="Q270" s="254"/>
      <c r="R270" s="254"/>
    </row>
    <row r="271" spans="1:18" s="1609" customFormat="1" ht="20.25" customHeight="1">
      <c r="A271" s="1565" t="s">
        <v>662</v>
      </c>
      <c r="B271" s="1565"/>
      <c r="C271" s="1565"/>
      <c r="D271" s="1565"/>
      <c r="E271" s="1565"/>
      <c r="F271" s="1565"/>
      <c r="G271" s="1565"/>
      <c r="H271" s="1565"/>
      <c r="I271" s="1565"/>
      <c r="J271" s="1606"/>
      <c r="K271" s="1607"/>
      <c r="L271" s="1608"/>
      <c r="O271" s="1610"/>
      <c r="P271" s="1610"/>
      <c r="Q271" s="1610"/>
      <c r="R271" s="1610"/>
    </row>
    <row r="272" spans="2:18" s="253" customFormat="1" ht="14.25" customHeight="1" thickBot="1">
      <c r="B272" s="357"/>
      <c r="C272" s="358"/>
      <c r="D272" s="359"/>
      <c r="E272" s="360"/>
      <c r="F272" s="361"/>
      <c r="G272" s="361"/>
      <c r="H272" s="361"/>
      <c r="I272" s="361"/>
      <c r="J272" s="1117"/>
      <c r="K272" s="1244"/>
      <c r="L272" s="360"/>
      <c r="O272" s="254"/>
      <c r="P272" s="254"/>
      <c r="Q272" s="254"/>
      <c r="R272" s="254"/>
    </row>
    <row r="273" spans="2:12" ht="12" customHeight="1" thickBot="1">
      <c r="B273" s="1383"/>
      <c r="C273" s="1384"/>
      <c r="D273" s="1384"/>
      <c r="E273" s="1384"/>
      <c r="F273" s="1384"/>
      <c r="G273" s="1385"/>
      <c r="H273" s="1384"/>
      <c r="I273" s="1385"/>
      <c r="J273" s="1386"/>
      <c r="K273" s="1371"/>
      <c r="L273" s="286"/>
    </row>
    <row r="274" spans="2:12" ht="143.25" customHeight="1" thickBot="1">
      <c r="B274" s="1387" t="s">
        <v>209</v>
      </c>
      <c r="C274" s="1771" t="s">
        <v>769</v>
      </c>
      <c r="D274" s="1772"/>
      <c r="E274" s="1772"/>
      <c r="F274" s="1772"/>
      <c r="G274" s="1772"/>
      <c r="H274" s="1772"/>
      <c r="I274" s="1772"/>
      <c r="J274" s="1773"/>
      <c r="K274" s="1371"/>
      <c r="L274" s="209"/>
    </row>
    <row r="275" spans="2:12" ht="154.5" customHeight="1" thickBot="1">
      <c r="B275" s="1388" t="s">
        <v>212</v>
      </c>
      <c r="C275" s="1373" t="s">
        <v>668</v>
      </c>
      <c r="D275" s="1374"/>
      <c r="E275" s="1372"/>
      <c r="F275" s="1376"/>
      <c r="G275" s="1372"/>
      <c r="H275" s="1376" t="s">
        <v>652</v>
      </c>
      <c r="J275" s="1651" t="s">
        <v>768</v>
      </c>
      <c r="K275" s="1371"/>
      <c r="L275" s="366"/>
    </row>
    <row r="276" spans="2:12" ht="19.5" customHeight="1" thickBot="1">
      <c r="B276" s="1389">
        <v>209</v>
      </c>
      <c r="C276" s="1375" t="s">
        <v>676</v>
      </c>
      <c r="D276" s="1372"/>
      <c r="E276" s="1369"/>
      <c r="F276" s="1369"/>
      <c r="G276" s="1369"/>
      <c r="H276" s="1649"/>
      <c r="I276" s="1585"/>
      <c r="J276" s="1652" t="s">
        <v>4781</v>
      </c>
      <c r="K276" s="1371"/>
      <c r="L276" s="366"/>
    </row>
    <row r="277" spans="2:12" ht="19.5" customHeight="1" thickBot="1">
      <c r="B277" s="1389">
        <v>210</v>
      </c>
      <c r="C277" s="1399" t="s">
        <v>653</v>
      </c>
      <c r="D277" s="1372"/>
      <c r="E277" s="1377"/>
      <c r="F277" s="1367"/>
      <c r="G277" s="1377"/>
      <c r="H277" s="1650" t="s">
        <v>5155</v>
      </c>
      <c r="I277" s="1591"/>
      <c r="J277" s="1652" t="s">
        <v>4783</v>
      </c>
      <c r="K277" s="1371"/>
      <c r="L277" s="366"/>
    </row>
    <row r="278" spans="2:12" ht="19.5" customHeight="1" thickBot="1">
      <c r="B278" s="1389">
        <v>211</v>
      </c>
      <c r="C278" s="1399" t="s">
        <v>698</v>
      </c>
      <c r="D278" s="1372"/>
      <c r="E278" s="1377"/>
      <c r="F278" s="1367"/>
      <c r="G278" s="1377"/>
      <c r="H278" s="1650" t="s">
        <v>5157</v>
      </c>
      <c r="I278" s="1591"/>
      <c r="J278" s="1652" t="s">
        <v>4785</v>
      </c>
      <c r="K278" s="1371"/>
      <c r="L278" s="366"/>
    </row>
    <row r="279" spans="2:12" ht="19.5" customHeight="1" thickBot="1">
      <c r="B279" s="1389">
        <v>212</v>
      </c>
      <c r="C279" s="1400" t="s">
        <v>654</v>
      </c>
      <c r="D279" s="1372"/>
      <c r="E279" s="1377"/>
      <c r="F279" s="1367"/>
      <c r="G279" s="1377"/>
      <c r="H279" s="1650" t="s">
        <v>5159</v>
      </c>
      <c r="I279" s="1591"/>
      <c r="J279" s="1652" t="s">
        <v>4787</v>
      </c>
      <c r="K279" s="1371"/>
      <c r="L279" s="366"/>
    </row>
    <row r="280" spans="2:12" ht="19.5" customHeight="1" thickBot="1">
      <c r="B280" s="1389">
        <v>213</v>
      </c>
      <c r="C280" s="1586" t="s">
        <v>655</v>
      </c>
      <c r="D280" s="1587"/>
      <c r="E280" s="1588"/>
      <c r="F280" s="1589"/>
      <c r="G280" s="1588"/>
      <c r="H280" s="1650" t="s">
        <v>5161</v>
      </c>
      <c r="I280" s="1591"/>
      <c r="J280" s="1652" t="s">
        <v>4789</v>
      </c>
      <c r="K280" s="1371"/>
      <c r="L280" s="366"/>
    </row>
    <row r="281" spans="2:18" s="1581" customFormat="1" ht="19.5" customHeight="1" thickBot="1">
      <c r="B281" s="1389">
        <v>214</v>
      </c>
      <c r="C281" s="1654" t="s">
        <v>729</v>
      </c>
      <c r="D281" s="1655"/>
      <c r="E281" s="1656"/>
      <c r="F281" s="1658"/>
      <c r="G281" s="1648"/>
      <c r="H281" s="1585"/>
      <c r="I281" s="1590"/>
      <c r="J281" s="1659" t="s">
        <v>5291</v>
      </c>
      <c r="K281" s="1371"/>
      <c r="L281" s="1599"/>
      <c r="O281" s="1583"/>
      <c r="P281" s="1583"/>
      <c r="Q281" s="1583"/>
      <c r="R281" s="1583"/>
    </row>
    <row r="282" spans="2:18" s="1581" customFormat="1" ht="19.5" customHeight="1" thickBot="1">
      <c r="B282" s="1389">
        <v>215</v>
      </c>
      <c r="C282" s="1654" t="s">
        <v>730</v>
      </c>
      <c r="D282" s="1655"/>
      <c r="E282" s="1656"/>
      <c r="F282" s="1657"/>
      <c r="G282" s="1593" t="s">
        <v>5293</v>
      </c>
      <c r="H282" s="1594"/>
      <c r="I282" s="1592"/>
      <c r="J282" s="1595"/>
      <c r="K282" s="1371"/>
      <c r="L282" s="1599"/>
      <c r="O282" s="1583"/>
      <c r="P282" s="1583"/>
      <c r="Q282" s="1583"/>
      <c r="R282" s="1583"/>
    </row>
    <row r="283" spans="2:12" ht="12" customHeight="1">
      <c r="B283" s="1443"/>
      <c r="C283" s="1379"/>
      <c r="D283" s="1381"/>
      <c r="E283" s="1381"/>
      <c r="F283" s="1382"/>
      <c r="G283" s="1381"/>
      <c r="H283" s="1380"/>
      <c r="I283" s="1381"/>
      <c r="J283" s="1444"/>
      <c r="K283" s="1371"/>
      <c r="L283" s="366"/>
    </row>
    <row r="284" spans="2:12" ht="41.25" customHeight="1">
      <c r="B284" s="1389">
        <v>216</v>
      </c>
      <c r="C284" s="1774" t="s">
        <v>656</v>
      </c>
      <c r="D284" s="1775"/>
      <c r="E284" s="1775"/>
      <c r="F284" s="1524" t="s">
        <v>5163</v>
      </c>
      <c r="G284" s="1369"/>
      <c r="H284" s="1369"/>
      <c r="I284" s="1369"/>
      <c r="J284" s="1445"/>
      <c r="K284" s="1371"/>
      <c r="L284" s="366"/>
    </row>
    <row r="285" spans="2:12" ht="60" customHeight="1">
      <c r="B285" s="1389">
        <v>217</v>
      </c>
      <c r="C285" s="1774" t="s">
        <v>770</v>
      </c>
      <c r="D285" s="1775"/>
      <c r="E285" s="1775"/>
      <c r="F285" s="1395" t="s">
        <v>4791</v>
      </c>
      <c r="G285" s="1369"/>
      <c r="H285" s="1369"/>
      <c r="I285" s="1369"/>
      <c r="J285" s="1445"/>
      <c r="K285" s="1371"/>
      <c r="L285" s="366"/>
    </row>
    <row r="286" spans="2:12" ht="19.5" customHeight="1">
      <c r="B286" s="1389">
        <v>218</v>
      </c>
      <c r="C286" s="1370" t="s">
        <v>635</v>
      </c>
      <c r="D286" s="1368"/>
      <c r="E286" s="1378"/>
      <c r="F286" s="1395" t="s">
        <v>5153</v>
      </c>
      <c r="G286" s="1369"/>
      <c r="H286" s="1369"/>
      <c r="I286" s="1369"/>
      <c r="J286" s="1445"/>
      <c r="K286" s="1371"/>
      <c r="L286" s="366"/>
    </row>
    <row r="287" spans="2:12" ht="12" customHeight="1" thickBot="1">
      <c r="B287" s="1446"/>
      <c r="C287" s="1447"/>
      <c r="D287" s="1447"/>
      <c r="E287" s="1447"/>
      <c r="F287" s="1447"/>
      <c r="G287" s="1447"/>
      <c r="H287" s="1447"/>
      <c r="I287" s="1447"/>
      <c r="J287" s="1448"/>
      <c r="K287" s="1371"/>
      <c r="L287" s="286"/>
    </row>
    <row r="288" spans="2:18" s="1581" customFormat="1" ht="12" customHeight="1">
      <c r="B288" s="1582"/>
      <c r="C288" s="1582"/>
      <c r="D288" s="1582"/>
      <c r="E288" s="1582"/>
      <c r="F288" s="1582"/>
      <c r="G288" s="1582"/>
      <c r="H288" s="1582"/>
      <c r="I288" s="1582"/>
      <c r="J288" s="1582"/>
      <c r="K288" s="1371"/>
      <c r="L288" s="286"/>
      <c r="O288" s="1583"/>
      <c r="P288" s="1583"/>
      <c r="Q288" s="1583"/>
      <c r="R288" s="1583"/>
    </row>
    <row r="289" spans="3:4" ht="19.5" customHeight="1">
      <c r="C289" s="207" t="s">
        <v>276</v>
      </c>
      <c r="D289" s="932" t="str">
        <f>+$D$1</f>
        <v>_C000027</v>
      </c>
    </row>
    <row r="290" spans="3:5" ht="19.5" customHeight="1">
      <c r="C290" s="207" t="s">
        <v>277</v>
      </c>
      <c r="D290" s="208" t="str">
        <f>+$D$2</f>
        <v>_M000002</v>
      </c>
      <c r="E290" s="206" t="str">
        <f>Schedule_A!$A$3</f>
        <v>NURSING FACILITY 2017 COST REPORT</v>
      </c>
    </row>
    <row r="291" spans="3:5" ht="13.5" customHeight="1">
      <c r="C291" s="207"/>
      <c r="D291" s="211"/>
      <c r="E291" s="209"/>
    </row>
    <row r="292" spans="1:12" ht="15" customHeight="1">
      <c r="A292" s="212" t="s">
        <v>207</v>
      </c>
      <c r="B292" s="213"/>
      <c r="C292" s="213"/>
      <c r="D292" s="213"/>
      <c r="E292" s="213"/>
      <c r="F292" s="213"/>
      <c r="G292" s="213"/>
      <c r="H292" s="213"/>
      <c r="I292" s="213"/>
      <c r="J292" s="402"/>
      <c r="L292" s="213"/>
    </row>
    <row r="293" spans="1:18" s="1609" customFormat="1" ht="25.5" customHeight="1" thickBot="1">
      <c r="A293" s="1565" t="s">
        <v>353</v>
      </c>
      <c r="B293" s="1565"/>
      <c r="C293" s="1565"/>
      <c r="D293" s="1565"/>
      <c r="E293" s="1565"/>
      <c r="F293" s="1565"/>
      <c r="G293" s="1565"/>
      <c r="H293" s="1565"/>
      <c r="I293" s="1565"/>
      <c r="J293" s="1606"/>
      <c r="K293" s="1607"/>
      <c r="L293" s="1565"/>
      <c r="O293" s="1610"/>
      <c r="P293" s="1610"/>
      <c r="Q293" s="1610"/>
      <c r="R293" s="1610"/>
    </row>
    <row r="294" spans="1:12" ht="67.5" customHeight="1">
      <c r="A294" s="214"/>
      <c r="B294" s="257" t="s">
        <v>209</v>
      </c>
      <c r="C294" s="216"/>
      <c r="D294" s="217"/>
      <c r="E294" s="218" t="s">
        <v>477</v>
      </c>
      <c r="F294" s="218" t="s">
        <v>202</v>
      </c>
      <c r="G294" s="219" t="s">
        <v>481</v>
      </c>
      <c r="H294" s="220"/>
      <c r="I294" s="258" t="s">
        <v>210</v>
      </c>
      <c r="J294" s="1106"/>
      <c r="K294" s="1099" t="s">
        <v>211</v>
      </c>
      <c r="L294" s="259"/>
    </row>
    <row r="295" spans="1:12" ht="15.75">
      <c r="A295" s="214"/>
      <c r="B295" s="222" t="s">
        <v>212</v>
      </c>
      <c r="C295" s="223" t="s">
        <v>477</v>
      </c>
      <c r="D295" s="224"/>
      <c r="E295" s="225" t="s">
        <v>213</v>
      </c>
      <c r="F295" s="225" t="s">
        <v>214</v>
      </c>
      <c r="G295" s="225" t="s">
        <v>484</v>
      </c>
      <c r="H295" s="225" t="s">
        <v>485</v>
      </c>
      <c r="I295" s="261" t="s">
        <v>202</v>
      </c>
      <c r="J295" s="1107" t="s">
        <v>153</v>
      </c>
      <c r="K295" s="261"/>
      <c r="L295" s="262"/>
    </row>
    <row r="296" spans="1:12" ht="15" customHeight="1">
      <c r="A296" s="214"/>
      <c r="B296" s="227"/>
      <c r="C296" s="228"/>
      <c r="D296" s="229"/>
      <c r="E296" s="230" t="s">
        <v>486</v>
      </c>
      <c r="F296" s="230" t="s">
        <v>487</v>
      </c>
      <c r="G296" s="230" t="s">
        <v>488</v>
      </c>
      <c r="H296" s="230" t="s">
        <v>489</v>
      </c>
      <c r="I296" s="263" t="s">
        <v>490</v>
      </c>
      <c r="J296" s="1108" t="s">
        <v>491</v>
      </c>
      <c r="K296" s="263" t="s">
        <v>492</v>
      </c>
      <c r="L296" s="264"/>
    </row>
    <row r="297" spans="2:12" ht="15" customHeight="1">
      <c r="B297" s="232">
        <v>219</v>
      </c>
      <c r="C297" s="320" t="s">
        <v>354</v>
      </c>
      <c r="D297" s="266"/>
      <c r="E297" s="288"/>
      <c r="F297" s="288"/>
      <c r="G297" s="288"/>
      <c r="H297" s="288"/>
      <c r="I297" s="289"/>
      <c r="J297" s="1110"/>
      <c r="K297" s="1232"/>
      <c r="L297" s="290"/>
    </row>
    <row r="298" spans="2:19" ht="18" customHeight="1">
      <c r="B298" s="232">
        <v>220</v>
      </c>
      <c r="C298" s="269"/>
      <c r="D298" s="266" t="s">
        <v>330</v>
      </c>
      <c r="E298" s="311">
        <v>6221</v>
      </c>
      <c r="F298" s="270" t="s">
        <v>3907</v>
      </c>
      <c r="G298" s="270" t="s">
        <v>3921</v>
      </c>
      <c r="H298" s="270" t="s">
        <v>3935</v>
      </c>
      <c r="I298" s="353" t="s">
        <v>1901</v>
      </c>
      <c r="J298" s="313" t="s">
        <v>1211</v>
      </c>
      <c r="K298" s="1236"/>
      <c r="L298" s="273" t="str">
        <f>IF(J298&lt;0,ROUND(I298/J298,0)," ")</f>
        <v> </v>
      </c>
      <c r="O298" s="239" t="e">
        <f aca="true" t="shared" si="33" ref="O298:R303">ROUND(F298,0)</f>
        <v>#VALUE!</v>
      </c>
      <c r="P298" s="239" t="e">
        <f t="shared" si="33"/>
        <v>#VALUE!</v>
      </c>
      <c r="Q298" s="239" t="e">
        <f t="shared" si="33"/>
        <v>#VALUE!</v>
      </c>
      <c r="R298" s="239" t="e">
        <f t="shared" si="33"/>
        <v>#VALUE!</v>
      </c>
      <c r="S298" s="274">
        <f>IF(ISTEXT(J298),0,ROUND(J298,0))</f>
        <v>0</v>
      </c>
    </row>
    <row r="299" spans="2:18" ht="18" customHeight="1">
      <c r="B299" s="232">
        <v>221</v>
      </c>
      <c r="C299" s="269"/>
      <c r="D299" s="266" t="s">
        <v>331</v>
      </c>
      <c r="E299" s="237">
        <v>6222</v>
      </c>
      <c r="F299" s="270" t="s">
        <v>3909</v>
      </c>
      <c r="G299" s="270" t="s">
        <v>3923</v>
      </c>
      <c r="H299" s="270" t="s">
        <v>3937</v>
      </c>
      <c r="I299" s="353" t="s">
        <v>1903</v>
      </c>
      <c r="J299" s="1113"/>
      <c r="K299" s="1245"/>
      <c r="L299" s="296"/>
      <c r="O299" s="239" t="e">
        <f t="shared" si="33"/>
        <v>#VALUE!</v>
      </c>
      <c r="P299" s="239" t="e">
        <f t="shared" si="33"/>
        <v>#VALUE!</v>
      </c>
      <c r="Q299" s="239" t="e">
        <f t="shared" si="33"/>
        <v>#VALUE!</v>
      </c>
      <c r="R299" s="239" t="e">
        <f t="shared" si="33"/>
        <v>#VALUE!</v>
      </c>
    </row>
    <row r="300" spans="2:18" ht="18" customHeight="1">
      <c r="B300" s="232">
        <v>222</v>
      </c>
      <c r="C300" s="269"/>
      <c r="D300" s="293" t="s">
        <v>321</v>
      </c>
      <c r="E300" s="237">
        <v>6223</v>
      </c>
      <c r="F300" s="238" t="s">
        <v>3911</v>
      </c>
      <c r="G300" s="238" t="s">
        <v>3925</v>
      </c>
      <c r="H300" s="238" t="s">
        <v>3939</v>
      </c>
      <c r="I300" s="312" t="s">
        <v>1905</v>
      </c>
      <c r="J300" s="1113"/>
      <c r="K300" s="1245"/>
      <c r="L300" s="296"/>
      <c r="O300" s="239" t="e">
        <f t="shared" si="33"/>
        <v>#VALUE!</v>
      </c>
      <c r="P300" s="239" t="e">
        <f t="shared" si="33"/>
        <v>#VALUE!</v>
      </c>
      <c r="Q300" s="239" t="e">
        <f t="shared" si="33"/>
        <v>#VALUE!</v>
      </c>
      <c r="R300" s="239" t="e">
        <f t="shared" si="33"/>
        <v>#VALUE!</v>
      </c>
    </row>
    <row r="301" spans="2:19" ht="18" customHeight="1">
      <c r="B301" s="232">
        <v>223</v>
      </c>
      <c r="C301" s="269"/>
      <c r="D301" s="293" t="s">
        <v>332</v>
      </c>
      <c r="E301" s="237">
        <v>6225</v>
      </c>
      <c r="F301" s="238" t="s">
        <v>3913</v>
      </c>
      <c r="G301" s="238" t="s">
        <v>3927</v>
      </c>
      <c r="H301" s="238" t="s">
        <v>3941</v>
      </c>
      <c r="I301" s="312" t="s">
        <v>1909</v>
      </c>
      <c r="J301" s="1113"/>
      <c r="K301" s="1245"/>
      <c r="L301" s="273" t="str">
        <f>IF(J301&lt;0,ROUND(I301/J301,0)," ")</f>
        <v> </v>
      </c>
      <c r="O301" s="239" t="e">
        <f t="shared" si="33"/>
        <v>#VALUE!</v>
      </c>
      <c r="P301" s="239" t="e">
        <f t="shared" si="33"/>
        <v>#VALUE!</v>
      </c>
      <c r="Q301" s="239" t="e">
        <f t="shared" si="33"/>
        <v>#VALUE!</v>
      </c>
      <c r="R301" s="239" t="e">
        <f t="shared" si="33"/>
        <v>#VALUE!</v>
      </c>
      <c r="S301" s="274">
        <f>IF(ISTEXT(J301),0,ROUND(J301,0))</f>
        <v>0</v>
      </c>
    </row>
    <row r="302" spans="2:19" ht="18" customHeight="1">
      <c r="B302" s="232">
        <v>224</v>
      </c>
      <c r="C302" s="250"/>
      <c r="D302" s="241" t="s">
        <v>334</v>
      </c>
      <c r="E302" s="301">
        <v>6226</v>
      </c>
      <c r="F302" s="238" t="s">
        <v>3915</v>
      </c>
      <c r="G302" s="238" t="s">
        <v>3929</v>
      </c>
      <c r="H302" s="238" t="s">
        <v>3943</v>
      </c>
      <c r="I302" s="312" t="s">
        <v>1911</v>
      </c>
      <c r="J302" s="1113"/>
      <c r="K302" s="1245"/>
      <c r="L302" s="273" t="str">
        <f>IF(J302&lt;0,ROUND(I302/J302,0)," ")</f>
        <v> </v>
      </c>
      <c r="O302" s="239" t="e">
        <f t="shared" si="33"/>
        <v>#VALUE!</v>
      </c>
      <c r="P302" s="239" t="e">
        <f t="shared" si="33"/>
        <v>#VALUE!</v>
      </c>
      <c r="Q302" s="239" t="e">
        <f t="shared" si="33"/>
        <v>#VALUE!</v>
      </c>
      <c r="R302" s="239" t="e">
        <f t="shared" si="33"/>
        <v>#VALUE!</v>
      </c>
      <c r="S302" s="274">
        <f>IF(ISTEXT(J302),0,ROUND(J302,0))</f>
        <v>0</v>
      </c>
    </row>
    <row r="303" spans="2:18" ht="18" customHeight="1">
      <c r="B303" s="232">
        <v>225</v>
      </c>
      <c r="C303" s="269"/>
      <c r="D303" s="314" t="s">
        <v>622</v>
      </c>
      <c r="E303" s="237">
        <v>6224</v>
      </c>
      <c r="F303" s="270" t="s">
        <v>3917</v>
      </c>
      <c r="G303" s="270" t="s">
        <v>3931</v>
      </c>
      <c r="H303" s="270" t="s">
        <v>3945</v>
      </c>
      <c r="I303" s="353" t="s">
        <v>1907</v>
      </c>
      <c r="J303" s="1113"/>
      <c r="K303" s="1245"/>
      <c r="L303" s="296"/>
      <c r="O303" s="239" t="e">
        <f t="shared" si="33"/>
        <v>#VALUE!</v>
      </c>
      <c r="P303" s="239" t="e">
        <f t="shared" si="33"/>
        <v>#VALUE!</v>
      </c>
      <c r="Q303" s="239" t="e">
        <f t="shared" si="33"/>
        <v>#VALUE!</v>
      </c>
      <c r="R303" s="239" t="e">
        <f t="shared" si="33"/>
        <v>#VALUE!</v>
      </c>
    </row>
    <row r="304" spans="2:19" ht="18" customHeight="1" thickBot="1">
      <c r="B304" s="232">
        <v>226</v>
      </c>
      <c r="C304" s="306" t="s">
        <v>355</v>
      </c>
      <c r="D304" s="284"/>
      <c r="E304" s="315"/>
      <c r="F304" s="285" t="s">
        <v>3919</v>
      </c>
      <c r="G304" s="285" t="s">
        <v>3933</v>
      </c>
      <c r="H304" s="285" t="s">
        <v>3947</v>
      </c>
      <c r="I304" s="354" t="s">
        <v>1913</v>
      </c>
      <c r="J304" s="1114"/>
      <c r="K304" s="1246"/>
      <c r="L304" s="296"/>
      <c r="O304" s="297" t="e">
        <f>ROUND(SUM(O298:O303),0)</f>
        <v>#VALUE!</v>
      </c>
      <c r="P304" s="297" t="e">
        <f>ROUND(SUM(P298:P303),0)</f>
        <v>#VALUE!</v>
      </c>
      <c r="Q304" s="297" t="e">
        <f>ROUND(SUM(Q298:Q303),0)</f>
        <v>#VALUE!</v>
      </c>
      <c r="R304" s="297" t="e">
        <f>ROUND(SUM(R298:R303),0)</f>
        <v>#VALUE!</v>
      </c>
      <c r="S304" s="298">
        <f>ROUND(SUM(S298:S303),0)</f>
        <v>0</v>
      </c>
    </row>
    <row r="305" spans="2:12" ht="15" customHeight="1">
      <c r="B305" s="232">
        <v>227</v>
      </c>
      <c r="C305" s="368" t="s">
        <v>356</v>
      </c>
      <c r="D305" s="266"/>
      <c r="E305" s="288"/>
      <c r="F305" s="288"/>
      <c r="G305" s="288"/>
      <c r="H305" s="288"/>
      <c r="I305" s="289"/>
      <c r="J305" s="1112"/>
      <c r="K305" s="1247"/>
      <c r="L305" s="296"/>
    </row>
    <row r="306" spans="2:19" ht="18" customHeight="1">
      <c r="B306" s="232">
        <v>228</v>
      </c>
      <c r="C306" s="269"/>
      <c r="D306" s="266" t="s">
        <v>330</v>
      </c>
      <c r="E306" s="311">
        <v>6241</v>
      </c>
      <c r="F306" s="270" t="s">
        <v>3949</v>
      </c>
      <c r="G306" s="270" t="s">
        <v>3963</v>
      </c>
      <c r="H306" s="270" t="s">
        <v>3977</v>
      </c>
      <c r="I306" s="353" t="s">
        <v>1915</v>
      </c>
      <c r="J306" s="313" t="s">
        <v>1213</v>
      </c>
      <c r="K306" s="1248"/>
      <c r="L306" s="273" t="str">
        <f>IF(J306&lt;0,ROUND(I306/J306,0)," ")</f>
        <v> </v>
      </c>
      <c r="O306" s="239" t="e">
        <f aca="true" t="shared" si="34" ref="O306:R311">ROUND(F306,0)</f>
        <v>#VALUE!</v>
      </c>
      <c r="P306" s="239" t="e">
        <f t="shared" si="34"/>
        <v>#VALUE!</v>
      </c>
      <c r="Q306" s="239" t="e">
        <f t="shared" si="34"/>
        <v>#VALUE!</v>
      </c>
      <c r="R306" s="239" t="e">
        <f t="shared" si="34"/>
        <v>#VALUE!</v>
      </c>
      <c r="S306" s="274">
        <f>IF(ISTEXT(J306),0,ROUND(J306,0))</f>
        <v>0</v>
      </c>
    </row>
    <row r="307" spans="2:18" ht="18" customHeight="1">
      <c r="B307" s="232">
        <v>229</v>
      </c>
      <c r="C307" s="269"/>
      <c r="D307" s="266" t="s">
        <v>331</v>
      </c>
      <c r="E307" s="237">
        <v>6242</v>
      </c>
      <c r="F307" s="270" t="s">
        <v>3951</v>
      </c>
      <c r="G307" s="270" t="s">
        <v>3965</v>
      </c>
      <c r="H307" s="270" t="s">
        <v>3979</v>
      </c>
      <c r="I307" s="353" t="s">
        <v>1917</v>
      </c>
      <c r="J307" s="1113"/>
      <c r="K307" s="1236"/>
      <c r="L307" s="296"/>
      <c r="O307" s="239" t="e">
        <f t="shared" si="34"/>
        <v>#VALUE!</v>
      </c>
      <c r="P307" s="239" t="e">
        <f t="shared" si="34"/>
        <v>#VALUE!</v>
      </c>
      <c r="Q307" s="239" t="e">
        <f t="shared" si="34"/>
        <v>#VALUE!</v>
      </c>
      <c r="R307" s="239" t="e">
        <f t="shared" si="34"/>
        <v>#VALUE!</v>
      </c>
    </row>
    <row r="308" spans="2:18" ht="18" customHeight="1">
      <c r="B308" s="232">
        <v>230</v>
      </c>
      <c r="C308" s="240"/>
      <c r="D308" s="293" t="s">
        <v>321</v>
      </c>
      <c r="E308" s="237">
        <v>6243</v>
      </c>
      <c r="F308" s="238" t="s">
        <v>3953</v>
      </c>
      <c r="G308" s="238" t="s">
        <v>3967</v>
      </c>
      <c r="H308" s="238" t="s">
        <v>3981</v>
      </c>
      <c r="I308" s="312" t="s">
        <v>1919</v>
      </c>
      <c r="J308" s="1113"/>
      <c r="K308" s="1236"/>
      <c r="L308" s="296"/>
      <c r="O308" s="239" t="e">
        <f t="shared" si="34"/>
        <v>#VALUE!</v>
      </c>
      <c r="P308" s="239" t="e">
        <f t="shared" si="34"/>
        <v>#VALUE!</v>
      </c>
      <c r="Q308" s="239" t="e">
        <f t="shared" si="34"/>
        <v>#VALUE!</v>
      </c>
      <c r="R308" s="239" t="e">
        <f t="shared" si="34"/>
        <v>#VALUE!</v>
      </c>
    </row>
    <row r="309" spans="2:19" ht="18" customHeight="1">
      <c r="B309" s="232">
        <v>231</v>
      </c>
      <c r="C309" s="240"/>
      <c r="D309" s="293" t="s">
        <v>332</v>
      </c>
      <c r="E309" s="237">
        <v>6245</v>
      </c>
      <c r="F309" s="238" t="s">
        <v>3955</v>
      </c>
      <c r="G309" s="238" t="s">
        <v>3969</v>
      </c>
      <c r="H309" s="238" t="s">
        <v>3983</v>
      </c>
      <c r="I309" s="312" t="s">
        <v>1923</v>
      </c>
      <c r="J309" s="1113"/>
      <c r="K309" s="1236"/>
      <c r="L309" s="273" t="str">
        <f>IF(J309&lt;0,ROUND(I309/J309,0)," ")</f>
        <v> </v>
      </c>
      <c r="O309" s="239" t="e">
        <f t="shared" si="34"/>
        <v>#VALUE!</v>
      </c>
      <c r="P309" s="239" t="e">
        <f t="shared" si="34"/>
        <v>#VALUE!</v>
      </c>
      <c r="Q309" s="239" t="e">
        <f t="shared" si="34"/>
        <v>#VALUE!</v>
      </c>
      <c r="R309" s="239" t="e">
        <f t="shared" si="34"/>
        <v>#VALUE!</v>
      </c>
      <c r="S309" s="274">
        <f>IF(ISTEXT(J309),0,ROUND(J309,0))</f>
        <v>0</v>
      </c>
    </row>
    <row r="310" spans="2:19" ht="18" customHeight="1">
      <c r="B310" s="232">
        <v>232</v>
      </c>
      <c r="C310" s="250"/>
      <c r="D310" s="241" t="s">
        <v>334</v>
      </c>
      <c r="E310" s="301">
        <v>6246</v>
      </c>
      <c r="F310" s="238" t="s">
        <v>3957</v>
      </c>
      <c r="G310" s="238" t="s">
        <v>3971</v>
      </c>
      <c r="H310" s="238" t="s">
        <v>3985</v>
      </c>
      <c r="I310" s="312" t="s">
        <v>1925</v>
      </c>
      <c r="J310" s="1113"/>
      <c r="K310" s="1236"/>
      <c r="L310" s="273" t="str">
        <f>IF(J310&lt;0,ROUND(I310/J310,0)," ")</f>
        <v> </v>
      </c>
      <c r="O310" s="239" t="e">
        <f t="shared" si="34"/>
        <v>#VALUE!</v>
      </c>
      <c r="P310" s="239" t="e">
        <f t="shared" si="34"/>
        <v>#VALUE!</v>
      </c>
      <c r="Q310" s="239" t="e">
        <f t="shared" si="34"/>
        <v>#VALUE!</v>
      </c>
      <c r="R310" s="239" t="e">
        <f t="shared" si="34"/>
        <v>#VALUE!</v>
      </c>
      <c r="S310" s="274">
        <f>IF(ISTEXT(J310),0,ROUND(J310,0))</f>
        <v>0</v>
      </c>
    </row>
    <row r="311" spans="2:18" ht="18" customHeight="1">
      <c r="B311" s="232">
        <v>233</v>
      </c>
      <c r="C311" s="269"/>
      <c r="D311" s="314" t="s">
        <v>674</v>
      </c>
      <c r="E311" s="237">
        <v>6244</v>
      </c>
      <c r="F311" s="270" t="s">
        <v>3959</v>
      </c>
      <c r="G311" s="270" t="s">
        <v>3973</v>
      </c>
      <c r="H311" s="270" t="s">
        <v>3987</v>
      </c>
      <c r="I311" s="353" t="s">
        <v>1921</v>
      </c>
      <c r="J311" s="1113"/>
      <c r="K311" s="1236"/>
      <c r="L311" s="296"/>
      <c r="O311" s="239" t="e">
        <f t="shared" si="34"/>
        <v>#VALUE!</v>
      </c>
      <c r="P311" s="239" t="e">
        <f t="shared" si="34"/>
        <v>#VALUE!</v>
      </c>
      <c r="Q311" s="239" t="e">
        <f t="shared" si="34"/>
        <v>#VALUE!</v>
      </c>
      <c r="R311" s="239" t="e">
        <f t="shared" si="34"/>
        <v>#VALUE!</v>
      </c>
    </row>
    <row r="312" spans="2:19" ht="18" customHeight="1" thickBot="1">
      <c r="B312" s="232">
        <v>234</v>
      </c>
      <c r="C312" s="306" t="s">
        <v>357</v>
      </c>
      <c r="D312" s="284"/>
      <c r="E312" s="315"/>
      <c r="F312" s="285" t="s">
        <v>3961</v>
      </c>
      <c r="G312" s="285" t="s">
        <v>3975</v>
      </c>
      <c r="H312" s="285" t="s">
        <v>3989</v>
      </c>
      <c r="I312" s="354" t="s">
        <v>1927</v>
      </c>
      <c r="J312" s="1114"/>
      <c r="K312" s="1237"/>
      <c r="L312" s="296"/>
      <c r="O312" s="297" t="e">
        <f>ROUND(SUM(O306:O311),0)</f>
        <v>#VALUE!</v>
      </c>
      <c r="P312" s="297" t="e">
        <f>ROUND(SUM(P306:P311),0)</f>
        <v>#VALUE!</v>
      </c>
      <c r="Q312" s="297" t="e">
        <f>ROUND(SUM(Q306:Q311),0)</f>
        <v>#VALUE!</v>
      </c>
      <c r="R312" s="297" t="e">
        <f>ROUND(SUM(R306:R311),0)</f>
        <v>#VALUE!</v>
      </c>
      <c r="S312" s="298">
        <f>ROUND(SUM(S306:S311),0)</f>
        <v>0</v>
      </c>
    </row>
    <row r="313" spans="2:12" ht="15" customHeight="1">
      <c r="B313" s="232">
        <v>235</v>
      </c>
      <c r="C313" s="368" t="s">
        <v>358</v>
      </c>
      <c r="D313" s="266"/>
      <c r="E313" s="288"/>
      <c r="F313" s="288"/>
      <c r="G313" s="288"/>
      <c r="H313" s="288"/>
      <c r="I313" s="289"/>
      <c r="J313" s="1112"/>
      <c r="K313" s="1249"/>
      <c r="L313" s="296"/>
    </row>
    <row r="314" spans="2:19" ht="18" customHeight="1">
      <c r="B314" s="232">
        <v>236</v>
      </c>
      <c r="C314" s="269"/>
      <c r="D314" s="266" t="s">
        <v>330</v>
      </c>
      <c r="E314" s="311">
        <v>6281</v>
      </c>
      <c r="F314" s="270" t="s">
        <v>3991</v>
      </c>
      <c r="G314" s="270" t="s">
        <v>4005</v>
      </c>
      <c r="H314" s="270" t="s">
        <v>4019</v>
      </c>
      <c r="I314" s="353" t="s">
        <v>1929</v>
      </c>
      <c r="J314" s="313" t="s">
        <v>1209</v>
      </c>
      <c r="K314" s="1236"/>
      <c r="L314" s="273" t="str">
        <f>IF(J314&lt;0,ROUND(I314/J314,0)," ")</f>
        <v> </v>
      </c>
      <c r="O314" s="239" t="e">
        <f aca="true" t="shared" si="35" ref="O314:R319">ROUND(F314,0)</f>
        <v>#VALUE!</v>
      </c>
      <c r="P314" s="239" t="e">
        <f t="shared" si="35"/>
        <v>#VALUE!</v>
      </c>
      <c r="Q314" s="239" t="e">
        <f t="shared" si="35"/>
        <v>#VALUE!</v>
      </c>
      <c r="R314" s="239" t="e">
        <f t="shared" si="35"/>
        <v>#VALUE!</v>
      </c>
      <c r="S314" s="274">
        <f>IF(ISTEXT(J314),0,ROUND(J314,0))</f>
        <v>0</v>
      </c>
    </row>
    <row r="315" spans="2:18" ht="18" customHeight="1">
      <c r="B315" s="232">
        <v>237</v>
      </c>
      <c r="C315" s="269"/>
      <c r="D315" s="266" t="s">
        <v>331</v>
      </c>
      <c r="E315" s="237">
        <v>6282</v>
      </c>
      <c r="F315" s="270" t="s">
        <v>3993</v>
      </c>
      <c r="G315" s="270" t="s">
        <v>4007</v>
      </c>
      <c r="H315" s="270" t="s">
        <v>4021</v>
      </c>
      <c r="I315" s="353" t="s">
        <v>1931</v>
      </c>
      <c r="J315" s="1113"/>
      <c r="K315" s="1236"/>
      <c r="L315" s="296"/>
      <c r="O315" s="239" t="e">
        <f t="shared" si="35"/>
        <v>#VALUE!</v>
      </c>
      <c r="P315" s="239" t="e">
        <f t="shared" si="35"/>
        <v>#VALUE!</v>
      </c>
      <c r="Q315" s="239" t="e">
        <f t="shared" si="35"/>
        <v>#VALUE!</v>
      </c>
      <c r="R315" s="239" t="e">
        <f t="shared" si="35"/>
        <v>#VALUE!</v>
      </c>
    </row>
    <row r="316" spans="2:18" ht="18" customHeight="1">
      <c r="B316" s="232">
        <v>238</v>
      </c>
      <c r="C316" s="240"/>
      <c r="D316" s="293" t="s">
        <v>321</v>
      </c>
      <c r="E316" s="237">
        <v>6283</v>
      </c>
      <c r="F316" s="238" t="s">
        <v>3995</v>
      </c>
      <c r="G316" s="238" t="s">
        <v>4009</v>
      </c>
      <c r="H316" s="238" t="s">
        <v>4023</v>
      </c>
      <c r="I316" s="312" t="s">
        <v>1933</v>
      </c>
      <c r="J316" s="1113"/>
      <c r="K316" s="1236"/>
      <c r="L316" s="296"/>
      <c r="O316" s="239" t="e">
        <f t="shared" si="35"/>
        <v>#VALUE!</v>
      </c>
      <c r="P316" s="239" t="e">
        <f t="shared" si="35"/>
        <v>#VALUE!</v>
      </c>
      <c r="Q316" s="239" t="e">
        <f t="shared" si="35"/>
        <v>#VALUE!</v>
      </c>
      <c r="R316" s="239" t="e">
        <f t="shared" si="35"/>
        <v>#VALUE!</v>
      </c>
    </row>
    <row r="317" spans="2:19" ht="18" customHeight="1">
      <c r="B317" s="232">
        <v>239</v>
      </c>
      <c r="C317" s="240"/>
      <c r="D317" s="293" t="s">
        <v>332</v>
      </c>
      <c r="E317" s="237">
        <v>6285</v>
      </c>
      <c r="F317" s="238" t="s">
        <v>3997</v>
      </c>
      <c r="G317" s="238" t="s">
        <v>4011</v>
      </c>
      <c r="H317" s="238" t="s">
        <v>4025</v>
      </c>
      <c r="I317" s="312" t="s">
        <v>1937</v>
      </c>
      <c r="J317" s="1113"/>
      <c r="K317" s="1236"/>
      <c r="L317" s="273" t="str">
        <f>IF(J317&lt;0,ROUND(I317/J317,0)," ")</f>
        <v> </v>
      </c>
      <c r="O317" s="239" t="e">
        <f t="shared" si="35"/>
        <v>#VALUE!</v>
      </c>
      <c r="P317" s="239" t="e">
        <f t="shared" si="35"/>
        <v>#VALUE!</v>
      </c>
      <c r="Q317" s="239" t="e">
        <f t="shared" si="35"/>
        <v>#VALUE!</v>
      </c>
      <c r="R317" s="239" t="e">
        <f t="shared" si="35"/>
        <v>#VALUE!</v>
      </c>
      <c r="S317" s="274">
        <f>IF(ISTEXT(J317),0,ROUND(J317,0))</f>
        <v>0</v>
      </c>
    </row>
    <row r="318" spans="2:19" ht="18" customHeight="1">
      <c r="B318" s="232">
        <v>240</v>
      </c>
      <c r="C318" s="250"/>
      <c r="D318" s="241" t="s">
        <v>334</v>
      </c>
      <c r="E318" s="301">
        <v>6286</v>
      </c>
      <c r="F318" s="238" t="s">
        <v>3999</v>
      </c>
      <c r="G318" s="238" t="s">
        <v>4013</v>
      </c>
      <c r="H318" s="238" t="s">
        <v>4027</v>
      </c>
      <c r="I318" s="312" t="s">
        <v>1939</v>
      </c>
      <c r="J318" s="1113"/>
      <c r="K318" s="1236"/>
      <c r="L318" s="273" t="str">
        <f>IF(J318&lt;0,ROUND(I318/J318,0)," ")</f>
        <v> </v>
      </c>
      <c r="O318" s="239" t="e">
        <f t="shared" si="35"/>
        <v>#VALUE!</v>
      </c>
      <c r="P318" s="239" t="e">
        <f t="shared" si="35"/>
        <v>#VALUE!</v>
      </c>
      <c r="Q318" s="239" t="e">
        <f t="shared" si="35"/>
        <v>#VALUE!</v>
      </c>
      <c r="R318" s="239" t="e">
        <f t="shared" si="35"/>
        <v>#VALUE!</v>
      </c>
      <c r="S318" s="274">
        <f>IF(ISTEXT(J318),0,ROUND(J318,0))</f>
        <v>0</v>
      </c>
    </row>
    <row r="319" spans="2:18" ht="18" customHeight="1">
      <c r="B319" s="232">
        <v>241</v>
      </c>
      <c r="C319" s="269"/>
      <c r="D319" s="314" t="s">
        <v>674</v>
      </c>
      <c r="E319" s="237">
        <v>6284</v>
      </c>
      <c r="F319" s="270" t="s">
        <v>4001</v>
      </c>
      <c r="G319" s="270" t="s">
        <v>4015</v>
      </c>
      <c r="H319" s="270" t="s">
        <v>4029</v>
      </c>
      <c r="I319" s="353" t="s">
        <v>1935</v>
      </c>
      <c r="J319" s="1113"/>
      <c r="K319" s="1236"/>
      <c r="L319" s="296"/>
      <c r="O319" s="239" t="e">
        <f t="shared" si="35"/>
        <v>#VALUE!</v>
      </c>
      <c r="P319" s="239" t="e">
        <f t="shared" si="35"/>
        <v>#VALUE!</v>
      </c>
      <c r="Q319" s="239" t="e">
        <f t="shared" si="35"/>
        <v>#VALUE!</v>
      </c>
      <c r="R319" s="239" t="e">
        <f t="shared" si="35"/>
        <v>#VALUE!</v>
      </c>
    </row>
    <row r="320" spans="2:19" ht="18" customHeight="1" thickBot="1">
      <c r="B320" s="232">
        <v>242</v>
      </c>
      <c r="C320" s="306" t="s">
        <v>359</v>
      </c>
      <c r="D320" s="284"/>
      <c r="E320" s="315"/>
      <c r="F320" s="285" t="s">
        <v>4003</v>
      </c>
      <c r="G320" s="285" t="s">
        <v>4017</v>
      </c>
      <c r="H320" s="285" t="s">
        <v>4031</v>
      </c>
      <c r="I320" s="354" t="s">
        <v>1941</v>
      </c>
      <c r="J320" s="1114"/>
      <c r="K320" s="1237"/>
      <c r="L320" s="296"/>
      <c r="O320" s="297" t="e">
        <f>ROUND(SUM(O314:O319),0)</f>
        <v>#VALUE!</v>
      </c>
      <c r="P320" s="297" t="e">
        <f>ROUND(SUM(P314:P319),0)</f>
        <v>#VALUE!</v>
      </c>
      <c r="Q320" s="297" t="e">
        <f>ROUND(SUM(Q314:Q319),0)</f>
        <v>#VALUE!</v>
      </c>
      <c r="R320" s="297" t="e">
        <f>ROUND(SUM(R314:R319),0)</f>
        <v>#VALUE!</v>
      </c>
      <c r="S320" s="298">
        <f>ROUND(SUM(S314:S319),0)</f>
        <v>0</v>
      </c>
    </row>
    <row r="321" spans="2:12" ht="15" customHeight="1">
      <c r="B321" s="232">
        <v>243</v>
      </c>
      <c r="C321" s="369" t="s">
        <v>360</v>
      </c>
      <c r="D321" s="266"/>
      <c r="E321" s="288"/>
      <c r="F321" s="288"/>
      <c r="G321" s="288"/>
      <c r="H321" s="288"/>
      <c r="I321" s="289"/>
      <c r="J321" s="1112"/>
      <c r="K321" s="1249"/>
      <c r="L321" s="296"/>
    </row>
    <row r="322" spans="2:19" ht="18" customHeight="1">
      <c r="B322" s="232">
        <v>244</v>
      </c>
      <c r="C322" s="269"/>
      <c r="D322" s="266" t="s">
        <v>330</v>
      </c>
      <c r="E322" s="311">
        <v>6291</v>
      </c>
      <c r="F322" s="270" t="s">
        <v>4033</v>
      </c>
      <c r="G322" s="270" t="s">
        <v>4047</v>
      </c>
      <c r="H322" s="270" t="s">
        <v>4061</v>
      </c>
      <c r="I322" s="353" t="s">
        <v>1943</v>
      </c>
      <c r="J322" s="313" t="s">
        <v>1215</v>
      </c>
      <c r="K322" s="1236"/>
      <c r="L322" s="273" t="str">
        <f>IF(J322&lt;0,ROUND(I322/J322,0)," ")</f>
        <v> </v>
      </c>
      <c r="O322" s="239" t="e">
        <f aca="true" t="shared" si="36" ref="O322:R327">ROUND(F322,0)</f>
        <v>#VALUE!</v>
      </c>
      <c r="P322" s="239" t="e">
        <f t="shared" si="36"/>
        <v>#VALUE!</v>
      </c>
      <c r="Q322" s="239" t="e">
        <f t="shared" si="36"/>
        <v>#VALUE!</v>
      </c>
      <c r="R322" s="239" t="e">
        <f t="shared" si="36"/>
        <v>#VALUE!</v>
      </c>
      <c r="S322" s="274">
        <f>IF(ISTEXT(J322),0,ROUND(J322,0))</f>
        <v>0</v>
      </c>
    </row>
    <row r="323" spans="2:18" ht="18" customHeight="1">
      <c r="B323" s="232">
        <v>245</v>
      </c>
      <c r="C323" s="269"/>
      <c r="D323" s="266" t="s">
        <v>331</v>
      </c>
      <c r="E323" s="237">
        <v>6292</v>
      </c>
      <c r="F323" s="270" t="s">
        <v>4035</v>
      </c>
      <c r="G323" s="270" t="s">
        <v>4049</v>
      </c>
      <c r="H323" s="270" t="s">
        <v>4063</v>
      </c>
      <c r="I323" s="353" t="s">
        <v>1945</v>
      </c>
      <c r="J323" s="1113"/>
      <c r="K323" s="1236"/>
      <c r="L323" s="296"/>
      <c r="O323" s="239" t="e">
        <f t="shared" si="36"/>
        <v>#VALUE!</v>
      </c>
      <c r="P323" s="239" t="e">
        <f t="shared" si="36"/>
        <v>#VALUE!</v>
      </c>
      <c r="Q323" s="239" t="e">
        <f t="shared" si="36"/>
        <v>#VALUE!</v>
      </c>
      <c r="R323" s="239" t="e">
        <f t="shared" si="36"/>
        <v>#VALUE!</v>
      </c>
    </row>
    <row r="324" spans="2:18" ht="18" customHeight="1">
      <c r="B324" s="232">
        <v>246</v>
      </c>
      <c r="C324" s="240"/>
      <c r="D324" s="293" t="s">
        <v>321</v>
      </c>
      <c r="E324" s="237">
        <v>6293</v>
      </c>
      <c r="F324" s="238" t="s">
        <v>4037</v>
      </c>
      <c r="G324" s="238" t="s">
        <v>4051</v>
      </c>
      <c r="H324" s="238" t="s">
        <v>4065</v>
      </c>
      <c r="I324" s="312" t="s">
        <v>1947</v>
      </c>
      <c r="J324" s="1113"/>
      <c r="K324" s="1236"/>
      <c r="L324" s="296"/>
      <c r="O324" s="239" t="e">
        <f t="shared" si="36"/>
        <v>#VALUE!</v>
      </c>
      <c r="P324" s="239" t="e">
        <f t="shared" si="36"/>
        <v>#VALUE!</v>
      </c>
      <c r="Q324" s="239" t="e">
        <f t="shared" si="36"/>
        <v>#VALUE!</v>
      </c>
      <c r="R324" s="239" t="e">
        <f t="shared" si="36"/>
        <v>#VALUE!</v>
      </c>
    </row>
    <row r="325" spans="2:19" ht="18" customHeight="1">
      <c r="B325" s="232">
        <v>247</v>
      </c>
      <c r="C325" s="240"/>
      <c r="D325" s="293" t="s">
        <v>332</v>
      </c>
      <c r="E325" s="237">
        <v>6295</v>
      </c>
      <c r="F325" s="238" t="s">
        <v>4039</v>
      </c>
      <c r="G325" s="238" t="s">
        <v>4053</v>
      </c>
      <c r="H325" s="238" t="s">
        <v>4067</v>
      </c>
      <c r="I325" s="312" t="s">
        <v>1951</v>
      </c>
      <c r="J325" s="1113"/>
      <c r="K325" s="1236"/>
      <c r="L325" s="273" t="str">
        <f>IF(J325&lt;0,ROUND(I325/J325,0)," ")</f>
        <v> </v>
      </c>
      <c r="O325" s="239" t="e">
        <f t="shared" si="36"/>
        <v>#VALUE!</v>
      </c>
      <c r="P325" s="239" t="e">
        <f t="shared" si="36"/>
        <v>#VALUE!</v>
      </c>
      <c r="Q325" s="239" t="e">
        <f t="shared" si="36"/>
        <v>#VALUE!</v>
      </c>
      <c r="R325" s="239" t="e">
        <f t="shared" si="36"/>
        <v>#VALUE!</v>
      </c>
      <c r="S325" s="274">
        <f>IF(ISTEXT(J325),0,ROUND(J325,0))</f>
        <v>0</v>
      </c>
    </row>
    <row r="326" spans="2:19" ht="18" customHeight="1">
      <c r="B326" s="232">
        <v>248</v>
      </c>
      <c r="C326" s="250"/>
      <c r="D326" s="241" t="s">
        <v>334</v>
      </c>
      <c r="E326" s="301">
        <v>6296</v>
      </c>
      <c r="F326" s="238" t="s">
        <v>4041</v>
      </c>
      <c r="G326" s="238" t="s">
        <v>4055</v>
      </c>
      <c r="H326" s="238" t="s">
        <v>4069</v>
      </c>
      <c r="I326" s="312" t="s">
        <v>1953</v>
      </c>
      <c r="J326" s="1113"/>
      <c r="K326" s="1236"/>
      <c r="L326" s="273" t="str">
        <f>IF(J326&lt;0,ROUND(I326/J326,0)," ")</f>
        <v> </v>
      </c>
      <c r="O326" s="239" t="e">
        <f t="shared" si="36"/>
        <v>#VALUE!</v>
      </c>
      <c r="P326" s="239" t="e">
        <f t="shared" si="36"/>
        <v>#VALUE!</v>
      </c>
      <c r="Q326" s="239" t="e">
        <f t="shared" si="36"/>
        <v>#VALUE!</v>
      </c>
      <c r="R326" s="239" t="e">
        <f t="shared" si="36"/>
        <v>#VALUE!</v>
      </c>
      <c r="S326" s="274">
        <f>IF(ISTEXT(J326),0,ROUND(J326,0))</f>
        <v>0</v>
      </c>
    </row>
    <row r="327" spans="2:19" ht="18" customHeight="1">
      <c r="B327" s="232">
        <v>249</v>
      </c>
      <c r="C327" s="269"/>
      <c r="D327" s="314" t="s">
        <v>674</v>
      </c>
      <c r="E327" s="237">
        <v>6294</v>
      </c>
      <c r="F327" s="270" t="s">
        <v>4043</v>
      </c>
      <c r="G327" s="270" t="s">
        <v>4057</v>
      </c>
      <c r="H327" s="270" t="s">
        <v>4071</v>
      </c>
      <c r="I327" s="353" t="s">
        <v>1949</v>
      </c>
      <c r="J327" s="1113"/>
      <c r="K327" s="1236"/>
      <c r="L327" s="296"/>
      <c r="O327" s="239" t="e">
        <f t="shared" si="36"/>
        <v>#VALUE!</v>
      </c>
      <c r="P327" s="239" t="e">
        <f t="shared" si="36"/>
        <v>#VALUE!</v>
      </c>
      <c r="Q327" s="239" t="e">
        <f t="shared" si="36"/>
        <v>#VALUE!</v>
      </c>
      <c r="R327" s="239" t="e">
        <f t="shared" si="36"/>
        <v>#VALUE!</v>
      </c>
      <c r="S327" s="239">
        <f>ROUND(J327,0)</f>
        <v>0</v>
      </c>
    </row>
    <row r="328" spans="2:19" ht="18" customHeight="1" thickBot="1">
      <c r="B328" s="232">
        <v>250</v>
      </c>
      <c r="C328" s="306" t="s">
        <v>361</v>
      </c>
      <c r="D328" s="284"/>
      <c r="E328" s="315"/>
      <c r="F328" s="285" t="s">
        <v>4045</v>
      </c>
      <c r="G328" s="285" t="s">
        <v>4059</v>
      </c>
      <c r="H328" s="285" t="s">
        <v>4073</v>
      </c>
      <c r="I328" s="354" t="s">
        <v>1955</v>
      </c>
      <c r="J328" s="1114"/>
      <c r="K328" s="1237"/>
      <c r="L328" s="296"/>
      <c r="O328" s="297" t="e">
        <f>ROUND(SUM(O322:O327),0)</f>
        <v>#VALUE!</v>
      </c>
      <c r="P328" s="297" t="e">
        <f>ROUND(SUM(P322:P327),0)</f>
        <v>#VALUE!</v>
      </c>
      <c r="Q328" s="297" t="e">
        <f>ROUND(SUM(Q322:Q327),0)</f>
        <v>#VALUE!</v>
      </c>
      <c r="R328" s="297" t="e">
        <f>ROUND(SUM(R322:R327),0)</f>
        <v>#VALUE!</v>
      </c>
      <c r="S328" s="298">
        <f>ROUND(SUM(S322:S327),0)</f>
        <v>0</v>
      </c>
    </row>
    <row r="329" spans="2:12" ht="15" customHeight="1">
      <c r="B329" s="232">
        <v>251</v>
      </c>
      <c r="C329" s="370" t="s">
        <v>362</v>
      </c>
      <c r="D329" s="266"/>
      <c r="E329" s="288"/>
      <c r="F329" s="288"/>
      <c r="G329" s="288"/>
      <c r="H329" s="288"/>
      <c r="I329" s="289"/>
      <c r="J329" s="1112"/>
      <c r="K329" s="1249"/>
      <c r="L329" s="296"/>
    </row>
    <row r="330" spans="2:19" ht="18" customHeight="1">
      <c r="B330" s="232">
        <v>252</v>
      </c>
      <c r="C330" s="269"/>
      <c r="D330" s="266" t="s">
        <v>330</v>
      </c>
      <c r="E330" s="322">
        <v>5111.15</v>
      </c>
      <c r="F330" s="270" t="s">
        <v>3147</v>
      </c>
      <c r="G330" s="270" t="s">
        <v>3171</v>
      </c>
      <c r="H330" s="270" t="s">
        <v>3195</v>
      </c>
      <c r="I330" s="353" t="s">
        <v>2131</v>
      </c>
      <c r="J330" s="313" t="s">
        <v>1217</v>
      </c>
      <c r="K330" s="1236"/>
      <c r="L330" s="296"/>
      <c r="O330" s="239" t="e">
        <f aca="true" t="shared" si="37" ref="O330:R335">ROUND(F330,0)</f>
        <v>#VALUE!</v>
      </c>
      <c r="P330" s="239" t="e">
        <f t="shared" si="37"/>
        <v>#VALUE!</v>
      </c>
      <c r="Q330" s="239" t="e">
        <f t="shared" si="37"/>
        <v>#VALUE!</v>
      </c>
      <c r="R330" s="239" t="e">
        <f t="shared" si="37"/>
        <v>#VALUE!</v>
      </c>
      <c r="S330" s="274">
        <f aca="true" t="shared" si="38" ref="S330:S335">IF(ISTEXT(J330),0,ROUND(J330,0))</f>
        <v>0</v>
      </c>
    </row>
    <row r="331" spans="2:19" ht="18" customHeight="1">
      <c r="B331" s="232">
        <v>253</v>
      </c>
      <c r="C331" s="269"/>
      <c r="D331" s="266" t="s">
        <v>331</v>
      </c>
      <c r="E331" s="237">
        <v>6300</v>
      </c>
      <c r="F331" s="270" t="s">
        <v>4793</v>
      </c>
      <c r="G331" s="270" t="s">
        <v>4795</v>
      </c>
      <c r="H331" s="270" t="s">
        <v>4797</v>
      </c>
      <c r="I331" s="353" t="s">
        <v>1957</v>
      </c>
      <c r="J331" s="1113"/>
      <c r="K331" s="1236"/>
      <c r="L331" s="296"/>
      <c r="O331" s="239" t="e">
        <f t="shared" si="37"/>
        <v>#VALUE!</v>
      </c>
      <c r="P331" s="239" t="e">
        <f t="shared" si="37"/>
        <v>#VALUE!</v>
      </c>
      <c r="Q331" s="239" t="e">
        <f t="shared" si="37"/>
        <v>#VALUE!</v>
      </c>
      <c r="R331" s="239" t="e">
        <f t="shared" si="37"/>
        <v>#VALUE!</v>
      </c>
      <c r="S331" s="274">
        <f t="shared" si="38"/>
        <v>0</v>
      </c>
    </row>
    <row r="332" spans="2:19" ht="18" customHeight="1">
      <c r="B332" s="232">
        <v>254</v>
      </c>
      <c r="C332" s="240"/>
      <c r="D332" s="293" t="s">
        <v>321</v>
      </c>
      <c r="E332" s="237">
        <v>6301</v>
      </c>
      <c r="F332" s="238" t="s">
        <v>4799</v>
      </c>
      <c r="G332" s="238" t="s">
        <v>4801</v>
      </c>
      <c r="H332" s="238" t="s">
        <v>4803</v>
      </c>
      <c r="I332" s="353" t="s">
        <v>1959</v>
      </c>
      <c r="J332" s="1113"/>
      <c r="K332" s="1236"/>
      <c r="L332" s="296"/>
      <c r="O332" s="239" t="e">
        <f t="shared" si="37"/>
        <v>#VALUE!</v>
      </c>
      <c r="P332" s="239" t="e">
        <f t="shared" si="37"/>
        <v>#VALUE!</v>
      </c>
      <c r="Q332" s="239" t="e">
        <f t="shared" si="37"/>
        <v>#VALUE!</v>
      </c>
      <c r="R332" s="239" t="e">
        <f t="shared" si="37"/>
        <v>#VALUE!</v>
      </c>
      <c r="S332" s="274">
        <f t="shared" si="38"/>
        <v>0</v>
      </c>
    </row>
    <row r="333" spans="2:19" ht="18" customHeight="1">
      <c r="B333" s="232">
        <v>255</v>
      </c>
      <c r="C333" s="240"/>
      <c r="D333" s="293" t="s">
        <v>332</v>
      </c>
      <c r="E333" s="322">
        <v>5114.15</v>
      </c>
      <c r="F333" s="238" t="s">
        <v>3241</v>
      </c>
      <c r="G333" s="238" t="s">
        <v>3265</v>
      </c>
      <c r="H333" s="238" t="s">
        <v>3289</v>
      </c>
      <c r="I333" s="353" t="s">
        <v>2157</v>
      </c>
      <c r="J333" s="1113"/>
      <c r="K333" s="1236"/>
      <c r="L333" s="296"/>
      <c r="O333" s="239" t="e">
        <f t="shared" si="37"/>
        <v>#VALUE!</v>
      </c>
      <c r="P333" s="239" t="e">
        <f t="shared" si="37"/>
        <v>#VALUE!</v>
      </c>
      <c r="Q333" s="239" t="e">
        <f t="shared" si="37"/>
        <v>#VALUE!</v>
      </c>
      <c r="R333" s="239" t="e">
        <f t="shared" si="37"/>
        <v>#VALUE!</v>
      </c>
      <c r="S333" s="274">
        <f t="shared" si="38"/>
        <v>0</v>
      </c>
    </row>
    <row r="334" spans="2:19" ht="18" customHeight="1">
      <c r="B334" s="232">
        <v>256</v>
      </c>
      <c r="C334" s="250"/>
      <c r="D334" s="241" t="s">
        <v>334</v>
      </c>
      <c r="E334" s="322">
        <v>5115.15</v>
      </c>
      <c r="F334" s="238" t="s">
        <v>3313</v>
      </c>
      <c r="G334" s="238" t="s">
        <v>3337</v>
      </c>
      <c r="H334" s="238" t="s">
        <v>3361</v>
      </c>
      <c r="I334" s="353" t="s">
        <v>2183</v>
      </c>
      <c r="J334" s="1113"/>
      <c r="K334" s="1236"/>
      <c r="L334" s="296"/>
      <c r="O334" s="239" t="e">
        <f t="shared" si="37"/>
        <v>#VALUE!</v>
      </c>
      <c r="P334" s="239" t="e">
        <f t="shared" si="37"/>
        <v>#VALUE!</v>
      </c>
      <c r="Q334" s="239" t="e">
        <f t="shared" si="37"/>
        <v>#VALUE!</v>
      </c>
      <c r="R334" s="239" t="e">
        <f t="shared" si="37"/>
        <v>#VALUE!</v>
      </c>
      <c r="S334" s="274">
        <f t="shared" si="38"/>
        <v>0</v>
      </c>
    </row>
    <row r="335" spans="2:19" ht="18" customHeight="1">
      <c r="B335" s="232">
        <v>257</v>
      </c>
      <c r="C335" s="269"/>
      <c r="D335" s="314" t="s">
        <v>674</v>
      </c>
      <c r="E335" s="237">
        <v>6302</v>
      </c>
      <c r="F335" s="270" t="s">
        <v>4805</v>
      </c>
      <c r="G335" s="270" t="s">
        <v>4807</v>
      </c>
      <c r="H335" s="270" t="s">
        <v>4809</v>
      </c>
      <c r="I335" s="353" t="s">
        <v>1961</v>
      </c>
      <c r="J335" s="1113"/>
      <c r="K335" s="1236"/>
      <c r="L335" s="296"/>
      <c r="O335" s="239" t="e">
        <f t="shared" si="37"/>
        <v>#VALUE!</v>
      </c>
      <c r="P335" s="239" t="e">
        <f t="shared" si="37"/>
        <v>#VALUE!</v>
      </c>
      <c r="Q335" s="239" t="e">
        <f t="shared" si="37"/>
        <v>#VALUE!</v>
      </c>
      <c r="R335" s="239" t="e">
        <f t="shared" si="37"/>
        <v>#VALUE!</v>
      </c>
      <c r="S335" s="274">
        <f t="shared" si="38"/>
        <v>0</v>
      </c>
    </row>
    <row r="336" spans="2:19" ht="18" customHeight="1" thickBot="1">
      <c r="B336" s="232">
        <v>258</v>
      </c>
      <c r="C336" s="306" t="s">
        <v>363</v>
      </c>
      <c r="D336" s="284"/>
      <c r="E336" s="315"/>
      <c r="F336" s="285" t="s">
        <v>4819</v>
      </c>
      <c r="G336" s="285" t="s">
        <v>4821</v>
      </c>
      <c r="H336" s="285" t="s">
        <v>4823</v>
      </c>
      <c r="I336" s="354" t="s">
        <v>4825</v>
      </c>
      <c r="J336" s="1114"/>
      <c r="K336" s="1237"/>
      <c r="L336" s="296"/>
      <c r="O336" s="297" t="e">
        <f>ROUND(SUM(O330:O335),0)</f>
        <v>#VALUE!</v>
      </c>
      <c r="P336" s="297" t="e">
        <f>ROUND(SUM(P330:P335),0)</f>
        <v>#VALUE!</v>
      </c>
      <c r="Q336" s="297" t="e">
        <f>ROUND(SUM(Q330:Q335),0)</f>
        <v>#VALUE!</v>
      </c>
      <c r="R336" s="297" t="e">
        <f>ROUND(SUM(R330:R335),0)</f>
        <v>#VALUE!</v>
      </c>
      <c r="S336" s="298">
        <f>ROUND(SUM(S330:S335),0)</f>
        <v>0</v>
      </c>
    </row>
    <row r="337" spans="2:12" ht="18" customHeight="1">
      <c r="B337" s="232">
        <v>259</v>
      </c>
      <c r="C337" s="309" t="s">
        <v>409</v>
      </c>
      <c r="D337" s="266"/>
      <c r="E337" s="1003"/>
      <c r="F337" s="1003"/>
      <c r="G337" s="1003"/>
      <c r="H337" s="288"/>
      <c r="I337" s="289"/>
      <c r="J337" s="1112"/>
      <c r="K337" s="1249"/>
      <c r="L337" s="296"/>
    </row>
    <row r="338" spans="2:19" ht="18" customHeight="1">
      <c r="B338" s="232">
        <v>260</v>
      </c>
      <c r="C338" s="269"/>
      <c r="D338" s="266" t="s">
        <v>330</v>
      </c>
      <c r="E338" s="311">
        <v>6321</v>
      </c>
      <c r="F338" s="270" t="s">
        <v>4075</v>
      </c>
      <c r="G338" s="270" t="s">
        <v>4091</v>
      </c>
      <c r="H338" s="270" t="s">
        <v>4107</v>
      </c>
      <c r="I338" s="353" t="s">
        <v>1963</v>
      </c>
      <c r="J338" s="313" t="s">
        <v>1595</v>
      </c>
      <c r="K338" s="1236"/>
      <c r="L338" s="296"/>
      <c r="O338" s="239" t="e">
        <f aca="true" t="shared" si="39" ref="O338:R343">ROUND(F338,0)</f>
        <v>#VALUE!</v>
      </c>
      <c r="P338" s="239" t="e">
        <f t="shared" si="39"/>
        <v>#VALUE!</v>
      </c>
      <c r="Q338" s="239" t="e">
        <f t="shared" si="39"/>
        <v>#VALUE!</v>
      </c>
      <c r="R338" s="239" t="e">
        <f t="shared" si="39"/>
        <v>#VALUE!</v>
      </c>
      <c r="S338" s="274">
        <f aca="true" t="shared" si="40" ref="S338:S343">IF(ISTEXT(J338),0,ROUND(J338,0))</f>
        <v>0</v>
      </c>
    </row>
    <row r="339" spans="2:19" ht="18" customHeight="1">
      <c r="B339" s="232">
        <v>261</v>
      </c>
      <c r="C339" s="269"/>
      <c r="D339" s="266" t="s">
        <v>331</v>
      </c>
      <c r="E339" s="237">
        <v>6327</v>
      </c>
      <c r="F339" s="270" t="s">
        <v>4077</v>
      </c>
      <c r="G339" s="270" t="s">
        <v>4093</v>
      </c>
      <c r="H339" s="270" t="s">
        <v>4109</v>
      </c>
      <c r="I339" s="353" t="s">
        <v>1973</v>
      </c>
      <c r="J339" s="1113"/>
      <c r="K339" s="1236"/>
      <c r="L339" s="296"/>
      <c r="O339" s="239" t="e">
        <f t="shared" si="39"/>
        <v>#VALUE!</v>
      </c>
      <c r="P339" s="239" t="e">
        <f t="shared" si="39"/>
        <v>#VALUE!</v>
      </c>
      <c r="Q339" s="239" t="e">
        <f t="shared" si="39"/>
        <v>#VALUE!</v>
      </c>
      <c r="R339" s="239" t="e">
        <f t="shared" si="39"/>
        <v>#VALUE!</v>
      </c>
      <c r="S339" s="274">
        <f t="shared" si="40"/>
        <v>0</v>
      </c>
    </row>
    <row r="340" spans="2:19" ht="18" customHeight="1">
      <c r="B340" s="232">
        <v>262</v>
      </c>
      <c r="C340" s="240"/>
      <c r="D340" s="293" t="s">
        <v>321</v>
      </c>
      <c r="E340" s="237">
        <v>6326</v>
      </c>
      <c r="F340" s="238" t="s">
        <v>4079</v>
      </c>
      <c r="G340" s="238" t="s">
        <v>4095</v>
      </c>
      <c r="H340" s="238" t="s">
        <v>4111</v>
      </c>
      <c r="I340" s="353" t="s">
        <v>1971</v>
      </c>
      <c r="J340" s="1113"/>
      <c r="K340" s="1236"/>
      <c r="L340" s="296"/>
      <c r="O340" s="239" t="e">
        <f t="shared" si="39"/>
        <v>#VALUE!</v>
      </c>
      <c r="P340" s="239" t="e">
        <f t="shared" si="39"/>
        <v>#VALUE!</v>
      </c>
      <c r="Q340" s="239" t="e">
        <f t="shared" si="39"/>
        <v>#VALUE!</v>
      </c>
      <c r="R340" s="239" t="e">
        <f t="shared" si="39"/>
        <v>#VALUE!</v>
      </c>
      <c r="S340" s="274">
        <f t="shared" si="40"/>
        <v>0</v>
      </c>
    </row>
    <row r="341" spans="2:19" ht="18" customHeight="1">
      <c r="B341" s="232">
        <v>263</v>
      </c>
      <c r="C341" s="240"/>
      <c r="D341" s="293" t="s">
        <v>332</v>
      </c>
      <c r="E341" s="237">
        <v>6324</v>
      </c>
      <c r="F341" s="238" t="s">
        <v>4081</v>
      </c>
      <c r="G341" s="238" t="s">
        <v>4097</v>
      </c>
      <c r="H341" s="238" t="s">
        <v>4113</v>
      </c>
      <c r="I341" s="353" t="s">
        <v>1967</v>
      </c>
      <c r="J341" s="1113"/>
      <c r="K341" s="1236"/>
      <c r="L341" s="296"/>
      <c r="O341" s="239" t="e">
        <f t="shared" si="39"/>
        <v>#VALUE!</v>
      </c>
      <c r="P341" s="239" t="e">
        <f t="shared" si="39"/>
        <v>#VALUE!</v>
      </c>
      <c r="Q341" s="239" t="e">
        <f t="shared" si="39"/>
        <v>#VALUE!</v>
      </c>
      <c r="R341" s="239" t="e">
        <f t="shared" si="39"/>
        <v>#VALUE!</v>
      </c>
      <c r="S341" s="274">
        <f t="shared" si="40"/>
        <v>0</v>
      </c>
    </row>
    <row r="342" spans="2:19" ht="18" customHeight="1">
      <c r="B342" s="232">
        <v>264</v>
      </c>
      <c r="C342" s="250"/>
      <c r="D342" s="241" t="s">
        <v>334</v>
      </c>
      <c r="E342" s="301">
        <v>6325</v>
      </c>
      <c r="F342" s="238" t="s">
        <v>4083</v>
      </c>
      <c r="G342" s="238" t="s">
        <v>4099</v>
      </c>
      <c r="H342" s="238" t="s">
        <v>4115</v>
      </c>
      <c r="I342" s="353" t="s">
        <v>1969</v>
      </c>
      <c r="J342" s="1113"/>
      <c r="K342" s="1236"/>
      <c r="L342" s="296"/>
      <c r="O342" s="239" t="e">
        <f t="shared" si="39"/>
        <v>#VALUE!</v>
      </c>
      <c r="P342" s="239" t="e">
        <f t="shared" si="39"/>
        <v>#VALUE!</v>
      </c>
      <c r="Q342" s="239" t="e">
        <f t="shared" si="39"/>
        <v>#VALUE!</v>
      </c>
      <c r="R342" s="239" t="e">
        <f t="shared" si="39"/>
        <v>#VALUE!</v>
      </c>
      <c r="S342" s="274">
        <f t="shared" si="40"/>
        <v>0</v>
      </c>
    </row>
    <row r="343" spans="2:19" ht="18" customHeight="1">
      <c r="B343" s="232">
        <v>265</v>
      </c>
      <c r="C343" s="269"/>
      <c r="D343" s="314" t="s">
        <v>674</v>
      </c>
      <c r="E343" s="237">
        <v>6323</v>
      </c>
      <c r="F343" s="270" t="s">
        <v>4085</v>
      </c>
      <c r="G343" s="270" t="s">
        <v>4101</v>
      </c>
      <c r="H343" s="270" t="s">
        <v>4117</v>
      </c>
      <c r="I343" s="353" t="s">
        <v>1965</v>
      </c>
      <c r="J343" s="1113"/>
      <c r="K343" s="1236"/>
      <c r="L343" s="296"/>
      <c r="O343" s="239" t="e">
        <f t="shared" si="39"/>
        <v>#VALUE!</v>
      </c>
      <c r="P343" s="239" t="e">
        <f t="shared" si="39"/>
        <v>#VALUE!</v>
      </c>
      <c r="Q343" s="239" t="e">
        <f t="shared" si="39"/>
        <v>#VALUE!</v>
      </c>
      <c r="R343" s="239" t="e">
        <f t="shared" si="39"/>
        <v>#VALUE!</v>
      </c>
      <c r="S343" s="274">
        <f t="shared" si="40"/>
        <v>0</v>
      </c>
    </row>
    <row r="344" spans="2:19" ht="18" customHeight="1" thickBot="1">
      <c r="B344" s="232">
        <v>266</v>
      </c>
      <c r="C344" s="304" t="s">
        <v>410</v>
      </c>
      <c r="D344" s="284"/>
      <c r="E344" s="284"/>
      <c r="F344" s="285" t="s">
        <v>4087</v>
      </c>
      <c r="G344" s="285" t="s">
        <v>4103</v>
      </c>
      <c r="H344" s="285" t="s">
        <v>4119</v>
      </c>
      <c r="I344" s="354" t="s">
        <v>2009</v>
      </c>
      <c r="J344" s="1114"/>
      <c r="K344" s="1237"/>
      <c r="L344" s="296"/>
      <c r="O344" s="297" t="e">
        <f>ROUND(SUM(O338:O343),0)</f>
        <v>#VALUE!</v>
      </c>
      <c r="P344" s="297" t="e">
        <f>ROUND(SUM(P338:P343),0)</f>
        <v>#VALUE!</v>
      </c>
      <c r="Q344" s="297" t="e">
        <f>ROUND(SUM(Q338:Q343),0)</f>
        <v>#VALUE!</v>
      </c>
      <c r="R344" s="297" t="e">
        <f>ROUND(SUM(R338:R343),0)</f>
        <v>#VALUE!</v>
      </c>
      <c r="S344" s="298">
        <f>ROUND(SUM(S338:S343),0)</f>
        <v>0</v>
      </c>
    </row>
    <row r="345" spans="2:19" ht="15" customHeight="1" thickBot="1">
      <c r="B345" s="232">
        <v>267</v>
      </c>
      <c r="C345" s="1605" t="s">
        <v>708</v>
      </c>
      <c r="D345" s="284"/>
      <c r="E345" s="307">
        <v>6200</v>
      </c>
      <c r="F345" s="285" t="s">
        <v>4089</v>
      </c>
      <c r="G345" s="285" t="s">
        <v>4105</v>
      </c>
      <c r="H345" s="285" t="s">
        <v>4121</v>
      </c>
      <c r="I345" s="1596" t="s">
        <v>2007</v>
      </c>
      <c r="J345" s="1596" t="s">
        <v>1597</v>
      </c>
      <c r="K345" s="1238"/>
      <c r="L345" s="296"/>
      <c r="O345" s="297" t="e">
        <f>ROUND(SUM(O304+O312+O320+O328+O336+O344),0)</f>
        <v>#VALUE!</v>
      </c>
      <c r="P345" s="297" t="e">
        <f>ROUND(SUM(P304+P312+P320+P328+P336+P344),0)</f>
        <v>#VALUE!</v>
      </c>
      <c r="Q345" s="297" t="e">
        <f>ROUND(SUM(Q304+Q312+Q320+Q328+Q336+Q344),0)</f>
        <v>#VALUE!</v>
      </c>
      <c r="R345" s="297" t="e">
        <f>ROUND(SUM(R304+R312+R320+R328+R336+R344),0)</f>
        <v>#VALUE!</v>
      </c>
      <c r="S345" s="297">
        <f>ROUND(SUM(S304+S312+S320+S328+S336+S344),0)</f>
        <v>0</v>
      </c>
    </row>
    <row r="346" spans="2:18" s="253" customFormat="1" ht="15.75">
      <c r="B346" s="372" t="s">
        <v>411</v>
      </c>
      <c r="C346" s="359"/>
      <c r="D346" s="359"/>
      <c r="E346" s="206"/>
      <c r="F346" s="358"/>
      <c r="G346" s="358"/>
      <c r="H346" s="358"/>
      <c r="I346" s="358"/>
      <c r="J346" s="1118"/>
      <c r="K346" s="357"/>
      <c r="L346" s="371"/>
      <c r="O346" s="254"/>
      <c r="P346" s="254"/>
      <c r="Q346" s="254"/>
      <c r="R346" s="254"/>
    </row>
    <row r="347" spans="2:18" s="253" customFormat="1" ht="15.75">
      <c r="B347" s="372"/>
      <c r="C347" s="359"/>
      <c r="D347" s="359"/>
      <c r="E347" s="206"/>
      <c r="F347" s="358"/>
      <c r="G347" s="358"/>
      <c r="H347" s="358"/>
      <c r="I347" s="358"/>
      <c r="J347" s="1118"/>
      <c r="K347" s="357"/>
      <c r="L347" s="371"/>
      <c r="O347" s="254"/>
      <c r="P347" s="254"/>
      <c r="Q347" s="254"/>
      <c r="R347" s="254"/>
    </row>
    <row r="348" spans="3:4" ht="19.5" customHeight="1">
      <c r="C348" s="207" t="s">
        <v>276</v>
      </c>
      <c r="D348" s="932" t="str">
        <f>+$D$1</f>
        <v>_C000027</v>
      </c>
    </row>
    <row r="349" spans="3:5" ht="19.5" customHeight="1">
      <c r="C349" s="207" t="s">
        <v>277</v>
      </c>
      <c r="D349" s="208" t="str">
        <f>+$D$2</f>
        <v>_M000002</v>
      </c>
      <c r="E349" s="206" t="str">
        <f>Schedule_A!A3</f>
        <v>NURSING FACILITY 2017 COST REPORT</v>
      </c>
    </row>
    <row r="350" spans="3:5" ht="15.75" customHeight="1">
      <c r="C350" s="207"/>
      <c r="D350" s="211"/>
      <c r="E350" s="209"/>
    </row>
    <row r="351" spans="1:12" ht="18">
      <c r="A351" s="212" t="s">
        <v>207</v>
      </c>
      <c r="B351" s="213"/>
      <c r="C351" s="213"/>
      <c r="D351" s="213"/>
      <c r="E351" s="213"/>
      <c r="F351" s="213"/>
      <c r="G351" s="213"/>
      <c r="H351" s="213"/>
      <c r="I351" s="213"/>
      <c r="J351" s="402"/>
      <c r="L351" s="213"/>
    </row>
    <row r="352" spans="1:18" s="1609" customFormat="1" ht="24" thickBot="1">
      <c r="A352" s="1565" t="s">
        <v>412</v>
      </c>
      <c r="B352" s="1565"/>
      <c r="C352" s="1565"/>
      <c r="D352" s="1565"/>
      <c r="E352" s="1565"/>
      <c r="F352" s="1565"/>
      <c r="G352" s="1565"/>
      <c r="H352" s="1565"/>
      <c r="I352" s="1565"/>
      <c r="J352" s="1606"/>
      <c r="K352" s="1607"/>
      <c r="L352" s="1565"/>
      <c r="O352" s="1610"/>
      <c r="P352" s="1610"/>
      <c r="Q352" s="1610"/>
      <c r="R352" s="1610"/>
    </row>
    <row r="353" spans="1:12" ht="72.75" customHeight="1">
      <c r="A353" s="214"/>
      <c r="B353" s="257" t="s">
        <v>209</v>
      </c>
      <c r="C353" s="216"/>
      <c r="D353" s="217"/>
      <c r="E353" s="218" t="s">
        <v>477</v>
      </c>
      <c r="F353" s="218" t="s">
        <v>202</v>
      </c>
      <c r="G353" s="219" t="s">
        <v>481</v>
      </c>
      <c r="H353" s="220"/>
      <c r="I353" s="258" t="s">
        <v>210</v>
      </c>
      <c r="J353" s="1106"/>
      <c r="K353" s="1099" t="s">
        <v>211</v>
      </c>
      <c r="L353" s="259"/>
    </row>
    <row r="354" spans="1:12" ht="15.75">
      <c r="A354" s="214"/>
      <c r="B354" s="222" t="s">
        <v>212</v>
      </c>
      <c r="C354" s="223" t="s">
        <v>477</v>
      </c>
      <c r="D354" s="224"/>
      <c r="E354" s="225" t="s">
        <v>213</v>
      </c>
      <c r="F354" s="225" t="s">
        <v>214</v>
      </c>
      <c r="G354" s="225" t="s">
        <v>484</v>
      </c>
      <c r="H354" s="225" t="s">
        <v>485</v>
      </c>
      <c r="I354" s="261" t="s">
        <v>202</v>
      </c>
      <c r="J354" s="1107" t="s">
        <v>153</v>
      </c>
      <c r="K354" s="261"/>
      <c r="L354" s="262"/>
    </row>
    <row r="355" spans="1:12" ht="15.75">
      <c r="A355" s="214"/>
      <c r="B355" s="227"/>
      <c r="C355" s="228"/>
      <c r="D355" s="229"/>
      <c r="E355" s="230" t="s">
        <v>486</v>
      </c>
      <c r="F355" s="230" t="s">
        <v>487</v>
      </c>
      <c r="G355" s="230" t="s">
        <v>488</v>
      </c>
      <c r="H355" s="230" t="s">
        <v>489</v>
      </c>
      <c r="I355" s="263" t="s">
        <v>490</v>
      </c>
      <c r="J355" s="1108" t="s">
        <v>491</v>
      </c>
      <c r="K355" s="263" t="s">
        <v>492</v>
      </c>
      <c r="L355" s="264"/>
    </row>
    <row r="356" spans="2:12" ht="19.5" customHeight="1">
      <c r="B356" s="232">
        <v>268</v>
      </c>
      <c r="C356" s="321" t="s">
        <v>413</v>
      </c>
      <c r="D356" s="266"/>
      <c r="E356" s="288"/>
      <c r="F356" s="288"/>
      <c r="G356" s="288"/>
      <c r="H356" s="288"/>
      <c r="I356" s="289"/>
      <c r="J356" s="1110"/>
      <c r="K356" s="1236"/>
      <c r="L356" s="290"/>
    </row>
    <row r="357" spans="2:18" ht="19.5" customHeight="1">
      <c r="B357" s="232">
        <v>269</v>
      </c>
      <c r="C357" s="266" t="s">
        <v>414</v>
      </c>
      <c r="D357" s="266"/>
      <c r="E357" s="237">
        <v>6513</v>
      </c>
      <c r="F357" s="238" t="s">
        <v>4123</v>
      </c>
      <c r="G357" s="238" t="s">
        <v>4137</v>
      </c>
      <c r="H357" s="238" t="s">
        <v>4151</v>
      </c>
      <c r="I357" s="312" t="s">
        <v>1977</v>
      </c>
      <c r="J357" s="1116"/>
      <c r="K357" s="1236"/>
      <c r="L357" s="348"/>
      <c r="O357" s="239" t="e">
        <f aca="true" t="shared" si="41" ref="O357:R364">ROUND(F357,0)</f>
        <v>#VALUE!</v>
      </c>
      <c r="P357" s="239" t="e">
        <f t="shared" si="41"/>
        <v>#VALUE!</v>
      </c>
      <c r="Q357" s="239" t="e">
        <f t="shared" si="41"/>
        <v>#VALUE!</v>
      </c>
      <c r="R357" s="239" t="e">
        <f t="shared" si="41"/>
        <v>#VALUE!</v>
      </c>
    </row>
    <row r="358" spans="2:18" ht="19.5" customHeight="1">
      <c r="B358" s="232">
        <v>270</v>
      </c>
      <c r="C358" s="281" t="s">
        <v>415</v>
      </c>
      <c r="D358" s="266"/>
      <c r="E358" s="237">
        <v>6514</v>
      </c>
      <c r="F358" s="238" t="s">
        <v>4125</v>
      </c>
      <c r="G358" s="238" t="s">
        <v>4139</v>
      </c>
      <c r="H358" s="238" t="s">
        <v>4153</v>
      </c>
      <c r="I358" s="312" t="s">
        <v>1979</v>
      </c>
      <c r="J358" s="1116"/>
      <c r="K358" s="1236"/>
      <c r="L358" s="348"/>
      <c r="O358" s="239" t="e">
        <f t="shared" si="41"/>
        <v>#VALUE!</v>
      </c>
      <c r="P358" s="239" t="e">
        <f t="shared" si="41"/>
        <v>#VALUE!</v>
      </c>
      <c r="Q358" s="239" t="e">
        <f t="shared" si="41"/>
        <v>#VALUE!</v>
      </c>
      <c r="R358" s="239" t="e">
        <f t="shared" si="41"/>
        <v>#VALUE!</v>
      </c>
    </row>
    <row r="359" spans="2:18" ht="19.5" customHeight="1">
      <c r="B359" s="232">
        <v>271</v>
      </c>
      <c r="C359" s="1260" t="s">
        <v>565</v>
      </c>
      <c r="D359" s="266"/>
      <c r="E359" s="237">
        <v>6515</v>
      </c>
      <c r="F359" s="238" t="s">
        <v>4127</v>
      </c>
      <c r="G359" s="238" t="s">
        <v>4141</v>
      </c>
      <c r="H359" s="238" t="s">
        <v>4155</v>
      </c>
      <c r="I359" s="312" t="s">
        <v>1981</v>
      </c>
      <c r="J359" s="1116"/>
      <c r="K359" s="1236"/>
      <c r="L359" s="348"/>
      <c r="O359" s="239" t="e">
        <f t="shared" si="41"/>
        <v>#VALUE!</v>
      </c>
      <c r="P359" s="239" t="e">
        <f t="shared" si="41"/>
        <v>#VALUE!</v>
      </c>
      <c r="Q359" s="239" t="e">
        <f t="shared" si="41"/>
        <v>#VALUE!</v>
      </c>
      <c r="R359" s="239" t="e">
        <f t="shared" si="41"/>
        <v>#VALUE!</v>
      </c>
    </row>
    <row r="360" spans="2:18" ht="19.5" customHeight="1">
      <c r="B360" s="232">
        <v>272</v>
      </c>
      <c r="C360" s="1260" t="s">
        <v>669</v>
      </c>
      <c r="D360" s="373"/>
      <c r="E360" s="374">
        <v>6516</v>
      </c>
      <c r="F360" s="375" t="s">
        <v>4129</v>
      </c>
      <c r="G360" s="375" t="s">
        <v>4143</v>
      </c>
      <c r="H360" s="375" t="s">
        <v>4157</v>
      </c>
      <c r="I360" s="312" t="s">
        <v>1983</v>
      </c>
      <c r="J360" s="1116"/>
      <c r="K360" s="1236"/>
      <c r="L360" s="348"/>
      <c r="O360" s="239" t="e">
        <f t="shared" si="41"/>
        <v>#VALUE!</v>
      </c>
      <c r="P360" s="239" t="e">
        <f t="shared" si="41"/>
        <v>#VALUE!</v>
      </c>
      <c r="Q360" s="239" t="e">
        <f t="shared" si="41"/>
        <v>#VALUE!</v>
      </c>
      <c r="R360" s="239" t="e">
        <f t="shared" si="41"/>
        <v>#VALUE!</v>
      </c>
    </row>
    <row r="361" spans="2:18" ht="19.5" customHeight="1">
      <c r="B361" s="232">
        <v>273</v>
      </c>
      <c r="C361" s="373" t="s">
        <v>416</v>
      </c>
      <c r="D361" s="373"/>
      <c r="E361" s="374">
        <v>6517</v>
      </c>
      <c r="F361" s="375" t="s">
        <v>4131</v>
      </c>
      <c r="G361" s="375" t="s">
        <v>4145</v>
      </c>
      <c r="H361" s="375" t="s">
        <v>4159</v>
      </c>
      <c r="I361" s="312" t="s">
        <v>1985</v>
      </c>
      <c r="J361" s="1116"/>
      <c r="K361" s="1236"/>
      <c r="L361" s="348"/>
      <c r="O361" s="239" t="e">
        <f t="shared" si="41"/>
        <v>#VALUE!</v>
      </c>
      <c r="P361" s="239" t="e">
        <f t="shared" si="41"/>
        <v>#VALUE!</v>
      </c>
      <c r="Q361" s="239" t="e">
        <f t="shared" si="41"/>
        <v>#VALUE!</v>
      </c>
      <c r="R361" s="239" t="e">
        <f t="shared" si="41"/>
        <v>#VALUE!</v>
      </c>
    </row>
    <row r="362" spans="2:18" ht="19.5" customHeight="1">
      <c r="B362" s="232">
        <v>274</v>
      </c>
      <c r="C362" s="266" t="s">
        <v>417</v>
      </c>
      <c r="D362" s="266"/>
      <c r="E362" s="301">
        <v>6518</v>
      </c>
      <c r="F362" s="238" t="s">
        <v>4133</v>
      </c>
      <c r="G362" s="238" t="s">
        <v>4147</v>
      </c>
      <c r="H362" s="238" t="s">
        <v>4161</v>
      </c>
      <c r="I362" s="312" t="s">
        <v>1987</v>
      </c>
      <c r="J362" s="1116"/>
      <c r="K362" s="1236"/>
      <c r="L362" s="348"/>
      <c r="O362" s="239" t="e">
        <f t="shared" si="41"/>
        <v>#VALUE!</v>
      </c>
      <c r="P362" s="239" t="e">
        <f t="shared" si="41"/>
        <v>#VALUE!</v>
      </c>
      <c r="Q362" s="239" t="e">
        <f t="shared" si="41"/>
        <v>#VALUE!</v>
      </c>
      <c r="R362" s="239" t="e">
        <f t="shared" si="41"/>
        <v>#VALUE!</v>
      </c>
    </row>
    <row r="363" spans="2:18" ht="19.5" customHeight="1">
      <c r="B363" s="232">
        <v>275</v>
      </c>
      <c r="C363" s="266" t="s">
        <v>418</v>
      </c>
      <c r="D363" s="209"/>
      <c r="E363" s="302">
        <v>6519</v>
      </c>
      <c r="F363" s="303" t="s">
        <v>4135</v>
      </c>
      <c r="G363" s="303" t="s">
        <v>4149</v>
      </c>
      <c r="H363" s="303" t="s">
        <v>4163</v>
      </c>
      <c r="I363" s="376" t="s">
        <v>1989</v>
      </c>
      <c r="J363" s="1115"/>
      <c r="K363" s="1236"/>
      <c r="L363" s="348"/>
      <c r="O363" s="239" t="e">
        <f t="shared" si="41"/>
        <v>#VALUE!</v>
      </c>
      <c r="P363" s="239" t="e">
        <f t="shared" si="41"/>
        <v>#VALUE!</v>
      </c>
      <c r="Q363" s="239" t="e">
        <f t="shared" si="41"/>
        <v>#VALUE!</v>
      </c>
      <c r="R363" s="239" t="e">
        <f t="shared" si="41"/>
        <v>#VALUE!</v>
      </c>
    </row>
    <row r="364" spans="2:18" ht="19.5" customHeight="1">
      <c r="B364" s="232">
        <v>276</v>
      </c>
      <c r="C364" s="920" t="s">
        <v>419</v>
      </c>
      <c r="D364" s="365"/>
      <c r="E364" s="1689">
        <v>901021</v>
      </c>
      <c r="F364" s="338" t="s">
        <v>4165</v>
      </c>
      <c r="G364" s="338" t="s">
        <v>4221</v>
      </c>
      <c r="H364" s="338" t="s">
        <v>4277</v>
      </c>
      <c r="I364" s="312" t="s">
        <v>4333</v>
      </c>
      <c r="J364" s="1119"/>
      <c r="K364" s="1236"/>
      <c r="L364" s="367"/>
      <c r="O364" s="239" t="e">
        <f t="shared" si="41"/>
        <v>#VALUE!</v>
      </c>
      <c r="P364" s="239" t="e">
        <f t="shared" si="41"/>
        <v>#VALUE!</v>
      </c>
      <c r="Q364" s="239" t="e">
        <f t="shared" si="41"/>
        <v>#VALUE!</v>
      </c>
      <c r="R364" s="239" t="e">
        <f t="shared" si="41"/>
        <v>#VALUE!</v>
      </c>
    </row>
    <row r="365" spans="2:18" ht="19.5" customHeight="1" thickBot="1">
      <c r="B365" s="232">
        <v>277</v>
      </c>
      <c r="C365" s="921" t="s">
        <v>782</v>
      </c>
      <c r="D365" s="398"/>
      <c r="E365" s="1690">
        <v>902032</v>
      </c>
      <c r="F365" s="317" t="s">
        <v>4827</v>
      </c>
      <c r="G365" s="317" t="s">
        <v>4829</v>
      </c>
      <c r="H365" s="317" t="s">
        <v>4831</v>
      </c>
      <c r="I365" s="919" t="s">
        <v>4833</v>
      </c>
      <c r="J365" s="1120"/>
      <c r="K365" s="1237"/>
      <c r="L365" s="367"/>
      <c r="O365" s="239" t="e">
        <f>ROUND(F365,0)</f>
        <v>#VALUE!</v>
      </c>
      <c r="P365" s="239" t="e">
        <f>ROUND(G365,0)</f>
        <v>#VALUE!</v>
      </c>
      <c r="Q365" s="239" t="e">
        <f>ROUND(H365,0)</f>
        <v>#VALUE!</v>
      </c>
      <c r="R365" s="239" t="e">
        <f>ROUND(I365,0)</f>
        <v>#VALUE!</v>
      </c>
    </row>
    <row r="366" spans="2:12" ht="19.5" customHeight="1">
      <c r="B366" s="232">
        <v>278</v>
      </c>
      <c r="C366" s="377"/>
      <c r="D366" s="294" t="s">
        <v>420</v>
      </c>
      <c r="E366" s="1691"/>
      <c r="F366" s="235"/>
      <c r="G366" s="235"/>
      <c r="H366" s="235"/>
      <c r="I366" s="378"/>
      <c r="J366" s="1121"/>
      <c r="K366" s="1235"/>
      <c r="L366" s="367"/>
    </row>
    <row r="367" spans="2:18" ht="19.5" customHeight="1">
      <c r="B367" s="232">
        <v>279</v>
      </c>
      <c r="C367" s="269"/>
      <c r="D367" s="1296" t="s">
        <v>5696</v>
      </c>
      <c r="E367" s="1692">
        <v>901022</v>
      </c>
      <c r="F367" s="238" t="s">
        <v>4167</v>
      </c>
      <c r="G367" s="238" t="s">
        <v>4223</v>
      </c>
      <c r="H367" s="238" t="s">
        <v>4279</v>
      </c>
      <c r="I367" s="312" t="s">
        <v>4335</v>
      </c>
      <c r="J367" s="1121"/>
      <c r="K367" s="1236"/>
      <c r="L367" s="367"/>
      <c r="O367" s="239" t="e">
        <f aca="true" t="shared" si="42" ref="O367:R391">ROUND(F367,0)</f>
        <v>#VALUE!</v>
      </c>
      <c r="P367" s="239" t="e">
        <f t="shared" si="42"/>
        <v>#VALUE!</v>
      </c>
      <c r="Q367" s="239" t="e">
        <f t="shared" si="42"/>
        <v>#VALUE!</v>
      </c>
      <c r="R367" s="239" t="e">
        <f t="shared" si="42"/>
        <v>#VALUE!</v>
      </c>
    </row>
    <row r="368" spans="2:18" ht="19.5" customHeight="1">
      <c r="B368" s="232">
        <v>280</v>
      </c>
      <c r="C368" s="269"/>
      <c r="D368" s="1296" t="s">
        <v>5698</v>
      </c>
      <c r="E368" s="1692">
        <v>901023</v>
      </c>
      <c r="F368" s="238" t="s">
        <v>4169</v>
      </c>
      <c r="G368" s="238" t="s">
        <v>4225</v>
      </c>
      <c r="H368" s="238" t="s">
        <v>4281</v>
      </c>
      <c r="I368" s="312" t="s">
        <v>4337</v>
      </c>
      <c r="J368" s="1121"/>
      <c r="K368" s="1236"/>
      <c r="L368" s="367"/>
      <c r="O368" s="239" t="e">
        <f t="shared" si="42"/>
        <v>#VALUE!</v>
      </c>
      <c r="P368" s="239" t="e">
        <f t="shared" si="42"/>
        <v>#VALUE!</v>
      </c>
      <c r="Q368" s="239" t="e">
        <f t="shared" si="42"/>
        <v>#VALUE!</v>
      </c>
      <c r="R368" s="239" t="e">
        <f t="shared" si="42"/>
        <v>#VALUE!</v>
      </c>
    </row>
    <row r="369" spans="2:18" ht="19.5" customHeight="1">
      <c r="B369" s="232">
        <v>281</v>
      </c>
      <c r="C369" s="269"/>
      <c r="D369" s="1296" t="s">
        <v>5700</v>
      </c>
      <c r="E369" s="1692">
        <v>901024</v>
      </c>
      <c r="F369" s="238" t="s">
        <v>4171</v>
      </c>
      <c r="G369" s="238" t="s">
        <v>4227</v>
      </c>
      <c r="H369" s="238" t="s">
        <v>4283</v>
      </c>
      <c r="I369" s="312" t="s">
        <v>4339</v>
      </c>
      <c r="J369" s="1121"/>
      <c r="K369" s="1236"/>
      <c r="L369" s="367"/>
      <c r="O369" s="239" t="e">
        <f t="shared" si="42"/>
        <v>#VALUE!</v>
      </c>
      <c r="P369" s="239" t="e">
        <f t="shared" si="42"/>
        <v>#VALUE!</v>
      </c>
      <c r="Q369" s="239" t="e">
        <f t="shared" si="42"/>
        <v>#VALUE!</v>
      </c>
      <c r="R369" s="239" t="e">
        <f t="shared" si="42"/>
        <v>#VALUE!</v>
      </c>
    </row>
    <row r="370" spans="2:18" ht="19.5" customHeight="1">
      <c r="B370" s="232">
        <v>282</v>
      </c>
      <c r="C370" s="269"/>
      <c r="D370" s="1296" t="s">
        <v>5702</v>
      </c>
      <c r="E370" s="1692">
        <v>901025</v>
      </c>
      <c r="F370" s="238" t="s">
        <v>4173</v>
      </c>
      <c r="G370" s="238" t="s">
        <v>4229</v>
      </c>
      <c r="H370" s="238" t="s">
        <v>4285</v>
      </c>
      <c r="I370" s="312" t="s">
        <v>4341</v>
      </c>
      <c r="J370" s="1121"/>
      <c r="K370" s="1236"/>
      <c r="L370" s="367"/>
      <c r="O370" s="239" t="e">
        <f t="shared" si="42"/>
        <v>#VALUE!</v>
      </c>
      <c r="P370" s="239" t="e">
        <f t="shared" si="42"/>
        <v>#VALUE!</v>
      </c>
      <c r="Q370" s="239" t="e">
        <f t="shared" si="42"/>
        <v>#VALUE!</v>
      </c>
      <c r="R370" s="239" t="e">
        <f t="shared" si="42"/>
        <v>#VALUE!</v>
      </c>
    </row>
    <row r="371" spans="2:18" ht="19.5" customHeight="1">
      <c r="B371" s="232">
        <v>283</v>
      </c>
      <c r="C371" s="269"/>
      <c r="D371" s="1297" t="s">
        <v>5704</v>
      </c>
      <c r="E371" s="1692">
        <v>901026</v>
      </c>
      <c r="F371" s="238" t="s">
        <v>4175</v>
      </c>
      <c r="G371" s="238" t="s">
        <v>4231</v>
      </c>
      <c r="H371" s="238" t="s">
        <v>4287</v>
      </c>
      <c r="I371" s="312" t="s">
        <v>4343</v>
      </c>
      <c r="J371" s="1121"/>
      <c r="K371" s="1236"/>
      <c r="L371" s="367"/>
      <c r="O371" s="239" t="e">
        <f t="shared" si="42"/>
        <v>#VALUE!</v>
      </c>
      <c r="P371" s="239" t="e">
        <f t="shared" si="42"/>
        <v>#VALUE!</v>
      </c>
      <c r="Q371" s="239" t="e">
        <f t="shared" si="42"/>
        <v>#VALUE!</v>
      </c>
      <c r="R371" s="239" t="e">
        <f t="shared" si="42"/>
        <v>#VALUE!</v>
      </c>
    </row>
    <row r="372" spans="2:18" ht="19.5" customHeight="1">
      <c r="B372" s="232">
        <v>284</v>
      </c>
      <c r="C372" s="269"/>
      <c r="D372" s="1296" t="s">
        <v>5706</v>
      </c>
      <c r="E372" s="1692">
        <v>901027</v>
      </c>
      <c r="F372" s="238" t="s">
        <v>4177</v>
      </c>
      <c r="G372" s="238" t="s">
        <v>4233</v>
      </c>
      <c r="H372" s="238" t="s">
        <v>4289</v>
      </c>
      <c r="I372" s="312" t="s">
        <v>4345</v>
      </c>
      <c r="J372" s="1121"/>
      <c r="K372" s="1236"/>
      <c r="L372" s="367"/>
      <c r="O372" s="239" t="e">
        <f t="shared" si="42"/>
        <v>#VALUE!</v>
      </c>
      <c r="P372" s="239" t="e">
        <f t="shared" si="42"/>
        <v>#VALUE!</v>
      </c>
      <c r="Q372" s="239" t="e">
        <f t="shared" si="42"/>
        <v>#VALUE!</v>
      </c>
      <c r="R372" s="239" t="e">
        <f t="shared" si="42"/>
        <v>#VALUE!</v>
      </c>
    </row>
    <row r="373" spans="2:18" ht="19.5" customHeight="1">
      <c r="B373" s="232">
        <v>285</v>
      </c>
      <c r="C373" s="269"/>
      <c r="D373" s="1296" t="s">
        <v>5708</v>
      </c>
      <c r="E373" s="1692">
        <v>901028</v>
      </c>
      <c r="F373" s="238" t="s">
        <v>4179</v>
      </c>
      <c r="G373" s="238" t="s">
        <v>4235</v>
      </c>
      <c r="H373" s="238" t="s">
        <v>4291</v>
      </c>
      <c r="I373" s="312" t="s">
        <v>4347</v>
      </c>
      <c r="J373" s="1121"/>
      <c r="K373" s="1236"/>
      <c r="L373" s="367"/>
      <c r="O373" s="239" t="e">
        <f t="shared" si="42"/>
        <v>#VALUE!</v>
      </c>
      <c r="P373" s="239" t="e">
        <f t="shared" si="42"/>
        <v>#VALUE!</v>
      </c>
      <c r="Q373" s="239" t="e">
        <f t="shared" si="42"/>
        <v>#VALUE!</v>
      </c>
      <c r="R373" s="239" t="e">
        <f t="shared" si="42"/>
        <v>#VALUE!</v>
      </c>
    </row>
    <row r="374" spans="2:18" ht="19.5" customHeight="1">
      <c r="B374" s="232">
        <v>286</v>
      </c>
      <c r="C374" s="269"/>
      <c r="D374" s="1296" t="s">
        <v>5710</v>
      </c>
      <c r="E374" s="1692">
        <v>901029</v>
      </c>
      <c r="F374" s="238" t="s">
        <v>4181</v>
      </c>
      <c r="G374" s="238" t="s">
        <v>4237</v>
      </c>
      <c r="H374" s="238" t="s">
        <v>4293</v>
      </c>
      <c r="I374" s="312" t="s">
        <v>4349</v>
      </c>
      <c r="J374" s="1121"/>
      <c r="K374" s="1236"/>
      <c r="L374" s="367"/>
      <c r="O374" s="239" t="e">
        <f t="shared" si="42"/>
        <v>#VALUE!</v>
      </c>
      <c r="P374" s="239" t="e">
        <f t="shared" si="42"/>
        <v>#VALUE!</v>
      </c>
      <c r="Q374" s="239" t="e">
        <f t="shared" si="42"/>
        <v>#VALUE!</v>
      </c>
      <c r="R374" s="239" t="e">
        <f t="shared" si="42"/>
        <v>#VALUE!</v>
      </c>
    </row>
    <row r="375" spans="2:18" ht="19.5" customHeight="1">
      <c r="B375" s="232">
        <v>287</v>
      </c>
      <c r="C375" s="269"/>
      <c r="D375" s="1296" t="s">
        <v>5712</v>
      </c>
      <c r="E375" s="1692">
        <v>901030</v>
      </c>
      <c r="F375" s="238" t="s">
        <v>4183</v>
      </c>
      <c r="G375" s="238" t="s">
        <v>4239</v>
      </c>
      <c r="H375" s="238" t="s">
        <v>4295</v>
      </c>
      <c r="I375" s="312" t="s">
        <v>4351</v>
      </c>
      <c r="J375" s="1121"/>
      <c r="K375" s="1236"/>
      <c r="L375" s="367"/>
      <c r="O375" s="239" t="e">
        <f t="shared" si="42"/>
        <v>#VALUE!</v>
      </c>
      <c r="P375" s="239" t="e">
        <f t="shared" si="42"/>
        <v>#VALUE!</v>
      </c>
      <c r="Q375" s="239" t="e">
        <f t="shared" si="42"/>
        <v>#VALUE!</v>
      </c>
      <c r="R375" s="239" t="e">
        <f t="shared" si="42"/>
        <v>#VALUE!</v>
      </c>
    </row>
    <row r="376" spans="2:18" ht="19.5" customHeight="1">
      <c r="B376" s="232">
        <v>288</v>
      </c>
      <c r="C376" s="269"/>
      <c r="D376" s="1296" t="s">
        <v>5714</v>
      </c>
      <c r="E376" s="1692">
        <v>901031</v>
      </c>
      <c r="F376" s="238" t="s">
        <v>4185</v>
      </c>
      <c r="G376" s="238" t="s">
        <v>4241</v>
      </c>
      <c r="H376" s="238" t="s">
        <v>4297</v>
      </c>
      <c r="I376" s="312" t="s">
        <v>4353</v>
      </c>
      <c r="J376" s="1121"/>
      <c r="K376" s="1236"/>
      <c r="L376" s="367"/>
      <c r="O376" s="239" t="e">
        <f t="shared" si="42"/>
        <v>#VALUE!</v>
      </c>
      <c r="P376" s="239" t="e">
        <f t="shared" si="42"/>
        <v>#VALUE!</v>
      </c>
      <c r="Q376" s="239" t="e">
        <f t="shared" si="42"/>
        <v>#VALUE!</v>
      </c>
      <c r="R376" s="239" t="e">
        <f t="shared" si="42"/>
        <v>#VALUE!</v>
      </c>
    </row>
    <row r="377" spans="2:18" ht="19.5" customHeight="1">
      <c r="B377" s="232">
        <v>289</v>
      </c>
      <c r="C377" s="269"/>
      <c r="D377" s="1296" t="s">
        <v>5716</v>
      </c>
      <c r="E377" s="1692">
        <v>901032</v>
      </c>
      <c r="F377" s="238" t="s">
        <v>4187</v>
      </c>
      <c r="G377" s="238" t="s">
        <v>4243</v>
      </c>
      <c r="H377" s="238" t="s">
        <v>4299</v>
      </c>
      <c r="I377" s="312" t="s">
        <v>4355</v>
      </c>
      <c r="J377" s="1121"/>
      <c r="K377" s="1236"/>
      <c r="L377" s="367"/>
      <c r="O377" s="239" t="e">
        <f t="shared" si="42"/>
        <v>#VALUE!</v>
      </c>
      <c r="P377" s="239" t="e">
        <f t="shared" si="42"/>
        <v>#VALUE!</v>
      </c>
      <c r="Q377" s="239" t="e">
        <f t="shared" si="42"/>
        <v>#VALUE!</v>
      </c>
      <c r="R377" s="239" t="e">
        <f t="shared" si="42"/>
        <v>#VALUE!</v>
      </c>
    </row>
    <row r="378" spans="2:18" ht="19.5" customHeight="1">
      <c r="B378" s="232">
        <v>290</v>
      </c>
      <c r="C378" s="269"/>
      <c r="D378" s="1349" t="s">
        <v>5718</v>
      </c>
      <c r="E378" s="1692">
        <v>901033</v>
      </c>
      <c r="F378" s="238" t="s">
        <v>4189</v>
      </c>
      <c r="G378" s="238" t="s">
        <v>4245</v>
      </c>
      <c r="H378" s="238" t="s">
        <v>4301</v>
      </c>
      <c r="I378" s="312" t="s">
        <v>4357</v>
      </c>
      <c r="J378" s="1121"/>
      <c r="K378" s="1236"/>
      <c r="L378" s="367"/>
      <c r="O378" s="239" t="e">
        <f t="shared" si="42"/>
        <v>#VALUE!</v>
      </c>
      <c r="P378" s="239" t="e">
        <f t="shared" si="42"/>
        <v>#VALUE!</v>
      </c>
      <c r="Q378" s="239" t="e">
        <f t="shared" si="42"/>
        <v>#VALUE!</v>
      </c>
      <c r="R378" s="239" t="e">
        <f t="shared" si="42"/>
        <v>#VALUE!</v>
      </c>
    </row>
    <row r="379" spans="2:18" ht="19.5" customHeight="1">
      <c r="B379" s="232">
        <v>291</v>
      </c>
      <c r="C379" s="269"/>
      <c r="D379" s="1349" t="s">
        <v>5720</v>
      </c>
      <c r="E379" s="1692">
        <v>901034</v>
      </c>
      <c r="F379" s="238" t="s">
        <v>4191</v>
      </c>
      <c r="G379" s="238" t="s">
        <v>4247</v>
      </c>
      <c r="H379" s="238" t="s">
        <v>4303</v>
      </c>
      <c r="I379" s="312" t="s">
        <v>4359</v>
      </c>
      <c r="J379" s="1121"/>
      <c r="K379" s="1236"/>
      <c r="L379" s="367"/>
      <c r="O379" s="239" t="e">
        <f t="shared" si="42"/>
        <v>#VALUE!</v>
      </c>
      <c r="P379" s="239" t="e">
        <f t="shared" si="42"/>
        <v>#VALUE!</v>
      </c>
      <c r="Q379" s="239" t="e">
        <f t="shared" si="42"/>
        <v>#VALUE!</v>
      </c>
      <c r="R379" s="239" t="e">
        <f t="shared" si="42"/>
        <v>#VALUE!</v>
      </c>
    </row>
    <row r="380" spans="2:18" ht="19.5" customHeight="1">
      <c r="B380" s="232">
        <v>292</v>
      </c>
      <c r="C380" s="269"/>
      <c r="D380" s="991" t="s">
        <v>5722</v>
      </c>
      <c r="E380" s="1692">
        <v>901035</v>
      </c>
      <c r="F380" s="238" t="s">
        <v>4193</v>
      </c>
      <c r="G380" s="238" t="s">
        <v>4249</v>
      </c>
      <c r="H380" s="238" t="s">
        <v>4305</v>
      </c>
      <c r="I380" s="312" t="s">
        <v>4361</v>
      </c>
      <c r="J380" s="1121"/>
      <c r="K380" s="1236"/>
      <c r="L380" s="367"/>
      <c r="O380" s="239" t="e">
        <f t="shared" si="42"/>
        <v>#VALUE!</v>
      </c>
      <c r="P380" s="239" t="e">
        <f t="shared" si="42"/>
        <v>#VALUE!</v>
      </c>
      <c r="Q380" s="239" t="e">
        <f t="shared" si="42"/>
        <v>#VALUE!</v>
      </c>
      <c r="R380" s="239" t="e">
        <f t="shared" si="42"/>
        <v>#VALUE!</v>
      </c>
    </row>
    <row r="381" spans="2:18" ht="19.5" customHeight="1">
      <c r="B381" s="232">
        <v>293</v>
      </c>
      <c r="C381" s="269"/>
      <c r="D381" s="991" t="s">
        <v>5724</v>
      </c>
      <c r="E381" s="1692">
        <v>901036</v>
      </c>
      <c r="F381" s="238" t="s">
        <v>4195</v>
      </c>
      <c r="G381" s="238" t="s">
        <v>4251</v>
      </c>
      <c r="H381" s="238" t="s">
        <v>4307</v>
      </c>
      <c r="I381" s="312" t="s">
        <v>4363</v>
      </c>
      <c r="J381" s="1121"/>
      <c r="K381" s="1236"/>
      <c r="L381" s="367"/>
      <c r="O381" s="239" t="e">
        <f t="shared" si="42"/>
        <v>#VALUE!</v>
      </c>
      <c r="P381" s="239" t="e">
        <f t="shared" si="42"/>
        <v>#VALUE!</v>
      </c>
      <c r="Q381" s="239" t="e">
        <f t="shared" si="42"/>
        <v>#VALUE!</v>
      </c>
      <c r="R381" s="239" t="e">
        <f t="shared" si="42"/>
        <v>#VALUE!</v>
      </c>
    </row>
    <row r="382" spans="2:18" ht="19.5" customHeight="1">
      <c r="B382" s="232">
        <v>294</v>
      </c>
      <c r="C382" s="269"/>
      <c r="D382" s="991" t="s">
        <v>5726</v>
      </c>
      <c r="E382" s="1692">
        <v>901037</v>
      </c>
      <c r="F382" s="238" t="s">
        <v>4197</v>
      </c>
      <c r="G382" s="238" t="s">
        <v>4253</v>
      </c>
      <c r="H382" s="238" t="s">
        <v>4309</v>
      </c>
      <c r="I382" s="312" t="s">
        <v>4365</v>
      </c>
      <c r="J382" s="1121"/>
      <c r="K382" s="1236"/>
      <c r="L382" s="367"/>
      <c r="O382" s="239" t="e">
        <f t="shared" si="42"/>
        <v>#VALUE!</v>
      </c>
      <c r="P382" s="239" t="e">
        <f t="shared" si="42"/>
        <v>#VALUE!</v>
      </c>
      <c r="Q382" s="239" t="e">
        <f t="shared" si="42"/>
        <v>#VALUE!</v>
      </c>
      <c r="R382" s="239" t="e">
        <f t="shared" si="42"/>
        <v>#VALUE!</v>
      </c>
    </row>
    <row r="383" spans="2:18" ht="19.5" customHeight="1">
      <c r="B383" s="232">
        <v>295</v>
      </c>
      <c r="C383" s="341"/>
      <c r="D383" s="991" t="s">
        <v>5728</v>
      </c>
      <c r="E383" s="1692">
        <v>901038</v>
      </c>
      <c r="F383" s="338" t="s">
        <v>4199</v>
      </c>
      <c r="G383" s="338" t="s">
        <v>4255</v>
      </c>
      <c r="H383" s="338" t="s">
        <v>4311</v>
      </c>
      <c r="I383" s="312" t="s">
        <v>4367</v>
      </c>
      <c r="J383" s="1122"/>
      <c r="K383" s="1236"/>
      <c r="L383" s="367"/>
      <c r="O383" s="239" t="e">
        <f t="shared" si="42"/>
        <v>#VALUE!</v>
      </c>
      <c r="P383" s="239" t="e">
        <f t="shared" si="42"/>
        <v>#VALUE!</v>
      </c>
      <c r="Q383" s="239" t="e">
        <f t="shared" si="42"/>
        <v>#VALUE!</v>
      </c>
      <c r="R383" s="239" t="e">
        <f t="shared" si="42"/>
        <v>#VALUE!</v>
      </c>
    </row>
    <row r="384" spans="2:18" ht="19.5" customHeight="1">
      <c r="B384" s="232">
        <v>296</v>
      </c>
      <c r="C384" s="269"/>
      <c r="D384" s="991" t="s">
        <v>5730</v>
      </c>
      <c r="E384" s="1692">
        <v>901039</v>
      </c>
      <c r="F384" s="238" t="s">
        <v>4201</v>
      </c>
      <c r="G384" s="238" t="s">
        <v>4257</v>
      </c>
      <c r="H384" s="238" t="s">
        <v>4313</v>
      </c>
      <c r="I384" s="312" t="s">
        <v>4369</v>
      </c>
      <c r="J384" s="1121"/>
      <c r="K384" s="1236"/>
      <c r="L384" s="367"/>
      <c r="O384" s="239" t="e">
        <f t="shared" si="42"/>
        <v>#VALUE!</v>
      </c>
      <c r="P384" s="239" t="e">
        <f t="shared" si="42"/>
        <v>#VALUE!</v>
      </c>
      <c r="Q384" s="239" t="e">
        <f t="shared" si="42"/>
        <v>#VALUE!</v>
      </c>
      <c r="R384" s="239" t="e">
        <f t="shared" si="42"/>
        <v>#VALUE!</v>
      </c>
    </row>
    <row r="385" spans="2:18" ht="19.5" customHeight="1">
      <c r="B385" s="232">
        <v>297</v>
      </c>
      <c r="C385" s="269"/>
      <c r="D385" s="991" t="s">
        <v>5732</v>
      </c>
      <c r="E385" s="1692">
        <v>901040</v>
      </c>
      <c r="F385" s="238" t="s">
        <v>4203</v>
      </c>
      <c r="G385" s="238" t="s">
        <v>4259</v>
      </c>
      <c r="H385" s="238" t="s">
        <v>4315</v>
      </c>
      <c r="I385" s="312" t="s">
        <v>4371</v>
      </c>
      <c r="J385" s="1121"/>
      <c r="K385" s="1236"/>
      <c r="L385" s="367"/>
      <c r="O385" s="239" t="e">
        <f t="shared" si="42"/>
        <v>#VALUE!</v>
      </c>
      <c r="P385" s="239" t="e">
        <f t="shared" si="42"/>
        <v>#VALUE!</v>
      </c>
      <c r="Q385" s="239" t="e">
        <f t="shared" si="42"/>
        <v>#VALUE!</v>
      </c>
      <c r="R385" s="239" t="e">
        <f t="shared" si="42"/>
        <v>#VALUE!</v>
      </c>
    </row>
    <row r="386" spans="2:18" ht="19.5" customHeight="1">
      <c r="B386" s="232">
        <v>298</v>
      </c>
      <c r="C386" s="269"/>
      <c r="D386" s="991" t="s">
        <v>5734</v>
      </c>
      <c r="E386" s="1692">
        <v>901041</v>
      </c>
      <c r="F386" s="238" t="s">
        <v>4205</v>
      </c>
      <c r="G386" s="238" t="s">
        <v>4261</v>
      </c>
      <c r="H386" s="238" t="s">
        <v>4317</v>
      </c>
      <c r="I386" s="312" t="s">
        <v>4373</v>
      </c>
      <c r="J386" s="1121"/>
      <c r="K386" s="1236"/>
      <c r="L386" s="367"/>
      <c r="O386" s="239" t="e">
        <f t="shared" si="42"/>
        <v>#VALUE!</v>
      </c>
      <c r="P386" s="239" t="e">
        <f t="shared" si="42"/>
        <v>#VALUE!</v>
      </c>
      <c r="Q386" s="239" t="e">
        <f t="shared" si="42"/>
        <v>#VALUE!</v>
      </c>
      <c r="R386" s="239" t="e">
        <f t="shared" si="42"/>
        <v>#VALUE!</v>
      </c>
    </row>
    <row r="387" spans="2:18" ht="19.5" customHeight="1">
      <c r="B387" s="232">
        <v>299</v>
      </c>
      <c r="C387" s="269"/>
      <c r="D387" s="991" t="s">
        <v>5736</v>
      </c>
      <c r="E387" s="1692">
        <v>901042</v>
      </c>
      <c r="F387" s="238" t="s">
        <v>4207</v>
      </c>
      <c r="G387" s="238" t="s">
        <v>4263</v>
      </c>
      <c r="H387" s="238" t="s">
        <v>4319</v>
      </c>
      <c r="I387" s="312" t="s">
        <v>4375</v>
      </c>
      <c r="J387" s="1121"/>
      <c r="K387" s="1236"/>
      <c r="L387" s="367"/>
      <c r="O387" s="239" t="e">
        <f t="shared" si="42"/>
        <v>#VALUE!</v>
      </c>
      <c r="P387" s="239" t="e">
        <f t="shared" si="42"/>
        <v>#VALUE!</v>
      </c>
      <c r="Q387" s="239" t="e">
        <f t="shared" si="42"/>
        <v>#VALUE!</v>
      </c>
      <c r="R387" s="239" t="e">
        <f t="shared" si="42"/>
        <v>#VALUE!</v>
      </c>
    </row>
    <row r="388" spans="2:18" ht="19.5" customHeight="1">
      <c r="B388" s="232">
        <v>300</v>
      </c>
      <c r="C388" s="269"/>
      <c r="D388" s="991" t="s">
        <v>5738</v>
      </c>
      <c r="E388" s="1692">
        <v>901043</v>
      </c>
      <c r="F388" s="238" t="s">
        <v>4209</v>
      </c>
      <c r="G388" s="238" t="s">
        <v>4265</v>
      </c>
      <c r="H388" s="238" t="s">
        <v>4321</v>
      </c>
      <c r="I388" s="312" t="s">
        <v>4377</v>
      </c>
      <c r="J388" s="1121"/>
      <c r="K388" s="1236"/>
      <c r="L388" s="367"/>
      <c r="O388" s="239" t="e">
        <f t="shared" si="42"/>
        <v>#VALUE!</v>
      </c>
      <c r="P388" s="239" t="e">
        <f t="shared" si="42"/>
        <v>#VALUE!</v>
      </c>
      <c r="Q388" s="239" t="e">
        <f t="shared" si="42"/>
        <v>#VALUE!</v>
      </c>
      <c r="R388" s="239" t="e">
        <f t="shared" si="42"/>
        <v>#VALUE!</v>
      </c>
    </row>
    <row r="389" spans="2:18" ht="19.5" customHeight="1">
      <c r="B389" s="232">
        <v>301</v>
      </c>
      <c r="C389" s="269"/>
      <c r="D389" s="991" t="s">
        <v>5740</v>
      </c>
      <c r="E389" s="1692">
        <v>901044</v>
      </c>
      <c r="F389" s="238" t="s">
        <v>4211</v>
      </c>
      <c r="G389" s="238" t="s">
        <v>4267</v>
      </c>
      <c r="H389" s="238" t="s">
        <v>4323</v>
      </c>
      <c r="I389" s="312" t="s">
        <v>4379</v>
      </c>
      <c r="J389" s="1121"/>
      <c r="K389" s="1236"/>
      <c r="L389" s="367"/>
      <c r="O389" s="239" t="e">
        <f t="shared" si="42"/>
        <v>#VALUE!</v>
      </c>
      <c r="P389" s="239" t="e">
        <f t="shared" si="42"/>
        <v>#VALUE!</v>
      </c>
      <c r="Q389" s="239" t="e">
        <f t="shared" si="42"/>
        <v>#VALUE!</v>
      </c>
      <c r="R389" s="239" t="e">
        <f t="shared" si="42"/>
        <v>#VALUE!</v>
      </c>
    </row>
    <row r="390" spans="2:18" ht="19.5" customHeight="1">
      <c r="B390" s="232">
        <v>302</v>
      </c>
      <c r="C390" s="269"/>
      <c r="D390" s="991" t="s">
        <v>5742</v>
      </c>
      <c r="E390" s="1692">
        <v>901045</v>
      </c>
      <c r="F390" s="238" t="s">
        <v>4213</v>
      </c>
      <c r="G390" s="238" t="s">
        <v>4269</v>
      </c>
      <c r="H390" s="238" t="s">
        <v>4325</v>
      </c>
      <c r="I390" s="312" t="s">
        <v>4381</v>
      </c>
      <c r="J390" s="1121"/>
      <c r="K390" s="1236"/>
      <c r="L390" s="367"/>
      <c r="O390" s="239" t="e">
        <f t="shared" si="42"/>
        <v>#VALUE!</v>
      </c>
      <c r="P390" s="239" t="e">
        <f t="shared" si="42"/>
        <v>#VALUE!</v>
      </c>
      <c r="Q390" s="239" t="e">
        <f t="shared" si="42"/>
        <v>#VALUE!</v>
      </c>
      <c r="R390" s="239" t="e">
        <f t="shared" si="42"/>
        <v>#VALUE!</v>
      </c>
    </row>
    <row r="391" spans="2:18" ht="19.5" customHeight="1">
      <c r="B391" s="232">
        <v>303</v>
      </c>
      <c r="C391" s="269"/>
      <c r="D391" s="991" t="s">
        <v>5744</v>
      </c>
      <c r="E391" s="1692">
        <v>901046</v>
      </c>
      <c r="F391" s="238" t="s">
        <v>4215</v>
      </c>
      <c r="G391" s="238" t="s">
        <v>4271</v>
      </c>
      <c r="H391" s="238" t="s">
        <v>4327</v>
      </c>
      <c r="I391" s="312" t="s">
        <v>4383</v>
      </c>
      <c r="J391" s="1121"/>
      <c r="K391" s="1236"/>
      <c r="L391" s="367"/>
      <c r="O391" s="239" t="e">
        <f t="shared" si="42"/>
        <v>#VALUE!</v>
      </c>
      <c r="P391" s="239" t="e">
        <f t="shared" si="42"/>
        <v>#VALUE!</v>
      </c>
      <c r="Q391" s="239" t="e">
        <f t="shared" si="42"/>
        <v>#VALUE!</v>
      </c>
      <c r="R391" s="239" t="e">
        <f t="shared" si="42"/>
        <v>#VALUE!</v>
      </c>
    </row>
    <row r="392" spans="2:18" ht="19.5" customHeight="1">
      <c r="B392" s="232">
        <v>304</v>
      </c>
      <c r="C392" s="269"/>
      <c r="D392" s="991" t="s">
        <v>6440</v>
      </c>
      <c r="E392" s="1692">
        <v>904037</v>
      </c>
      <c r="F392" s="238" t="s">
        <v>5509</v>
      </c>
      <c r="G392" s="238" t="s">
        <v>5469</v>
      </c>
      <c r="H392" s="238" t="s">
        <v>5429</v>
      </c>
      <c r="I392" s="312" t="s">
        <v>5389</v>
      </c>
      <c r="J392" s="1121"/>
      <c r="K392" s="1236"/>
      <c r="L392" s="367"/>
      <c r="O392" s="239" t="e">
        <f aca="true" t="shared" si="43" ref="O392:O411">ROUND(F392,0)</f>
        <v>#VALUE!</v>
      </c>
      <c r="P392" s="239" t="e">
        <f aca="true" t="shared" si="44" ref="P392:P411">ROUND(G392,0)</f>
        <v>#VALUE!</v>
      </c>
      <c r="Q392" s="239" t="e">
        <f aca="true" t="shared" si="45" ref="Q392:Q411">ROUND(H392,0)</f>
        <v>#VALUE!</v>
      </c>
      <c r="R392" s="239" t="e">
        <f aca="true" t="shared" si="46" ref="R392:R411">ROUND(I392,0)</f>
        <v>#VALUE!</v>
      </c>
    </row>
    <row r="393" spans="2:18" ht="19.5" customHeight="1">
      <c r="B393" s="232">
        <v>305</v>
      </c>
      <c r="C393" s="269"/>
      <c r="D393" s="991" t="s">
        <v>6442</v>
      </c>
      <c r="E393" s="1692">
        <v>904038</v>
      </c>
      <c r="F393" s="238" t="s">
        <v>5511</v>
      </c>
      <c r="G393" s="238" t="s">
        <v>5471</v>
      </c>
      <c r="H393" s="238" t="s">
        <v>5431</v>
      </c>
      <c r="I393" s="312" t="s">
        <v>5391</v>
      </c>
      <c r="J393" s="1121"/>
      <c r="K393" s="1236"/>
      <c r="L393" s="367"/>
      <c r="O393" s="239" t="e">
        <f t="shared" si="43"/>
        <v>#VALUE!</v>
      </c>
      <c r="P393" s="239" t="e">
        <f t="shared" si="44"/>
        <v>#VALUE!</v>
      </c>
      <c r="Q393" s="239" t="e">
        <f t="shared" si="45"/>
        <v>#VALUE!</v>
      </c>
      <c r="R393" s="239" t="e">
        <f t="shared" si="46"/>
        <v>#VALUE!</v>
      </c>
    </row>
    <row r="394" spans="2:18" ht="19.5" customHeight="1">
      <c r="B394" s="232">
        <v>306</v>
      </c>
      <c r="C394" s="269"/>
      <c r="D394" s="991" t="s">
        <v>6444</v>
      </c>
      <c r="E394" s="1692">
        <v>904039</v>
      </c>
      <c r="F394" s="238" t="s">
        <v>5513</v>
      </c>
      <c r="G394" s="238" t="s">
        <v>5473</v>
      </c>
      <c r="H394" s="238" t="s">
        <v>5433</v>
      </c>
      <c r="I394" s="312" t="s">
        <v>5393</v>
      </c>
      <c r="J394" s="1121"/>
      <c r="K394" s="1236"/>
      <c r="L394" s="367"/>
      <c r="O394" s="239" t="e">
        <f t="shared" si="43"/>
        <v>#VALUE!</v>
      </c>
      <c r="P394" s="239" t="e">
        <f t="shared" si="44"/>
        <v>#VALUE!</v>
      </c>
      <c r="Q394" s="239" t="e">
        <f t="shared" si="45"/>
        <v>#VALUE!</v>
      </c>
      <c r="R394" s="239" t="e">
        <f t="shared" si="46"/>
        <v>#VALUE!</v>
      </c>
    </row>
    <row r="395" spans="2:18" ht="19.5" customHeight="1">
      <c r="B395" s="232">
        <v>307</v>
      </c>
      <c r="C395" s="269"/>
      <c r="D395" s="991" t="s">
        <v>6446</v>
      </c>
      <c r="E395" s="1692">
        <v>904040</v>
      </c>
      <c r="F395" s="238" t="s">
        <v>5515</v>
      </c>
      <c r="G395" s="238" t="s">
        <v>5475</v>
      </c>
      <c r="H395" s="238" t="s">
        <v>5435</v>
      </c>
      <c r="I395" s="312" t="s">
        <v>5395</v>
      </c>
      <c r="J395" s="1121"/>
      <c r="K395" s="1236"/>
      <c r="L395" s="367"/>
      <c r="O395" s="239" t="e">
        <f t="shared" si="43"/>
        <v>#VALUE!</v>
      </c>
      <c r="P395" s="239" t="e">
        <f t="shared" si="44"/>
        <v>#VALUE!</v>
      </c>
      <c r="Q395" s="239" t="e">
        <f t="shared" si="45"/>
        <v>#VALUE!</v>
      </c>
      <c r="R395" s="239" t="e">
        <f t="shared" si="46"/>
        <v>#VALUE!</v>
      </c>
    </row>
    <row r="396" spans="2:18" ht="19.5" customHeight="1">
      <c r="B396" s="232">
        <v>308</v>
      </c>
      <c r="C396" s="269"/>
      <c r="D396" s="991" t="s">
        <v>6448</v>
      </c>
      <c r="E396" s="1692">
        <v>904041</v>
      </c>
      <c r="F396" s="238" t="s">
        <v>5517</v>
      </c>
      <c r="G396" s="238" t="s">
        <v>5477</v>
      </c>
      <c r="H396" s="238" t="s">
        <v>5437</v>
      </c>
      <c r="I396" s="312" t="s">
        <v>5397</v>
      </c>
      <c r="J396" s="1121"/>
      <c r="K396" s="1236"/>
      <c r="L396" s="367"/>
      <c r="O396" s="239" t="e">
        <f t="shared" si="43"/>
        <v>#VALUE!</v>
      </c>
      <c r="P396" s="239" t="e">
        <f t="shared" si="44"/>
        <v>#VALUE!</v>
      </c>
      <c r="Q396" s="239" t="e">
        <f t="shared" si="45"/>
        <v>#VALUE!</v>
      </c>
      <c r="R396" s="239" t="e">
        <f t="shared" si="46"/>
        <v>#VALUE!</v>
      </c>
    </row>
    <row r="397" spans="2:18" ht="19.5" customHeight="1">
      <c r="B397" s="232">
        <v>309</v>
      </c>
      <c r="C397" s="269"/>
      <c r="D397" s="991" t="s">
        <v>6450</v>
      </c>
      <c r="E397" s="1692">
        <v>904042</v>
      </c>
      <c r="F397" s="238" t="s">
        <v>5519</v>
      </c>
      <c r="G397" s="238" t="s">
        <v>5479</v>
      </c>
      <c r="H397" s="238" t="s">
        <v>5439</v>
      </c>
      <c r="I397" s="312" t="s">
        <v>5399</v>
      </c>
      <c r="J397" s="1121"/>
      <c r="K397" s="1236"/>
      <c r="L397" s="367"/>
      <c r="O397" s="239" t="e">
        <f t="shared" si="43"/>
        <v>#VALUE!</v>
      </c>
      <c r="P397" s="239" t="e">
        <f t="shared" si="44"/>
        <v>#VALUE!</v>
      </c>
      <c r="Q397" s="239" t="e">
        <f t="shared" si="45"/>
        <v>#VALUE!</v>
      </c>
      <c r="R397" s="239" t="e">
        <f t="shared" si="46"/>
        <v>#VALUE!</v>
      </c>
    </row>
    <row r="398" spans="2:18" ht="19.5" customHeight="1">
      <c r="B398" s="232">
        <v>310</v>
      </c>
      <c r="C398" s="269"/>
      <c r="D398" s="991" t="s">
        <v>6452</v>
      </c>
      <c r="E398" s="1692">
        <v>904043</v>
      </c>
      <c r="F398" s="238" t="s">
        <v>5521</v>
      </c>
      <c r="G398" s="238" t="s">
        <v>5481</v>
      </c>
      <c r="H398" s="238" t="s">
        <v>5441</v>
      </c>
      <c r="I398" s="312" t="s">
        <v>5401</v>
      </c>
      <c r="J398" s="1121"/>
      <c r="K398" s="1236"/>
      <c r="L398" s="367"/>
      <c r="O398" s="239" t="e">
        <f t="shared" si="43"/>
        <v>#VALUE!</v>
      </c>
      <c r="P398" s="239" t="e">
        <f t="shared" si="44"/>
        <v>#VALUE!</v>
      </c>
      <c r="Q398" s="239" t="e">
        <f t="shared" si="45"/>
        <v>#VALUE!</v>
      </c>
      <c r="R398" s="239" t="e">
        <f t="shared" si="46"/>
        <v>#VALUE!</v>
      </c>
    </row>
    <row r="399" spans="2:18" ht="19.5" customHeight="1">
      <c r="B399" s="232">
        <v>311</v>
      </c>
      <c r="C399" s="269"/>
      <c r="D399" s="991" t="s">
        <v>6454</v>
      </c>
      <c r="E399" s="1692">
        <v>904044</v>
      </c>
      <c r="F399" s="238" t="s">
        <v>5523</v>
      </c>
      <c r="G399" s="238" t="s">
        <v>5483</v>
      </c>
      <c r="H399" s="238" t="s">
        <v>5443</v>
      </c>
      <c r="I399" s="312" t="s">
        <v>5403</v>
      </c>
      <c r="J399" s="1121"/>
      <c r="K399" s="1236"/>
      <c r="L399" s="367"/>
      <c r="O399" s="239" t="e">
        <f t="shared" si="43"/>
        <v>#VALUE!</v>
      </c>
      <c r="P399" s="239" t="e">
        <f t="shared" si="44"/>
        <v>#VALUE!</v>
      </c>
      <c r="Q399" s="239" t="e">
        <f t="shared" si="45"/>
        <v>#VALUE!</v>
      </c>
      <c r="R399" s="239" t="e">
        <f t="shared" si="46"/>
        <v>#VALUE!</v>
      </c>
    </row>
    <row r="400" spans="2:18" ht="19.5" customHeight="1">
      <c r="B400" s="232">
        <v>312</v>
      </c>
      <c r="C400" s="269"/>
      <c r="D400" s="991" t="s">
        <v>6456</v>
      </c>
      <c r="E400" s="1692">
        <v>904045</v>
      </c>
      <c r="F400" s="238" t="s">
        <v>5525</v>
      </c>
      <c r="G400" s="238" t="s">
        <v>5485</v>
      </c>
      <c r="H400" s="238" t="s">
        <v>5445</v>
      </c>
      <c r="I400" s="312" t="s">
        <v>5405</v>
      </c>
      <c r="J400" s="1121"/>
      <c r="K400" s="1236"/>
      <c r="L400" s="367"/>
      <c r="O400" s="239" t="e">
        <f t="shared" si="43"/>
        <v>#VALUE!</v>
      </c>
      <c r="P400" s="239" t="e">
        <f t="shared" si="44"/>
        <v>#VALUE!</v>
      </c>
      <c r="Q400" s="239" t="e">
        <f t="shared" si="45"/>
        <v>#VALUE!</v>
      </c>
      <c r="R400" s="239" t="e">
        <f t="shared" si="46"/>
        <v>#VALUE!</v>
      </c>
    </row>
    <row r="401" spans="2:18" ht="19.5" customHeight="1">
      <c r="B401" s="232">
        <v>313</v>
      </c>
      <c r="C401" s="269"/>
      <c r="D401" s="991" t="s">
        <v>6458</v>
      </c>
      <c r="E401" s="1692">
        <v>904046</v>
      </c>
      <c r="F401" s="238" t="s">
        <v>5527</v>
      </c>
      <c r="G401" s="238" t="s">
        <v>5487</v>
      </c>
      <c r="H401" s="238" t="s">
        <v>5447</v>
      </c>
      <c r="I401" s="312" t="s">
        <v>5407</v>
      </c>
      <c r="J401" s="1121"/>
      <c r="K401" s="1236"/>
      <c r="L401" s="367"/>
      <c r="O401" s="239" t="e">
        <f t="shared" si="43"/>
        <v>#VALUE!</v>
      </c>
      <c r="P401" s="239" t="e">
        <f t="shared" si="44"/>
        <v>#VALUE!</v>
      </c>
      <c r="Q401" s="239" t="e">
        <f t="shared" si="45"/>
        <v>#VALUE!</v>
      </c>
      <c r="R401" s="239" t="e">
        <f t="shared" si="46"/>
        <v>#VALUE!</v>
      </c>
    </row>
    <row r="402" spans="2:18" ht="19.5" customHeight="1">
      <c r="B402" s="232">
        <v>314</v>
      </c>
      <c r="C402" s="269"/>
      <c r="D402" s="991" t="s">
        <v>6460</v>
      </c>
      <c r="E402" s="1692">
        <v>904047</v>
      </c>
      <c r="F402" s="238" t="s">
        <v>5529</v>
      </c>
      <c r="G402" s="238" t="s">
        <v>5489</v>
      </c>
      <c r="H402" s="238" t="s">
        <v>5449</v>
      </c>
      <c r="I402" s="312" t="s">
        <v>5409</v>
      </c>
      <c r="J402" s="1121"/>
      <c r="K402" s="1236"/>
      <c r="L402" s="367"/>
      <c r="O402" s="239" t="e">
        <f t="shared" si="43"/>
        <v>#VALUE!</v>
      </c>
      <c r="P402" s="239" t="e">
        <f t="shared" si="44"/>
        <v>#VALUE!</v>
      </c>
      <c r="Q402" s="239" t="e">
        <f t="shared" si="45"/>
        <v>#VALUE!</v>
      </c>
      <c r="R402" s="239" t="e">
        <f t="shared" si="46"/>
        <v>#VALUE!</v>
      </c>
    </row>
    <row r="403" spans="2:18" ht="19.5" customHeight="1">
      <c r="B403" s="232">
        <v>315</v>
      </c>
      <c r="C403" s="269"/>
      <c r="D403" s="991" t="s">
        <v>6462</v>
      </c>
      <c r="E403" s="1692">
        <v>904048</v>
      </c>
      <c r="F403" s="238" t="s">
        <v>5531</v>
      </c>
      <c r="G403" s="238" t="s">
        <v>5491</v>
      </c>
      <c r="H403" s="238" t="s">
        <v>5451</v>
      </c>
      <c r="I403" s="312" t="s">
        <v>5411</v>
      </c>
      <c r="J403" s="1121"/>
      <c r="K403" s="1236"/>
      <c r="L403" s="367"/>
      <c r="O403" s="239" t="e">
        <f t="shared" si="43"/>
        <v>#VALUE!</v>
      </c>
      <c r="P403" s="239" t="e">
        <f t="shared" si="44"/>
        <v>#VALUE!</v>
      </c>
      <c r="Q403" s="239" t="e">
        <f t="shared" si="45"/>
        <v>#VALUE!</v>
      </c>
      <c r="R403" s="239" t="e">
        <f t="shared" si="46"/>
        <v>#VALUE!</v>
      </c>
    </row>
    <row r="404" spans="2:18" ht="19.5" customHeight="1">
      <c r="B404" s="232">
        <v>316</v>
      </c>
      <c r="C404" s="269"/>
      <c r="D404" s="991" t="s">
        <v>6464</v>
      </c>
      <c r="E404" s="1692">
        <v>904049</v>
      </c>
      <c r="F404" s="238" t="s">
        <v>5533</v>
      </c>
      <c r="G404" s="238" t="s">
        <v>5493</v>
      </c>
      <c r="H404" s="238" t="s">
        <v>5453</v>
      </c>
      <c r="I404" s="312" t="s">
        <v>5413</v>
      </c>
      <c r="J404" s="1121"/>
      <c r="K404" s="1236"/>
      <c r="L404" s="367"/>
      <c r="O404" s="239" t="e">
        <f t="shared" si="43"/>
        <v>#VALUE!</v>
      </c>
      <c r="P404" s="239" t="e">
        <f t="shared" si="44"/>
        <v>#VALUE!</v>
      </c>
      <c r="Q404" s="239" t="e">
        <f t="shared" si="45"/>
        <v>#VALUE!</v>
      </c>
      <c r="R404" s="239" t="e">
        <f t="shared" si="46"/>
        <v>#VALUE!</v>
      </c>
    </row>
    <row r="405" spans="2:18" ht="19.5" customHeight="1">
      <c r="B405" s="232">
        <v>317</v>
      </c>
      <c r="C405" s="269"/>
      <c r="D405" s="991" t="s">
        <v>6466</v>
      </c>
      <c r="E405" s="1692">
        <v>904050</v>
      </c>
      <c r="F405" s="238" t="s">
        <v>5535</v>
      </c>
      <c r="G405" s="238" t="s">
        <v>5495</v>
      </c>
      <c r="H405" s="238" t="s">
        <v>5455</v>
      </c>
      <c r="I405" s="312" t="s">
        <v>5415</v>
      </c>
      <c r="J405" s="1121"/>
      <c r="K405" s="1236"/>
      <c r="L405" s="367"/>
      <c r="O405" s="239" t="e">
        <f t="shared" si="43"/>
        <v>#VALUE!</v>
      </c>
      <c r="P405" s="239" t="e">
        <f t="shared" si="44"/>
        <v>#VALUE!</v>
      </c>
      <c r="Q405" s="239" t="e">
        <f t="shared" si="45"/>
        <v>#VALUE!</v>
      </c>
      <c r="R405" s="239" t="e">
        <f t="shared" si="46"/>
        <v>#VALUE!</v>
      </c>
    </row>
    <row r="406" spans="2:18" ht="19.5" customHeight="1">
      <c r="B406" s="232">
        <v>318</v>
      </c>
      <c r="C406" s="269"/>
      <c r="D406" s="991" t="s">
        <v>6468</v>
      </c>
      <c r="E406" s="1692">
        <v>904051</v>
      </c>
      <c r="F406" s="238" t="s">
        <v>5537</v>
      </c>
      <c r="G406" s="238" t="s">
        <v>5497</v>
      </c>
      <c r="H406" s="238" t="s">
        <v>5457</v>
      </c>
      <c r="I406" s="312" t="s">
        <v>5417</v>
      </c>
      <c r="J406" s="1121"/>
      <c r="K406" s="1236"/>
      <c r="L406" s="367"/>
      <c r="O406" s="239" t="e">
        <f t="shared" si="43"/>
        <v>#VALUE!</v>
      </c>
      <c r="P406" s="239" t="e">
        <f t="shared" si="44"/>
        <v>#VALUE!</v>
      </c>
      <c r="Q406" s="239" t="e">
        <f t="shared" si="45"/>
        <v>#VALUE!</v>
      </c>
      <c r="R406" s="239" t="e">
        <f t="shared" si="46"/>
        <v>#VALUE!</v>
      </c>
    </row>
    <row r="407" spans="2:18" ht="19.5" customHeight="1">
      <c r="B407" s="232">
        <v>319</v>
      </c>
      <c r="C407" s="269"/>
      <c r="D407" s="991" t="s">
        <v>6470</v>
      </c>
      <c r="E407" s="1692">
        <v>904052</v>
      </c>
      <c r="F407" s="238" t="s">
        <v>5539</v>
      </c>
      <c r="G407" s="238" t="s">
        <v>5499</v>
      </c>
      <c r="H407" s="238" t="s">
        <v>5459</v>
      </c>
      <c r="I407" s="312" t="s">
        <v>5419</v>
      </c>
      <c r="J407" s="1121"/>
      <c r="K407" s="1236"/>
      <c r="L407" s="367"/>
      <c r="O407" s="239" t="e">
        <f t="shared" si="43"/>
        <v>#VALUE!</v>
      </c>
      <c r="P407" s="239" t="e">
        <f t="shared" si="44"/>
        <v>#VALUE!</v>
      </c>
      <c r="Q407" s="239" t="e">
        <f t="shared" si="45"/>
        <v>#VALUE!</v>
      </c>
      <c r="R407" s="239" t="e">
        <f t="shared" si="46"/>
        <v>#VALUE!</v>
      </c>
    </row>
    <row r="408" spans="2:18" ht="19.5" customHeight="1">
      <c r="B408" s="232">
        <v>320</v>
      </c>
      <c r="C408" s="269"/>
      <c r="D408" s="991" t="s">
        <v>6472</v>
      </c>
      <c r="E408" s="1692">
        <v>904053</v>
      </c>
      <c r="F408" s="238" t="s">
        <v>5541</v>
      </c>
      <c r="G408" s="238" t="s">
        <v>5501</v>
      </c>
      <c r="H408" s="238" t="s">
        <v>5461</v>
      </c>
      <c r="I408" s="312" t="s">
        <v>5421</v>
      </c>
      <c r="J408" s="1121"/>
      <c r="K408" s="1236"/>
      <c r="L408" s="367"/>
      <c r="O408" s="239" t="e">
        <f t="shared" si="43"/>
        <v>#VALUE!</v>
      </c>
      <c r="P408" s="239" t="e">
        <f t="shared" si="44"/>
        <v>#VALUE!</v>
      </c>
      <c r="Q408" s="239" t="e">
        <f t="shared" si="45"/>
        <v>#VALUE!</v>
      </c>
      <c r="R408" s="239" t="e">
        <f t="shared" si="46"/>
        <v>#VALUE!</v>
      </c>
    </row>
    <row r="409" spans="2:18" ht="19.5" customHeight="1">
      <c r="B409" s="232">
        <v>321</v>
      </c>
      <c r="C409" s="269"/>
      <c r="D409" s="991" t="s">
        <v>6474</v>
      </c>
      <c r="E409" s="1692">
        <v>904054</v>
      </c>
      <c r="F409" s="238" t="s">
        <v>5543</v>
      </c>
      <c r="G409" s="238" t="s">
        <v>5503</v>
      </c>
      <c r="H409" s="238" t="s">
        <v>5463</v>
      </c>
      <c r="I409" s="312" t="s">
        <v>5423</v>
      </c>
      <c r="J409" s="1121"/>
      <c r="K409" s="1236"/>
      <c r="L409" s="367"/>
      <c r="O409" s="239" t="e">
        <f t="shared" si="43"/>
        <v>#VALUE!</v>
      </c>
      <c r="P409" s="239" t="e">
        <f t="shared" si="44"/>
        <v>#VALUE!</v>
      </c>
      <c r="Q409" s="239" t="e">
        <f t="shared" si="45"/>
        <v>#VALUE!</v>
      </c>
      <c r="R409" s="239" t="e">
        <f t="shared" si="46"/>
        <v>#VALUE!</v>
      </c>
    </row>
    <row r="410" spans="2:18" ht="19.5" customHeight="1">
      <c r="B410" s="232">
        <v>322</v>
      </c>
      <c r="C410" s="269"/>
      <c r="D410" s="991" t="s">
        <v>6476</v>
      </c>
      <c r="E410" s="1692">
        <v>904055</v>
      </c>
      <c r="F410" s="238" t="s">
        <v>5545</v>
      </c>
      <c r="G410" s="238" t="s">
        <v>5505</v>
      </c>
      <c r="H410" s="238" t="s">
        <v>5465</v>
      </c>
      <c r="I410" s="312" t="s">
        <v>5425</v>
      </c>
      <c r="J410" s="1121"/>
      <c r="K410" s="1236"/>
      <c r="L410" s="367"/>
      <c r="O410" s="239" t="e">
        <f t="shared" si="43"/>
        <v>#VALUE!</v>
      </c>
      <c r="P410" s="239" t="e">
        <f t="shared" si="44"/>
        <v>#VALUE!</v>
      </c>
      <c r="Q410" s="239" t="e">
        <f t="shared" si="45"/>
        <v>#VALUE!</v>
      </c>
      <c r="R410" s="239" t="e">
        <f t="shared" si="46"/>
        <v>#VALUE!</v>
      </c>
    </row>
    <row r="411" spans="2:18" ht="19.5" customHeight="1">
      <c r="B411" s="232">
        <v>323</v>
      </c>
      <c r="C411" s="269"/>
      <c r="D411" s="991" t="s">
        <v>6478</v>
      </c>
      <c r="E411" s="1692">
        <v>904056</v>
      </c>
      <c r="F411" s="238" t="s">
        <v>5547</v>
      </c>
      <c r="G411" s="238" t="s">
        <v>5507</v>
      </c>
      <c r="H411" s="238" t="s">
        <v>5467</v>
      </c>
      <c r="I411" s="312" t="s">
        <v>5427</v>
      </c>
      <c r="J411" s="1121"/>
      <c r="K411" s="1236"/>
      <c r="L411" s="367"/>
      <c r="O411" s="239" t="e">
        <f t="shared" si="43"/>
        <v>#VALUE!</v>
      </c>
      <c r="P411" s="239" t="e">
        <f t="shared" si="44"/>
        <v>#VALUE!</v>
      </c>
      <c r="Q411" s="239" t="e">
        <f t="shared" si="45"/>
        <v>#VALUE!</v>
      </c>
      <c r="R411" s="239" t="e">
        <f t="shared" si="46"/>
        <v>#VALUE!</v>
      </c>
    </row>
    <row r="412" spans="2:18" ht="19.5" customHeight="1" thickBot="1">
      <c r="B412" s="232">
        <v>324</v>
      </c>
      <c r="C412" s="1344"/>
      <c r="D412" s="922" t="s">
        <v>772</v>
      </c>
      <c r="E412" s="1693">
        <v>7231</v>
      </c>
      <c r="F412" s="379" t="s">
        <v>4217</v>
      </c>
      <c r="G412" s="379" t="s">
        <v>4273</v>
      </c>
      <c r="H412" s="379" t="s">
        <v>4329</v>
      </c>
      <c r="I412" s="380" t="s">
        <v>2079</v>
      </c>
      <c r="J412" s="1121"/>
      <c r="K412" s="1236"/>
      <c r="L412" s="367"/>
      <c r="O412" s="381" t="e">
        <f>ROUND(SUM(O367:O411),0)</f>
        <v>#VALUE!</v>
      </c>
      <c r="P412" s="381" t="e">
        <f>ROUND(SUM(P367:P411),0)</f>
        <v>#VALUE!</v>
      </c>
      <c r="Q412" s="381" t="e">
        <f>ROUND(SUM(Q367:Q411),0)</f>
        <v>#VALUE!</v>
      </c>
      <c r="R412" s="381" t="e">
        <f>ROUND(SUM(R367:R411),0)</f>
        <v>#VALUE!</v>
      </c>
    </row>
    <row r="413" spans="2:18" ht="18" customHeight="1" thickBot="1">
      <c r="B413" s="232">
        <v>325</v>
      </c>
      <c r="C413" s="1597" t="s">
        <v>709</v>
      </c>
      <c r="D413" s="284"/>
      <c r="E413" s="1693">
        <v>6500</v>
      </c>
      <c r="F413" s="316" t="s">
        <v>4219</v>
      </c>
      <c r="G413" s="316" t="s">
        <v>4275</v>
      </c>
      <c r="H413" s="316" t="s">
        <v>4331</v>
      </c>
      <c r="I413" s="919" t="s">
        <v>1975</v>
      </c>
      <c r="J413" s="1598"/>
      <c r="K413" s="1238"/>
      <c r="L413" s="367"/>
      <c r="O413" s="252" t="e">
        <f>ROUND(SUM(O357+O358+O359+O360+O361+O362+O363+O364+O365+O412),0)</f>
        <v>#VALUE!</v>
      </c>
      <c r="P413" s="252" t="e">
        <f>ROUND(SUM(P357+P358+P359+P360+P361+P362+P363+P364+P365+P412),0)</f>
        <v>#VALUE!</v>
      </c>
      <c r="Q413" s="252" t="e">
        <f>ROUND(SUM(Q357+Q358+Q359+Q360+Q361+Q362+Q363+Q364+Q365+Q412),0)</f>
        <v>#VALUE!</v>
      </c>
      <c r="R413" s="252" t="e">
        <f>ROUND(SUM(R357+R358+R359+R360+R361+R362+R363+R364+R365+R412),0)</f>
        <v>#VALUE!</v>
      </c>
    </row>
    <row r="414" spans="2:18" s="253" customFormat="1" ht="18" customHeight="1">
      <c r="B414" s="357"/>
      <c r="C414" s="1566"/>
      <c r="D414" s="209"/>
      <c r="E414" s="1574"/>
      <c r="F414" s="361"/>
      <c r="G414" s="361"/>
      <c r="H414" s="361"/>
      <c r="I414" s="361"/>
      <c r="J414" s="1599"/>
      <c r="K414" s="1551"/>
      <c r="L414" s="286"/>
      <c r="O414" s="254"/>
      <c r="P414" s="254"/>
      <c r="Q414" s="254"/>
      <c r="R414" s="254"/>
    </row>
    <row r="415" spans="3:12" ht="19.5" customHeight="1">
      <c r="C415" s="207" t="s">
        <v>276</v>
      </c>
      <c r="D415" s="932" t="str">
        <f>+$D$1</f>
        <v>_C000027</v>
      </c>
      <c r="L415" s="286"/>
    </row>
    <row r="416" spans="3:5" ht="19.5" customHeight="1">
      <c r="C416" s="207" t="s">
        <v>277</v>
      </c>
      <c r="D416" s="208" t="str">
        <f>+$D$2</f>
        <v>_M000002</v>
      </c>
      <c r="E416" s="206" t="str">
        <f>Schedule_A!A3</f>
        <v>NURSING FACILITY 2017 COST REPORT</v>
      </c>
    </row>
    <row r="417" spans="3:5" ht="15.75" customHeight="1">
      <c r="C417" s="207"/>
      <c r="D417" s="211"/>
      <c r="E417" s="209"/>
    </row>
    <row r="418" spans="1:12" ht="18">
      <c r="A418" s="212" t="s">
        <v>207</v>
      </c>
      <c r="B418" s="213"/>
      <c r="C418" s="213"/>
      <c r="D418" s="213"/>
      <c r="E418" s="213"/>
      <c r="F418" s="213"/>
      <c r="G418" s="213"/>
      <c r="H418" s="213"/>
      <c r="I418" s="213"/>
      <c r="J418" s="402"/>
      <c r="L418" s="213"/>
    </row>
    <row r="419" spans="1:18" s="1609" customFormat="1" ht="24" thickBot="1">
      <c r="A419" s="1565" t="s">
        <v>421</v>
      </c>
      <c r="B419" s="1565"/>
      <c r="C419" s="1565"/>
      <c r="D419" s="1565"/>
      <c r="E419" s="1565"/>
      <c r="F419" s="1565"/>
      <c r="G419" s="1565"/>
      <c r="H419" s="1565"/>
      <c r="I419" s="1565"/>
      <c r="J419" s="1606"/>
      <c r="K419" s="1607"/>
      <c r="L419" s="1565"/>
      <c r="O419" s="1610"/>
      <c r="P419" s="1610"/>
      <c r="Q419" s="1610"/>
      <c r="R419" s="1610"/>
    </row>
    <row r="420" spans="1:12" ht="66" customHeight="1">
      <c r="A420" s="214"/>
      <c r="B420" s="257" t="s">
        <v>209</v>
      </c>
      <c r="C420" s="216"/>
      <c r="D420" s="217"/>
      <c r="E420" s="218" t="s">
        <v>477</v>
      </c>
      <c r="F420" s="218" t="s">
        <v>202</v>
      </c>
      <c r="G420" s="219" t="s">
        <v>481</v>
      </c>
      <c r="H420" s="220"/>
      <c r="I420" s="258" t="s">
        <v>210</v>
      </c>
      <c r="J420" s="1106"/>
      <c r="K420" s="1099" t="s">
        <v>211</v>
      </c>
      <c r="L420" s="259"/>
    </row>
    <row r="421" spans="1:12" ht="15.75">
      <c r="A421" s="214"/>
      <c r="B421" s="222" t="s">
        <v>212</v>
      </c>
      <c r="C421" s="223" t="s">
        <v>477</v>
      </c>
      <c r="D421" s="224"/>
      <c r="E421" s="225" t="s">
        <v>213</v>
      </c>
      <c r="F421" s="225" t="s">
        <v>214</v>
      </c>
      <c r="G421" s="225" t="s">
        <v>484</v>
      </c>
      <c r="H421" s="225" t="s">
        <v>485</v>
      </c>
      <c r="I421" s="261" t="s">
        <v>202</v>
      </c>
      <c r="J421" s="1107" t="s">
        <v>153</v>
      </c>
      <c r="K421" s="261"/>
      <c r="L421" s="262"/>
    </row>
    <row r="422" spans="1:12" ht="15.75">
      <c r="A422" s="214"/>
      <c r="B422" s="227"/>
      <c r="C422" s="228"/>
      <c r="D422" s="229"/>
      <c r="E422" s="230" t="s">
        <v>486</v>
      </c>
      <c r="F422" s="230" t="s">
        <v>487</v>
      </c>
      <c r="G422" s="230" t="s">
        <v>488</v>
      </c>
      <c r="H422" s="230" t="s">
        <v>489</v>
      </c>
      <c r="I422" s="263" t="s">
        <v>490</v>
      </c>
      <c r="J422" s="1108" t="s">
        <v>491</v>
      </c>
      <c r="K422" s="263" t="s">
        <v>492</v>
      </c>
      <c r="L422" s="264"/>
    </row>
    <row r="423" spans="2:18" ht="19.5" customHeight="1">
      <c r="B423" s="232">
        <v>326</v>
      </c>
      <c r="C423" s="321" t="s">
        <v>422</v>
      </c>
      <c r="D423" s="266"/>
      <c r="E423" s="301">
        <v>6610</v>
      </c>
      <c r="F423" s="382" t="s">
        <v>4385</v>
      </c>
      <c r="G423" s="382" t="s">
        <v>4401</v>
      </c>
      <c r="H423" s="382" t="s">
        <v>4417</v>
      </c>
      <c r="I423" s="353" t="s">
        <v>1991</v>
      </c>
      <c r="J423" s="1110"/>
      <c r="K423" s="1236"/>
      <c r="L423" s="290"/>
      <c r="O423" s="239" t="e">
        <f aca="true" t="shared" si="47" ref="O423:R427">ROUND(F423,0)</f>
        <v>#VALUE!</v>
      </c>
      <c r="P423" s="239" t="e">
        <f t="shared" si="47"/>
        <v>#VALUE!</v>
      </c>
      <c r="Q423" s="239" t="e">
        <f t="shared" si="47"/>
        <v>#VALUE!</v>
      </c>
      <c r="R423" s="239" t="e">
        <f t="shared" si="47"/>
        <v>#VALUE!</v>
      </c>
    </row>
    <row r="424" spans="2:18" ht="19.5" customHeight="1">
      <c r="B424" s="232">
        <v>327</v>
      </c>
      <c r="C424" s="266" t="s">
        <v>423</v>
      </c>
      <c r="D424" s="266"/>
      <c r="E424" s="237">
        <v>6620</v>
      </c>
      <c r="F424" s="270" t="s">
        <v>4387</v>
      </c>
      <c r="G424" s="270" t="s">
        <v>4403</v>
      </c>
      <c r="H424" s="270" t="s">
        <v>4419</v>
      </c>
      <c r="I424" s="353" t="s">
        <v>1993</v>
      </c>
      <c r="J424" s="1109"/>
      <c r="K424" s="1236"/>
      <c r="L424" s="268"/>
      <c r="O424" s="239" t="e">
        <f t="shared" si="47"/>
        <v>#VALUE!</v>
      </c>
      <c r="P424" s="239" t="e">
        <f t="shared" si="47"/>
        <v>#VALUE!</v>
      </c>
      <c r="Q424" s="239" t="e">
        <f t="shared" si="47"/>
        <v>#VALUE!</v>
      </c>
      <c r="R424" s="239" t="e">
        <f t="shared" si="47"/>
        <v>#VALUE!</v>
      </c>
    </row>
    <row r="425" spans="2:18" ht="19.5" customHeight="1">
      <c r="B425" s="232">
        <v>328</v>
      </c>
      <c r="C425" s="347" t="s">
        <v>424</v>
      </c>
      <c r="D425" s="294" t="s">
        <v>425</v>
      </c>
      <c r="E425" s="237">
        <v>6630</v>
      </c>
      <c r="F425" s="270" t="s">
        <v>4389</v>
      </c>
      <c r="G425" s="270" t="s">
        <v>4405</v>
      </c>
      <c r="H425" s="270" t="s">
        <v>4421</v>
      </c>
      <c r="I425" s="353" t="s">
        <v>1995</v>
      </c>
      <c r="J425" s="1109"/>
      <c r="K425" s="1236"/>
      <c r="L425" s="268"/>
      <c r="O425" s="239" t="e">
        <f t="shared" si="47"/>
        <v>#VALUE!</v>
      </c>
      <c r="P425" s="239" t="e">
        <f t="shared" si="47"/>
        <v>#VALUE!</v>
      </c>
      <c r="Q425" s="239" t="e">
        <f t="shared" si="47"/>
        <v>#VALUE!</v>
      </c>
      <c r="R425" s="239" t="e">
        <f t="shared" si="47"/>
        <v>#VALUE!</v>
      </c>
    </row>
    <row r="426" spans="2:18" ht="19.5" customHeight="1">
      <c r="B426" s="232">
        <v>329</v>
      </c>
      <c r="C426" s="364" t="s">
        <v>5746</v>
      </c>
      <c r="D426" s="383"/>
      <c r="E426" s="237"/>
      <c r="F426" s="270" t="s">
        <v>4391</v>
      </c>
      <c r="G426" s="270" t="s">
        <v>4407</v>
      </c>
      <c r="H426" s="270" t="s">
        <v>4423</v>
      </c>
      <c r="I426" s="353" t="s">
        <v>4433</v>
      </c>
      <c r="J426" s="1109"/>
      <c r="K426" s="1236"/>
      <c r="L426" s="268"/>
      <c r="O426" s="239" t="e">
        <f t="shared" si="47"/>
        <v>#VALUE!</v>
      </c>
      <c r="P426" s="239" t="e">
        <f t="shared" si="47"/>
        <v>#VALUE!</v>
      </c>
      <c r="Q426" s="239" t="e">
        <f t="shared" si="47"/>
        <v>#VALUE!</v>
      </c>
      <c r="R426" s="239" t="e">
        <f t="shared" si="47"/>
        <v>#VALUE!</v>
      </c>
    </row>
    <row r="427" spans="2:18" ht="19.5" customHeight="1">
      <c r="B427" s="232">
        <v>330</v>
      </c>
      <c r="C427" s="365" t="s">
        <v>5748</v>
      </c>
      <c r="D427" s="384"/>
      <c r="E427" s="374"/>
      <c r="F427" s="385" t="s">
        <v>4393</v>
      </c>
      <c r="G427" s="385" t="s">
        <v>4409</v>
      </c>
      <c r="H427" s="385" t="s">
        <v>4425</v>
      </c>
      <c r="I427" s="353" t="s">
        <v>4435</v>
      </c>
      <c r="J427" s="1109"/>
      <c r="K427" s="1236"/>
      <c r="L427" s="268"/>
      <c r="O427" s="239" t="e">
        <f t="shared" si="47"/>
        <v>#VALUE!</v>
      </c>
      <c r="P427" s="239" t="e">
        <f t="shared" si="47"/>
        <v>#VALUE!</v>
      </c>
      <c r="Q427" s="239" t="e">
        <f t="shared" si="47"/>
        <v>#VALUE!</v>
      </c>
      <c r="R427" s="239" t="e">
        <f t="shared" si="47"/>
        <v>#VALUE!</v>
      </c>
    </row>
    <row r="428" spans="2:18" s="253" customFormat="1" ht="18" customHeight="1">
      <c r="B428" s="232">
        <v>331</v>
      </c>
      <c r="C428" s="386" t="s">
        <v>426</v>
      </c>
      <c r="D428" s="206"/>
      <c r="E428" s="387">
        <v>6600</v>
      </c>
      <c r="F428" s="388" t="s">
        <v>4395</v>
      </c>
      <c r="G428" s="388" t="s">
        <v>4411</v>
      </c>
      <c r="H428" s="388" t="s">
        <v>4427</v>
      </c>
      <c r="I428" s="389" t="s">
        <v>1999</v>
      </c>
      <c r="J428" s="1123"/>
      <c r="K428" s="1242"/>
      <c r="L428" s="290"/>
      <c r="O428" s="390" t="e">
        <f>ROUND(SUM(O423+O424+O425+O426+O427),0)</f>
        <v>#VALUE!</v>
      </c>
      <c r="P428" s="390" t="e">
        <f>ROUND(SUM(P423+P424+P425+P426+P427),0)</f>
        <v>#VALUE!</v>
      </c>
      <c r="Q428" s="390" t="e">
        <f>ROUND(SUM(Q423+Q424+Q425+Q426+Q427),0)</f>
        <v>#VALUE!</v>
      </c>
      <c r="R428" s="390" t="e">
        <f>ROUND(SUM(R423+R424+R425+R426+R427),0)</f>
        <v>#VALUE!</v>
      </c>
    </row>
    <row r="429" spans="2:18" s="253" customFormat="1" ht="13.5" customHeight="1" thickBot="1">
      <c r="B429" s="1674"/>
      <c r="C429" s="1675" t="s">
        <v>427</v>
      </c>
      <c r="D429" s="1676"/>
      <c r="E429" s="1677"/>
      <c r="F429" s="1678"/>
      <c r="G429" s="1678"/>
      <c r="H429" s="1678"/>
      <c r="I429" s="1678"/>
      <c r="J429" s="1111"/>
      <c r="K429" s="1240"/>
      <c r="L429" s="290"/>
      <c r="O429" s="254"/>
      <c r="P429" s="254"/>
      <c r="Q429" s="254"/>
      <c r="R429" s="254"/>
    </row>
    <row r="430" ht="9.75" customHeight="1" thickBot="1">
      <c r="L430" s="286"/>
    </row>
    <row r="431" spans="2:19" ht="18" customHeight="1" thickBot="1">
      <c r="B431" s="1578">
        <v>332</v>
      </c>
      <c r="C431" s="1603" t="s">
        <v>428</v>
      </c>
      <c r="D431" s="350"/>
      <c r="E431" s="1580"/>
      <c r="F431" s="1600" t="s">
        <v>4397</v>
      </c>
      <c r="G431" s="1600" t="s">
        <v>4413</v>
      </c>
      <c r="H431" s="1600" t="s">
        <v>4429</v>
      </c>
      <c r="I431" s="1600" t="s">
        <v>2001</v>
      </c>
      <c r="J431" s="1600" t="s">
        <v>2005</v>
      </c>
      <c r="K431" s="1238"/>
      <c r="L431" s="290"/>
      <c r="O431" s="308" t="e">
        <f>ROUND(SUM(O265+O345+O413+O428),0)</f>
        <v>#VALUE!</v>
      </c>
      <c r="P431" s="308" t="e">
        <f>ROUND(SUM(P265+P345+P413+P428),0)</f>
        <v>#VALUE!</v>
      </c>
      <c r="Q431" s="308" t="e">
        <f>ROUND(SUM(Q265+Q345+Q413+Q428),0)</f>
        <v>#VALUE!</v>
      </c>
      <c r="R431" s="308" t="e">
        <f>ROUND(SUM(R265+R345+R413+R428),0)</f>
        <v>#VALUE!</v>
      </c>
      <c r="S431" s="362">
        <f>ROUND(SUM(S265+S345+S413+S428),0)</f>
        <v>0</v>
      </c>
    </row>
    <row r="432" ht="9.75" customHeight="1" thickBot="1">
      <c r="L432" s="286"/>
    </row>
    <row r="433" spans="2:18" ht="18" customHeight="1" thickBot="1">
      <c r="B433" s="1578">
        <v>333</v>
      </c>
      <c r="C433" s="1604" t="s">
        <v>429</v>
      </c>
      <c r="D433" s="350"/>
      <c r="E433" s="1580"/>
      <c r="F433" s="1600" t="s">
        <v>4399</v>
      </c>
      <c r="G433" s="1600" t="s">
        <v>4415</v>
      </c>
      <c r="H433" s="1600" t="s">
        <v>4431</v>
      </c>
      <c r="I433" s="1601" t="s">
        <v>2003</v>
      </c>
      <c r="J433" s="1602"/>
      <c r="K433" s="1238"/>
      <c r="L433" s="290"/>
      <c r="O433" s="308" t="e">
        <f>ROUND(SUM(O51-O431),0)</f>
        <v>#VALUE!</v>
      </c>
      <c r="P433" s="308" t="e">
        <f>ROUND(SUM(P51+P431),0)</f>
        <v>#VALUE!</v>
      </c>
      <c r="Q433" s="308" t="e">
        <f>ROUND(SUM(Q51+Q431),0)</f>
        <v>#VALUE!</v>
      </c>
      <c r="R433" s="308" t="e">
        <f>ROUND(SUM(R51-R431),0)</f>
        <v>#VALUE!</v>
      </c>
    </row>
    <row r="434" spans="2:18" s="253" customFormat="1" ht="13.5" customHeight="1" thickBot="1">
      <c r="B434" s="357"/>
      <c r="C434" s="359"/>
      <c r="D434" s="359"/>
      <c r="E434" s="359"/>
      <c r="F434" s="358"/>
      <c r="G434" s="358"/>
      <c r="H434" s="358"/>
      <c r="I434" s="358"/>
      <c r="J434" s="359"/>
      <c r="K434" s="1551"/>
      <c r="L434" s="286"/>
      <c r="O434" s="254"/>
      <c r="P434" s="254"/>
      <c r="Q434" s="254"/>
      <c r="R434" s="254"/>
    </row>
    <row r="435" spans="2:18" s="253" customFormat="1" ht="18.75" thickBot="1">
      <c r="B435" s="1672">
        <v>334</v>
      </c>
      <c r="C435" s="1555"/>
      <c r="D435" s="1555"/>
      <c r="E435" s="1555"/>
      <c r="F435" s="1555"/>
      <c r="G435" s="1555"/>
      <c r="H435" s="1556" t="s">
        <v>196</v>
      </c>
      <c r="I435" s="1561" t="s">
        <v>1697</v>
      </c>
      <c r="J435" s="1562"/>
      <c r="K435" s="1557"/>
      <c r="L435" s="286"/>
      <c r="O435" s="254"/>
      <c r="P435" s="254"/>
      <c r="Q435" s="254"/>
      <c r="R435" s="254"/>
    </row>
    <row r="436" spans="2:18" s="253" customFormat="1" ht="18.75" thickBot="1">
      <c r="B436" s="1673">
        <v>335</v>
      </c>
      <c r="C436" s="1558"/>
      <c r="D436" s="1558"/>
      <c r="E436" s="1558"/>
      <c r="F436" s="1558"/>
      <c r="G436" s="1558"/>
      <c r="H436" s="1559" t="s">
        <v>197</v>
      </c>
      <c r="I436" s="1563" t="s">
        <v>2061</v>
      </c>
      <c r="J436" s="1564"/>
      <c r="K436" s="1560"/>
      <c r="L436" s="286"/>
      <c r="O436" s="254"/>
      <c r="P436" s="254"/>
      <c r="Q436" s="254"/>
      <c r="R436" s="254"/>
    </row>
    <row r="437" spans="2:18" s="253" customFormat="1" ht="16.5" thickBot="1">
      <c r="B437" s="1552"/>
      <c r="C437" s="305"/>
      <c r="D437" s="305"/>
      <c r="E437" s="305"/>
      <c r="F437" s="305"/>
      <c r="G437" s="305"/>
      <c r="H437" s="1553" t="s">
        <v>198</v>
      </c>
      <c r="I437" s="190"/>
      <c r="J437" s="319"/>
      <c r="K437" s="1554"/>
      <c r="L437" s="286"/>
      <c r="O437" s="254"/>
      <c r="P437" s="254"/>
      <c r="Q437" s="254"/>
      <c r="R437" s="254"/>
    </row>
    <row r="438" ht="15.75">
      <c r="L438" s="286"/>
    </row>
    <row r="439" spans="1:18" s="1609" customFormat="1" ht="23.25">
      <c r="A439" s="1565" t="s">
        <v>430</v>
      </c>
      <c r="B439" s="1620"/>
      <c r="C439" s="1620"/>
      <c r="D439" s="1620"/>
      <c r="E439" s="1620"/>
      <c r="F439" s="1620"/>
      <c r="G439" s="1620"/>
      <c r="H439" s="1620"/>
      <c r="I439" s="1620"/>
      <c r="J439" s="1621"/>
      <c r="K439" s="1622"/>
      <c r="L439" s="1620"/>
      <c r="O439" s="1610"/>
      <c r="P439" s="1610"/>
      <c r="Q439" s="1610"/>
      <c r="R439" s="1610"/>
    </row>
    <row r="440" spans="2:11" ht="19.5" customHeight="1">
      <c r="B440" s="1401" t="s">
        <v>432</v>
      </c>
      <c r="C440" s="336"/>
      <c r="D440" s="336"/>
      <c r="E440" s="336"/>
      <c r="F440" s="336"/>
      <c r="G440" s="336"/>
      <c r="H440" s="336"/>
      <c r="I440" s="336"/>
      <c r="J440" s="397"/>
      <c r="K440" s="1250"/>
    </row>
    <row r="441" spans="2:11" s="391" customFormat="1" ht="19.5" customHeight="1">
      <c r="B441" s="393"/>
      <c r="C441" s="364"/>
      <c r="D441" s="364"/>
      <c r="E441" s="364"/>
      <c r="F441" s="364"/>
      <c r="G441" s="364"/>
      <c r="H441" s="364"/>
      <c r="I441" s="364"/>
      <c r="J441" s="394"/>
      <c r="K441" s="1251"/>
    </row>
    <row r="442" spans="2:11" s="391" customFormat="1" ht="19.5" customHeight="1">
      <c r="B442" s="393"/>
      <c r="C442" s="364"/>
      <c r="D442" s="364"/>
      <c r="E442" s="364"/>
      <c r="F442" s="364"/>
      <c r="G442" s="364"/>
      <c r="H442" s="364"/>
      <c r="I442" s="364"/>
      <c r="J442" s="394"/>
      <c r="K442" s="1251"/>
    </row>
    <row r="443" spans="2:11" s="391" customFormat="1" ht="19.5" customHeight="1">
      <c r="B443" s="393"/>
      <c r="C443" s="364"/>
      <c r="D443" s="364"/>
      <c r="E443" s="364"/>
      <c r="F443" s="364"/>
      <c r="G443" s="364"/>
      <c r="H443" s="364"/>
      <c r="I443" s="364"/>
      <c r="J443" s="394"/>
      <c r="K443" s="1251"/>
    </row>
    <row r="444" spans="2:11" s="391" customFormat="1" ht="19.5" customHeight="1">
      <c r="B444" s="393"/>
      <c r="C444" s="364"/>
      <c r="D444" s="364"/>
      <c r="E444" s="364"/>
      <c r="F444" s="364"/>
      <c r="G444" s="364"/>
      <c r="H444" s="364"/>
      <c r="I444" s="364"/>
      <c r="J444" s="394"/>
      <c r="K444" s="1251"/>
    </row>
    <row r="445" spans="2:11" s="391" customFormat="1" ht="19.5" customHeight="1">
      <c r="B445" s="393"/>
      <c r="C445" s="364"/>
      <c r="D445" s="364"/>
      <c r="E445" s="364"/>
      <c r="F445" s="364"/>
      <c r="G445" s="364"/>
      <c r="H445" s="364"/>
      <c r="I445" s="364"/>
      <c r="J445" s="394"/>
      <c r="K445" s="1251"/>
    </row>
    <row r="446" spans="2:11" s="391" customFormat="1" ht="19.5" customHeight="1">
      <c r="B446" s="393"/>
      <c r="C446" s="364"/>
      <c r="D446" s="364"/>
      <c r="E446" s="364"/>
      <c r="F446" s="364"/>
      <c r="G446" s="364"/>
      <c r="H446" s="364"/>
      <c r="I446" s="364"/>
      <c r="J446" s="394"/>
      <c r="K446" s="1251"/>
    </row>
    <row r="447" spans="2:11" s="391" customFormat="1" ht="19.5" customHeight="1">
      <c r="B447" s="393"/>
      <c r="C447" s="364"/>
      <c r="D447" s="364"/>
      <c r="E447" s="364"/>
      <c r="F447" s="364"/>
      <c r="G447" s="364"/>
      <c r="H447" s="364"/>
      <c r="I447" s="364"/>
      <c r="J447" s="394"/>
      <c r="K447" s="1251"/>
    </row>
    <row r="448" spans="2:11" s="391" customFormat="1" ht="19.5" customHeight="1">
      <c r="B448" s="393"/>
      <c r="C448" s="364"/>
      <c r="D448" s="364"/>
      <c r="E448" s="364"/>
      <c r="F448" s="983"/>
      <c r="G448" s="364"/>
      <c r="H448" s="364"/>
      <c r="I448" s="364"/>
      <c r="J448" s="394"/>
      <c r="K448" s="1251"/>
    </row>
    <row r="449" spans="2:11" s="391" customFormat="1" ht="19.5" customHeight="1">
      <c r="B449" s="395"/>
      <c r="C449" s="364"/>
      <c r="D449" s="364"/>
      <c r="E449" s="363"/>
      <c r="F449" s="364"/>
      <c r="G449" s="363"/>
      <c r="H449" s="364"/>
      <c r="I449" s="363"/>
      <c r="J449" s="394"/>
      <c r="K449" s="1251"/>
    </row>
    <row r="450" spans="2:11" s="391" customFormat="1" ht="19.5" customHeight="1">
      <c r="B450" s="393"/>
      <c r="C450" s="364"/>
      <c r="D450" s="364"/>
      <c r="E450" s="364"/>
      <c r="F450" s="364"/>
      <c r="G450" s="364"/>
      <c r="H450" s="364"/>
      <c r="I450" s="364"/>
      <c r="J450" s="394"/>
      <c r="K450" s="1251"/>
    </row>
    <row r="451" spans="2:11" s="391" customFormat="1" ht="19.5" customHeight="1">
      <c r="B451" s="393"/>
      <c r="C451" s="364"/>
      <c r="D451" s="364"/>
      <c r="E451" s="364"/>
      <c r="F451" s="364"/>
      <c r="G451" s="364"/>
      <c r="H451" s="364"/>
      <c r="I451" s="364"/>
      <c r="J451" s="394"/>
      <c r="K451" s="1251"/>
    </row>
    <row r="452" spans="2:11" s="391" customFormat="1" ht="19.5" customHeight="1">
      <c r="B452" s="393"/>
      <c r="C452" s="364"/>
      <c r="D452" s="364"/>
      <c r="E452" s="364"/>
      <c r="F452" s="364"/>
      <c r="G452" s="364"/>
      <c r="H452" s="364"/>
      <c r="I452" s="364"/>
      <c r="J452" s="394"/>
      <c r="K452" s="1251"/>
    </row>
    <row r="453" spans="2:11" s="391" customFormat="1" ht="19.5" customHeight="1">
      <c r="B453" s="393"/>
      <c r="C453" s="364"/>
      <c r="D453" s="364"/>
      <c r="E453" s="364"/>
      <c r="F453" s="364"/>
      <c r="G453" s="364"/>
      <c r="H453" s="364"/>
      <c r="I453" s="364"/>
      <c r="J453" s="394"/>
      <c r="K453" s="1251"/>
    </row>
    <row r="454" spans="2:11" s="391" customFormat="1" ht="19.5" customHeight="1">
      <c r="B454" s="396"/>
      <c r="C454" s="365"/>
      <c r="D454" s="365"/>
      <c r="E454" s="365"/>
      <c r="F454" s="365"/>
      <c r="G454" s="365"/>
      <c r="H454" s="365"/>
      <c r="I454" s="365"/>
      <c r="J454" s="397"/>
      <c r="K454" s="1251"/>
    </row>
    <row r="455" spans="2:11" s="391" customFormat="1" ht="19.5" customHeight="1" thickBot="1">
      <c r="B455" s="984"/>
      <c r="C455" s="398"/>
      <c r="D455" s="398"/>
      <c r="E455" s="398"/>
      <c r="F455" s="398"/>
      <c r="G455" s="398"/>
      <c r="H455" s="398"/>
      <c r="I455" s="398"/>
      <c r="J455" s="399"/>
      <c r="K455" s="1251"/>
    </row>
    <row r="456" spans="2:11" s="391" customFormat="1" ht="19.5" customHeight="1">
      <c r="B456" s="1584"/>
      <c r="C456" s="366"/>
      <c r="D456" s="366"/>
      <c r="E456" s="366"/>
      <c r="F456" s="366"/>
      <c r="G456" s="366"/>
      <c r="H456" s="366"/>
      <c r="I456" s="366"/>
      <c r="J456" s="366"/>
      <c r="K456" s="1251"/>
    </row>
    <row r="457" spans="3:11" s="391" customFormat="1" ht="19.5" customHeight="1">
      <c r="C457" s="400" t="s">
        <v>276</v>
      </c>
      <c r="D457" s="1259" t="str">
        <f>$D$1</f>
        <v>_C000027</v>
      </c>
      <c r="K457" s="1252"/>
    </row>
    <row r="458" spans="3:11" s="391" customFormat="1" ht="19.5" customHeight="1">
      <c r="C458" s="400" t="s">
        <v>277</v>
      </c>
      <c r="D458" s="392" t="str">
        <f>Schedule_A!I8</f>
        <v>_M000002</v>
      </c>
      <c r="E458" s="391" t="str">
        <f>Schedule_A!A3</f>
        <v>NURSING FACILITY 2017 COST REPORT</v>
      </c>
      <c r="K458" s="1252"/>
    </row>
    <row r="459" spans="3:11" s="391" customFormat="1" ht="15.75" customHeight="1">
      <c r="C459" s="400"/>
      <c r="D459" s="401"/>
      <c r="K459" s="1252"/>
    </row>
    <row r="460" spans="1:12" s="1625" customFormat="1" ht="24" thickBot="1">
      <c r="A460" s="1606"/>
      <c r="B460" s="1623" t="s">
        <v>430</v>
      </c>
      <c r="C460" s="1623"/>
      <c r="D460" s="1623"/>
      <c r="E460" s="1623"/>
      <c r="F460" s="1623"/>
      <c r="G460" s="1623"/>
      <c r="H460" s="1623"/>
      <c r="I460" s="1623"/>
      <c r="J460" s="1623"/>
      <c r="K460" s="1624"/>
      <c r="L460" s="1623"/>
    </row>
    <row r="461" spans="2:11" s="391" customFormat="1" ht="19.5" customHeight="1">
      <c r="B461" s="403"/>
      <c r="C461" s="985"/>
      <c r="D461" s="985"/>
      <c r="E461" s="985"/>
      <c r="F461" s="985"/>
      <c r="G461" s="985"/>
      <c r="H461" s="985"/>
      <c r="I461" s="985"/>
      <c r="J461" s="986"/>
      <c r="K461" s="1252"/>
    </row>
    <row r="462" spans="2:11" s="391" customFormat="1" ht="19.5" customHeight="1">
      <c r="B462" s="987"/>
      <c r="C462" s="392"/>
      <c r="D462" s="392"/>
      <c r="E462" s="392"/>
      <c r="F462" s="392"/>
      <c r="G462" s="392"/>
      <c r="H462" s="392"/>
      <c r="I462" s="392"/>
      <c r="J462" s="988"/>
      <c r="K462" s="1252"/>
    </row>
    <row r="463" spans="2:11" s="391" customFormat="1" ht="19.5" customHeight="1">
      <c r="B463" s="987"/>
      <c r="C463" s="392"/>
      <c r="D463" s="392"/>
      <c r="E463" s="392"/>
      <c r="F463" s="392"/>
      <c r="G463" s="392"/>
      <c r="H463" s="392"/>
      <c r="I463" s="392"/>
      <c r="J463" s="988"/>
      <c r="K463" s="1252"/>
    </row>
    <row r="464" spans="2:11" s="391" customFormat="1" ht="19.5" customHeight="1">
      <c r="B464" s="987"/>
      <c r="C464" s="392"/>
      <c r="D464" s="392"/>
      <c r="E464" s="392"/>
      <c r="F464" s="392"/>
      <c r="G464" s="392"/>
      <c r="H464" s="392"/>
      <c r="I464" s="392"/>
      <c r="J464" s="988"/>
      <c r="K464" s="1252"/>
    </row>
    <row r="465" spans="2:11" s="391" customFormat="1" ht="19.5" customHeight="1">
      <c r="B465" s="987"/>
      <c r="C465" s="392"/>
      <c r="D465" s="392"/>
      <c r="E465" s="392"/>
      <c r="F465" s="392"/>
      <c r="G465" s="392"/>
      <c r="H465" s="392"/>
      <c r="I465" s="392"/>
      <c r="J465" s="988"/>
      <c r="K465" s="1252"/>
    </row>
    <row r="466" spans="2:11" s="391" customFormat="1" ht="19.5" customHeight="1">
      <c r="B466" s="987"/>
      <c r="C466" s="392"/>
      <c r="D466" s="392"/>
      <c r="E466" s="392"/>
      <c r="F466" s="392"/>
      <c r="G466" s="392"/>
      <c r="H466" s="392"/>
      <c r="I466" s="392"/>
      <c r="J466" s="988"/>
      <c r="K466" s="1252"/>
    </row>
    <row r="467" spans="2:11" s="391" customFormat="1" ht="19.5" customHeight="1">
      <c r="B467" s="987"/>
      <c r="C467" s="392"/>
      <c r="D467" s="392"/>
      <c r="E467" s="392"/>
      <c r="F467" s="392"/>
      <c r="G467" s="392"/>
      <c r="H467" s="392"/>
      <c r="I467" s="392"/>
      <c r="J467" s="988"/>
      <c r="K467" s="1252"/>
    </row>
    <row r="468" spans="2:11" s="391" customFormat="1" ht="19.5" customHeight="1">
      <c r="B468" s="987"/>
      <c r="C468" s="404"/>
      <c r="D468" s="392"/>
      <c r="E468" s="392"/>
      <c r="F468" s="392"/>
      <c r="G468" s="392"/>
      <c r="H468" s="392"/>
      <c r="I468" s="392"/>
      <c r="J468" s="988"/>
      <c r="K468" s="1252"/>
    </row>
    <row r="469" spans="2:11" s="391" customFormat="1" ht="19.5" customHeight="1">
      <c r="B469" s="987"/>
      <c r="C469" s="392"/>
      <c r="D469" s="392"/>
      <c r="E469" s="392"/>
      <c r="F469" s="1096"/>
      <c r="G469" s="392"/>
      <c r="H469" s="392"/>
      <c r="I469" s="392"/>
      <c r="J469" s="988"/>
      <c r="K469" s="1252"/>
    </row>
    <row r="470" spans="2:11" s="391" customFormat="1" ht="19.5" customHeight="1">
      <c r="B470" s="987"/>
      <c r="C470" s="392"/>
      <c r="D470" s="392"/>
      <c r="E470" s="392"/>
      <c r="F470" s="392"/>
      <c r="G470" s="392"/>
      <c r="H470" s="392"/>
      <c r="I470" s="392"/>
      <c r="J470" s="988"/>
      <c r="K470" s="1252"/>
    </row>
    <row r="471" spans="2:11" s="391" customFormat="1" ht="19.5" customHeight="1">
      <c r="B471" s="987"/>
      <c r="C471" s="392"/>
      <c r="D471" s="392"/>
      <c r="E471" s="392"/>
      <c r="F471" s="392"/>
      <c r="G471" s="392"/>
      <c r="H471" s="392"/>
      <c r="I471" s="392"/>
      <c r="J471" s="988"/>
      <c r="K471" s="1252"/>
    </row>
    <row r="472" spans="2:11" s="391" customFormat="1" ht="19.5" customHeight="1">
      <c r="B472" s="987"/>
      <c r="C472" s="392"/>
      <c r="D472" s="392"/>
      <c r="E472" s="392"/>
      <c r="F472" s="392"/>
      <c r="G472" s="392"/>
      <c r="H472" s="392"/>
      <c r="I472" s="392"/>
      <c r="J472" s="988"/>
      <c r="K472" s="1252"/>
    </row>
    <row r="473" spans="2:11" s="391" customFormat="1" ht="19.5" customHeight="1">
      <c r="B473" s="987"/>
      <c r="C473" s="392"/>
      <c r="D473" s="392"/>
      <c r="E473" s="392"/>
      <c r="F473" s="392"/>
      <c r="G473" s="392"/>
      <c r="H473" s="392"/>
      <c r="I473" s="392"/>
      <c r="J473" s="988"/>
      <c r="K473" s="1252"/>
    </row>
    <row r="474" spans="2:11" s="391" customFormat="1" ht="19.5" customHeight="1">
      <c r="B474" s="987"/>
      <c r="C474" s="404"/>
      <c r="D474" s="392"/>
      <c r="E474" s="392"/>
      <c r="F474" s="392"/>
      <c r="G474" s="392"/>
      <c r="H474" s="392"/>
      <c r="I474" s="392"/>
      <c r="J474" s="988"/>
      <c r="K474" s="1252"/>
    </row>
    <row r="475" spans="2:11" s="391" customFormat="1" ht="19.5" customHeight="1">
      <c r="B475" s="987"/>
      <c r="C475" s="404"/>
      <c r="D475" s="404"/>
      <c r="E475" s="392"/>
      <c r="F475" s="392"/>
      <c r="G475" s="392"/>
      <c r="H475" s="392"/>
      <c r="I475" s="392"/>
      <c r="J475" s="988"/>
      <c r="K475" s="1252"/>
    </row>
    <row r="476" spans="2:11" s="391" customFormat="1" ht="19.5" customHeight="1">
      <c r="B476" s="987"/>
      <c r="C476" s="392"/>
      <c r="D476" s="392"/>
      <c r="E476" s="392"/>
      <c r="F476" s="392"/>
      <c r="G476" s="392"/>
      <c r="H476" s="392"/>
      <c r="I476" s="392"/>
      <c r="J476" s="988"/>
      <c r="K476" s="1252"/>
    </row>
    <row r="477" spans="2:11" s="391" customFormat="1" ht="19.5" customHeight="1">
      <c r="B477" s="987"/>
      <c r="C477" s="392"/>
      <c r="D477" s="392"/>
      <c r="E477" s="392"/>
      <c r="F477" s="392"/>
      <c r="G477" s="392"/>
      <c r="H477" s="392"/>
      <c r="I477" s="392"/>
      <c r="J477" s="988"/>
      <c r="K477" s="1252"/>
    </row>
    <row r="478" spans="2:11" s="391" customFormat="1" ht="19.5" customHeight="1">
      <c r="B478" s="987"/>
      <c r="C478" s="392"/>
      <c r="D478" s="392"/>
      <c r="E478" s="392"/>
      <c r="F478" s="392"/>
      <c r="G478" s="392"/>
      <c r="H478" s="392"/>
      <c r="I478" s="392"/>
      <c r="J478" s="988"/>
      <c r="K478" s="1252"/>
    </row>
    <row r="479" spans="2:11" s="391" customFormat="1" ht="19.5" customHeight="1">
      <c r="B479" s="987"/>
      <c r="C479" s="392"/>
      <c r="D479" s="392"/>
      <c r="E479" s="392"/>
      <c r="F479" s="392"/>
      <c r="G479" s="392"/>
      <c r="H479" s="392"/>
      <c r="I479" s="392"/>
      <c r="J479" s="988"/>
      <c r="K479" s="1252"/>
    </row>
    <row r="480" spans="2:11" s="391" customFormat="1" ht="19.5" customHeight="1">
      <c r="B480" s="987"/>
      <c r="C480" s="392"/>
      <c r="D480" s="392"/>
      <c r="E480" s="392"/>
      <c r="F480" s="392"/>
      <c r="G480" s="392"/>
      <c r="H480" s="392"/>
      <c r="I480" s="392"/>
      <c r="J480" s="988"/>
      <c r="K480" s="1252"/>
    </row>
    <row r="481" spans="2:11" s="391" customFormat="1" ht="19.5" customHeight="1">
      <c r="B481" s="987"/>
      <c r="C481" s="392"/>
      <c r="D481" s="392"/>
      <c r="E481" s="392"/>
      <c r="F481" s="392"/>
      <c r="G481" s="392"/>
      <c r="H481" s="392"/>
      <c r="I481" s="392"/>
      <c r="J481" s="988"/>
      <c r="K481" s="1252"/>
    </row>
    <row r="482" spans="2:11" s="391" customFormat="1" ht="19.5" customHeight="1">
      <c r="B482" s="987"/>
      <c r="C482" s="392"/>
      <c r="D482" s="392"/>
      <c r="E482" s="392"/>
      <c r="F482" s="392"/>
      <c r="G482" s="392"/>
      <c r="H482" s="392"/>
      <c r="I482" s="392"/>
      <c r="J482" s="988"/>
      <c r="K482" s="1252"/>
    </row>
    <row r="483" spans="2:11" s="391" customFormat="1" ht="19.5" customHeight="1">
      <c r="B483" s="987"/>
      <c r="C483" s="392"/>
      <c r="D483" s="392"/>
      <c r="E483" s="392"/>
      <c r="F483" s="392"/>
      <c r="G483" s="392"/>
      <c r="H483" s="392"/>
      <c r="I483" s="392"/>
      <c r="J483" s="988"/>
      <c r="K483" s="1252"/>
    </row>
    <row r="484" spans="2:11" s="391" customFormat="1" ht="19.5" customHeight="1">
      <c r="B484" s="987"/>
      <c r="C484" s="392"/>
      <c r="D484" s="392"/>
      <c r="E484" s="392"/>
      <c r="F484" s="392"/>
      <c r="G484" s="392"/>
      <c r="H484" s="392"/>
      <c r="I484" s="392"/>
      <c r="J484" s="988"/>
      <c r="K484" s="1252"/>
    </row>
    <row r="485" spans="2:11" s="391" customFormat="1" ht="19.5" customHeight="1">
      <c r="B485" s="987"/>
      <c r="C485" s="392"/>
      <c r="D485" s="392"/>
      <c r="E485" s="392"/>
      <c r="F485" s="392"/>
      <c r="G485" s="392"/>
      <c r="H485" s="392"/>
      <c r="I485" s="392"/>
      <c r="J485" s="988"/>
      <c r="K485" s="1252"/>
    </row>
    <row r="486" spans="2:11" s="391" customFormat="1" ht="19.5" customHeight="1">
      <c r="B486" s="987"/>
      <c r="C486" s="392"/>
      <c r="D486" s="392"/>
      <c r="E486" s="392"/>
      <c r="F486" s="392"/>
      <c r="G486" s="392"/>
      <c r="H486" s="392"/>
      <c r="I486" s="392"/>
      <c r="J486" s="988"/>
      <c r="K486" s="1252"/>
    </row>
    <row r="487" spans="2:11" s="391" customFormat="1" ht="19.5" customHeight="1">
      <c r="B487" s="987"/>
      <c r="C487" s="392"/>
      <c r="D487" s="392"/>
      <c r="E487" s="392"/>
      <c r="F487" s="392"/>
      <c r="G487" s="392"/>
      <c r="H487" s="392"/>
      <c r="I487" s="392"/>
      <c r="J487" s="988"/>
      <c r="K487" s="1252"/>
    </row>
    <row r="488" spans="2:11" s="391" customFormat="1" ht="19.5" customHeight="1">
      <c r="B488" s="987"/>
      <c r="C488" s="392"/>
      <c r="D488" s="392"/>
      <c r="E488" s="392"/>
      <c r="F488" s="392"/>
      <c r="G488" s="392"/>
      <c r="H488" s="392"/>
      <c r="I488" s="392"/>
      <c r="J488" s="988"/>
      <c r="K488" s="1252"/>
    </row>
    <row r="489" spans="2:11" s="391" customFormat="1" ht="19.5" customHeight="1">
      <c r="B489" s="987"/>
      <c r="C489" s="392"/>
      <c r="D489" s="392"/>
      <c r="E489" s="392"/>
      <c r="F489" s="392"/>
      <c r="G489" s="392"/>
      <c r="H489" s="392"/>
      <c r="I489" s="392"/>
      <c r="J489" s="988"/>
      <c r="K489" s="1252"/>
    </row>
    <row r="490" spans="2:11" s="391" customFormat="1" ht="19.5" customHeight="1">
      <c r="B490" s="987"/>
      <c r="C490" s="392"/>
      <c r="D490" s="392"/>
      <c r="E490" s="392"/>
      <c r="F490" s="392"/>
      <c r="G490" s="392"/>
      <c r="H490" s="392"/>
      <c r="I490" s="392"/>
      <c r="J490" s="988"/>
      <c r="K490" s="1252"/>
    </row>
    <row r="491" spans="2:11" s="391" customFormat="1" ht="19.5" customHeight="1">
      <c r="B491" s="987"/>
      <c r="C491" s="392"/>
      <c r="D491" s="392"/>
      <c r="E491" s="392"/>
      <c r="F491" s="392"/>
      <c r="G491" s="392"/>
      <c r="H491" s="392"/>
      <c r="I491" s="392"/>
      <c r="J491" s="988"/>
      <c r="K491" s="1252"/>
    </row>
    <row r="492" spans="2:11" s="391" customFormat="1" ht="19.5" customHeight="1">
      <c r="B492" s="987"/>
      <c r="C492" s="392"/>
      <c r="D492" s="392"/>
      <c r="E492" s="392"/>
      <c r="F492" s="392"/>
      <c r="G492" s="392"/>
      <c r="H492" s="392"/>
      <c r="I492" s="392"/>
      <c r="J492" s="988"/>
      <c r="K492" s="1252"/>
    </row>
    <row r="493" spans="2:11" s="391" customFormat="1" ht="19.5" customHeight="1">
      <c r="B493" s="987"/>
      <c r="C493" s="392"/>
      <c r="D493" s="392"/>
      <c r="E493" s="392"/>
      <c r="F493" s="392"/>
      <c r="G493" s="392"/>
      <c r="H493" s="392"/>
      <c r="I493" s="392"/>
      <c r="J493" s="988"/>
      <c r="K493" s="1252"/>
    </row>
    <row r="494" spans="2:11" s="391" customFormat="1" ht="19.5" customHeight="1">
      <c r="B494" s="987"/>
      <c r="C494" s="392"/>
      <c r="D494" s="392"/>
      <c r="E494" s="392"/>
      <c r="F494" s="392"/>
      <c r="G494" s="392"/>
      <c r="H494" s="392"/>
      <c r="I494" s="392"/>
      <c r="J494" s="988"/>
      <c r="K494" s="1252"/>
    </row>
    <row r="495" spans="2:11" s="391" customFormat="1" ht="19.5" customHeight="1">
      <c r="B495" s="987"/>
      <c r="C495" s="392"/>
      <c r="D495" s="392"/>
      <c r="E495" s="392"/>
      <c r="F495" s="392"/>
      <c r="G495" s="392"/>
      <c r="H495" s="392"/>
      <c r="I495" s="392"/>
      <c r="J495" s="988"/>
      <c r="K495" s="1252"/>
    </row>
    <row r="496" spans="2:11" s="391" customFormat="1" ht="19.5" customHeight="1">
      <c r="B496" s="987"/>
      <c r="C496" s="392"/>
      <c r="D496" s="392"/>
      <c r="E496" s="392"/>
      <c r="F496" s="392"/>
      <c r="G496" s="392"/>
      <c r="H496" s="392"/>
      <c r="I496" s="392"/>
      <c r="J496" s="988"/>
      <c r="K496" s="1252"/>
    </row>
    <row r="497" spans="2:11" s="391" customFormat="1" ht="19.5" customHeight="1">
      <c r="B497" s="987"/>
      <c r="C497" s="392"/>
      <c r="D497" s="392"/>
      <c r="E497" s="392"/>
      <c r="F497" s="392"/>
      <c r="G497" s="392"/>
      <c r="H497" s="392"/>
      <c r="I497" s="392"/>
      <c r="J497" s="988"/>
      <c r="K497" s="1252"/>
    </row>
    <row r="498" spans="2:11" s="391" customFormat="1" ht="19.5" customHeight="1">
      <c r="B498" s="987"/>
      <c r="C498" s="392"/>
      <c r="D498" s="392"/>
      <c r="E498" s="392"/>
      <c r="F498" s="392"/>
      <c r="G498" s="392"/>
      <c r="H498" s="392"/>
      <c r="I498" s="392"/>
      <c r="J498" s="988"/>
      <c r="K498" s="1252"/>
    </row>
    <row r="499" spans="2:11" s="391" customFormat="1" ht="19.5" customHeight="1">
      <c r="B499" s="987"/>
      <c r="C499" s="392"/>
      <c r="D499" s="392"/>
      <c r="E499" s="392"/>
      <c r="F499" s="392"/>
      <c r="G499" s="392"/>
      <c r="H499" s="392"/>
      <c r="I499" s="392"/>
      <c r="J499" s="988"/>
      <c r="K499" s="1252"/>
    </row>
    <row r="500" spans="2:11" s="391" customFormat="1" ht="19.5" customHeight="1">
      <c r="B500" s="987"/>
      <c r="C500" s="392"/>
      <c r="D500" s="392"/>
      <c r="E500" s="392"/>
      <c r="F500" s="392"/>
      <c r="G500" s="392"/>
      <c r="H500" s="392"/>
      <c r="I500" s="392"/>
      <c r="J500" s="988"/>
      <c r="K500" s="1252"/>
    </row>
    <row r="501" spans="2:11" s="391" customFormat="1" ht="19.5" customHeight="1">
      <c r="B501" s="987"/>
      <c r="C501" s="392"/>
      <c r="D501" s="392"/>
      <c r="E501" s="392"/>
      <c r="F501" s="392"/>
      <c r="G501" s="392"/>
      <c r="H501" s="392"/>
      <c r="I501" s="392"/>
      <c r="J501" s="988"/>
      <c r="K501" s="1252"/>
    </row>
    <row r="502" spans="2:11" s="391" customFormat="1" ht="19.5" customHeight="1">
      <c r="B502" s="987"/>
      <c r="C502" s="392"/>
      <c r="D502" s="392"/>
      <c r="E502" s="392"/>
      <c r="F502" s="392"/>
      <c r="G502" s="392"/>
      <c r="H502" s="392"/>
      <c r="I502" s="392"/>
      <c r="J502" s="988"/>
      <c r="K502" s="1252"/>
    </row>
    <row r="503" spans="2:11" s="391" customFormat="1" ht="19.5" customHeight="1">
      <c r="B503" s="987"/>
      <c r="C503" s="392"/>
      <c r="D503" s="392"/>
      <c r="E503" s="392"/>
      <c r="F503" s="392"/>
      <c r="G503" s="392"/>
      <c r="H503" s="392"/>
      <c r="I503" s="392"/>
      <c r="J503" s="988"/>
      <c r="K503" s="1252"/>
    </row>
    <row r="504" spans="2:11" s="391" customFormat="1" ht="19.5" customHeight="1">
      <c r="B504" s="987"/>
      <c r="C504" s="392"/>
      <c r="D504" s="392"/>
      <c r="E504" s="392"/>
      <c r="F504" s="392"/>
      <c r="G504" s="392"/>
      <c r="H504" s="392"/>
      <c r="I504" s="392"/>
      <c r="J504" s="988"/>
      <c r="K504" s="1252"/>
    </row>
    <row r="505" spans="2:11" s="391" customFormat="1" ht="19.5" customHeight="1" thickBot="1">
      <c r="B505" s="1097"/>
      <c r="C505" s="989"/>
      <c r="D505" s="989"/>
      <c r="E505" s="989"/>
      <c r="F505" s="989"/>
      <c r="G505" s="989"/>
      <c r="H505" s="989"/>
      <c r="I505" s="989"/>
      <c r="J505" s="990"/>
      <c r="K505" s="1252"/>
    </row>
    <row r="506" s="391" customFormat="1" ht="15.75">
      <c r="K506" s="1252"/>
    </row>
    <row r="507" s="391" customFormat="1" ht="15.75">
      <c r="K507" s="1252"/>
    </row>
    <row r="508" s="391" customFormat="1" ht="15.75">
      <c r="K508" s="1252"/>
    </row>
    <row r="509" s="391" customFormat="1" ht="15.75">
      <c r="K509" s="1252"/>
    </row>
    <row r="510" s="391" customFormat="1" ht="15.75">
      <c r="K510" s="1252"/>
    </row>
    <row r="511" s="391" customFormat="1" ht="15.75">
      <c r="K511" s="1252"/>
    </row>
    <row r="512" s="391" customFormat="1" ht="15.75">
      <c r="K512" s="1252"/>
    </row>
    <row r="513" s="391" customFormat="1" ht="15.75">
      <c r="K513" s="1252"/>
    </row>
    <row r="514" s="391" customFormat="1" ht="15.75">
      <c r="K514" s="1252"/>
    </row>
    <row r="515" s="391" customFormat="1" ht="15.75">
      <c r="K515" s="1252"/>
    </row>
    <row r="516" s="391" customFormat="1" ht="15.75">
      <c r="K516" s="1252"/>
    </row>
    <row r="517" s="391" customFormat="1" ht="15.75">
      <c r="K517" s="1252"/>
    </row>
    <row r="518" s="391" customFormat="1" ht="15.75">
      <c r="K518" s="1252"/>
    </row>
    <row r="519" s="391" customFormat="1" ht="15.75">
      <c r="K519" s="1252"/>
    </row>
    <row r="520" s="391" customFormat="1" ht="15.75">
      <c r="K520" s="1252"/>
    </row>
    <row r="521" s="391" customFormat="1" ht="15.75">
      <c r="K521" s="1252"/>
    </row>
    <row r="522" s="391" customFormat="1" ht="15.75">
      <c r="K522" s="1252"/>
    </row>
    <row r="523" s="391" customFormat="1" ht="15.75">
      <c r="K523" s="1252"/>
    </row>
    <row r="524" s="391" customFormat="1" ht="15.75">
      <c r="K524" s="1252"/>
    </row>
    <row r="525" s="391" customFormat="1" ht="15.75">
      <c r="K525" s="1252"/>
    </row>
    <row r="526" s="391" customFormat="1" ht="15.75">
      <c r="K526" s="1252"/>
    </row>
    <row r="527" s="391" customFormat="1" ht="15.75">
      <c r="K527" s="1252"/>
    </row>
    <row r="528" s="391" customFormat="1" ht="15.75">
      <c r="K528" s="1252"/>
    </row>
    <row r="529" s="391" customFormat="1" ht="15.75">
      <c r="K529" s="1252"/>
    </row>
    <row r="530" s="391" customFormat="1" ht="15.75">
      <c r="K530" s="1252"/>
    </row>
    <row r="531" s="391" customFormat="1" ht="15.75">
      <c r="K531" s="1252"/>
    </row>
    <row r="532" s="391" customFormat="1" ht="15.75">
      <c r="K532" s="1252"/>
    </row>
    <row r="533" s="391" customFormat="1" ht="15.75">
      <c r="K533" s="1252"/>
    </row>
    <row r="534" s="391" customFormat="1" ht="15.75">
      <c r="K534" s="1252"/>
    </row>
    <row r="535" s="391" customFormat="1" ht="15.75">
      <c r="K535" s="1252"/>
    </row>
    <row r="536" s="391" customFormat="1" ht="15.75">
      <c r="K536" s="1252"/>
    </row>
    <row r="537" s="391" customFormat="1" ht="15.75">
      <c r="K537" s="1252"/>
    </row>
    <row r="538" s="391" customFormat="1" ht="15.75">
      <c r="K538" s="1252"/>
    </row>
    <row r="539" s="391" customFormat="1" ht="15.75">
      <c r="K539" s="1252"/>
    </row>
    <row r="540" s="391" customFormat="1" ht="15.75">
      <c r="K540" s="1252"/>
    </row>
    <row r="541" s="391" customFormat="1" ht="15.75">
      <c r="K541" s="1252"/>
    </row>
    <row r="542" s="391" customFormat="1" ht="15.75">
      <c r="K542" s="1252"/>
    </row>
    <row r="543" s="391" customFormat="1" ht="15.75">
      <c r="K543" s="1252"/>
    </row>
    <row r="544" s="391" customFormat="1" ht="15.75">
      <c r="K544" s="1252"/>
    </row>
    <row r="545" s="391" customFormat="1" ht="15.75">
      <c r="K545" s="1252"/>
    </row>
    <row r="546" s="391" customFormat="1" ht="15.75">
      <c r="K546" s="1252"/>
    </row>
    <row r="547" s="391" customFormat="1" ht="15.75">
      <c r="K547" s="1252"/>
    </row>
    <row r="548" s="391" customFormat="1" ht="15.75">
      <c r="K548" s="1252"/>
    </row>
    <row r="549" s="391" customFormat="1" ht="15.75">
      <c r="K549" s="1252"/>
    </row>
    <row r="550" s="391" customFormat="1" ht="15.75">
      <c r="K550" s="1252"/>
    </row>
    <row r="551" s="391" customFormat="1" ht="15.75">
      <c r="K551" s="1252"/>
    </row>
    <row r="552" s="391" customFormat="1" ht="15.75">
      <c r="K552" s="1252"/>
    </row>
    <row r="553" s="391" customFormat="1" ht="15.75">
      <c r="K553" s="1252"/>
    </row>
    <row r="554" s="391" customFormat="1" ht="15.75">
      <c r="K554" s="1252"/>
    </row>
    <row r="555" s="391" customFormat="1" ht="15.75">
      <c r="K555" s="1252"/>
    </row>
    <row r="556" s="391" customFormat="1" ht="15.75">
      <c r="K556" s="1252"/>
    </row>
    <row r="557" s="391" customFormat="1" ht="15.75">
      <c r="K557" s="1252"/>
    </row>
    <row r="558" s="391" customFormat="1" ht="15.75">
      <c r="K558" s="1252"/>
    </row>
    <row r="559" s="391" customFormat="1" ht="15.75">
      <c r="K559" s="1252"/>
    </row>
    <row r="560" s="391" customFormat="1" ht="15.75">
      <c r="K560" s="1252"/>
    </row>
    <row r="561" s="391" customFormat="1" ht="15.75">
      <c r="K561" s="1252"/>
    </row>
    <row r="562" s="391" customFormat="1" ht="15.75">
      <c r="K562" s="1252"/>
    </row>
    <row r="563" s="391" customFormat="1" ht="15.75">
      <c r="K563" s="1252"/>
    </row>
    <row r="564" s="391" customFormat="1" ht="15.75">
      <c r="K564" s="1252"/>
    </row>
    <row r="565" s="391" customFormat="1" ht="15.75">
      <c r="K565" s="1252"/>
    </row>
    <row r="566" s="391" customFormat="1" ht="15.75">
      <c r="K566" s="1252"/>
    </row>
    <row r="567" s="391" customFormat="1" ht="15.75">
      <c r="K567" s="1252"/>
    </row>
    <row r="568" s="391" customFormat="1" ht="15.75">
      <c r="K568" s="1252"/>
    </row>
    <row r="569" s="391" customFormat="1" ht="15.75">
      <c r="K569" s="1252"/>
    </row>
    <row r="570" s="391" customFormat="1" ht="15.75">
      <c r="K570" s="1252"/>
    </row>
    <row r="571" s="391" customFormat="1" ht="15.75">
      <c r="K571" s="1252"/>
    </row>
    <row r="572" s="391" customFormat="1" ht="15.75">
      <c r="K572" s="1252"/>
    </row>
    <row r="573" s="391" customFormat="1" ht="15.75">
      <c r="K573" s="1252"/>
    </row>
    <row r="574" s="391" customFormat="1" ht="15.75">
      <c r="K574" s="1252"/>
    </row>
    <row r="575" s="391" customFormat="1" ht="15.75">
      <c r="K575" s="1252"/>
    </row>
    <row r="576" s="391" customFormat="1" ht="15.75">
      <c r="K576" s="1252"/>
    </row>
    <row r="577" s="391" customFormat="1" ht="15.75">
      <c r="K577" s="1252"/>
    </row>
    <row r="578" s="391" customFormat="1" ht="15.75">
      <c r="K578" s="1252"/>
    </row>
    <row r="579" s="391" customFormat="1" ht="15.75">
      <c r="K579" s="1252"/>
    </row>
    <row r="580" s="391" customFormat="1" ht="15.75">
      <c r="K580" s="1252"/>
    </row>
    <row r="581" s="391" customFormat="1" ht="15.75">
      <c r="K581" s="1252"/>
    </row>
    <row r="582" s="391" customFormat="1" ht="15.75">
      <c r="K582" s="1252"/>
    </row>
    <row r="583" s="391" customFormat="1" ht="15.75">
      <c r="K583" s="1252"/>
    </row>
    <row r="584" s="391" customFormat="1" ht="15.75">
      <c r="K584" s="1252"/>
    </row>
    <row r="585" s="391" customFormat="1" ht="15.75">
      <c r="K585" s="1252"/>
    </row>
    <row r="586" s="391" customFormat="1" ht="15.75">
      <c r="K586" s="1252"/>
    </row>
    <row r="587" s="391" customFormat="1" ht="15.75">
      <c r="K587" s="1252"/>
    </row>
    <row r="588" s="391" customFormat="1" ht="15.75">
      <c r="K588" s="1252"/>
    </row>
    <row r="589" s="391" customFormat="1" ht="15.75">
      <c r="K589" s="1252"/>
    </row>
    <row r="590" s="391" customFormat="1" ht="15.75">
      <c r="K590" s="1252"/>
    </row>
    <row r="591" s="391" customFormat="1" ht="15.75">
      <c r="K591" s="1252"/>
    </row>
    <row r="592" s="391" customFormat="1" ht="15.75">
      <c r="K592" s="1252"/>
    </row>
    <row r="593" s="391" customFormat="1" ht="15.75">
      <c r="K593" s="1252"/>
    </row>
    <row r="594" s="391" customFormat="1" ht="15.75">
      <c r="K594" s="1252"/>
    </row>
    <row r="595" s="391" customFormat="1" ht="15.75">
      <c r="K595" s="1252"/>
    </row>
    <row r="596" s="391" customFormat="1" ht="15.75">
      <c r="K596" s="1252"/>
    </row>
    <row r="597" s="391" customFormat="1" ht="15.75">
      <c r="K597" s="1252"/>
    </row>
    <row r="598" s="391" customFormat="1" ht="15.75">
      <c r="K598" s="1252"/>
    </row>
    <row r="599" s="391" customFormat="1" ht="15.75">
      <c r="K599" s="1252"/>
    </row>
    <row r="600" s="391" customFormat="1" ht="15.75">
      <c r="K600" s="1252"/>
    </row>
    <row r="601" s="391" customFormat="1" ht="15.75">
      <c r="K601" s="1252"/>
    </row>
    <row r="602" s="391" customFormat="1" ht="15.75">
      <c r="K602" s="1252"/>
    </row>
    <row r="603" s="391" customFormat="1" ht="15.75">
      <c r="K603" s="1252"/>
    </row>
    <row r="604" s="391" customFormat="1" ht="15.75">
      <c r="K604" s="1252"/>
    </row>
    <row r="605" s="391" customFormat="1" ht="15.75">
      <c r="K605" s="1252"/>
    </row>
    <row r="606" s="391" customFormat="1" ht="15.75">
      <c r="K606" s="1252"/>
    </row>
    <row r="607" s="391" customFormat="1" ht="15.75">
      <c r="K607" s="1252"/>
    </row>
    <row r="608" s="391" customFormat="1" ht="15.75">
      <c r="K608" s="1252"/>
    </row>
    <row r="609" s="391" customFormat="1" ht="15.75">
      <c r="K609" s="1252"/>
    </row>
    <row r="610" s="391" customFormat="1" ht="15.75">
      <c r="K610" s="1252"/>
    </row>
    <row r="611" s="391" customFormat="1" ht="15.75">
      <c r="K611" s="1252"/>
    </row>
    <row r="612" s="391" customFormat="1" ht="15.75">
      <c r="K612" s="1252"/>
    </row>
    <row r="613" s="391" customFormat="1" ht="15.75">
      <c r="K613" s="1252"/>
    </row>
    <row r="614" s="391" customFormat="1" ht="15.75">
      <c r="K614" s="1252"/>
    </row>
    <row r="615" s="391" customFormat="1" ht="15.75">
      <c r="K615" s="1252"/>
    </row>
    <row r="616" s="391" customFormat="1" ht="15.75">
      <c r="K616" s="1252"/>
    </row>
    <row r="617" s="391" customFormat="1" ht="15.75">
      <c r="K617" s="1252"/>
    </row>
    <row r="618" s="391" customFormat="1" ht="15.75">
      <c r="K618" s="1252"/>
    </row>
    <row r="619" s="391" customFormat="1" ht="15.75">
      <c r="K619" s="1252"/>
    </row>
    <row r="620" s="391" customFormat="1" ht="15.75">
      <c r="K620" s="1252"/>
    </row>
    <row r="621" s="391" customFormat="1" ht="15.75">
      <c r="K621" s="1252"/>
    </row>
    <row r="622" s="391" customFormat="1" ht="15.75">
      <c r="K622" s="1252"/>
    </row>
    <row r="623" s="391" customFormat="1" ht="15.75">
      <c r="K623" s="1252"/>
    </row>
    <row r="624" s="391" customFormat="1" ht="15.75">
      <c r="K624" s="1252"/>
    </row>
    <row r="625" s="391" customFormat="1" ht="15.75">
      <c r="K625" s="1252"/>
    </row>
    <row r="626" s="391" customFormat="1" ht="15.75">
      <c r="K626" s="1252"/>
    </row>
    <row r="627" s="391" customFormat="1" ht="15.75">
      <c r="K627" s="1252"/>
    </row>
    <row r="628" s="391" customFormat="1" ht="15.75">
      <c r="K628" s="1252"/>
    </row>
    <row r="629" s="391" customFormat="1" ht="15.75">
      <c r="K629" s="1252"/>
    </row>
    <row r="630" s="391" customFormat="1" ht="15.75">
      <c r="K630" s="1252"/>
    </row>
    <row r="631" s="391" customFormat="1" ht="15.75">
      <c r="K631" s="1252"/>
    </row>
    <row r="632" s="391" customFormat="1" ht="15.75">
      <c r="K632" s="1252"/>
    </row>
    <row r="633" s="391" customFormat="1" ht="15.75">
      <c r="K633" s="1252"/>
    </row>
    <row r="634" s="391" customFormat="1" ht="15.75">
      <c r="K634" s="1252"/>
    </row>
    <row r="635" s="391" customFormat="1" ht="15.75">
      <c r="K635" s="1252"/>
    </row>
    <row r="636" s="391" customFormat="1" ht="15.75">
      <c r="K636" s="1252"/>
    </row>
    <row r="637" s="391" customFormat="1" ht="15.75">
      <c r="K637" s="1252"/>
    </row>
    <row r="638" s="391" customFormat="1" ht="15.75">
      <c r="K638" s="1252"/>
    </row>
    <row r="639" s="391" customFormat="1" ht="15.75">
      <c r="K639" s="1252"/>
    </row>
    <row r="640" s="391" customFormat="1" ht="15.75">
      <c r="K640" s="1252"/>
    </row>
    <row r="641" s="391" customFormat="1" ht="15.75">
      <c r="K641" s="1252"/>
    </row>
    <row r="642" s="391" customFormat="1" ht="15.75">
      <c r="K642" s="1252"/>
    </row>
    <row r="643" s="391" customFormat="1" ht="15.75">
      <c r="K643" s="1252"/>
    </row>
    <row r="644" s="391" customFormat="1" ht="15.75">
      <c r="K644" s="1252"/>
    </row>
    <row r="645" s="391" customFormat="1" ht="15.75">
      <c r="K645" s="1252"/>
    </row>
    <row r="646" s="391" customFormat="1" ht="15.75">
      <c r="K646" s="1252"/>
    </row>
    <row r="647" s="391" customFormat="1" ht="15.75">
      <c r="K647" s="1252"/>
    </row>
    <row r="648" s="391" customFormat="1" ht="15.75">
      <c r="K648" s="1252"/>
    </row>
    <row r="649" s="391" customFormat="1" ht="15.75">
      <c r="K649" s="1252"/>
    </row>
    <row r="650" s="391" customFormat="1" ht="15.75">
      <c r="K650" s="1252"/>
    </row>
    <row r="651" s="391" customFormat="1" ht="15.75">
      <c r="K651" s="1252"/>
    </row>
    <row r="652" s="391" customFormat="1" ht="15.75">
      <c r="K652" s="1252"/>
    </row>
    <row r="653" s="391" customFormat="1" ht="15.75">
      <c r="K653" s="1252"/>
    </row>
    <row r="654" s="391" customFormat="1" ht="15.75">
      <c r="K654" s="1252"/>
    </row>
    <row r="655" s="391" customFormat="1" ht="15.75">
      <c r="K655" s="1252"/>
    </row>
    <row r="656" s="391" customFormat="1" ht="15.75">
      <c r="K656" s="1252"/>
    </row>
    <row r="657" s="391" customFormat="1" ht="15.75">
      <c r="K657" s="1252"/>
    </row>
    <row r="658" s="391" customFormat="1" ht="15.75">
      <c r="K658" s="1252"/>
    </row>
    <row r="659" s="391" customFormat="1" ht="15.75">
      <c r="K659" s="1252"/>
    </row>
    <row r="660" s="391" customFormat="1" ht="15.75">
      <c r="K660" s="1252"/>
    </row>
    <row r="661" s="391" customFormat="1" ht="15.75">
      <c r="K661" s="1252"/>
    </row>
    <row r="662" s="391" customFormat="1" ht="15.75">
      <c r="K662" s="1252"/>
    </row>
    <row r="663" s="391" customFormat="1" ht="15.75">
      <c r="K663" s="1252"/>
    </row>
    <row r="664" s="391" customFormat="1" ht="15.75">
      <c r="K664" s="1252"/>
    </row>
    <row r="665" s="391" customFormat="1" ht="15.75">
      <c r="K665" s="1252"/>
    </row>
    <row r="666" s="391" customFormat="1" ht="15.75">
      <c r="K666" s="1252"/>
    </row>
    <row r="667" s="391" customFormat="1" ht="15.75">
      <c r="K667" s="1252"/>
    </row>
    <row r="668" s="391" customFormat="1" ht="15.75">
      <c r="K668" s="1252"/>
    </row>
    <row r="669" s="391" customFormat="1" ht="15.75">
      <c r="K669" s="1252"/>
    </row>
    <row r="670" s="391" customFormat="1" ht="15.75">
      <c r="K670" s="1252"/>
    </row>
    <row r="671" s="391" customFormat="1" ht="15.75">
      <c r="K671" s="1252"/>
    </row>
    <row r="672" s="391" customFormat="1" ht="15.75">
      <c r="K672" s="1252"/>
    </row>
    <row r="673" s="391" customFormat="1" ht="15.75">
      <c r="K673" s="1252"/>
    </row>
    <row r="674" s="391" customFormat="1" ht="15.75">
      <c r="K674" s="1252"/>
    </row>
    <row r="675" s="391" customFormat="1" ht="15.75">
      <c r="K675" s="1252"/>
    </row>
    <row r="676" s="391" customFormat="1" ht="15.75">
      <c r="K676" s="1252"/>
    </row>
    <row r="677" s="391" customFormat="1" ht="15.75">
      <c r="K677" s="1252"/>
    </row>
    <row r="678" s="391" customFormat="1" ht="15.75">
      <c r="K678" s="1252"/>
    </row>
    <row r="679" s="391" customFormat="1" ht="15.75">
      <c r="K679" s="1252"/>
    </row>
    <row r="680" s="391" customFormat="1" ht="15.75">
      <c r="K680" s="1252"/>
    </row>
    <row r="681" s="391" customFormat="1" ht="15.75">
      <c r="K681" s="1252"/>
    </row>
    <row r="682" s="391" customFormat="1" ht="15.75">
      <c r="K682" s="1252"/>
    </row>
    <row r="683" s="391" customFormat="1" ht="15.75">
      <c r="K683" s="1252"/>
    </row>
    <row r="684" s="391" customFormat="1" ht="15.75">
      <c r="K684" s="1252"/>
    </row>
    <row r="685" s="391" customFormat="1" ht="15.75">
      <c r="K685" s="1252"/>
    </row>
    <row r="686" s="391" customFormat="1" ht="15.75">
      <c r="K686" s="1252"/>
    </row>
    <row r="687" s="391" customFormat="1" ht="15.75">
      <c r="K687" s="1252"/>
    </row>
    <row r="688" s="391" customFormat="1" ht="15.75">
      <c r="K688" s="1252"/>
    </row>
    <row r="689" s="391" customFormat="1" ht="15.75">
      <c r="K689" s="1252"/>
    </row>
    <row r="690" s="391" customFormat="1" ht="15.75">
      <c r="K690" s="1252"/>
    </row>
    <row r="691" s="391" customFormat="1" ht="15.75">
      <c r="K691" s="1252"/>
    </row>
    <row r="692" s="391" customFormat="1" ht="15.75">
      <c r="K692" s="1252"/>
    </row>
    <row r="693" s="391" customFormat="1" ht="15.75">
      <c r="K693" s="1252"/>
    </row>
    <row r="694" s="391" customFormat="1" ht="15.75">
      <c r="K694" s="1252"/>
    </row>
    <row r="695" s="391" customFormat="1" ht="15.75">
      <c r="K695" s="1252"/>
    </row>
    <row r="696" s="391" customFormat="1" ht="15.75">
      <c r="K696" s="1252"/>
    </row>
    <row r="697" s="391" customFormat="1" ht="15.75">
      <c r="K697" s="1252"/>
    </row>
    <row r="698" s="391" customFormat="1" ht="15.75">
      <c r="K698" s="1252"/>
    </row>
    <row r="699" s="391" customFormat="1" ht="15.75">
      <c r="K699" s="1252"/>
    </row>
    <row r="700" s="391" customFormat="1" ht="15.75">
      <c r="K700" s="1252"/>
    </row>
    <row r="701" s="391" customFormat="1" ht="15.75">
      <c r="K701" s="1252"/>
    </row>
    <row r="702" s="391" customFormat="1" ht="15.75">
      <c r="K702" s="1252"/>
    </row>
    <row r="703" s="391" customFormat="1" ht="15.75">
      <c r="K703" s="1252"/>
    </row>
    <row r="704" s="391" customFormat="1" ht="15.75">
      <c r="K704" s="1252"/>
    </row>
    <row r="705" s="391" customFormat="1" ht="15.75">
      <c r="K705" s="1252"/>
    </row>
    <row r="706" s="391" customFormat="1" ht="15.75">
      <c r="K706" s="1252"/>
    </row>
    <row r="707" s="391" customFormat="1" ht="15.75">
      <c r="K707" s="1252"/>
    </row>
    <row r="708" s="391" customFormat="1" ht="15.75">
      <c r="K708" s="1252"/>
    </row>
    <row r="709" s="391" customFormat="1" ht="15.75">
      <c r="K709" s="1252"/>
    </row>
    <row r="710" s="391" customFormat="1" ht="15.75">
      <c r="K710" s="1252"/>
    </row>
    <row r="711" s="391" customFormat="1" ht="15.75">
      <c r="K711" s="1252"/>
    </row>
    <row r="712" s="391" customFormat="1" ht="15.75">
      <c r="K712" s="1252"/>
    </row>
    <row r="713" s="391" customFormat="1" ht="15.75">
      <c r="K713" s="1252"/>
    </row>
    <row r="714" s="391" customFormat="1" ht="15.75">
      <c r="K714" s="1252"/>
    </row>
    <row r="715" s="391" customFormat="1" ht="15.75">
      <c r="K715" s="1252"/>
    </row>
    <row r="716" s="391" customFormat="1" ht="15.75">
      <c r="K716" s="1252"/>
    </row>
    <row r="717" s="391" customFormat="1" ht="15.75">
      <c r="K717" s="1252"/>
    </row>
    <row r="718" s="391" customFormat="1" ht="15.75">
      <c r="K718" s="1252"/>
    </row>
    <row r="719" s="391" customFormat="1" ht="15.75">
      <c r="K719" s="1252"/>
    </row>
    <row r="720" s="391" customFormat="1" ht="15.75">
      <c r="K720" s="1252"/>
    </row>
    <row r="721" s="391" customFormat="1" ht="15.75">
      <c r="K721" s="1252"/>
    </row>
    <row r="722" s="391" customFormat="1" ht="15.75">
      <c r="K722" s="1252"/>
    </row>
    <row r="723" s="391" customFormat="1" ht="15.75">
      <c r="K723" s="1252"/>
    </row>
    <row r="724" s="391" customFormat="1" ht="15.75">
      <c r="K724" s="1252"/>
    </row>
    <row r="725" s="391" customFormat="1" ht="15.75">
      <c r="K725" s="1252"/>
    </row>
    <row r="726" s="391" customFormat="1" ht="15.75">
      <c r="K726" s="1252"/>
    </row>
    <row r="727" s="391" customFormat="1" ht="15.75">
      <c r="K727" s="1252"/>
    </row>
    <row r="728" s="391" customFormat="1" ht="15.75">
      <c r="K728" s="1252"/>
    </row>
    <row r="729" s="391" customFormat="1" ht="15.75">
      <c r="K729" s="1252"/>
    </row>
    <row r="730" s="391" customFormat="1" ht="15.75">
      <c r="K730" s="1252"/>
    </row>
    <row r="731" s="391" customFormat="1" ht="15.75">
      <c r="K731" s="1252"/>
    </row>
    <row r="732" s="391" customFormat="1" ht="15.75">
      <c r="K732" s="1252"/>
    </row>
    <row r="733" s="391" customFormat="1" ht="15.75">
      <c r="K733" s="1252"/>
    </row>
    <row r="734" s="391" customFormat="1" ht="15.75">
      <c r="K734" s="1252"/>
    </row>
    <row r="735" s="391" customFormat="1" ht="15.75">
      <c r="K735" s="1252"/>
    </row>
    <row r="736" s="391" customFormat="1" ht="15.75">
      <c r="K736" s="1252"/>
    </row>
    <row r="737" s="391" customFormat="1" ht="15.75">
      <c r="K737" s="1252"/>
    </row>
    <row r="738" s="391" customFormat="1" ht="15.75">
      <c r="K738" s="1252"/>
    </row>
    <row r="739" s="391" customFormat="1" ht="15.75">
      <c r="K739" s="1252"/>
    </row>
    <row r="740" s="391" customFormat="1" ht="15.75">
      <c r="K740" s="1252"/>
    </row>
    <row r="741" s="391" customFormat="1" ht="15.75">
      <c r="K741" s="1252"/>
    </row>
    <row r="742" s="391" customFormat="1" ht="15.75">
      <c r="K742" s="1252"/>
    </row>
    <row r="743" s="391" customFormat="1" ht="15.75">
      <c r="K743" s="1252"/>
    </row>
    <row r="744" s="391" customFormat="1" ht="15.75">
      <c r="K744" s="1252"/>
    </row>
    <row r="745" s="391" customFormat="1" ht="15.75">
      <c r="K745" s="1252"/>
    </row>
    <row r="746" s="391" customFormat="1" ht="15.75">
      <c r="K746" s="1252"/>
    </row>
    <row r="747" s="391" customFormat="1" ht="15.75">
      <c r="K747" s="1252"/>
    </row>
    <row r="748" s="391" customFormat="1" ht="15.75">
      <c r="K748" s="1252"/>
    </row>
    <row r="749" s="391" customFormat="1" ht="15.75">
      <c r="K749" s="1252"/>
    </row>
    <row r="750" s="391" customFormat="1" ht="15.75">
      <c r="K750" s="1252"/>
    </row>
    <row r="751" s="391" customFormat="1" ht="15.75">
      <c r="K751" s="1252"/>
    </row>
    <row r="752" s="391" customFormat="1" ht="15.75">
      <c r="K752" s="1252"/>
    </row>
    <row r="753" s="391" customFormat="1" ht="15.75">
      <c r="K753" s="1252"/>
    </row>
    <row r="754" s="391" customFormat="1" ht="15.75">
      <c r="K754" s="1252"/>
    </row>
    <row r="755" s="391" customFormat="1" ht="15.75">
      <c r="K755" s="1252"/>
    </row>
    <row r="756" s="391" customFormat="1" ht="15.75">
      <c r="K756" s="1252"/>
    </row>
    <row r="757" s="391" customFormat="1" ht="15.75">
      <c r="K757" s="1252"/>
    </row>
    <row r="758" s="391" customFormat="1" ht="15.75">
      <c r="K758" s="1252"/>
    </row>
    <row r="759" s="391" customFormat="1" ht="15.75">
      <c r="K759" s="1252"/>
    </row>
    <row r="760" s="391" customFormat="1" ht="15.75">
      <c r="K760" s="1252"/>
    </row>
    <row r="761" s="391" customFormat="1" ht="15.75">
      <c r="K761" s="1252"/>
    </row>
    <row r="762" s="391" customFormat="1" ht="15.75">
      <c r="K762" s="1252"/>
    </row>
    <row r="763" s="391" customFormat="1" ht="15.75">
      <c r="K763" s="1252"/>
    </row>
    <row r="764" s="391" customFormat="1" ht="15.75">
      <c r="K764" s="1252"/>
    </row>
    <row r="765" s="391" customFormat="1" ht="15.75">
      <c r="K765" s="1252"/>
    </row>
    <row r="766" s="391" customFormat="1" ht="15.75">
      <c r="K766" s="1252"/>
    </row>
    <row r="767" s="391" customFormat="1" ht="15.75">
      <c r="K767" s="1252"/>
    </row>
    <row r="768" s="391" customFormat="1" ht="15.75">
      <c r="K768" s="1252"/>
    </row>
    <row r="769" s="391" customFormat="1" ht="15.75">
      <c r="K769" s="1252"/>
    </row>
    <row r="770" s="391" customFormat="1" ht="15.75">
      <c r="K770" s="1252"/>
    </row>
    <row r="771" s="391" customFormat="1" ht="15.75">
      <c r="K771" s="1252"/>
    </row>
    <row r="772" s="391" customFormat="1" ht="15.75">
      <c r="K772" s="1252"/>
    </row>
    <row r="773" s="391" customFormat="1" ht="15.75">
      <c r="K773" s="1252"/>
    </row>
    <row r="774" s="391" customFormat="1" ht="15.75">
      <c r="K774" s="1252"/>
    </row>
    <row r="775" s="391" customFormat="1" ht="15.75">
      <c r="K775" s="1252"/>
    </row>
    <row r="776" s="391" customFormat="1" ht="15.75">
      <c r="K776" s="1252"/>
    </row>
    <row r="777" s="391" customFormat="1" ht="15.75">
      <c r="K777" s="1252"/>
    </row>
    <row r="778" s="391" customFormat="1" ht="15.75">
      <c r="K778" s="1252"/>
    </row>
    <row r="779" s="391" customFormat="1" ht="15.75">
      <c r="K779" s="1252"/>
    </row>
    <row r="780" s="391" customFormat="1" ht="15.75">
      <c r="K780" s="1252"/>
    </row>
    <row r="781" s="391" customFormat="1" ht="15.75">
      <c r="K781" s="1252"/>
    </row>
    <row r="782" s="391" customFormat="1" ht="15.75">
      <c r="K782" s="1252"/>
    </row>
    <row r="783" s="391" customFormat="1" ht="15.75">
      <c r="K783" s="1252"/>
    </row>
    <row r="784" s="391" customFormat="1" ht="15.75">
      <c r="K784" s="1252"/>
    </row>
    <row r="785" s="391" customFormat="1" ht="15.75">
      <c r="K785" s="1252"/>
    </row>
    <row r="786" s="391" customFormat="1" ht="15.75">
      <c r="K786" s="1252"/>
    </row>
    <row r="787" s="391" customFormat="1" ht="15.75">
      <c r="K787" s="1252"/>
    </row>
    <row r="788" s="391" customFormat="1" ht="15.75">
      <c r="K788" s="1252"/>
    </row>
    <row r="789" s="391" customFormat="1" ht="15.75">
      <c r="K789" s="1252"/>
    </row>
    <row r="790" s="391" customFormat="1" ht="15.75">
      <c r="K790" s="1252"/>
    </row>
    <row r="791" s="391" customFormat="1" ht="15.75">
      <c r="K791" s="1252"/>
    </row>
    <row r="792" s="391" customFormat="1" ht="15.75">
      <c r="K792" s="1252"/>
    </row>
    <row r="793" s="391" customFormat="1" ht="15.75">
      <c r="K793" s="1252"/>
    </row>
    <row r="794" s="391" customFormat="1" ht="15.75">
      <c r="K794" s="1252"/>
    </row>
    <row r="795" s="391" customFormat="1" ht="15.75">
      <c r="K795" s="1252"/>
    </row>
    <row r="796" s="391" customFormat="1" ht="15.75">
      <c r="K796" s="1252"/>
    </row>
    <row r="797" s="391" customFormat="1" ht="15.75">
      <c r="K797" s="1252"/>
    </row>
    <row r="798" s="391" customFormat="1" ht="15.75">
      <c r="K798" s="1252"/>
    </row>
    <row r="799" s="391" customFormat="1" ht="15.75">
      <c r="K799" s="1252"/>
    </row>
    <row r="800" s="391" customFormat="1" ht="15.75">
      <c r="K800" s="1252"/>
    </row>
    <row r="801" s="391" customFormat="1" ht="15.75">
      <c r="K801" s="1252"/>
    </row>
    <row r="802" s="391" customFormat="1" ht="15.75">
      <c r="K802" s="1252"/>
    </row>
    <row r="803" s="391" customFormat="1" ht="15.75">
      <c r="K803" s="1252"/>
    </row>
    <row r="804" s="391" customFormat="1" ht="15.75">
      <c r="K804" s="1252"/>
    </row>
    <row r="805" s="391" customFormat="1" ht="15.75">
      <c r="K805" s="1252"/>
    </row>
    <row r="806" s="391" customFormat="1" ht="15.75">
      <c r="K806" s="1252"/>
    </row>
    <row r="807" s="391" customFormat="1" ht="15.75">
      <c r="K807" s="1252"/>
    </row>
    <row r="808" s="391" customFormat="1" ht="15.75">
      <c r="K808" s="1252"/>
    </row>
    <row r="809" s="391" customFormat="1" ht="15.75">
      <c r="K809" s="1252"/>
    </row>
    <row r="810" s="391" customFormat="1" ht="15.75">
      <c r="K810" s="1252"/>
    </row>
    <row r="811" s="391" customFormat="1" ht="15.75">
      <c r="K811" s="1252"/>
    </row>
    <row r="812" s="391" customFormat="1" ht="15.75">
      <c r="K812" s="1252"/>
    </row>
    <row r="813" s="391" customFormat="1" ht="15.75">
      <c r="K813" s="1252"/>
    </row>
    <row r="814" s="391" customFormat="1" ht="15.75">
      <c r="K814" s="1252"/>
    </row>
    <row r="815" s="391" customFormat="1" ht="15.75">
      <c r="K815" s="1252"/>
    </row>
    <row r="816" s="391" customFormat="1" ht="15.75">
      <c r="K816" s="1252"/>
    </row>
    <row r="817" s="391" customFormat="1" ht="15.75">
      <c r="K817" s="1252"/>
    </row>
    <row r="818" s="391" customFormat="1" ht="15.75">
      <c r="K818" s="1252"/>
    </row>
    <row r="819" s="391" customFormat="1" ht="15.75">
      <c r="K819" s="1252"/>
    </row>
    <row r="820" s="391" customFormat="1" ht="15.75">
      <c r="K820" s="1252"/>
    </row>
    <row r="821" s="391" customFormat="1" ht="15.75">
      <c r="K821" s="1252"/>
    </row>
    <row r="822" s="391" customFormat="1" ht="15.75">
      <c r="K822" s="1252"/>
    </row>
    <row r="823" s="391" customFormat="1" ht="15.75">
      <c r="K823" s="1252"/>
    </row>
    <row r="824" s="391" customFormat="1" ht="15.75">
      <c r="K824" s="1252"/>
    </row>
    <row r="825" s="391" customFormat="1" ht="15.75">
      <c r="K825" s="1252"/>
    </row>
    <row r="826" s="391" customFormat="1" ht="15.75">
      <c r="K826" s="1252"/>
    </row>
    <row r="827" s="391" customFormat="1" ht="15.75">
      <c r="K827" s="1252"/>
    </row>
    <row r="828" s="391" customFormat="1" ht="15.75">
      <c r="K828" s="1252"/>
    </row>
    <row r="829" s="391" customFormat="1" ht="15.75">
      <c r="K829" s="1252"/>
    </row>
    <row r="830" s="391" customFormat="1" ht="15.75">
      <c r="K830" s="1252"/>
    </row>
    <row r="831" s="391" customFormat="1" ht="15.75">
      <c r="K831" s="1252"/>
    </row>
    <row r="832" s="391" customFormat="1" ht="15.75">
      <c r="K832" s="1252"/>
    </row>
    <row r="833" s="391" customFormat="1" ht="15.75">
      <c r="K833" s="1252"/>
    </row>
    <row r="834" s="391" customFormat="1" ht="15.75">
      <c r="K834" s="1252"/>
    </row>
    <row r="835" s="391" customFormat="1" ht="15.75">
      <c r="K835" s="1252"/>
    </row>
    <row r="836" s="391" customFormat="1" ht="15.75">
      <c r="K836" s="1252"/>
    </row>
    <row r="837" s="391" customFormat="1" ht="15.75">
      <c r="K837" s="1252"/>
    </row>
    <row r="838" s="391" customFormat="1" ht="15.75">
      <c r="K838" s="1252"/>
    </row>
    <row r="839" s="391" customFormat="1" ht="15.75">
      <c r="K839" s="1252"/>
    </row>
    <row r="840" s="391" customFormat="1" ht="15.75">
      <c r="K840" s="1252"/>
    </row>
    <row r="841" s="391" customFormat="1" ht="15.75">
      <c r="K841" s="1252"/>
    </row>
    <row r="842" s="391" customFormat="1" ht="15.75">
      <c r="K842" s="1252"/>
    </row>
    <row r="843" s="391" customFormat="1" ht="15.75">
      <c r="K843" s="1252"/>
    </row>
    <row r="844" s="391" customFormat="1" ht="15.75">
      <c r="K844" s="1252"/>
    </row>
    <row r="845" s="391" customFormat="1" ht="15.75">
      <c r="K845" s="1252"/>
    </row>
    <row r="846" s="391" customFormat="1" ht="15.75">
      <c r="K846" s="1252"/>
    </row>
    <row r="847" s="391" customFormat="1" ht="15.75">
      <c r="K847" s="1252"/>
    </row>
    <row r="848" s="391" customFormat="1" ht="15.75">
      <c r="K848" s="1252"/>
    </row>
    <row r="849" s="391" customFormat="1" ht="15.75">
      <c r="K849" s="1252"/>
    </row>
    <row r="850" s="391" customFormat="1" ht="15.75">
      <c r="K850" s="1252"/>
    </row>
    <row r="851" s="391" customFormat="1" ht="15.75">
      <c r="K851" s="1252"/>
    </row>
    <row r="852" s="391" customFormat="1" ht="15.75">
      <c r="K852" s="1252"/>
    </row>
    <row r="853" s="391" customFormat="1" ht="15.75">
      <c r="K853" s="1252"/>
    </row>
    <row r="854" s="391" customFormat="1" ht="15.75">
      <c r="K854" s="1252"/>
    </row>
    <row r="855" s="391" customFormat="1" ht="15.75">
      <c r="K855" s="1252"/>
    </row>
    <row r="856" s="391" customFormat="1" ht="15.75">
      <c r="K856" s="1252"/>
    </row>
    <row r="857" s="391" customFormat="1" ht="15.75">
      <c r="K857" s="1252"/>
    </row>
    <row r="858" s="391" customFormat="1" ht="15.75">
      <c r="K858" s="1252"/>
    </row>
    <row r="859" s="391" customFormat="1" ht="15.75">
      <c r="K859" s="1252"/>
    </row>
    <row r="860" s="391" customFormat="1" ht="15.75">
      <c r="K860" s="1252"/>
    </row>
    <row r="861" s="391" customFormat="1" ht="15.75">
      <c r="K861" s="1252"/>
    </row>
    <row r="862" s="391" customFormat="1" ht="15.75">
      <c r="K862" s="1252"/>
    </row>
    <row r="863" s="391" customFormat="1" ht="15.75">
      <c r="K863" s="1252"/>
    </row>
    <row r="864" s="391" customFormat="1" ht="15.75">
      <c r="K864" s="1252"/>
    </row>
    <row r="865" s="391" customFormat="1" ht="15.75">
      <c r="K865" s="1252"/>
    </row>
    <row r="866" s="391" customFormat="1" ht="15.75">
      <c r="K866" s="1252"/>
    </row>
    <row r="867" s="391" customFormat="1" ht="15.75">
      <c r="K867" s="1252"/>
    </row>
    <row r="868" s="391" customFormat="1" ht="15.75">
      <c r="K868" s="1252"/>
    </row>
    <row r="869" s="391" customFormat="1" ht="15.75">
      <c r="K869" s="1252"/>
    </row>
    <row r="870" s="391" customFormat="1" ht="15.75">
      <c r="K870" s="1252"/>
    </row>
    <row r="871" s="391" customFormat="1" ht="15.75">
      <c r="K871" s="1252"/>
    </row>
    <row r="872" s="391" customFormat="1" ht="15.75">
      <c r="K872" s="1252"/>
    </row>
    <row r="873" s="391" customFormat="1" ht="15.75">
      <c r="K873" s="1252"/>
    </row>
    <row r="874" s="391" customFormat="1" ht="15.75">
      <c r="K874" s="1252"/>
    </row>
    <row r="875" s="391" customFormat="1" ht="15.75">
      <c r="K875" s="1252"/>
    </row>
    <row r="876" s="391" customFormat="1" ht="15.75">
      <c r="K876" s="1252"/>
    </row>
    <row r="877" s="391" customFormat="1" ht="15.75">
      <c r="K877" s="1252"/>
    </row>
    <row r="878" s="391" customFormat="1" ht="15.75">
      <c r="K878" s="1252"/>
    </row>
    <row r="879" s="391" customFormat="1" ht="15.75">
      <c r="K879" s="1252"/>
    </row>
    <row r="880" s="391" customFormat="1" ht="15.75">
      <c r="K880" s="1252"/>
    </row>
    <row r="881" s="391" customFormat="1" ht="15.75">
      <c r="K881" s="1252"/>
    </row>
    <row r="882" s="391" customFormat="1" ht="15.75">
      <c r="K882" s="1252"/>
    </row>
    <row r="883" s="391" customFormat="1" ht="15.75">
      <c r="K883" s="1252"/>
    </row>
    <row r="884" s="391" customFormat="1" ht="15.75">
      <c r="K884" s="1252"/>
    </row>
    <row r="885" s="391" customFormat="1" ht="15.75">
      <c r="K885" s="1252"/>
    </row>
    <row r="886" s="391" customFormat="1" ht="15.75">
      <c r="K886" s="1252"/>
    </row>
    <row r="887" s="391" customFormat="1" ht="15.75">
      <c r="K887" s="1252"/>
    </row>
    <row r="888" s="391" customFormat="1" ht="15.75">
      <c r="K888" s="1252"/>
    </row>
    <row r="889" s="391" customFormat="1" ht="15.75">
      <c r="K889" s="1252"/>
    </row>
    <row r="890" s="391" customFormat="1" ht="15.75">
      <c r="K890" s="1252"/>
    </row>
    <row r="891" s="391" customFormat="1" ht="15.75">
      <c r="K891" s="1252"/>
    </row>
    <row r="892" s="391" customFormat="1" ht="15.75">
      <c r="K892" s="1252"/>
    </row>
    <row r="893" s="391" customFormat="1" ht="15.75">
      <c r="K893" s="1252"/>
    </row>
    <row r="894" s="391" customFormat="1" ht="15.75">
      <c r="K894" s="1252"/>
    </row>
    <row r="895" s="391" customFormat="1" ht="15.75">
      <c r="K895" s="1252"/>
    </row>
    <row r="896" s="391" customFormat="1" ht="15.75">
      <c r="K896" s="1252"/>
    </row>
    <row r="897" s="391" customFormat="1" ht="15.75">
      <c r="K897" s="1252"/>
    </row>
    <row r="898" s="391" customFormat="1" ht="15.75">
      <c r="K898" s="1252"/>
    </row>
    <row r="899" s="391" customFormat="1" ht="15.75">
      <c r="K899" s="1252"/>
    </row>
    <row r="900" s="391" customFormat="1" ht="15.75">
      <c r="K900" s="1252"/>
    </row>
    <row r="901" s="391" customFormat="1" ht="15.75">
      <c r="K901" s="1252"/>
    </row>
    <row r="902" s="391" customFormat="1" ht="15.75">
      <c r="K902" s="1252"/>
    </row>
    <row r="903" s="391" customFormat="1" ht="15.75">
      <c r="K903" s="1252"/>
    </row>
    <row r="904" s="391" customFormat="1" ht="15.75">
      <c r="K904" s="1252"/>
    </row>
    <row r="905" s="391" customFormat="1" ht="15.75">
      <c r="K905" s="1252"/>
    </row>
    <row r="906" s="391" customFormat="1" ht="15.75">
      <c r="K906" s="1252"/>
    </row>
    <row r="907" s="391" customFormat="1" ht="15.75">
      <c r="K907" s="1252"/>
    </row>
    <row r="908" s="391" customFormat="1" ht="15.75">
      <c r="K908" s="1252"/>
    </row>
    <row r="909" s="391" customFormat="1" ht="15.75">
      <c r="K909" s="1252"/>
    </row>
    <row r="910" s="391" customFormat="1" ht="15.75">
      <c r="K910" s="1252"/>
    </row>
    <row r="911" s="391" customFormat="1" ht="15.75">
      <c r="K911" s="1252"/>
    </row>
    <row r="912" s="391" customFormat="1" ht="15.75">
      <c r="K912" s="1252"/>
    </row>
    <row r="913" s="391" customFormat="1" ht="15.75">
      <c r="K913" s="1252"/>
    </row>
    <row r="914" s="391" customFormat="1" ht="15.75">
      <c r="K914" s="1252"/>
    </row>
    <row r="915" s="391" customFormat="1" ht="15.75">
      <c r="K915" s="1252"/>
    </row>
    <row r="916" s="391" customFormat="1" ht="15.75">
      <c r="K916" s="1252"/>
    </row>
    <row r="917" s="391" customFormat="1" ht="15.75">
      <c r="K917" s="1252"/>
    </row>
    <row r="918" s="391" customFormat="1" ht="15.75">
      <c r="K918" s="1252"/>
    </row>
    <row r="919" s="391" customFormat="1" ht="15.75">
      <c r="K919" s="1252"/>
    </row>
    <row r="920" s="391" customFormat="1" ht="15.75">
      <c r="K920" s="1252"/>
    </row>
    <row r="921" s="391" customFormat="1" ht="15.75">
      <c r="K921" s="1252"/>
    </row>
    <row r="922" s="391" customFormat="1" ht="15.75">
      <c r="K922" s="1252"/>
    </row>
    <row r="923" s="391" customFormat="1" ht="15.75">
      <c r="K923" s="1252"/>
    </row>
    <row r="924" s="391" customFormat="1" ht="15.75">
      <c r="K924" s="1252"/>
    </row>
    <row r="925" s="391" customFormat="1" ht="15.75">
      <c r="K925" s="1252"/>
    </row>
    <row r="926" s="391" customFormat="1" ht="15.75">
      <c r="K926" s="1252"/>
    </row>
    <row r="927" s="391" customFormat="1" ht="15.75">
      <c r="K927" s="1252"/>
    </row>
    <row r="928" s="391" customFormat="1" ht="15.75">
      <c r="K928" s="1252"/>
    </row>
    <row r="929" s="391" customFormat="1" ht="15.75">
      <c r="K929" s="1252"/>
    </row>
    <row r="930" s="391" customFormat="1" ht="15.75">
      <c r="K930" s="1252"/>
    </row>
    <row r="931" s="391" customFormat="1" ht="15.75">
      <c r="K931" s="1252"/>
    </row>
    <row r="932" s="391" customFormat="1" ht="15.75">
      <c r="K932" s="1252"/>
    </row>
    <row r="933" s="391" customFormat="1" ht="15.75">
      <c r="K933" s="1252"/>
    </row>
    <row r="934" s="391" customFormat="1" ht="15.75">
      <c r="K934" s="1252"/>
    </row>
    <row r="935" s="391" customFormat="1" ht="15.75">
      <c r="K935" s="1252"/>
    </row>
    <row r="936" s="391" customFormat="1" ht="15.75">
      <c r="K936" s="1252"/>
    </row>
    <row r="937" s="391" customFormat="1" ht="15.75">
      <c r="K937" s="1252"/>
    </row>
    <row r="938" s="391" customFormat="1" ht="15.75">
      <c r="K938" s="1252"/>
    </row>
    <row r="939" s="391" customFormat="1" ht="15.75">
      <c r="K939" s="1252"/>
    </row>
    <row r="940" s="391" customFormat="1" ht="15.75">
      <c r="K940" s="1252"/>
    </row>
    <row r="941" s="391" customFormat="1" ht="15.75">
      <c r="K941" s="1252"/>
    </row>
    <row r="942" s="391" customFormat="1" ht="15.75">
      <c r="K942" s="1252"/>
    </row>
    <row r="943" s="391" customFormat="1" ht="15.75">
      <c r="K943" s="1252"/>
    </row>
    <row r="944" s="391" customFormat="1" ht="15.75">
      <c r="K944" s="1252"/>
    </row>
    <row r="945" s="391" customFormat="1" ht="15.75">
      <c r="K945" s="1252"/>
    </row>
    <row r="946" s="391" customFormat="1" ht="15.75">
      <c r="K946" s="1252"/>
    </row>
    <row r="947" s="391" customFormat="1" ht="15.75">
      <c r="K947" s="1252"/>
    </row>
    <row r="948" s="391" customFormat="1" ht="15.75">
      <c r="K948" s="1252"/>
    </row>
    <row r="949" s="391" customFormat="1" ht="15.75">
      <c r="K949" s="1252"/>
    </row>
    <row r="950" s="391" customFormat="1" ht="15.75">
      <c r="K950" s="1252"/>
    </row>
    <row r="951" s="391" customFormat="1" ht="15.75">
      <c r="K951" s="1252"/>
    </row>
    <row r="952" s="391" customFormat="1" ht="15.75">
      <c r="K952" s="1252"/>
    </row>
    <row r="953" s="391" customFormat="1" ht="15.75">
      <c r="K953" s="1252"/>
    </row>
    <row r="954" s="391" customFormat="1" ht="15.75">
      <c r="K954" s="1252"/>
    </row>
    <row r="955" s="391" customFormat="1" ht="15.75">
      <c r="K955" s="1252"/>
    </row>
    <row r="956" s="391" customFormat="1" ht="15.75">
      <c r="K956" s="1252"/>
    </row>
    <row r="957" s="391" customFormat="1" ht="15.75">
      <c r="K957" s="1252"/>
    </row>
    <row r="958" s="391" customFormat="1" ht="15.75">
      <c r="K958" s="1252"/>
    </row>
    <row r="959" s="391" customFormat="1" ht="15.75">
      <c r="K959" s="1252"/>
    </row>
    <row r="960" s="391" customFormat="1" ht="15.75">
      <c r="K960" s="1252"/>
    </row>
    <row r="961" s="391" customFormat="1" ht="15.75">
      <c r="K961" s="1252"/>
    </row>
    <row r="962" s="391" customFormat="1" ht="15.75">
      <c r="K962" s="1252"/>
    </row>
    <row r="963" s="391" customFormat="1" ht="15.75">
      <c r="K963" s="1252"/>
    </row>
    <row r="964" s="391" customFormat="1" ht="15.75">
      <c r="K964" s="1252"/>
    </row>
    <row r="965" s="391" customFormat="1" ht="15.75">
      <c r="K965" s="1252"/>
    </row>
    <row r="966" s="391" customFormat="1" ht="15.75">
      <c r="K966" s="1252"/>
    </row>
    <row r="967" s="391" customFormat="1" ht="15.75">
      <c r="K967" s="1252"/>
    </row>
    <row r="968" s="391" customFormat="1" ht="15.75">
      <c r="K968" s="1252"/>
    </row>
    <row r="969" s="391" customFormat="1" ht="15.75">
      <c r="K969" s="1252"/>
    </row>
    <row r="970" s="391" customFormat="1" ht="15.75">
      <c r="K970" s="1252"/>
    </row>
    <row r="971" s="391" customFormat="1" ht="15.75">
      <c r="K971" s="1252"/>
    </row>
    <row r="972" s="391" customFormat="1" ht="15.75">
      <c r="K972" s="1252"/>
    </row>
    <row r="973" s="391" customFormat="1" ht="15.75">
      <c r="K973" s="1252"/>
    </row>
    <row r="974" s="391" customFormat="1" ht="15.75">
      <c r="K974" s="1252"/>
    </row>
    <row r="975" s="391" customFormat="1" ht="15.75">
      <c r="K975" s="1252"/>
    </row>
    <row r="976" s="391" customFormat="1" ht="15.75">
      <c r="K976" s="1252"/>
    </row>
    <row r="977" s="391" customFormat="1" ht="15.75">
      <c r="K977" s="1252"/>
    </row>
    <row r="978" s="391" customFormat="1" ht="15.75">
      <c r="K978" s="1252"/>
    </row>
    <row r="979" s="391" customFormat="1" ht="15.75">
      <c r="K979" s="1252"/>
    </row>
    <row r="980" s="391" customFormat="1" ht="15.75">
      <c r="K980" s="1252"/>
    </row>
    <row r="981" s="391" customFormat="1" ht="15.75">
      <c r="K981" s="1252"/>
    </row>
    <row r="982" s="391" customFormat="1" ht="15.75">
      <c r="K982" s="1252"/>
    </row>
    <row r="983" s="391" customFormat="1" ht="15.75">
      <c r="K983" s="1252"/>
    </row>
    <row r="984" s="391" customFormat="1" ht="15.75">
      <c r="K984" s="1252"/>
    </row>
    <row r="985" s="391" customFormat="1" ht="15.75">
      <c r="K985" s="1252"/>
    </row>
    <row r="986" s="391" customFormat="1" ht="15.75">
      <c r="K986" s="1252"/>
    </row>
    <row r="987" s="391" customFormat="1" ht="15.75">
      <c r="K987" s="1252"/>
    </row>
    <row r="988" s="391" customFormat="1" ht="15.75">
      <c r="K988" s="1252"/>
    </row>
    <row r="989" s="391" customFormat="1" ht="15.75">
      <c r="K989" s="1252"/>
    </row>
    <row r="990" s="391" customFormat="1" ht="15.75">
      <c r="K990" s="1252"/>
    </row>
    <row r="991" s="391" customFormat="1" ht="15.75">
      <c r="K991" s="1252"/>
    </row>
    <row r="992" s="391" customFormat="1" ht="15.75">
      <c r="K992" s="1252"/>
    </row>
    <row r="993" s="391" customFormat="1" ht="15.75">
      <c r="K993" s="1252"/>
    </row>
    <row r="994" s="391" customFormat="1" ht="15.75">
      <c r="K994" s="1252"/>
    </row>
    <row r="995" s="391" customFormat="1" ht="15.75">
      <c r="K995" s="1252"/>
    </row>
    <row r="996" s="391" customFormat="1" ht="15.75">
      <c r="K996" s="1252"/>
    </row>
    <row r="997" s="391" customFormat="1" ht="15.75">
      <c r="K997" s="1252"/>
    </row>
    <row r="998" s="391" customFormat="1" ht="15.75">
      <c r="K998" s="1252"/>
    </row>
    <row r="999" s="391" customFormat="1" ht="15.75">
      <c r="K999" s="1252"/>
    </row>
    <row r="1000" s="391" customFormat="1" ht="15.75">
      <c r="K1000" s="1252"/>
    </row>
    <row r="1001" s="391" customFormat="1" ht="15.75">
      <c r="K1001" s="1252"/>
    </row>
    <row r="1002" s="391" customFormat="1" ht="15.75">
      <c r="K1002" s="1252"/>
    </row>
    <row r="1003" s="391" customFormat="1" ht="15.75">
      <c r="K1003" s="1252"/>
    </row>
    <row r="1004" s="391" customFormat="1" ht="15.75">
      <c r="K1004" s="1252"/>
    </row>
    <row r="1005" s="391" customFormat="1" ht="15.75">
      <c r="K1005" s="1252"/>
    </row>
    <row r="1006" s="391" customFormat="1" ht="15.75">
      <c r="K1006" s="1252"/>
    </row>
    <row r="1007" s="391" customFormat="1" ht="15.75">
      <c r="K1007" s="1252"/>
    </row>
    <row r="1008" s="391" customFormat="1" ht="15.75">
      <c r="K1008" s="1252"/>
    </row>
    <row r="1009" s="391" customFormat="1" ht="15.75">
      <c r="K1009" s="1252"/>
    </row>
    <row r="1010" s="391" customFormat="1" ht="15.75">
      <c r="K1010" s="1252"/>
    </row>
    <row r="1011" s="391" customFormat="1" ht="15.75">
      <c r="K1011" s="1252"/>
    </row>
    <row r="1012" s="391" customFormat="1" ht="15.75">
      <c r="K1012" s="1252"/>
    </row>
    <row r="1013" s="391" customFormat="1" ht="15.75">
      <c r="K1013" s="1252"/>
    </row>
    <row r="1014" s="391" customFormat="1" ht="15.75">
      <c r="K1014" s="1252"/>
    </row>
    <row r="1015" s="391" customFormat="1" ht="15.75">
      <c r="K1015" s="1252"/>
    </row>
    <row r="1016" s="391" customFormat="1" ht="15.75">
      <c r="K1016" s="1252"/>
    </row>
    <row r="1017" s="391" customFormat="1" ht="15.75">
      <c r="K1017" s="1252"/>
    </row>
    <row r="1018" s="391" customFormat="1" ht="15.75">
      <c r="K1018" s="1252"/>
    </row>
    <row r="1019" s="391" customFormat="1" ht="15.75">
      <c r="K1019" s="1252"/>
    </row>
    <row r="1020" s="391" customFormat="1" ht="15.75">
      <c r="K1020" s="1252"/>
    </row>
    <row r="1021" s="391" customFormat="1" ht="15.75">
      <c r="K1021" s="1252"/>
    </row>
    <row r="1022" s="391" customFormat="1" ht="15.75">
      <c r="K1022" s="1252"/>
    </row>
    <row r="1023" s="391" customFormat="1" ht="15.75">
      <c r="K1023" s="1252"/>
    </row>
    <row r="1024" s="391" customFormat="1" ht="15.75">
      <c r="K1024" s="1252"/>
    </row>
    <row r="1025" s="391" customFormat="1" ht="15.75">
      <c r="K1025" s="1252"/>
    </row>
    <row r="1026" s="391" customFormat="1" ht="15.75">
      <c r="K1026" s="1252"/>
    </row>
    <row r="1027" s="391" customFormat="1" ht="15.75">
      <c r="K1027" s="1252"/>
    </row>
    <row r="1028" s="391" customFormat="1" ht="15.75">
      <c r="K1028" s="1252"/>
    </row>
    <row r="1029" s="391" customFormat="1" ht="15.75">
      <c r="K1029" s="1252"/>
    </row>
    <row r="1030" s="391" customFormat="1" ht="15.75">
      <c r="K1030" s="1252"/>
    </row>
    <row r="1031" s="391" customFormat="1" ht="15.75">
      <c r="K1031" s="1252"/>
    </row>
    <row r="1032" s="391" customFormat="1" ht="15.75">
      <c r="K1032" s="1252"/>
    </row>
    <row r="1033" s="391" customFormat="1" ht="15.75">
      <c r="K1033" s="1252"/>
    </row>
    <row r="1034" s="391" customFormat="1" ht="15.75">
      <c r="K1034" s="1252"/>
    </row>
    <row r="1035" s="391" customFormat="1" ht="15.75">
      <c r="K1035" s="1252"/>
    </row>
    <row r="1036" s="391" customFormat="1" ht="15.75">
      <c r="K1036" s="1252"/>
    </row>
    <row r="1037" s="391" customFormat="1" ht="15.75">
      <c r="K1037" s="1252"/>
    </row>
    <row r="1038" s="391" customFormat="1" ht="15.75">
      <c r="K1038" s="1252"/>
    </row>
    <row r="1039" s="391" customFormat="1" ht="15.75">
      <c r="K1039" s="1252"/>
    </row>
    <row r="1040" s="391" customFormat="1" ht="15.75">
      <c r="K1040" s="1252"/>
    </row>
    <row r="1041" s="391" customFormat="1" ht="15.75">
      <c r="K1041" s="1252"/>
    </row>
    <row r="1042" s="391" customFormat="1" ht="15.75">
      <c r="K1042" s="1252"/>
    </row>
    <row r="1043" s="391" customFormat="1" ht="15.75">
      <c r="K1043" s="1252"/>
    </row>
    <row r="1044" s="391" customFormat="1" ht="15.75">
      <c r="K1044" s="1252"/>
    </row>
    <row r="1045" s="391" customFormat="1" ht="15.75">
      <c r="K1045" s="1252"/>
    </row>
    <row r="1046" s="391" customFormat="1" ht="15.75">
      <c r="K1046" s="1252"/>
    </row>
    <row r="1047" s="391" customFormat="1" ht="15.75">
      <c r="K1047" s="1252"/>
    </row>
    <row r="1048" s="391" customFormat="1" ht="15.75">
      <c r="K1048" s="1252"/>
    </row>
    <row r="1049" s="391" customFormat="1" ht="15.75">
      <c r="K1049" s="1252"/>
    </row>
    <row r="1050" s="391" customFormat="1" ht="15.75">
      <c r="K1050" s="1252"/>
    </row>
    <row r="1051" s="391" customFormat="1" ht="15.75">
      <c r="K1051" s="1252"/>
    </row>
    <row r="1052" s="391" customFormat="1" ht="15.75">
      <c r="K1052" s="1252"/>
    </row>
    <row r="1053" s="391" customFormat="1" ht="15.75">
      <c r="K1053" s="1252"/>
    </row>
    <row r="1054" s="391" customFormat="1" ht="15.75">
      <c r="K1054" s="1252"/>
    </row>
    <row r="1055" s="391" customFormat="1" ht="15.75">
      <c r="K1055" s="1252"/>
    </row>
    <row r="1056" s="391" customFormat="1" ht="15.75">
      <c r="K1056" s="1252"/>
    </row>
    <row r="1057" s="391" customFormat="1" ht="15.75">
      <c r="K1057" s="1252"/>
    </row>
    <row r="1058" s="391" customFormat="1" ht="15.75">
      <c r="K1058" s="1252"/>
    </row>
    <row r="1059" s="391" customFormat="1" ht="15.75">
      <c r="K1059" s="1252"/>
    </row>
    <row r="1060" s="391" customFormat="1" ht="15.75">
      <c r="K1060" s="1252"/>
    </row>
    <row r="1061" s="391" customFormat="1" ht="15.75">
      <c r="K1061" s="1252"/>
    </row>
    <row r="1062" s="391" customFormat="1" ht="15.75">
      <c r="K1062" s="1252"/>
    </row>
    <row r="1063" s="391" customFormat="1" ht="15.75">
      <c r="K1063" s="1252"/>
    </row>
    <row r="1064" s="391" customFormat="1" ht="15.75">
      <c r="K1064" s="1252"/>
    </row>
    <row r="1065" s="391" customFormat="1" ht="15.75">
      <c r="K1065" s="1252"/>
    </row>
    <row r="1066" s="391" customFormat="1" ht="15.75">
      <c r="K1066" s="1252"/>
    </row>
    <row r="1067" s="391" customFormat="1" ht="15.75">
      <c r="K1067" s="1252"/>
    </row>
    <row r="1068" s="391" customFormat="1" ht="15.75">
      <c r="K1068" s="1252"/>
    </row>
    <row r="1069" s="391" customFormat="1" ht="15.75">
      <c r="K1069" s="1252"/>
    </row>
    <row r="1070" s="391" customFormat="1" ht="15.75">
      <c r="K1070" s="1252"/>
    </row>
    <row r="1071" s="391" customFormat="1" ht="15.75">
      <c r="K1071" s="1252"/>
    </row>
    <row r="1072" s="391" customFormat="1" ht="15.75">
      <c r="K1072" s="1252"/>
    </row>
    <row r="1073" s="391" customFormat="1" ht="15.75">
      <c r="K1073" s="1252"/>
    </row>
    <row r="1074" s="391" customFormat="1" ht="15.75">
      <c r="K1074" s="1252"/>
    </row>
    <row r="1075" s="391" customFormat="1" ht="15.75">
      <c r="K1075" s="1252"/>
    </row>
    <row r="1076" s="391" customFormat="1" ht="15.75">
      <c r="K1076" s="1252"/>
    </row>
    <row r="1077" s="391" customFormat="1" ht="15.75">
      <c r="K1077" s="1252"/>
    </row>
    <row r="1078" s="391" customFormat="1" ht="15.75">
      <c r="K1078" s="1252"/>
    </row>
    <row r="1079" s="391" customFormat="1" ht="15.75">
      <c r="K1079" s="1252"/>
    </row>
    <row r="1080" s="391" customFormat="1" ht="15.75">
      <c r="K1080" s="1252"/>
    </row>
    <row r="1081" s="391" customFormat="1" ht="15.75">
      <c r="K1081" s="1252"/>
    </row>
    <row r="1082" s="391" customFormat="1" ht="15.75">
      <c r="K1082" s="1252"/>
    </row>
    <row r="1083" s="391" customFormat="1" ht="15.75">
      <c r="K1083" s="1252"/>
    </row>
    <row r="1084" s="391" customFormat="1" ht="15.75">
      <c r="K1084" s="1252"/>
    </row>
    <row r="1085" s="391" customFormat="1" ht="15.75">
      <c r="K1085" s="1252"/>
    </row>
    <row r="1086" s="391" customFormat="1" ht="15.75">
      <c r="K1086" s="1252"/>
    </row>
    <row r="1087" s="391" customFormat="1" ht="15.75">
      <c r="K1087" s="1252"/>
    </row>
    <row r="1088" s="391" customFormat="1" ht="15.75">
      <c r="K1088" s="1252"/>
    </row>
    <row r="1089" s="391" customFormat="1" ht="15.75">
      <c r="K1089" s="1252"/>
    </row>
    <row r="1090" s="391" customFormat="1" ht="15.75">
      <c r="K1090" s="1252"/>
    </row>
    <row r="1091" s="391" customFormat="1" ht="15.75">
      <c r="K1091" s="1252"/>
    </row>
    <row r="1092" s="391" customFormat="1" ht="15.75">
      <c r="K1092" s="1252"/>
    </row>
    <row r="1093" s="391" customFormat="1" ht="15.75">
      <c r="K1093" s="1252"/>
    </row>
    <row r="1094" s="391" customFormat="1" ht="15.75">
      <c r="K1094" s="1252"/>
    </row>
    <row r="1095" s="391" customFormat="1" ht="15.75">
      <c r="K1095" s="1252"/>
    </row>
    <row r="1096" s="391" customFormat="1" ht="15.75">
      <c r="K1096" s="1252"/>
    </row>
    <row r="1097" s="391" customFormat="1" ht="15.75">
      <c r="K1097" s="1252"/>
    </row>
    <row r="1098" s="391" customFormat="1" ht="15.75">
      <c r="K1098" s="1252"/>
    </row>
    <row r="1099" s="391" customFormat="1" ht="15.75">
      <c r="K1099" s="1252"/>
    </row>
    <row r="1100" s="391" customFormat="1" ht="15.75">
      <c r="K1100" s="1252"/>
    </row>
    <row r="1101" s="391" customFormat="1" ht="15.75">
      <c r="K1101" s="1252"/>
    </row>
    <row r="1102" s="391" customFormat="1" ht="15.75">
      <c r="K1102" s="1252"/>
    </row>
    <row r="1103" s="391" customFormat="1" ht="15.75">
      <c r="K1103" s="1252"/>
    </row>
    <row r="1104" s="391" customFormat="1" ht="15.75">
      <c r="K1104" s="1252"/>
    </row>
    <row r="1105" s="391" customFormat="1" ht="15.75">
      <c r="K1105" s="1252"/>
    </row>
    <row r="1106" s="391" customFormat="1" ht="15.75">
      <c r="K1106" s="1252"/>
    </row>
    <row r="1107" s="391" customFormat="1" ht="15.75">
      <c r="K1107" s="1252"/>
    </row>
    <row r="1108" s="391" customFormat="1" ht="15.75">
      <c r="K1108" s="1252"/>
    </row>
    <row r="1109" s="391" customFormat="1" ht="15.75">
      <c r="K1109" s="1252"/>
    </row>
    <row r="1110" s="391" customFormat="1" ht="15.75">
      <c r="K1110" s="1252"/>
    </row>
    <row r="1111" s="391" customFormat="1" ht="15.75">
      <c r="K1111" s="1252"/>
    </row>
    <row r="1112" s="391" customFormat="1" ht="15.75">
      <c r="K1112" s="1252"/>
    </row>
    <row r="1113" s="391" customFormat="1" ht="15.75">
      <c r="K1113" s="1252"/>
    </row>
    <row r="1114" s="391" customFormat="1" ht="15.75">
      <c r="K1114" s="1252"/>
    </row>
    <row r="1115" s="391" customFormat="1" ht="15.75">
      <c r="K1115" s="1252"/>
    </row>
    <row r="1116" s="391" customFormat="1" ht="15.75">
      <c r="K1116" s="1252"/>
    </row>
    <row r="1117" s="391" customFormat="1" ht="15.75">
      <c r="K1117" s="1252"/>
    </row>
    <row r="1118" s="391" customFormat="1" ht="15.75">
      <c r="K1118" s="1252"/>
    </row>
    <row r="1119" s="391" customFormat="1" ht="15.75">
      <c r="K1119" s="1252"/>
    </row>
    <row r="1120" s="391" customFormat="1" ht="15.75">
      <c r="K1120" s="1252"/>
    </row>
    <row r="1121" s="391" customFormat="1" ht="15.75">
      <c r="K1121" s="1252"/>
    </row>
    <row r="1122" s="391" customFormat="1" ht="15.75">
      <c r="K1122" s="1252"/>
    </row>
    <row r="1123" s="391" customFormat="1" ht="15.75">
      <c r="K1123" s="1252"/>
    </row>
    <row r="1124" s="391" customFormat="1" ht="15.75">
      <c r="K1124" s="1252"/>
    </row>
    <row r="1125" s="391" customFormat="1" ht="15.75">
      <c r="K1125" s="1252"/>
    </row>
    <row r="1126" s="391" customFormat="1" ht="15.75">
      <c r="K1126" s="1252"/>
    </row>
    <row r="1127" s="391" customFormat="1" ht="15.75">
      <c r="K1127" s="1252"/>
    </row>
    <row r="1128" s="391" customFormat="1" ht="15.75">
      <c r="K1128" s="1252"/>
    </row>
    <row r="1129" s="391" customFormat="1" ht="15.75">
      <c r="K1129" s="1252"/>
    </row>
    <row r="1130" s="391" customFormat="1" ht="15.75">
      <c r="K1130" s="1252"/>
    </row>
    <row r="1131" s="391" customFormat="1" ht="15.75">
      <c r="K1131" s="1252"/>
    </row>
    <row r="1132" s="391" customFormat="1" ht="15.75">
      <c r="K1132" s="1252"/>
    </row>
    <row r="1133" s="391" customFormat="1" ht="15.75">
      <c r="K1133" s="1252"/>
    </row>
    <row r="1134" s="391" customFormat="1" ht="15.75">
      <c r="K1134" s="1252"/>
    </row>
    <row r="1135" s="391" customFormat="1" ht="15.75">
      <c r="K1135" s="1252"/>
    </row>
    <row r="1136" s="391" customFormat="1" ht="15.75">
      <c r="K1136" s="1252"/>
    </row>
    <row r="1137" s="391" customFormat="1" ht="15.75">
      <c r="K1137" s="1252"/>
    </row>
    <row r="1138" s="391" customFormat="1" ht="15.75">
      <c r="K1138" s="1252"/>
    </row>
    <row r="1139" s="391" customFormat="1" ht="15.75">
      <c r="K1139" s="1252"/>
    </row>
    <row r="1140" s="391" customFormat="1" ht="15.75">
      <c r="K1140" s="1252"/>
    </row>
    <row r="1141" s="391" customFormat="1" ht="15.75">
      <c r="K1141" s="1252"/>
    </row>
    <row r="1142" s="391" customFormat="1" ht="15.75">
      <c r="K1142" s="1252"/>
    </row>
    <row r="1143" s="391" customFormat="1" ht="15.75">
      <c r="K1143" s="1252"/>
    </row>
    <row r="1144" s="391" customFormat="1" ht="15.75">
      <c r="K1144" s="1252"/>
    </row>
    <row r="1145" s="391" customFormat="1" ht="15.75">
      <c r="K1145" s="1252"/>
    </row>
    <row r="1146" s="391" customFormat="1" ht="15.75">
      <c r="K1146" s="1252"/>
    </row>
    <row r="1147" s="391" customFormat="1" ht="15.75">
      <c r="K1147" s="1252"/>
    </row>
    <row r="1148" s="391" customFormat="1" ht="15.75">
      <c r="K1148" s="1252"/>
    </row>
    <row r="1149" s="391" customFormat="1" ht="15.75">
      <c r="K1149" s="1252"/>
    </row>
    <row r="1150" s="391" customFormat="1" ht="15.75">
      <c r="K1150" s="1252"/>
    </row>
    <row r="1151" s="391" customFormat="1" ht="15.75">
      <c r="K1151" s="1252"/>
    </row>
    <row r="1152" s="391" customFormat="1" ht="15.75">
      <c r="K1152" s="1252"/>
    </row>
    <row r="1153" s="391" customFormat="1" ht="15.75">
      <c r="K1153" s="1252"/>
    </row>
    <row r="1154" s="391" customFormat="1" ht="15.75">
      <c r="K1154" s="1252"/>
    </row>
    <row r="1155" s="391" customFormat="1" ht="15.75">
      <c r="K1155" s="1252"/>
    </row>
    <row r="1156" s="391" customFormat="1" ht="15.75">
      <c r="K1156" s="1252"/>
    </row>
    <row r="1157" s="391" customFormat="1" ht="15.75">
      <c r="K1157" s="1252"/>
    </row>
    <row r="1158" s="391" customFormat="1" ht="15.75">
      <c r="K1158" s="1252"/>
    </row>
    <row r="1159" s="391" customFormat="1" ht="15.75">
      <c r="K1159" s="1252"/>
    </row>
    <row r="1160" s="391" customFormat="1" ht="15.75">
      <c r="K1160" s="1252"/>
    </row>
    <row r="1161" s="391" customFormat="1" ht="15.75">
      <c r="K1161" s="1252"/>
    </row>
    <row r="1162" s="391" customFormat="1" ht="15.75">
      <c r="K1162" s="1252"/>
    </row>
    <row r="1163" s="391" customFormat="1" ht="15.75">
      <c r="K1163" s="1252"/>
    </row>
    <row r="1164" s="391" customFormat="1" ht="15.75">
      <c r="K1164" s="1252"/>
    </row>
    <row r="1165" s="391" customFormat="1" ht="15.75">
      <c r="K1165" s="1252"/>
    </row>
    <row r="1166" s="391" customFormat="1" ht="15.75">
      <c r="K1166" s="1252"/>
    </row>
    <row r="1167" s="391" customFormat="1" ht="15.75">
      <c r="K1167" s="1252"/>
    </row>
    <row r="1168" s="391" customFormat="1" ht="15.75">
      <c r="K1168" s="1252"/>
    </row>
    <row r="1169" s="391" customFormat="1" ht="15.75">
      <c r="K1169" s="1252"/>
    </row>
    <row r="1170" s="391" customFormat="1" ht="15.75">
      <c r="K1170" s="1252"/>
    </row>
    <row r="1171" s="391" customFormat="1" ht="15.75">
      <c r="K1171" s="1252"/>
    </row>
    <row r="1172" s="391" customFormat="1" ht="15.75">
      <c r="K1172" s="1252"/>
    </row>
    <row r="1173" s="391" customFormat="1" ht="15.75">
      <c r="K1173" s="1252"/>
    </row>
    <row r="1174" s="391" customFormat="1" ht="15.75">
      <c r="K1174" s="1252"/>
    </row>
    <row r="1175" s="391" customFormat="1" ht="15.75">
      <c r="K1175" s="1252"/>
    </row>
    <row r="1176" s="391" customFormat="1" ht="15.75">
      <c r="K1176" s="1252"/>
    </row>
    <row r="1177" s="391" customFormat="1" ht="15.75">
      <c r="K1177" s="1252"/>
    </row>
    <row r="1178" s="391" customFormat="1" ht="15.75">
      <c r="K1178" s="1252"/>
    </row>
    <row r="1179" s="391" customFormat="1" ht="15.75">
      <c r="K1179" s="1252"/>
    </row>
    <row r="1180" s="391" customFormat="1" ht="15.75">
      <c r="K1180" s="1252"/>
    </row>
    <row r="1181" s="391" customFormat="1" ht="15.75">
      <c r="K1181" s="1252"/>
    </row>
    <row r="1182" s="391" customFormat="1" ht="15.75">
      <c r="K1182" s="1252"/>
    </row>
    <row r="1183" s="391" customFormat="1" ht="15.75">
      <c r="K1183" s="1252"/>
    </row>
    <row r="1184" s="391" customFormat="1" ht="15.75">
      <c r="K1184" s="1252"/>
    </row>
    <row r="1185" s="391" customFormat="1" ht="15.75">
      <c r="K1185" s="1252"/>
    </row>
    <row r="1186" s="391" customFormat="1" ht="15.75">
      <c r="K1186" s="1252"/>
    </row>
    <row r="1187" s="391" customFormat="1" ht="15.75">
      <c r="K1187" s="1252"/>
    </row>
    <row r="1188" s="391" customFormat="1" ht="15.75">
      <c r="K1188" s="1252"/>
    </row>
    <row r="1189" s="391" customFormat="1" ht="15.75">
      <c r="K1189" s="1252"/>
    </row>
    <row r="1190" s="391" customFormat="1" ht="15.75">
      <c r="K1190" s="1252"/>
    </row>
    <row r="1191" s="391" customFormat="1" ht="15.75">
      <c r="K1191" s="1252"/>
    </row>
    <row r="1192" s="391" customFormat="1" ht="15.75">
      <c r="K1192" s="1252"/>
    </row>
    <row r="1193" s="391" customFormat="1" ht="15.75">
      <c r="K1193" s="1252"/>
    </row>
    <row r="1194" s="391" customFormat="1" ht="15.75">
      <c r="K1194" s="1252"/>
    </row>
    <row r="1195" s="391" customFormat="1" ht="15.75">
      <c r="K1195" s="1252"/>
    </row>
    <row r="1196" s="391" customFormat="1" ht="15.75">
      <c r="K1196" s="1252"/>
    </row>
    <row r="1197" s="391" customFormat="1" ht="15.75">
      <c r="K1197" s="1252"/>
    </row>
    <row r="1198" s="391" customFormat="1" ht="15.75">
      <c r="K1198" s="1252"/>
    </row>
    <row r="1199" s="391" customFormat="1" ht="15.75">
      <c r="K1199" s="1252"/>
    </row>
    <row r="1200" s="391" customFormat="1" ht="15.75">
      <c r="K1200" s="1252"/>
    </row>
    <row r="1201" s="391" customFormat="1" ht="15.75">
      <c r="K1201" s="1252"/>
    </row>
    <row r="1202" s="391" customFormat="1" ht="15.75">
      <c r="K1202" s="1252"/>
    </row>
    <row r="1203" s="391" customFormat="1" ht="15.75">
      <c r="K1203" s="1252"/>
    </row>
    <row r="1204" s="391" customFormat="1" ht="15.75">
      <c r="K1204" s="1252"/>
    </row>
    <row r="1205" s="391" customFormat="1" ht="15.75">
      <c r="K1205" s="1252"/>
    </row>
    <row r="1206" s="391" customFormat="1" ht="15.75">
      <c r="K1206" s="1252"/>
    </row>
    <row r="1207" s="391" customFormat="1" ht="15.75">
      <c r="K1207" s="1252"/>
    </row>
    <row r="1208" s="391" customFormat="1" ht="15.75">
      <c r="K1208" s="1252"/>
    </row>
    <row r="1209" s="391" customFormat="1" ht="15.75">
      <c r="K1209" s="1252"/>
    </row>
    <row r="1210" s="391" customFormat="1" ht="15.75">
      <c r="K1210" s="1252"/>
    </row>
    <row r="1211" s="391" customFormat="1" ht="15.75">
      <c r="K1211" s="1252"/>
    </row>
    <row r="1212" s="391" customFormat="1" ht="15.75">
      <c r="K1212" s="1252"/>
    </row>
    <row r="1213" s="391" customFormat="1" ht="15.75">
      <c r="K1213" s="1252"/>
    </row>
    <row r="1214" s="391" customFormat="1" ht="15.75">
      <c r="K1214" s="1252"/>
    </row>
    <row r="1215" s="391" customFormat="1" ht="15.75">
      <c r="K1215" s="1252"/>
    </row>
    <row r="1216" s="391" customFormat="1" ht="15.75">
      <c r="K1216" s="1252"/>
    </row>
    <row r="1217" s="391" customFormat="1" ht="15.75">
      <c r="K1217" s="1252"/>
    </row>
    <row r="1218" s="391" customFormat="1" ht="15.75">
      <c r="K1218" s="1252"/>
    </row>
    <row r="1219" s="391" customFormat="1" ht="15.75">
      <c r="K1219" s="1252"/>
    </row>
    <row r="1220" s="391" customFormat="1" ht="15.75">
      <c r="K1220" s="1252"/>
    </row>
    <row r="1221" s="391" customFormat="1" ht="15.75">
      <c r="K1221" s="1252"/>
    </row>
    <row r="1222" s="391" customFormat="1" ht="15.75">
      <c r="K1222" s="1252"/>
    </row>
    <row r="1223" s="391" customFormat="1" ht="15.75">
      <c r="K1223" s="1252"/>
    </row>
    <row r="1224" s="391" customFormat="1" ht="15.75">
      <c r="K1224" s="1252"/>
    </row>
    <row r="1225" s="391" customFormat="1" ht="15.75">
      <c r="K1225" s="1252"/>
    </row>
    <row r="1226" s="391" customFormat="1" ht="15.75">
      <c r="K1226" s="1252"/>
    </row>
    <row r="1227" s="391" customFormat="1" ht="15.75">
      <c r="K1227" s="1252"/>
    </row>
    <row r="1228" s="391" customFormat="1" ht="15.75">
      <c r="K1228" s="1252"/>
    </row>
    <row r="1229" s="391" customFormat="1" ht="15.75">
      <c r="K1229" s="1252"/>
    </row>
    <row r="1230" s="391" customFormat="1" ht="15.75">
      <c r="K1230" s="1252"/>
    </row>
    <row r="1231" s="391" customFormat="1" ht="15.75">
      <c r="K1231" s="1252"/>
    </row>
    <row r="1232" s="391" customFormat="1" ht="15.75">
      <c r="K1232" s="1252"/>
    </row>
    <row r="1233" s="391" customFormat="1" ht="15.75">
      <c r="K1233" s="1252"/>
    </row>
    <row r="1234" s="391" customFormat="1" ht="15.75">
      <c r="K1234" s="1252"/>
    </row>
    <row r="1235" s="391" customFormat="1" ht="15.75">
      <c r="K1235" s="1252"/>
    </row>
    <row r="1236" s="391" customFormat="1" ht="15.75">
      <c r="K1236" s="1252"/>
    </row>
    <row r="1237" s="391" customFormat="1" ht="15.75">
      <c r="K1237" s="1252"/>
    </row>
    <row r="1238" s="391" customFormat="1" ht="15.75">
      <c r="K1238" s="1252"/>
    </row>
    <row r="1239" s="391" customFormat="1" ht="15.75">
      <c r="K1239" s="1252"/>
    </row>
    <row r="1240" s="391" customFormat="1" ht="15.75">
      <c r="K1240" s="1252"/>
    </row>
    <row r="1241" s="391" customFormat="1" ht="15.75">
      <c r="K1241" s="1252"/>
    </row>
    <row r="1242" s="391" customFormat="1" ht="15.75">
      <c r="K1242" s="1252"/>
    </row>
    <row r="1243" s="391" customFormat="1" ht="15.75">
      <c r="K1243" s="1252"/>
    </row>
    <row r="1244" s="391" customFormat="1" ht="15.75">
      <c r="K1244" s="1252"/>
    </row>
    <row r="1245" s="391" customFormat="1" ht="15.75">
      <c r="K1245" s="1252"/>
    </row>
    <row r="1246" s="391" customFormat="1" ht="15.75">
      <c r="K1246" s="1252"/>
    </row>
    <row r="1247" s="391" customFormat="1" ht="15.75">
      <c r="K1247" s="1252"/>
    </row>
    <row r="1248" s="391" customFormat="1" ht="15.75">
      <c r="K1248" s="1252"/>
    </row>
    <row r="1249" s="391" customFormat="1" ht="15.75">
      <c r="K1249" s="1252"/>
    </row>
    <row r="1250" s="391" customFormat="1" ht="15.75">
      <c r="K1250" s="1252"/>
    </row>
    <row r="1251" s="391" customFormat="1" ht="15.75">
      <c r="K1251" s="1252"/>
    </row>
    <row r="1252" s="391" customFormat="1" ht="15.75">
      <c r="K1252" s="1252"/>
    </row>
    <row r="1253" s="391" customFormat="1" ht="15.75">
      <c r="K1253" s="1252"/>
    </row>
    <row r="1254" s="391" customFormat="1" ht="15.75">
      <c r="K1254" s="1252"/>
    </row>
    <row r="1255" s="391" customFormat="1" ht="15.75">
      <c r="K1255" s="1252"/>
    </row>
    <row r="1256" s="391" customFormat="1" ht="15.75">
      <c r="K1256" s="1252"/>
    </row>
    <row r="1257" s="391" customFormat="1" ht="15.75">
      <c r="K1257" s="1252"/>
    </row>
    <row r="1258" s="391" customFormat="1" ht="15.75">
      <c r="K1258" s="1252"/>
    </row>
    <row r="1259" s="391" customFormat="1" ht="15.75">
      <c r="K1259" s="1252"/>
    </row>
    <row r="1260" s="391" customFormat="1" ht="15.75">
      <c r="K1260" s="1252"/>
    </row>
    <row r="1261" s="391" customFormat="1" ht="15.75">
      <c r="K1261" s="1252"/>
    </row>
    <row r="1262" s="391" customFormat="1" ht="15.75">
      <c r="K1262" s="1252"/>
    </row>
    <row r="1263" s="391" customFormat="1" ht="15.75">
      <c r="K1263" s="1252"/>
    </row>
    <row r="1264" s="391" customFormat="1" ht="15.75">
      <c r="K1264" s="1252"/>
    </row>
    <row r="1265" s="391" customFormat="1" ht="15.75">
      <c r="K1265" s="1252"/>
    </row>
    <row r="1266" s="391" customFormat="1" ht="15.75">
      <c r="K1266" s="1252"/>
    </row>
    <row r="1267" s="391" customFormat="1" ht="15.75">
      <c r="K1267" s="1252"/>
    </row>
    <row r="1268" s="391" customFormat="1" ht="15.75">
      <c r="K1268" s="1252"/>
    </row>
    <row r="1269" s="391" customFormat="1" ht="15.75">
      <c r="K1269" s="1252"/>
    </row>
    <row r="1270" s="391" customFormat="1" ht="15.75">
      <c r="K1270" s="1252"/>
    </row>
    <row r="1271" s="391" customFormat="1" ht="15.75">
      <c r="K1271" s="1252"/>
    </row>
    <row r="1272" s="391" customFormat="1" ht="15.75">
      <c r="K1272" s="1252"/>
    </row>
    <row r="1273" s="391" customFormat="1" ht="15.75">
      <c r="K1273" s="1252"/>
    </row>
    <row r="1274" s="391" customFormat="1" ht="15.75">
      <c r="K1274" s="1252"/>
    </row>
    <row r="1275" s="391" customFormat="1" ht="15.75">
      <c r="K1275" s="1252"/>
    </row>
    <row r="1276" s="391" customFormat="1" ht="15.75">
      <c r="K1276" s="1252"/>
    </row>
    <row r="1277" s="391" customFormat="1" ht="15.75">
      <c r="K1277" s="1252"/>
    </row>
    <row r="1278" s="391" customFormat="1" ht="15.75">
      <c r="K1278" s="1252"/>
    </row>
    <row r="1279" s="391" customFormat="1" ht="15.75">
      <c r="K1279" s="1252"/>
    </row>
    <row r="1280" s="391" customFormat="1" ht="15.75">
      <c r="K1280" s="1252"/>
    </row>
    <row r="1281" s="391" customFormat="1" ht="15.75">
      <c r="K1281" s="1252"/>
    </row>
    <row r="1282" s="391" customFormat="1" ht="15.75">
      <c r="K1282" s="1252"/>
    </row>
    <row r="1283" s="391" customFormat="1" ht="15.75">
      <c r="K1283" s="1252"/>
    </row>
    <row r="1284" s="391" customFormat="1" ht="15.75">
      <c r="K1284" s="1252"/>
    </row>
    <row r="1285" s="391" customFormat="1" ht="15.75">
      <c r="K1285" s="1252"/>
    </row>
    <row r="1286" s="391" customFormat="1" ht="15.75">
      <c r="K1286" s="1252"/>
    </row>
    <row r="1287" s="391" customFormat="1" ht="15.75">
      <c r="K1287" s="1252"/>
    </row>
    <row r="1288" s="391" customFormat="1" ht="15.75">
      <c r="K1288" s="1252"/>
    </row>
    <row r="1289" s="391" customFormat="1" ht="15.75">
      <c r="K1289" s="1252"/>
    </row>
    <row r="1290" s="391" customFormat="1" ht="15.75">
      <c r="K1290" s="1252"/>
    </row>
    <row r="1291" s="391" customFormat="1" ht="15.75">
      <c r="K1291" s="1252"/>
    </row>
    <row r="1292" s="391" customFormat="1" ht="15.75">
      <c r="K1292" s="1252"/>
    </row>
    <row r="1293" s="391" customFormat="1" ht="15.75">
      <c r="K1293" s="1252"/>
    </row>
    <row r="1294" s="391" customFormat="1" ht="15.75">
      <c r="K1294" s="1252"/>
    </row>
    <row r="1295" s="391" customFormat="1" ht="15.75">
      <c r="K1295" s="1252"/>
    </row>
    <row r="1296" s="391" customFormat="1" ht="15.75">
      <c r="K1296" s="1252"/>
    </row>
    <row r="1297" s="391" customFormat="1" ht="15.75">
      <c r="K1297" s="1252"/>
    </row>
    <row r="1298" s="391" customFormat="1" ht="15.75">
      <c r="K1298" s="1252"/>
    </row>
    <row r="1299" s="391" customFormat="1" ht="15.75">
      <c r="K1299" s="1252"/>
    </row>
    <row r="1300" s="391" customFormat="1" ht="15.75">
      <c r="K1300" s="1252"/>
    </row>
    <row r="1301" s="391" customFormat="1" ht="15.75">
      <c r="K1301" s="1252"/>
    </row>
    <row r="1302" s="391" customFormat="1" ht="15.75">
      <c r="K1302" s="1252"/>
    </row>
    <row r="1303" s="391" customFormat="1" ht="15.75">
      <c r="K1303" s="1252"/>
    </row>
    <row r="1304" s="391" customFormat="1" ht="15.75">
      <c r="K1304" s="1252"/>
    </row>
    <row r="1305" s="391" customFormat="1" ht="15.75">
      <c r="K1305" s="1252"/>
    </row>
    <row r="1306" s="391" customFormat="1" ht="15.75">
      <c r="K1306" s="1252"/>
    </row>
    <row r="1307" s="391" customFormat="1" ht="15.75">
      <c r="K1307" s="1252"/>
    </row>
    <row r="1308" s="391" customFormat="1" ht="15.75">
      <c r="K1308" s="1252"/>
    </row>
    <row r="1309" s="391" customFormat="1" ht="15.75">
      <c r="K1309" s="1252"/>
    </row>
    <row r="1310" s="391" customFormat="1" ht="15.75">
      <c r="K1310" s="1252"/>
    </row>
    <row r="1311" s="391" customFormat="1" ht="15.75">
      <c r="K1311" s="1252"/>
    </row>
    <row r="1312" s="391" customFormat="1" ht="15.75">
      <c r="K1312" s="1252"/>
    </row>
    <row r="1313" s="391" customFormat="1" ht="15.75">
      <c r="K1313" s="1252"/>
    </row>
    <row r="1314" s="391" customFormat="1" ht="15.75">
      <c r="K1314" s="1252"/>
    </row>
    <row r="1315" s="391" customFormat="1" ht="15.75">
      <c r="K1315" s="1252"/>
    </row>
    <row r="1316" s="391" customFormat="1" ht="15.75">
      <c r="K1316" s="1252"/>
    </row>
    <row r="1317" s="391" customFormat="1" ht="15.75">
      <c r="K1317" s="1252"/>
    </row>
    <row r="1318" s="391" customFormat="1" ht="15.75">
      <c r="K1318" s="1252"/>
    </row>
    <row r="1319" s="391" customFormat="1" ht="15.75">
      <c r="K1319" s="1252"/>
    </row>
    <row r="1320" s="391" customFormat="1" ht="15.75">
      <c r="K1320" s="1252"/>
    </row>
    <row r="1321" s="391" customFormat="1" ht="15.75">
      <c r="K1321" s="1252"/>
    </row>
    <row r="1322" s="391" customFormat="1" ht="15.75">
      <c r="K1322" s="1252"/>
    </row>
    <row r="1323" s="391" customFormat="1" ht="15.75">
      <c r="K1323" s="1252"/>
    </row>
    <row r="1324" s="391" customFormat="1" ht="15.75">
      <c r="K1324" s="1252"/>
    </row>
    <row r="1325" s="391" customFormat="1" ht="15.75">
      <c r="K1325" s="1252"/>
    </row>
    <row r="1326" s="391" customFormat="1" ht="15.75">
      <c r="K1326" s="1252"/>
    </row>
    <row r="1327" s="391" customFormat="1" ht="15.75">
      <c r="K1327" s="1252"/>
    </row>
    <row r="1328" s="391" customFormat="1" ht="15.75">
      <c r="K1328" s="1252"/>
    </row>
    <row r="1329" s="391" customFormat="1" ht="15.75">
      <c r="K1329" s="1252"/>
    </row>
    <row r="1330" s="391" customFormat="1" ht="15.75">
      <c r="K1330" s="1252"/>
    </row>
    <row r="1331" s="391" customFormat="1" ht="15.75">
      <c r="K1331" s="1252"/>
    </row>
    <row r="1332" s="391" customFormat="1" ht="15.75">
      <c r="K1332" s="1252"/>
    </row>
    <row r="1333" s="391" customFormat="1" ht="15.75">
      <c r="K1333" s="1252"/>
    </row>
    <row r="1334" s="391" customFormat="1" ht="15.75">
      <c r="K1334" s="1252"/>
    </row>
    <row r="1335" s="391" customFormat="1" ht="15.75">
      <c r="K1335" s="1252"/>
    </row>
    <row r="1336" s="391" customFormat="1" ht="15.75">
      <c r="K1336" s="1252"/>
    </row>
    <row r="1337" s="391" customFormat="1" ht="15.75">
      <c r="K1337" s="1252"/>
    </row>
    <row r="1338" s="391" customFormat="1" ht="15.75">
      <c r="K1338" s="1252"/>
    </row>
    <row r="1339" s="391" customFormat="1" ht="15.75">
      <c r="K1339" s="1252"/>
    </row>
    <row r="1340" s="391" customFormat="1" ht="15.75">
      <c r="K1340" s="1252"/>
    </row>
    <row r="1341" s="391" customFormat="1" ht="15.75">
      <c r="K1341" s="1252"/>
    </row>
    <row r="1342" s="391" customFormat="1" ht="15.75">
      <c r="K1342" s="1252"/>
    </row>
    <row r="1343" s="391" customFormat="1" ht="15.75">
      <c r="K1343" s="1252"/>
    </row>
    <row r="1344" s="391" customFormat="1" ht="15.75">
      <c r="K1344" s="1252"/>
    </row>
    <row r="1345" s="391" customFormat="1" ht="15.75">
      <c r="K1345" s="1252"/>
    </row>
    <row r="1346" s="391" customFormat="1" ht="15.75">
      <c r="K1346" s="1252"/>
    </row>
    <row r="1347" s="391" customFormat="1" ht="15.75">
      <c r="K1347" s="1252"/>
    </row>
    <row r="1348" s="391" customFormat="1" ht="15.75">
      <c r="K1348" s="1252"/>
    </row>
    <row r="1349" s="391" customFormat="1" ht="15.75">
      <c r="K1349" s="1252"/>
    </row>
    <row r="1350" s="391" customFormat="1" ht="15.75">
      <c r="K1350" s="1252"/>
    </row>
    <row r="1351" s="391" customFormat="1" ht="15.75">
      <c r="K1351" s="1252"/>
    </row>
    <row r="1352" s="391" customFormat="1" ht="15.75">
      <c r="K1352" s="1252"/>
    </row>
    <row r="1353" s="391" customFormat="1" ht="15.75">
      <c r="K1353" s="1252"/>
    </row>
    <row r="1354" s="391" customFormat="1" ht="15.75">
      <c r="K1354" s="1252"/>
    </row>
    <row r="1355" s="391" customFormat="1" ht="15.75">
      <c r="K1355" s="1252"/>
    </row>
    <row r="1356" s="391" customFormat="1" ht="15.75">
      <c r="K1356" s="1252"/>
    </row>
    <row r="1357" s="391" customFormat="1" ht="15.75">
      <c r="K1357" s="1252"/>
    </row>
    <row r="1358" s="391" customFormat="1" ht="15.75">
      <c r="K1358" s="1252"/>
    </row>
    <row r="1359" s="391" customFormat="1" ht="15.75">
      <c r="K1359" s="1252"/>
    </row>
    <row r="1360" s="391" customFormat="1" ht="15.75">
      <c r="K1360" s="1252"/>
    </row>
    <row r="1361" s="391" customFormat="1" ht="15.75">
      <c r="K1361" s="1252"/>
    </row>
    <row r="1362" s="391" customFormat="1" ht="15.75">
      <c r="K1362" s="1252"/>
    </row>
    <row r="1363" s="391" customFormat="1" ht="15.75">
      <c r="K1363" s="1252"/>
    </row>
    <row r="1364" s="391" customFormat="1" ht="15.75">
      <c r="K1364" s="1252"/>
    </row>
    <row r="1365" s="391" customFormat="1" ht="15.75">
      <c r="K1365" s="1252"/>
    </row>
    <row r="1366" s="391" customFormat="1" ht="15.75">
      <c r="K1366" s="1252"/>
    </row>
    <row r="1367" s="391" customFormat="1" ht="15.75">
      <c r="K1367" s="1252"/>
    </row>
    <row r="1368" s="391" customFormat="1" ht="15.75">
      <c r="K1368" s="1252"/>
    </row>
    <row r="1369" s="391" customFormat="1" ht="15.75">
      <c r="K1369" s="1252"/>
    </row>
    <row r="1370" s="391" customFormat="1" ht="15.75">
      <c r="K1370" s="1252"/>
    </row>
    <row r="1371" s="391" customFormat="1" ht="15.75">
      <c r="K1371" s="1252"/>
    </row>
    <row r="1372" s="391" customFormat="1" ht="15.75">
      <c r="K1372" s="1252"/>
    </row>
    <row r="1373" s="391" customFormat="1" ht="15.75">
      <c r="K1373" s="1252"/>
    </row>
    <row r="1374" s="391" customFormat="1" ht="15.75">
      <c r="K1374" s="1252"/>
    </row>
    <row r="1375" s="391" customFormat="1" ht="15.75">
      <c r="K1375" s="1252"/>
    </row>
    <row r="1376" s="391" customFormat="1" ht="15.75">
      <c r="K1376" s="1252"/>
    </row>
    <row r="1377" s="391" customFormat="1" ht="15.75">
      <c r="K1377" s="1252"/>
    </row>
    <row r="1378" s="391" customFormat="1" ht="15.75">
      <c r="K1378" s="1252"/>
    </row>
    <row r="1379" s="391" customFormat="1" ht="15.75">
      <c r="K1379" s="1252"/>
    </row>
    <row r="1380" s="391" customFormat="1" ht="15.75">
      <c r="K1380" s="1252"/>
    </row>
    <row r="1381" s="391" customFormat="1" ht="15.75">
      <c r="K1381" s="1252"/>
    </row>
    <row r="1382" s="391" customFormat="1" ht="15.75">
      <c r="K1382" s="1252"/>
    </row>
    <row r="1383" s="391" customFormat="1" ht="15.75">
      <c r="K1383" s="1252"/>
    </row>
    <row r="1384" s="391" customFormat="1" ht="15.75">
      <c r="K1384" s="1252"/>
    </row>
    <row r="1385" s="391" customFormat="1" ht="15.75">
      <c r="K1385" s="1252"/>
    </row>
    <row r="1386" s="391" customFormat="1" ht="15.75">
      <c r="K1386" s="1252"/>
    </row>
    <row r="1387" s="391" customFormat="1" ht="15.75">
      <c r="K1387" s="1252"/>
    </row>
    <row r="1388" s="391" customFormat="1" ht="15.75">
      <c r="K1388" s="1252"/>
    </row>
    <row r="1389" s="391" customFormat="1" ht="15.75">
      <c r="K1389" s="1252"/>
    </row>
    <row r="1390" s="391" customFormat="1" ht="15.75">
      <c r="K1390" s="1252"/>
    </row>
    <row r="1391" s="391" customFormat="1" ht="15.75">
      <c r="K1391" s="1252"/>
    </row>
    <row r="1392" s="391" customFormat="1" ht="15.75">
      <c r="K1392" s="1252"/>
    </row>
    <row r="1393" s="391" customFormat="1" ht="15.75">
      <c r="K1393" s="1252"/>
    </row>
    <row r="1394" s="391" customFormat="1" ht="15.75">
      <c r="K1394" s="1252"/>
    </row>
    <row r="1395" s="391" customFormat="1" ht="15.75">
      <c r="K1395" s="1252"/>
    </row>
    <row r="1396" s="391" customFormat="1" ht="15.75">
      <c r="K1396" s="1252"/>
    </row>
    <row r="1397" s="391" customFormat="1" ht="15.75">
      <c r="K1397" s="1252"/>
    </row>
    <row r="1398" s="391" customFormat="1" ht="15.75">
      <c r="K1398" s="1252"/>
    </row>
    <row r="1399" s="391" customFormat="1" ht="15.75">
      <c r="K1399" s="1252"/>
    </row>
    <row r="1400" s="391" customFormat="1" ht="15.75">
      <c r="K1400" s="1252"/>
    </row>
    <row r="1401" s="391" customFormat="1" ht="15.75">
      <c r="K1401" s="1252"/>
    </row>
    <row r="1402" s="391" customFormat="1" ht="15.75">
      <c r="K1402" s="1252"/>
    </row>
    <row r="1403" s="391" customFormat="1" ht="15.75">
      <c r="K1403" s="1252"/>
    </row>
    <row r="1404" s="391" customFormat="1" ht="15.75">
      <c r="K1404" s="1252"/>
    </row>
    <row r="1405" s="391" customFormat="1" ht="15.75">
      <c r="K1405" s="1252"/>
    </row>
    <row r="1406" s="391" customFormat="1" ht="15.75">
      <c r="K1406" s="1252"/>
    </row>
    <row r="1407" s="391" customFormat="1" ht="15.75">
      <c r="K1407" s="1252"/>
    </row>
    <row r="1408" s="391" customFormat="1" ht="15.75">
      <c r="K1408" s="1252"/>
    </row>
    <row r="1409" s="391" customFormat="1" ht="15.75">
      <c r="K1409" s="1252"/>
    </row>
    <row r="1410" s="391" customFormat="1" ht="15.75">
      <c r="K1410" s="1252"/>
    </row>
    <row r="1411" s="391" customFormat="1" ht="15.75">
      <c r="K1411" s="1252"/>
    </row>
    <row r="1412" s="391" customFormat="1" ht="15.75">
      <c r="K1412" s="1252"/>
    </row>
    <row r="1413" s="391" customFormat="1" ht="15.75">
      <c r="K1413" s="1252"/>
    </row>
    <row r="1414" s="391" customFormat="1" ht="15.75">
      <c r="K1414" s="1252"/>
    </row>
    <row r="1415" s="391" customFormat="1" ht="15.75">
      <c r="K1415" s="1252"/>
    </row>
    <row r="1416" s="391" customFormat="1" ht="15.75">
      <c r="K1416" s="1252"/>
    </row>
    <row r="1417" s="391" customFormat="1" ht="15.75">
      <c r="K1417" s="1252"/>
    </row>
    <row r="1418" s="391" customFormat="1" ht="15.75">
      <c r="K1418" s="1252"/>
    </row>
    <row r="1419" s="391" customFormat="1" ht="15.75">
      <c r="K1419" s="1252"/>
    </row>
    <row r="1420" s="391" customFormat="1" ht="15.75">
      <c r="K1420" s="1252"/>
    </row>
    <row r="1421" s="391" customFormat="1" ht="15.75">
      <c r="K1421" s="1252"/>
    </row>
    <row r="1422" s="391" customFormat="1" ht="15.75">
      <c r="K1422" s="1252"/>
    </row>
    <row r="1423" s="391" customFormat="1" ht="15.75">
      <c r="K1423" s="1252"/>
    </row>
    <row r="1424" s="391" customFormat="1" ht="15.75">
      <c r="K1424" s="1252"/>
    </row>
    <row r="1425" s="391" customFormat="1" ht="15.75">
      <c r="K1425" s="1252"/>
    </row>
    <row r="1426" s="391" customFormat="1" ht="15.75">
      <c r="K1426" s="1252"/>
    </row>
    <row r="1427" s="391" customFormat="1" ht="15.75">
      <c r="K1427" s="1252"/>
    </row>
    <row r="1428" s="391" customFormat="1" ht="15.75">
      <c r="K1428" s="1252"/>
    </row>
    <row r="1429" s="391" customFormat="1" ht="15.75">
      <c r="K1429" s="1252"/>
    </row>
    <row r="1430" s="391" customFormat="1" ht="15.75">
      <c r="K1430" s="1252"/>
    </row>
    <row r="1431" s="391" customFormat="1" ht="15.75">
      <c r="K1431" s="1252"/>
    </row>
    <row r="1432" s="391" customFormat="1" ht="15.75">
      <c r="K1432" s="1252"/>
    </row>
    <row r="1433" s="391" customFormat="1" ht="15.75">
      <c r="K1433" s="1252"/>
    </row>
    <row r="1434" s="391" customFormat="1" ht="15.75">
      <c r="K1434" s="1252"/>
    </row>
    <row r="1435" s="391" customFormat="1" ht="15.75">
      <c r="K1435" s="1252"/>
    </row>
    <row r="1436" s="391" customFormat="1" ht="15.75">
      <c r="K1436" s="1252"/>
    </row>
    <row r="1437" s="391" customFormat="1" ht="15.75">
      <c r="K1437" s="1252"/>
    </row>
    <row r="1438" s="391" customFormat="1" ht="15.75">
      <c r="K1438" s="1252"/>
    </row>
    <row r="1439" s="391" customFormat="1" ht="15.75">
      <c r="K1439" s="1252"/>
    </row>
    <row r="1440" s="391" customFormat="1" ht="15.75">
      <c r="K1440" s="1252"/>
    </row>
    <row r="1441" s="391" customFormat="1" ht="15.75">
      <c r="K1441" s="1252"/>
    </row>
    <row r="1442" s="391" customFormat="1" ht="15.75">
      <c r="K1442" s="1252"/>
    </row>
    <row r="1443" s="391" customFormat="1" ht="15.75">
      <c r="K1443" s="1252"/>
    </row>
    <row r="1444" s="391" customFormat="1" ht="15.75">
      <c r="K1444" s="1252"/>
    </row>
    <row r="1445" s="391" customFormat="1" ht="15.75">
      <c r="K1445" s="1252"/>
    </row>
    <row r="1446" s="391" customFormat="1" ht="15.75">
      <c r="K1446" s="1252"/>
    </row>
    <row r="1447" s="391" customFormat="1" ht="15.75">
      <c r="K1447" s="1252"/>
    </row>
    <row r="1448" s="391" customFormat="1" ht="15.75">
      <c r="K1448" s="1252"/>
    </row>
    <row r="1449" s="391" customFormat="1" ht="15.75">
      <c r="K1449" s="1252"/>
    </row>
    <row r="1450" s="391" customFormat="1" ht="15.75">
      <c r="K1450" s="1252"/>
    </row>
    <row r="1451" s="391" customFormat="1" ht="15.75">
      <c r="K1451" s="1252"/>
    </row>
    <row r="1452" s="391" customFormat="1" ht="15.75">
      <c r="K1452" s="1252"/>
    </row>
    <row r="1453" s="391" customFormat="1" ht="15.75">
      <c r="K1453" s="1252"/>
    </row>
    <row r="1454" s="391" customFormat="1" ht="15.75">
      <c r="K1454" s="1252"/>
    </row>
    <row r="1455" s="391" customFormat="1" ht="15.75">
      <c r="K1455" s="1252"/>
    </row>
    <row r="1456" s="391" customFormat="1" ht="15.75">
      <c r="K1456" s="1252"/>
    </row>
    <row r="1457" s="391" customFormat="1" ht="15.75">
      <c r="K1457" s="1252"/>
    </row>
    <row r="1458" s="391" customFormat="1" ht="15.75">
      <c r="K1458" s="1252"/>
    </row>
    <row r="1459" s="391" customFormat="1" ht="15.75">
      <c r="K1459" s="1252"/>
    </row>
    <row r="1460" s="391" customFormat="1" ht="15.75">
      <c r="K1460" s="1252"/>
    </row>
    <row r="1461" s="391" customFormat="1" ht="15.75">
      <c r="K1461" s="1252"/>
    </row>
    <row r="1462" s="391" customFormat="1" ht="15.75">
      <c r="K1462" s="1252"/>
    </row>
    <row r="1463" s="391" customFormat="1" ht="15.75">
      <c r="K1463" s="1252"/>
    </row>
    <row r="1464" s="391" customFormat="1" ht="15.75">
      <c r="K1464" s="1252"/>
    </row>
    <row r="1465" s="391" customFormat="1" ht="15.75">
      <c r="K1465" s="1252"/>
    </row>
    <row r="1466" s="391" customFormat="1" ht="15.75">
      <c r="K1466" s="1252"/>
    </row>
    <row r="1467" s="391" customFormat="1" ht="15.75">
      <c r="K1467" s="1252"/>
    </row>
    <row r="1468" s="391" customFormat="1" ht="15.75">
      <c r="K1468" s="1252"/>
    </row>
    <row r="1469" s="391" customFormat="1" ht="15.75">
      <c r="K1469" s="1252"/>
    </row>
    <row r="1470" s="391" customFormat="1" ht="15.75">
      <c r="K1470" s="1252"/>
    </row>
    <row r="1471" s="391" customFormat="1" ht="15.75">
      <c r="K1471" s="1252"/>
    </row>
    <row r="1472" s="391" customFormat="1" ht="15.75">
      <c r="K1472" s="1252"/>
    </row>
    <row r="1473" s="391" customFormat="1" ht="15.75">
      <c r="K1473" s="1252"/>
    </row>
    <row r="1474" s="391" customFormat="1" ht="15.75">
      <c r="K1474" s="1252"/>
    </row>
    <row r="1475" s="391" customFormat="1" ht="15.75">
      <c r="K1475" s="1252"/>
    </row>
    <row r="1476" s="391" customFormat="1" ht="15.75">
      <c r="K1476" s="1252"/>
    </row>
    <row r="1477" s="391" customFormat="1" ht="15.75">
      <c r="K1477" s="1252"/>
    </row>
    <row r="1478" s="391" customFormat="1" ht="15.75">
      <c r="K1478" s="1252"/>
    </row>
    <row r="1479" s="391" customFormat="1" ht="15.75">
      <c r="K1479" s="1252"/>
    </row>
    <row r="1480" s="391" customFormat="1" ht="15.75">
      <c r="K1480" s="1252"/>
    </row>
    <row r="1481" s="391" customFormat="1" ht="15.75">
      <c r="K1481" s="1252"/>
    </row>
    <row r="1482" s="391" customFormat="1" ht="15.75">
      <c r="K1482" s="1252"/>
    </row>
    <row r="1483" s="391" customFormat="1" ht="15.75">
      <c r="K1483" s="1252"/>
    </row>
    <row r="1484" s="391" customFormat="1" ht="15.75">
      <c r="K1484" s="1252"/>
    </row>
    <row r="1485" s="391" customFormat="1" ht="15.75">
      <c r="K1485" s="1252"/>
    </row>
    <row r="1486" s="391" customFormat="1" ht="15.75">
      <c r="K1486" s="1252"/>
    </row>
    <row r="1487" s="391" customFormat="1" ht="15.75">
      <c r="K1487" s="1252"/>
    </row>
    <row r="1488" s="391" customFormat="1" ht="15.75">
      <c r="K1488" s="1252"/>
    </row>
    <row r="1489" s="391" customFormat="1" ht="15.75">
      <c r="K1489" s="1252"/>
    </row>
    <row r="1490" s="391" customFormat="1" ht="15.75">
      <c r="K1490" s="1252"/>
    </row>
    <row r="1491" s="391" customFormat="1" ht="15.75">
      <c r="K1491" s="1252"/>
    </row>
    <row r="1492" s="391" customFormat="1" ht="15.75">
      <c r="K1492" s="1252"/>
    </row>
    <row r="1493" s="391" customFormat="1" ht="15.75">
      <c r="K1493" s="1252"/>
    </row>
    <row r="1494" s="391" customFormat="1" ht="15.75">
      <c r="K1494" s="1252"/>
    </row>
    <row r="1495" s="391" customFormat="1" ht="15.75">
      <c r="K1495" s="1252"/>
    </row>
    <row r="1496" s="391" customFormat="1" ht="15.75">
      <c r="K1496" s="1252"/>
    </row>
    <row r="1497" s="391" customFormat="1" ht="15.75">
      <c r="K1497" s="1252"/>
    </row>
    <row r="1498" s="391" customFormat="1" ht="15.75">
      <c r="K1498" s="1252"/>
    </row>
    <row r="1499" s="391" customFormat="1" ht="15.75">
      <c r="K1499" s="1252"/>
    </row>
    <row r="1500" s="391" customFormat="1" ht="15.75">
      <c r="K1500" s="1252"/>
    </row>
    <row r="1501" s="391" customFormat="1" ht="15.75">
      <c r="K1501" s="1252"/>
    </row>
    <row r="1502" s="391" customFormat="1" ht="15.75">
      <c r="K1502" s="1252"/>
    </row>
    <row r="1503" s="391" customFormat="1" ht="15.75">
      <c r="K1503" s="1252"/>
    </row>
    <row r="1504" s="391" customFormat="1" ht="15.75">
      <c r="K1504" s="1252"/>
    </row>
    <row r="1505" s="391" customFormat="1" ht="15.75">
      <c r="K1505" s="1252"/>
    </row>
    <row r="1506" s="391" customFormat="1" ht="15.75">
      <c r="K1506" s="1252"/>
    </row>
    <row r="1507" s="391" customFormat="1" ht="15.75">
      <c r="K1507" s="1252"/>
    </row>
    <row r="1508" s="391" customFormat="1" ht="15.75">
      <c r="K1508" s="1252"/>
    </row>
    <row r="1509" s="391" customFormat="1" ht="15.75">
      <c r="K1509" s="1252"/>
    </row>
    <row r="1510" s="391" customFormat="1" ht="15.75">
      <c r="K1510" s="1252"/>
    </row>
    <row r="1511" s="391" customFormat="1" ht="15.75">
      <c r="K1511" s="1252"/>
    </row>
    <row r="1512" s="391" customFormat="1" ht="15.75">
      <c r="K1512" s="1252"/>
    </row>
    <row r="1513" s="391" customFormat="1" ht="15.75">
      <c r="K1513" s="1252"/>
    </row>
    <row r="1514" s="391" customFormat="1" ht="15.75">
      <c r="K1514" s="1252"/>
    </row>
    <row r="1515" s="391" customFormat="1" ht="15.75">
      <c r="K1515" s="1252"/>
    </row>
    <row r="1516" s="391" customFormat="1" ht="15.75">
      <c r="K1516" s="1252"/>
    </row>
    <row r="1517" s="391" customFormat="1" ht="15.75">
      <c r="K1517" s="1252"/>
    </row>
    <row r="1518" s="391" customFormat="1" ht="15.75">
      <c r="K1518" s="1252"/>
    </row>
    <row r="1519" s="391" customFormat="1" ht="15.75">
      <c r="K1519" s="1252"/>
    </row>
    <row r="1520" s="391" customFormat="1" ht="15.75">
      <c r="K1520" s="1252"/>
    </row>
    <row r="1521" s="391" customFormat="1" ht="15.75">
      <c r="K1521" s="1252"/>
    </row>
    <row r="1522" s="391" customFormat="1" ht="15.75">
      <c r="K1522" s="1252"/>
    </row>
    <row r="1523" s="391" customFormat="1" ht="15.75">
      <c r="K1523" s="1252"/>
    </row>
    <row r="1524" s="391" customFormat="1" ht="15.75">
      <c r="K1524" s="1252"/>
    </row>
    <row r="1525" s="391" customFormat="1" ht="15.75">
      <c r="K1525" s="1252"/>
    </row>
    <row r="1526" s="391" customFormat="1" ht="15.75">
      <c r="K1526" s="1252"/>
    </row>
    <row r="1527" s="391" customFormat="1" ht="15.75">
      <c r="K1527" s="1252"/>
    </row>
    <row r="1528" s="391" customFormat="1" ht="15.75">
      <c r="K1528" s="1252"/>
    </row>
    <row r="1529" s="391" customFormat="1" ht="15.75">
      <c r="K1529" s="1252"/>
    </row>
    <row r="1530" s="391" customFormat="1" ht="15.75">
      <c r="K1530" s="1252"/>
    </row>
    <row r="1531" s="391" customFormat="1" ht="15.75">
      <c r="K1531" s="1252"/>
    </row>
    <row r="1532" s="391" customFormat="1" ht="15.75">
      <c r="K1532" s="1252"/>
    </row>
    <row r="1533" s="391" customFormat="1" ht="15.75">
      <c r="K1533" s="1252"/>
    </row>
    <row r="1534" s="391" customFormat="1" ht="15.75">
      <c r="K1534" s="1252"/>
    </row>
    <row r="1535" s="391" customFormat="1" ht="15.75">
      <c r="K1535" s="1252"/>
    </row>
    <row r="1536" s="391" customFormat="1" ht="15.75">
      <c r="K1536" s="1252"/>
    </row>
    <row r="1537" s="391" customFormat="1" ht="15.75">
      <c r="K1537" s="1252"/>
    </row>
    <row r="1538" s="391" customFormat="1" ht="15.75">
      <c r="K1538" s="1252"/>
    </row>
    <row r="1539" s="391" customFormat="1" ht="15.75">
      <c r="K1539" s="1252"/>
    </row>
    <row r="1540" s="391" customFormat="1" ht="15.75">
      <c r="K1540" s="1252"/>
    </row>
    <row r="1541" s="391" customFormat="1" ht="15.75">
      <c r="K1541" s="1252"/>
    </row>
    <row r="1542" s="391" customFormat="1" ht="15.75">
      <c r="K1542" s="1252"/>
    </row>
    <row r="1543" s="391" customFormat="1" ht="15.75">
      <c r="K1543" s="1252"/>
    </row>
    <row r="1544" s="391" customFormat="1" ht="15.75">
      <c r="K1544" s="1252"/>
    </row>
    <row r="1545" s="391" customFormat="1" ht="15.75">
      <c r="K1545" s="1252"/>
    </row>
    <row r="1546" s="391" customFormat="1" ht="15.75">
      <c r="K1546" s="1252"/>
    </row>
    <row r="1547" s="391" customFormat="1" ht="15.75">
      <c r="K1547" s="1252"/>
    </row>
    <row r="1548" s="391" customFormat="1" ht="15.75">
      <c r="K1548" s="1252"/>
    </row>
    <row r="1549" s="391" customFormat="1" ht="15.75">
      <c r="K1549" s="1252"/>
    </row>
    <row r="1550" s="391" customFormat="1" ht="15.75">
      <c r="K1550" s="1252"/>
    </row>
    <row r="1551" s="391" customFormat="1" ht="15.75">
      <c r="K1551" s="1252"/>
    </row>
    <row r="1552" s="391" customFormat="1" ht="15.75">
      <c r="K1552" s="1252"/>
    </row>
    <row r="1553" s="391" customFormat="1" ht="15.75">
      <c r="K1553" s="1252"/>
    </row>
    <row r="1554" s="391" customFormat="1" ht="15.75">
      <c r="K1554" s="1252"/>
    </row>
    <row r="1555" s="391" customFormat="1" ht="15.75">
      <c r="K1555" s="1252"/>
    </row>
    <row r="1556" s="391" customFormat="1" ht="15.75">
      <c r="K1556" s="1252"/>
    </row>
    <row r="1557" s="391" customFormat="1" ht="15.75">
      <c r="K1557" s="1252"/>
    </row>
    <row r="1558" s="391" customFormat="1" ht="15.75">
      <c r="K1558" s="1252"/>
    </row>
    <row r="1559" s="391" customFormat="1" ht="15.75">
      <c r="K1559" s="1252"/>
    </row>
    <row r="1560" s="391" customFormat="1" ht="15.75">
      <c r="K1560" s="1252"/>
    </row>
    <row r="1561" s="391" customFormat="1" ht="15.75">
      <c r="K1561" s="1252"/>
    </row>
    <row r="1562" s="391" customFormat="1" ht="15.75">
      <c r="K1562" s="1252"/>
    </row>
    <row r="1563" s="391" customFormat="1" ht="15.75">
      <c r="K1563" s="1252"/>
    </row>
    <row r="1564" s="391" customFormat="1" ht="15.75">
      <c r="K1564" s="1252"/>
    </row>
    <row r="1565" s="391" customFormat="1" ht="15.75">
      <c r="K1565" s="1252"/>
    </row>
    <row r="1566" s="391" customFormat="1" ht="15.75">
      <c r="K1566" s="1252"/>
    </row>
    <row r="1567" s="391" customFormat="1" ht="15.75">
      <c r="K1567" s="1252"/>
    </row>
    <row r="1568" s="391" customFormat="1" ht="15.75">
      <c r="K1568" s="1252"/>
    </row>
    <row r="1569" s="391" customFormat="1" ht="15.75">
      <c r="K1569" s="1252"/>
    </row>
    <row r="1570" s="391" customFormat="1" ht="15.75">
      <c r="K1570" s="1252"/>
    </row>
    <row r="1571" s="391" customFormat="1" ht="15.75">
      <c r="K1571" s="1252"/>
    </row>
    <row r="1572" s="391" customFormat="1" ht="15.75">
      <c r="K1572" s="1252"/>
    </row>
    <row r="1573" s="391" customFormat="1" ht="15.75">
      <c r="K1573" s="1252"/>
    </row>
    <row r="1574" s="391" customFormat="1" ht="15.75">
      <c r="K1574" s="1252"/>
    </row>
    <row r="1575" s="391" customFormat="1" ht="15.75">
      <c r="K1575" s="1252"/>
    </row>
    <row r="1576" s="391" customFormat="1" ht="15.75">
      <c r="K1576" s="1252"/>
    </row>
    <row r="1577" s="391" customFormat="1" ht="15.75">
      <c r="K1577" s="1252"/>
    </row>
    <row r="1578" s="391" customFormat="1" ht="15.75">
      <c r="K1578" s="1252"/>
    </row>
    <row r="1579" s="391" customFormat="1" ht="15.75">
      <c r="K1579" s="1252"/>
    </row>
    <row r="1580" s="391" customFormat="1" ht="15.75">
      <c r="K1580" s="1252"/>
    </row>
    <row r="1581" s="391" customFormat="1" ht="15.75">
      <c r="K1581" s="1252"/>
    </row>
    <row r="1582" s="391" customFormat="1" ht="15.75">
      <c r="K1582" s="1252"/>
    </row>
    <row r="1583" s="391" customFormat="1" ht="15.75">
      <c r="K1583" s="1252"/>
    </row>
    <row r="1584" s="391" customFormat="1" ht="15.75">
      <c r="K1584" s="1252"/>
    </row>
    <row r="1585" s="391" customFormat="1" ht="15.75">
      <c r="K1585" s="1252"/>
    </row>
    <row r="1586" s="391" customFormat="1" ht="15.75">
      <c r="K1586" s="1252"/>
    </row>
    <row r="1587" s="391" customFormat="1" ht="15.75">
      <c r="K1587" s="1252"/>
    </row>
    <row r="1588" s="391" customFormat="1" ht="15.75">
      <c r="K1588" s="1252"/>
    </row>
    <row r="1589" s="391" customFormat="1" ht="15.75">
      <c r="K1589" s="1252"/>
    </row>
    <row r="1590" s="391" customFormat="1" ht="15.75">
      <c r="K1590" s="1252"/>
    </row>
    <row r="1591" s="391" customFormat="1" ht="15.75">
      <c r="K1591" s="1252"/>
    </row>
    <row r="1592" s="391" customFormat="1" ht="15.75">
      <c r="K1592" s="1252"/>
    </row>
    <row r="1593" s="391" customFormat="1" ht="15.75">
      <c r="K1593" s="1252"/>
    </row>
    <row r="1594" s="391" customFormat="1" ht="15.75">
      <c r="K1594" s="1252"/>
    </row>
    <row r="1595" s="391" customFormat="1" ht="15.75">
      <c r="K1595" s="1252"/>
    </row>
    <row r="1596" s="391" customFormat="1" ht="15.75">
      <c r="K1596" s="1252"/>
    </row>
    <row r="1597" s="391" customFormat="1" ht="15.75">
      <c r="K1597" s="1252"/>
    </row>
    <row r="1598" s="391" customFormat="1" ht="15.75">
      <c r="K1598" s="1252"/>
    </row>
    <row r="1599" s="391" customFormat="1" ht="15.75">
      <c r="K1599" s="1252"/>
    </row>
    <row r="1600" s="391" customFormat="1" ht="15.75">
      <c r="K1600" s="1252"/>
    </row>
    <row r="1601" s="391" customFormat="1" ht="15.75">
      <c r="K1601" s="1252"/>
    </row>
    <row r="1602" s="391" customFormat="1" ht="15.75">
      <c r="K1602" s="1252"/>
    </row>
    <row r="1603" s="391" customFormat="1" ht="15.75">
      <c r="K1603" s="1252"/>
    </row>
    <row r="1604" s="391" customFormat="1" ht="15.75">
      <c r="K1604" s="1252"/>
    </row>
    <row r="1605" s="391" customFormat="1" ht="15.75">
      <c r="K1605" s="1252"/>
    </row>
    <row r="1606" s="391" customFormat="1" ht="15.75">
      <c r="K1606" s="1252"/>
    </row>
    <row r="1607" s="391" customFormat="1" ht="15.75">
      <c r="K1607" s="1252"/>
    </row>
    <row r="1608" s="391" customFormat="1" ht="15.75">
      <c r="K1608" s="1252"/>
    </row>
    <row r="1609" s="391" customFormat="1" ht="15.75">
      <c r="K1609" s="1252"/>
    </row>
    <row r="1610" s="391" customFormat="1" ht="15.75">
      <c r="K1610" s="1252"/>
    </row>
    <row r="1611" s="391" customFormat="1" ht="15.75">
      <c r="K1611" s="1252"/>
    </row>
    <row r="1612" s="391" customFormat="1" ht="15.75">
      <c r="K1612" s="1252"/>
    </row>
    <row r="1613" s="391" customFormat="1" ht="15.75">
      <c r="K1613" s="1252"/>
    </row>
    <row r="1614" s="391" customFormat="1" ht="15.75">
      <c r="K1614" s="1252"/>
    </row>
    <row r="1615" s="391" customFormat="1" ht="15.75">
      <c r="K1615" s="1252"/>
    </row>
    <row r="1616" s="391" customFormat="1" ht="15.75">
      <c r="K1616" s="1252"/>
    </row>
    <row r="1617" s="391" customFormat="1" ht="15.75">
      <c r="K1617" s="1252"/>
    </row>
    <row r="1618" s="391" customFormat="1" ht="15.75">
      <c r="K1618" s="1252"/>
    </row>
    <row r="1619" s="391" customFormat="1" ht="15.75">
      <c r="K1619" s="1252"/>
    </row>
    <row r="1620" s="391" customFormat="1" ht="15.75">
      <c r="K1620" s="1252"/>
    </row>
    <row r="1621" s="391" customFormat="1" ht="15.75">
      <c r="K1621" s="1252"/>
    </row>
    <row r="1622" s="391" customFormat="1" ht="15.75">
      <c r="K1622" s="1252"/>
    </row>
    <row r="1623" s="391" customFormat="1" ht="15.75">
      <c r="K1623" s="1252"/>
    </row>
    <row r="1624" s="391" customFormat="1" ht="15.75">
      <c r="K1624" s="1252"/>
    </row>
    <row r="1625" s="391" customFormat="1" ht="15.75">
      <c r="K1625" s="1252"/>
    </row>
    <row r="1626" s="391" customFormat="1" ht="15.75">
      <c r="K1626" s="1252"/>
    </row>
    <row r="1627" s="391" customFormat="1" ht="15.75">
      <c r="K1627" s="1252"/>
    </row>
    <row r="1628" s="391" customFormat="1" ht="15.75">
      <c r="K1628" s="1252"/>
    </row>
    <row r="1629" s="391" customFormat="1" ht="15.75">
      <c r="K1629" s="1252"/>
    </row>
    <row r="1630" s="391" customFormat="1" ht="15.75">
      <c r="K1630" s="1252"/>
    </row>
    <row r="1631" s="391" customFormat="1" ht="15.75">
      <c r="K1631" s="1252"/>
    </row>
    <row r="1632" s="391" customFormat="1" ht="15.75">
      <c r="K1632" s="1252"/>
    </row>
    <row r="1633" s="391" customFormat="1" ht="15.75">
      <c r="K1633" s="1252"/>
    </row>
    <row r="1634" s="391" customFormat="1" ht="15.75">
      <c r="K1634" s="1252"/>
    </row>
    <row r="1635" s="391" customFormat="1" ht="15.75">
      <c r="K1635" s="1252"/>
    </row>
    <row r="1636" s="391" customFormat="1" ht="15.75">
      <c r="K1636" s="1252"/>
    </row>
    <row r="1637" s="391" customFormat="1" ht="15.75">
      <c r="K1637" s="1252"/>
    </row>
    <row r="1638" s="391" customFormat="1" ht="15.75">
      <c r="K1638" s="1252"/>
    </row>
    <row r="1639" s="391" customFormat="1" ht="15.75">
      <c r="K1639" s="1252"/>
    </row>
    <row r="1640" s="391" customFormat="1" ht="15.75">
      <c r="K1640" s="1252"/>
    </row>
    <row r="1641" s="391" customFormat="1" ht="15.75">
      <c r="K1641" s="1252"/>
    </row>
    <row r="1642" s="391" customFormat="1" ht="15.75">
      <c r="K1642" s="1252"/>
    </row>
    <row r="1643" s="391" customFormat="1" ht="15.75">
      <c r="K1643" s="1252"/>
    </row>
    <row r="1644" s="391" customFormat="1" ht="15.75">
      <c r="K1644" s="1252"/>
    </row>
    <row r="1645" s="391" customFormat="1" ht="15.75">
      <c r="K1645" s="1252"/>
    </row>
    <row r="1646" s="391" customFormat="1" ht="15.75">
      <c r="K1646" s="1252"/>
    </row>
    <row r="1647" s="391" customFormat="1" ht="15.75">
      <c r="K1647" s="1252"/>
    </row>
    <row r="1648" s="391" customFormat="1" ht="15.75">
      <c r="K1648" s="1252"/>
    </row>
    <row r="1649" s="391" customFormat="1" ht="15.75">
      <c r="K1649" s="1252"/>
    </row>
    <row r="1650" s="391" customFormat="1" ht="15.75">
      <c r="K1650" s="1252"/>
    </row>
    <row r="1651" s="391" customFormat="1" ht="15.75">
      <c r="K1651" s="1252"/>
    </row>
    <row r="1652" s="391" customFormat="1" ht="15.75">
      <c r="K1652" s="1252"/>
    </row>
    <row r="1653" s="391" customFormat="1" ht="15.75">
      <c r="K1653" s="1252"/>
    </row>
    <row r="1654" s="391" customFormat="1" ht="15.75">
      <c r="K1654" s="1252"/>
    </row>
    <row r="1655" s="391" customFormat="1" ht="15.75">
      <c r="K1655" s="1252"/>
    </row>
    <row r="1656" s="391" customFormat="1" ht="15.75">
      <c r="K1656" s="1252"/>
    </row>
    <row r="1657" s="391" customFormat="1" ht="15.75">
      <c r="K1657" s="1252"/>
    </row>
    <row r="1658" s="391" customFormat="1" ht="15.75">
      <c r="K1658" s="1252"/>
    </row>
    <row r="1659" s="391" customFormat="1" ht="15.75">
      <c r="K1659" s="1252"/>
    </row>
    <row r="1660" s="391" customFormat="1" ht="15.75">
      <c r="K1660" s="1252"/>
    </row>
    <row r="1661" s="391" customFormat="1" ht="15.75">
      <c r="K1661" s="1252"/>
    </row>
    <row r="1662" s="391" customFormat="1" ht="15.75">
      <c r="K1662" s="1252"/>
    </row>
    <row r="1663" s="391" customFormat="1" ht="15.75">
      <c r="K1663" s="1252"/>
    </row>
    <row r="1664" s="391" customFormat="1" ht="15.75">
      <c r="K1664" s="1252"/>
    </row>
    <row r="1665" s="391" customFormat="1" ht="15.75">
      <c r="K1665" s="1252"/>
    </row>
    <row r="1666" s="391" customFormat="1" ht="15.75">
      <c r="K1666" s="1252"/>
    </row>
    <row r="1667" s="391" customFormat="1" ht="15.75">
      <c r="K1667" s="1252"/>
    </row>
    <row r="1668" s="391" customFormat="1" ht="15.75">
      <c r="K1668" s="1252"/>
    </row>
    <row r="1669" s="391" customFormat="1" ht="15.75">
      <c r="K1669" s="1252"/>
    </row>
    <row r="1670" s="391" customFormat="1" ht="15.75">
      <c r="K1670" s="1252"/>
    </row>
    <row r="1671" s="391" customFormat="1" ht="15.75">
      <c r="K1671" s="1252"/>
    </row>
    <row r="1672" s="391" customFormat="1" ht="15.75">
      <c r="K1672" s="1252"/>
    </row>
    <row r="1673" s="391" customFormat="1" ht="15.75">
      <c r="K1673" s="1252"/>
    </row>
    <row r="1674" s="391" customFormat="1" ht="15.75">
      <c r="K1674" s="1252"/>
    </row>
    <row r="1675" s="391" customFormat="1" ht="15.75">
      <c r="K1675" s="1252"/>
    </row>
    <row r="1676" s="391" customFormat="1" ht="15.75">
      <c r="K1676" s="1252"/>
    </row>
    <row r="1677" s="391" customFormat="1" ht="15.75">
      <c r="K1677" s="1252"/>
    </row>
    <row r="1678" s="391" customFormat="1" ht="15.75">
      <c r="K1678" s="1252"/>
    </row>
    <row r="1679" s="391" customFormat="1" ht="15.75">
      <c r="K1679" s="1252"/>
    </row>
    <row r="1680" s="391" customFormat="1" ht="15.75">
      <c r="K1680" s="1252"/>
    </row>
    <row r="1681" s="391" customFormat="1" ht="15.75">
      <c r="K1681" s="1252"/>
    </row>
    <row r="1682" s="391" customFormat="1" ht="15.75">
      <c r="K1682" s="1252"/>
    </row>
    <row r="1683" s="391" customFormat="1" ht="15.75">
      <c r="K1683" s="1252"/>
    </row>
    <row r="1684" s="391" customFormat="1" ht="15.75">
      <c r="K1684" s="1252"/>
    </row>
    <row r="1685" s="391" customFormat="1" ht="15.75">
      <c r="K1685" s="1252"/>
    </row>
    <row r="1686" s="391" customFormat="1" ht="15.75">
      <c r="K1686" s="1252"/>
    </row>
    <row r="1687" s="391" customFormat="1" ht="15.75">
      <c r="K1687" s="1252"/>
    </row>
    <row r="1688" s="391" customFormat="1" ht="15.75">
      <c r="K1688" s="1252"/>
    </row>
    <row r="1689" s="391" customFormat="1" ht="15.75">
      <c r="K1689" s="1252"/>
    </row>
    <row r="1690" s="391" customFormat="1" ht="15.75">
      <c r="K1690" s="1252"/>
    </row>
    <row r="1691" s="391" customFormat="1" ht="15.75">
      <c r="K1691" s="1252"/>
    </row>
    <row r="1692" s="391" customFormat="1" ht="15.75">
      <c r="K1692" s="1252"/>
    </row>
    <row r="1693" s="391" customFormat="1" ht="15.75">
      <c r="K1693" s="1252"/>
    </row>
    <row r="1694" s="391" customFormat="1" ht="15.75">
      <c r="K1694" s="1252"/>
    </row>
    <row r="1695" s="391" customFormat="1" ht="15.75">
      <c r="K1695" s="1252"/>
    </row>
    <row r="1696" s="391" customFormat="1" ht="15.75">
      <c r="K1696" s="1252"/>
    </row>
    <row r="1697" s="391" customFormat="1" ht="15.75">
      <c r="K1697" s="1252"/>
    </row>
    <row r="1698" s="391" customFormat="1" ht="15.75">
      <c r="K1698" s="1252"/>
    </row>
    <row r="1699" s="391" customFormat="1" ht="15.75">
      <c r="K1699" s="1252"/>
    </row>
    <row r="1700" s="391" customFormat="1" ht="15.75">
      <c r="K1700" s="1252"/>
    </row>
    <row r="1701" s="391" customFormat="1" ht="15.75">
      <c r="K1701" s="1252"/>
    </row>
    <row r="1702" s="391" customFormat="1" ht="15.75">
      <c r="K1702" s="1252"/>
    </row>
    <row r="1703" s="391" customFormat="1" ht="15.75">
      <c r="K1703" s="1252"/>
    </row>
    <row r="1704" s="391" customFormat="1" ht="15.75">
      <c r="K1704" s="1252"/>
    </row>
    <row r="1705" s="391" customFormat="1" ht="15.75">
      <c r="K1705" s="1252"/>
    </row>
    <row r="1706" s="391" customFormat="1" ht="15.75">
      <c r="K1706" s="1252"/>
    </row>
    <row r="1707" s="391" customFormat="1" ht="15.75">
      <c r="K1707" s="1252"/>
    </row>
    <row r="1708" s="391" customFormat="1" ht="15.75">
      <c r="K1708" s="1252"/>
    </row>
    <row r="1709" s="391" customFormat="1" ht="15.75">
      <c r="K1709" s="1252"/>
    </row>
    <row r="1710" s="391" customFormat="1" ht="15.75">
      <c r="K1710" s="1252"/>
    </row>
    <row r="1711" s="391" customFormat="1" ht="15.75">
      <c r="K1711" s="1252"/>
    </row>
    <row r="1712" s="391" customFormat="1" ht="15.75">
      <c r="K1712" s="1252"/>
    </row>
    <row r="1713" s="391" customFormat="1" ht="15.75">
      <c r="K1713" s="1252"/>
    </row>
    <row r="1714" s="391" customFormat="1" ht="15.75">
      <c r="K1714" s="1252"/>
    </row>
    <row r="1715" s="391" customFormat="1" ht="15.75">
      <c r="K1715" s="1252"/>
    </row>
    <row r="1716" s="391" customFormat="1" ht="15.75">
      <c r="K1716" s="1252"/>
    </row>
    <row r="1717" s="391" customFormat="1" ht="15.75">
      <c r="K1717" s="1252"/>
    </row>
    <row r="1718" s="391" customFormat="1" ht="15.75">
      <c r="K1718" s="1252"/>
    </row>
    <row r="1719" s="391" customFormat="1" ht="15.75">
      <c r="K1719" s="1252"/>
    </row>
    <row r="1720" s="391" customFormat="1" ht="15.75">
      <c r="K1720" s="1252"/>
    </row>
    <row r="1721" s="391" customFormat="1" ht="15.75">
      <c r="K1721" s="1252"/>
    </row>
    <row r="1722" s="391" customFormat="1" ht="15.75">
      <c r="K1722" s="1252"/>
    </row>
    <row r="1723" s="391" customFormat="1" ht="15.75">
      <c r="K1723" s="1252"/>
    </row>
    <row r="1724" s="391" customFormat="1" ht="15.75">
      <c r="K1724" s="1252"/>
    </row>
    <row r="1725" s="391" customFormat="1" ht="15.75">
      <c r="K1725" s="1252"/>
    </row>
    <row r="1726" s="391" customFormat="1" ht="15.75">
      <c r="K1726" s="1252"/>
    </row>
    <row r="1727" s="391" customFormat="1" ht="15.75">
      <c r="K1727" s="1252"/>
    </row>
    <row r="1728" s="391" customFormat="1" ht="15.75">
      <c r="K1728" s="1252"/>
    </row>
    <row r="1729" s="391" customFormat="1" ht="15.75">
      <c r="K1729" s="1252"/>
    </row>
    <row r="1730" s="391" customFormat="1" ht="15.75">
      <c r="K1730" s="1252"/>
    </row>
    <row r="1731" s="391" customFormat="1" ht="15.75">
      <c r="K1731" s="1252"/>
    </row>
    <row r="1732" s="391" customFormat="1" ht="15.75">
      <c r="K1732" s="1252"/>
    </row>
    <row r="1733" s="391" customFormat="1" ht="15.75">
      <c r="K1733" s="1252"/>
    </row>
    <row r="1734" s="391" customFormat="1" ht="15.75">
      <c r="K1734" s="1252"/>
    </row>
    <row r="1735" s="391" customFormat="1" ht="15.75">
      <c r="K1735" s="1252"/>
    </row>
    <row r="1736" s="391" customFormat="1" ht="15.75">
      <c r="K1736" s="1252"/>
    </row>
    <row r="1737" s="391" customFormat="1" ht="15.75">
      <c r="K1737" s="1252"/>
    </row>
    <row r="1738" s="391" customFormat="1" ht="15.75">
      <c r="K1738" s="1252"/>
    </row>
    <row r="1739" s="391" customFormat="1" ht="15.75">
      <c r="K1739" s="1252"/>
    </row>
    <row r="1740" s="391" customFormat="1" ht="15.75">
      <c r="K1740" s="1252"/>
    </row>
    <row r="1741" s="391" customFormat="1" ht="15.75">
      <c r="K1741" s="1252"/>
    </row>
    <row r="1742" s="391" customFormat="1" ht="15.75">
      <c r="K1742" s="1252"/>
    </row>
    <row r="1743" s="391" customFormat="1" ht="15.75">
      <c r="K1743" s="1252"/>
    </row>
    <row r="1744" s="391" customFormat="1" ht="15.75">
      <c r="K1744" s="1252"/>
    </row>
    <row r="1745" s="391" customFormat="1" ht="15.75">
      <c r="K1745" s="1252"/>
    </row>
    <row r="1746" s="391" customFormat="1" ht="15.75">
      <c r="K1746" s="1252"/>
    </row>
    <row r="1747" s="391" customFormat="1" ht="15.75">
      <c r="K1747" s="1252"/>
    </row>
    <row r="1748" s="391" customFormat="1" ht="15.75">
      <c r="K1748" s="1252"/>
    </row>
    <row r="1749" s="391" customFormat="1" ht="15.75">
      <c r="K1749" s="1252"/>
    </row>
    <row r="1750" s="391" customFormat="1" ht="15.75">
      <c r="K1750" s="1252"/>
    </row>
    <row r="1751" s="391" customFormat="1" ht="15.75">
      <c r="K1751" s="1252"/>
    </row>
    <row r="1752" s="391" customFormat="1" ht="15.75">
      <c r="K1752" s="1252"/>
    </row>
    <row r="1753" s="391" customFormat="1" ht="15.75">
      <c r="K1753" s="1252"/>
    </row>
    <row r="1754" s="391" customFormat="1" ht="15.75">
      <c r="K1754" s="1252"/>
    </row>
    <row r="1755" s="391" customFormat="1" ht="15.75">
      <c r="K1755" s="1252"/>
    </row>
    <row r="1756" s="391" customFormat="1" ht="15.75">
      <c r="K1756" s="1252"/>
    </row>
    <row r="1757" s="391" customFormat="1" ht="15.75">
      <c r="K1757" s="1252"/>
    </row>
    <row r="1758" s="391" customFormat="1" ht="15.75">
      <c r="K1758" s="1252"/>
    </row>
    <row r="1759" s="391" customFormat="1" ht="15.75">
      <c r="K1759" s="1252"/>
    </row>
    <row r="1760" s="391" customFormat="1" ht="15.75">
      <c r="K1760" s="1252"/>
    </row>
    <row r="1761" s="391" customFormat="1" ht="15.75">
      <c r="K1761" s="1252"/>
    </row>
    <row r="1762" s="391" customFormat="1" ht="15.75">
      <c r="K1762" s="1252"/>
    </row>
    <row r="1763" s="391" customFormat="1" ht="15.75">
      <c r="K1763" s="1252"/>
    </row>
    <row r="1764" s="391" customFormat="1" ht="15.75">
      <c r="K1764" s="1252"/>
    </row>
    <row r="1765" s="391" customFormat="1" ht="15.75">
      <c r="K1765" s="1252"/>
    </row>
    <row r="1766" s="391" customFormat="1" ht="15.75">
      <c r="K1766" s="1252"/>
    </row>
    <row r="1767" s="391" customFormat="1" ht="15.75">
      <c r="K1767" s="1252"/>
    </row>
    <row r="1768" s="391" customFormat="1" ht="15.75">
      <c r="K1768" s="1252"/>
    </row>
    <row r="1769" s="391" customFormat="1" ht="15.75">
      <c r="K1769" s="1252"/>
    </row>
    <row r="1770" s="391" customFormat="1" ht="15.75">
      <c r="K1770" s="1252"/>
    </row>
    <row r="1771" s="391" customFormat="1" ht="15.75">
      <c r="K1771" s="1252"/>
    </row>
    <row r="1772" s="391" customFormat="1" ht="15.75">
      <c r="K1772" s="1252"/>
    </row>
    <row r="1773" s="391" customFormat="1" ht="15.75">
      <c r="K1773" s="1252"/>
    </row>
    <row r="1774" s="391" customFormat="1" ht="15.75">
      <c r="K1774" s="1252"/>
    </row>
    <row r="1775" s="391" customFormat="1" ht="15.75">
      <c r="K1775" s="1252"/>
    </row>
    <row r="1776" s="391" customFormat="1" ht="15.75">
      <c r="K1776" s="1252"/>
    </row>
    <row r="1777" s="391" customFormat="1" ht="15.75">
      <c r="K1777" s="1252"/>
    </row>
    <row r="1778" s="391" customFormat="1" ht="15.75">
      <c r="K1778" s="1252"/>
    </row>
    <row r="1779" s="391" customFormat="1" ht="15.75">
      <c r="K1779" s="1252"/>
    </row>
    <row r="1780" s="391" customFormat="1" ht="15.75">
      <c r="K1780" s="1252"/>
    </row>
    <row r="1781" s="391" customFormat="1" ht="15.75">
      <c r="K1781" s="1252"/>
    </row>
    <row r="1782" s="391" customFormat="1" ht="15.75">
      <c r="K1782" s="1252"/>
    </row>
    <row r="1783" s="391" customFormat="1" ht="15.75">
      <c r="K1783" s="1252"/>
    </row>
    <row r="1784" s="391" customFormat="1" ht="15.75">
      <c r="K1784" s="1252"/>
    </row>
    <row r="1785" s="391" customFormat="1" ht="15.75">
      <c r="K1785" s="1252"/>
    </row>
    <row r="1786" s="391" customFormat="1" ht="15.75">
      <c r="K1786" s="1252"/>
    </row>
    <row r="1787" s="391" customFormat="1" ht="15.75">
      <c r="K1787" s="1252"/>
    </row>
    <row r="1788" s="391" customFormat="1" ht="15.75">
      <c r="K1788" s="1252"/>
    </row>
    <row r="1789" s="391" customFormat="1" ht="15.75">
      <c r="K1789" s="1252"/>
    </row>
    <row r="1790" s="391" customFormat="1" ht="15.75">
      <c r="K1790" s="1252"/>
    </row>
    <row r="1791" s="391" customFormat="1" ht="15.75">
      <c r="K1791" s="1252"/>
    </row>
    <row r="1792" s="391" customFormat="1" ht="15.75">
      <c r="K1792" s="1252"/>
    </row>
    <row r="1793" s="391" customFormat="1" ht="15.75">
      <c r="K1793" s="1252"/>
    </row>
    <row r="1794" s="391" customFormat="1" ht="15.75">
      <c r="K1794" s="1252"/>
    </row>
    <row r="1795" s="391" customFormat="1" ht="15.75">
      <c r="K1795" s="1252"/>
    </row>
    <row r="1796" s="391" customFormat="1" ht="15.75">
      <c r="K1796" s="1252"/>
    </row>
    <row r="1797" s="391" customFormat="1" ht="15.75">
      <c r="K1797" s="1252"/>
    </row>
    <row r="1798" s="391" customFormat="1" ht="15.75">
      <c r="K1798" s="1252"/>
    </row>
    <row r="1799" s="391" customFormat="1" ht="15.75">
      <c r="K1799" s="1252"/>
    </row>
    <row r="1800" s="391" customFormat="1" ht="15.75">
      <c r="K1800" s="1252"/>
    </row>
    <row r="1801" s="391" customFormat="1" ht="15.75">
      <c r="K1801" s="1252"/>
    </row>
    <row r="1802" s="391" customFormat="1" ht="15.75">
      <c r="K1802" s="1252"/>
    </row>
    <row r="1803" s="391" customFormat="1" ht="15.75">
      <c r="K1803" s="1252"/>
    </row>
    <row r="1804" s="391" customFormat="1" ht="15.75">
      <c r="K1804" s="1252"/>
    </row>
    <row r="1805" s="391" customFormat="1" ht="15.75">
      <c r="K1805" s="1252"/>
    </row>
    <row r="1806" s="391" customFormat="1" ht="15.75">
      <c r="K1806" s="1252"/>
    </row>
    <row r="1807" s="391" customFormat="1" ht="15.75">
      <c r="K1807" s="1252"/>
    </row>
    <row r="1808" s="391" customFormat="1" ht="15.75">
      <c r="K1808" s="1252"/>
    </row>
    <row r="1809" s="391" customFormat="1" ht="15.75">
      <c r="K1809" s="1252"/>
    </row>
    <row r="1810" s="391" customFormat="1" ht="15.75">
      <c r="K1810" s="1252"/>
    </row>
    <row r="1811" s="391" customFormat="1" ht="15.75">
      <c r="K1811" s="1252"/>
    </row>
    <row r="1812" s="391" customFormat="1" ht="15.75">
      <c r="K1812" s="1252"/>
    </row>
    <row r="1813" s="391" customFormat="1" ht="15.75">
      <c r="K1813" s="1252"/>
    </row>
    <row r="1814" s="391" customFormat="1" ht="15.75">
      <c r="K1814" s="1252"/>
    </row>
    <row r="1815" s="391" customFormat="1" ht="15.75">
      <c r="K1815" s="1252"/>
    </row>
    <row r="1816" s="391" customFormat="1" ht="15.75">
      <c r="K1816" s="1252"/>
    </row>
    <row r="1817" s="391" customFormat="1" ht="15.75">
      <c r="K1817" s="1252"/>
    </row>
    <row r="1818" s="391" customFormat="1" ht="15.75">
      <c r="K1818" s="1252"/>
    </row>
    <row r="1819" s="391" customFormat="1" ht="15.75">
      <c r="K1819" s="1252"/>
    </row>
    <row r="1820" s="391" customFormat="1" ht="15.75">
      <c r="K1820" s="1252"/>
    </row>
    <row r="1821" s="391" customFormat="1" ht="15.75">
      <c r="K1821" s="1252"/>
    </row>
    <row r="1822" s="391" customFormat="1" ht="15.75">
      <c r="K1822" s="1252"/>
    </row>
    <row r="1823" s="391" customFormat="1" ht="15.75">
      <c r="K1823" s="1252"/>
    </row>
    <row r="1824" s="391" customFormat="1" ht="15.75">
      <c r="K1824" s="1252"/>
    </row>
    <row r="1825" s="391" customFormat="1" ht="15.75">
      <c r="K1825" s="1252"/>
    </row>
    <row r="1826" s="391" customFormat="1" ht="15.75">
      <c r="K1826" s="1252"/>
    </row>
    <row r="1827" s="391" customFormat="1" ht="15.75">
      <c r="K1827" s="1252"/>
    </row>
    <row r="1828" s="391" customFormat="1" ht="15.75">
      <c r="K1828" s="1252"/>
    </row>
    <row r="1829" s="391" customFormat="1" ht="15.75">
      <c r="K1829" s="1252"/>
    </row>
    <row r="1830" s="391" customFormat="1" ht="15.75">
      <c r="K1830" s="1252"/>
    </row>
    <row r="1831" s="391" customFormat="1" ht="15.75">
      <c r="K1831" s="1252"/>
    </row>
    <row r="1832" s="391" customFormat="1" ht="15.75">
      <c r="K1832" s="1252"/>
    </row>
    <row r="1833" s="391" customFormat="1" ht="15.75">
      <c r="K1833" s="1252"/>
    </row>
    <row r="1834" s="391" customFormat="1" ht="15.75">
      <c r="K1834" s="1252"/>
    </row>
    <row r="1835" s="391" customFormat="1" ht="15.75">
      <c r="K1835" s="1252"/>
    </row>
    <row r="1836" s="391" customFormat="1" ht="15.75">
      <c r="K1836" s="1252"/>
    </row>
    <row r="1837" s="391" customFormat="1" ht="15.75">
      <c r="K1837" s="1252"/>
    </row>
    <row r="1838" s="391" customFormat="1" ht="15.75">
      <c r="K1838" s="1252"/>
    </row>
    <row r="1839" s="391" customFormat="1" ht="15.75">
      <c r="K1839" s="1252"/>
    </row>
    <row r="1840" s="391" customFormat="1" ht="15.75">
      <c r="K1840" s="1252"/>
    </row>
    <row r="1841" s="391" customFormat="1" ht="15.75">
      <c r="K1841" s="1252"/>
    </row>
    <row r="1842" s="391" customFormat="1" ht="15.75">
      <c r="K1842" s="1252"/>
    </row>
    <row r="1843" s="391" customFormat="1" ht="15.75">
      <c r="K1843" s="1252"/>
    </row>
    <row r="1844" s="391" customFormat="1" ht="15.75">
      <c r="K1844" s="1252"/>
    </row>
    <row r="1845" s="391" customFormat="1" ht="15.75">
      <c r="K1845" s="1252"/>
    </row>
    <row r="1846" s="391" customFormat="1" ht="15.75">
      <c r="K1846" s="1252"/>
    </row>
    <row r="1847" s="391" customFormat="1" ht="15.75">
      <c r="K1847" s="1252"/>
    </row>
    <row r="1848" s="391" customFormat="1" ht="15.75">
      <c r="K1848" s="1252"/>
    </row>
    <row r="1849" s="391" customFormat="1" ht="15.75">
      <c r="K1849" s="1252"/>
    </row>
    <row r="1850" s="391" customFormat="1" ht="15.75">
      <c r="K1850" s="1252"/>
    </row>
    <row r="1851" s="391" customFormat="1" ht="15.75">
      <c r="K1851" s="1252"/>
    </row>
    <row r="1852" s="391" customFormat="1" ht="15.75">
      <c r="K1852" s="1252"/>
    </row>
    <row r="1853" s="391" customFormat="1" ht="15.75">
      <c r="K1853" s="1252"/>
    </row>
    <row r="1854" s="391" customFormat="1" ht="15.75">
      <c r="K1854" s="1252"/>
    </row>
    <row r="1855" s="391" customFormat="1" ht="15.75">
      <c r="K1855" s="1252"/>
    </row>
    <row r="1856" s="391" customFormat="1" ht="15.75">
      <c r="K1856" s="1252"/>
    </row>
    <row r="1857" s="391" customFormat="1" ht="15.75">
      <c r="K1857" s="1252"/>
    </row>
    <row r="1858" s="391" customFormat="1" ht="15.75">
      <c r="K1858" s="1252"/>
    </row>
    <row r="1859" s="391" customFormat="1" ht="15.75">
      <c r="K1859" s="1252"/>
    </row>
    <row r="1860" s="391" customFormat="1" ht="15.75">
      <c r="K1860" s="1252"/>
    </row>
    <row r="1861" s="391" customFormat="1" ht="15.75">
      <c r="K1861" s="1252"/>
    </row>
    <row r="1862" s="391" customFormat="1" ht="15.75">
      <c r="K1862" s="1252"/>
    </row>
    <row r="1863" s="391" customFormat="1" ht="15.75">
      <c r="K1863" s="1252"/>
    </row>
    <row r="1864" s="391" customFormat="1" ht="15.75">
      <c r="K1864" s="1252"/>
    </row>
    <row r="1865" s="391" customFormat="1" ht="15.75">
      <c r="K1865" s="1252"/>
    </row>
    <row r="1866" s="391" customFormat="1" ht="15.75">
      <c r="K1866" s="1252"/>
    </row>
    <row r="1867" s="391" customFormat="1" ht="15.75">
      <c r="K1867" s="1252"/>
    </row>
    <row r="1868" s="391" customFormat="1" ht="15.75">
      <c r="K1868" s="1252"/>
    </row>
    <row r="1869" s="391" customFormat="1" ht="15.75">
      <c r="K1869" s="1252"/>
    </row>
    <row r="1870" s="391" customFormat="1" ht="15.75">
      <c r="K1870" s="1252"/>
    </row>
    <row r="1871" s="391" customFormat="1" ht="15.75">
      <c r="K1871" s="1252"/>
    </row>
    <row r="1872" s="391" customFormat="1" ht="15.75">
      <c r="K1872" s="1252"/>
    </row>
    <row r="1873" s="391" customFormat="1" ht="15.75">
      <c r="K1873" s="1252"/>
    </row>
    <row r="1874" s="391" customFormat="1" ht="15.75">
      <c r="K1874" s="1252"/>
    </row>
    <row r="1875" s="391" customFormat="1" ht="15.75">
      <c r="K1875" s="1252"/>
    </row>
    <row r="1876" s="391" customFormat="1" ht="15.75">
      <c r="K1876" s="1252"/>
    </row>
    <row r="1877" s="391" customFormat="1" ht="15.75">
      <c r="K1877" s="1252"/>
    </row>
    <row r="1878" s="391" customFormat="1" ht="15.75">
      <c r="K1878" s="1252"/>
    </row>
    <row r="1879" s="391" customFormat="1" ht="15.75">
      <c r="K1879" s="1252"/>
    </row>
    <row r="1880" s="391" customFormat="1" ht="15.75">
      <c r="K1880" s="1252"/>
    </row>
    <row r="1881" s="391" customFormat="1" ht="15.75">
      <c r="K1881" s="1252"/>
    </row>
    <row r="1882" s="391" customFormat="1" ht="15.75">
      <c r="K1882" s="1252"/>
    </row>
    <row r="1883" s="391" customFormat="1" ht="15.75">
      <c r="K1883" s="1252"/>
    </row>
    <row r="1884" s="391" customFormat="1" ht="15.75">
      <c r="K1884" s="1252"/>
    </row>
    <row r="1885" s="391" customFormat="1" ht="15.75">
      <c r="K1885" s="1252"/>
    </row>
    <row r="1886" s="391" customFormat="1" ht="15.75">
      <c r="K1886" s="1252"/>
    </row>
    <row r="1887" s="391" customFormat="1" ht="15.75">
      <c r="K1887" s="1252"/>
    </row>
    <row r="1888" s="391" customFormat="1" ht="15.75">
      <c r="K1888" s="1252"/>
    </row>
    <row r="1889" s="391" customFormat="1" ht="15.75">
      <c r="K1889" s="1252"/>
    </row>
    <row r="1890" s="391" customFormat="1" ht="15.75">
      <c r="K1890" s="1252"/>
    </row>
    <row r="1891" s="391" customFormat="1" ht="15.75">
      <c r="K1891" s="1252"/>
    </row>
    <row r="1892" s="391" customFormat="1" ht="15.75">
      <c r="K1892" s="1252"/>
    </row>
    <row r="1893" s="391" customFormat="1" ht="15.75">
      <c r="K1893" s="1252"/>
    </row>
    <row r="1894" s="391" customFormat="1" ht="15.75">
      <c r="K1894" s="1252"/>
    </row>
    <row r="1895" s="391" customFormat="1" ht="15.75">
      <c r="K1895" s="1252"/>
    </row>
    <row r="1896" s="391" customFormat="1" ht="15.75">
      <c r="K1896" s="1252"/>
    </row>
    <row r="1897" s="391" customFormat="1" ht="15.75">
      <c r="K1897" s="1252"/>
    </row>
    <row r="1898" s="391" customFormat="1" ht="15.75">
      <c r="K1898" s="1252"/>
    </row>
    <row r="1899" s="391" customFormat="1" ht="15.75">
      <c r="K1899" s="1252"/>
    </row>
    <row r="1900" s="391" customFormat="1" ht="15.75">
      <c r="K1900" s="1252"/>
    </row>
    <row r="1901" s="391" customFormat="1" ht="15.75">
      <c r="K1901" s="1252"/>
    </row>
    <row r="1902" s="391" customFormat="1" ht="15.75">
      <c r="K1902" s="1252"/>
    </row>
    <row r="1903" s="391" customFormat="1" ht="15.75">
      <c r="K1903" s="1252"/>
    </row>
    <row r="1904" s="391" customFormat="1" ht="15.75">
      <c r="K1904" s="1252"/>
    </row>
    <row r="1905" s="391" customFormat="1" ht="15.75">
      <c r="K1905" s="1252"/>
    </row>
    <row r="1906" s="391" customFormat="1" ht="15.75">
      <c r="K1906" s="1252"/>
    </row>
    <row r="1907" s="391" customFormat="1" ht="15.75">
      <c r="K1907" s="1252"/>
    </row>
    <row r="1908" s="391" customFormat="1" ht="15.75">
      <c r="K1908" s="1252"/>
    </row>
    <row r="1909" s="391" customFormat="1" ht="15.75">
      <c r="K1909" s="1252"/>
    </row>
    <row r="1910" s="391" customFormat="1" ht="15.75">
      <c r="K1910" s="1252"/>
    </row>
    <row r="1911" s="391" customFormat="1" ht="15.75">
      <c r="K1911" s="1252"/>
    </row>
    <row r="1912" s="391" customFormat="1" ht="15.75">
      <c r="K1912" s="1252"/>
    </row>
    <row r="1913" s="391" customFormat="1" ht="15.75">
      <c r="K1913" s="1252"/>
    </row>
    <row r="1914" s="391" customFormat="1" ht="15.75">
      <c r="K1914" s="1252"/>
    </row>
    <row r="1915" s="391" customFormat="1" ht="15.75">
      <c r="K1915" s="1252"/>
    </row>
    <row r="1916" s="391" customFormat="1" ht="15.75">
      <c r="K1916" s="1252"/>
    </row>
    <row r="1917" s="391" customFormat="1" ht="15.75">
      <c r="K1917" s="1252"/>
    </row>
    <row r="1918" s="391" customFormat="1" ht="15.75">
      <c r="K1918" s="1252"/>
    </row>
    <row r="1919" s="391" customFormat="1" ht="15.75">
      <c r="K1919" s="1252"/>
    </row>
    <row r="1920" s="391" customFormat="1" ht="15.75">
      <c r="K1920" s="1252"/>
    </row>
    <row r="1921" s="391" customFormat="1" ht="15.75">
      <c r="K1921" s="1252"/>
    </row>
    <row r="1922" s="391" customFormat="1" ht="15.75">
      <c r="K1922" s="1252"/>
    </row>
    <row r="1923" s="391" customFormat="1" ht="15.75">
      <c r="K1923" s="1252"/>
    </row>
    <row r="1924" s="391" customFormat="1" ht="15.75">
      <c r="K1924" s="1252"/>
    </row>
    <row r="1925" s="391" customFormat="1" ht="15.75">
      <c r="K1925" s="1252"/>
    </row>
    <row r="1926" s="391" customFormat="1" ht="15.75">
      <c r="K1926" s="1252"/>
    </row>
    <row r="1927" s="391" customFormat="1" ht="15.75">
      <c r="K1927" s="1252"/>
    </row>
    <row r="1928" s="391" customFormat="1" ht="15.75">
      <c r="K1928" s="1252"/>
    </row>
    <row r="1929" s="391" customFormat="1" ht="15.75">
      <c r="K1929" s="1252"/>
    </row>
    <row r="1930" s="391" customFormat="1" ht="15.75">
      <c r="K1930" s="1252"/>
    </row>
    <row r="1931" s="391" customFormat="1" ht="15.75">
      <c r="K1931" s="1252"/>
    </row>
    <row r="1932" s="391" customFormat="1" ht="15.75">
      <c r="K1932" s="1252"/>
    </row>
    <row r="1933" s="391" customFormat="1" ht="15.75">
      <c r="K1933" s="1252"/>
    </row>
    <row r="1934" s="391" customFormat="1" ht="15.75">
      <c r="K1934" s="1252"/>
    </row>
    <row r="1935" s="391" customFormat="1" ht="15.75">
      <c r="K1935" s="1252"/>
    </row>
    <row r="1936" s="391" customFormat="1" ht="15.75">
      <c r="K1936" s="1252"/>
    </row>
    <row r="1937" s="391" customFormat="1" ht="15.75">
      <c r="K1937" s="1252"/>
    </row>
    <row r="1938" s="391" customFormat="1" ht="15.75">
      <c r="K1938" s="1252"/>
    </row>
    <row r="1939" s="391" customFormat="1" ht="15.75">
      <c r="K1939" s="1252"/>
    </row>
    <row r="1940" s="391" customFormat="1" ht="15.75">
      <c r="K1940" s="1252"/>
    </row>
    <row r="1941" s="391" customFormat="1" ht="15.75">
      <c r="K1941" s="1252"/>
    </row>
    <row r="1942" s="391" customFormat="1" ht="15.75">
      <c r="K1942" s="1252"/>
    </row>
    <row r="1943" s="391" customFormat="1" ht="15.75">
      <c r="K1943" s="1252"/>
    </row>
    <row r="1944" s="391" customFormat="1" ht="15.75">
      <c r="K1944" s="1252"/>
    </row>
    <row r="1945" s="391" customFormat="1" ht="15.75">
      <c r="K1945" s="1252"/>
    </row>
    <row r="1946" s="391" customFormat="1" ht="15.75">
      <c r="K1946" s="1252"/>
    </row>
    <row r="1947" s="391" customFormat="1" ht="15.75">
      <c r="K1947" s="1252"/>
    </row>
    <row r="1948" s="391" customFormat="1" ht="15.75">
      <c r="K1948" s="1252"/>
    </row>
    <row r="1949" s="391" customFormat="1" ht="15.75">
      <c r="K1949" s="1252"/>
    </row>
    <row r="1950" s="391" customFormat="1" ht="15.75">
      <c r="K1950" s="1252"/>
    </row>
    <row r="1951" s="391" customFormat="1" ht="15.75">
      <c r="K1951" s="1252"/>
    </row>
    <row r="1952" s="391" customFormat="1" ht="15.75">
      <c r="K1952" s="1252"/>
    </row>
    <row r="1953" s="391" customFormat="1" ht="15.75">
      <c r="K1953" s="1252"/>
    </row>
    <row r="1954" s="391" customFormat="1" ht="15.75">
      <c r="K1954" s="1252"/>
    </row>
    <row r="1955" s="391" customFormat="1" ht="15.75">
      <c r="K1955" s="1252"/>
    </row>
    <row r="1956" s="391" customFormat="1" ht="15.75">
      <c r="K1956" s="1252"/>
    </row>
    <row r="1957" s="391" customFormat="1" ht="15.75">
      <c r="K1957" s="1252"/>
    </row>
    <row r="1958" s="391" customFormat="1" ht="15.75">
      <c r="K1958" s="1252"/>
    </row>
    <row r="1959" s="391" customFormat="1" ht="15.75">
      <c r="K1959" s="1252"/>
    </row>
    <row r="1960" s="391" customFormat="1" ht="15.75">
      <c r="K1960" s="1252"/>
    </row>
    <row r="1961" s="391" customFormat="1" ht="15.75">
      <c r="K1961" s="1252"/>
    </row>
    <row r="1962" s="391" customFormat="1" ht="15.75">
      <c r="K1962" s="1252"/>
    </row>
    <row r="1963" s="391" customFormat="1" ht="15.75">
      <c r="K1963" s="1252"/>
    </row>
    <row r="1964" s="391" customFormat="1" ht="15.75">
      <c r="K1964" s="1252"/>
    </row>
    <row r="1965" s="391" customFormat="1" ht="15.75">
      <c r="K1965" s="1252"/>
    </row>
    <row r="1966" s="391" customFormat="1" ht="15.75">
      <c r="K1966" s="1252"/>
    </row>
    <row r="1967" s="391" customFormat="1" ht="15.75">
      <c r="K1967" s="1252"/>
    </row>
    <row r="1968" s="391" customFormat="1" ht="15.75">
      <c r="K1968" s="1252"/>
    </row>
    <row r="1969" s="391" customFormat="1" ht="15.75">
      <c r="K1969" s="1252"/>
    </row>
    <row r="1970" s="391" customFormat="1" ht="15.75">
      <c r="K1970" s="1252"/>
    </row>
    <row r="1971" s="391" customFormat="1" ht="15.75">
      <c r="K1971" s="1252"/>
    </row>
    <row r="1972" s="391" customFormat="1" ht="15.75">
      <c r="K1972" s="1252"/>
    </row>
    <row r="1973" s="391" customFormat="1" ht="15.75">
      <c r="K1973" s="1252"/>
    </row>
    <row r="1974" s="391" customFormat="1" ht="15.75">
      <c r="K1974" s="1252"/>
    </row>
    <row r="1975" s="391" customFormat="1" ht="15.75">
      <c r="K1975" s="1252"/>
    </row>
    <row r="1976" s="391" customFormat="1" ht="15.75">
      <c r="K1976" s="1252"/>
    </row>
    <row r="1977" s="391" customFormat="1" ht="15.75">
      <c r="K1977" s="1252"/>
    </row>
    <row r="1978" s="391" customFormat="1" ht="15.75">
      <c r="K1978" s="1252"/>
    </row>
    <row r="1979" s="391" customFormat="1" ht="15.75">
      <c r="K1979" s="1252"/>
    </row>
    <row r="1980" s="391" customFormat="1" ht="15.75">
      <c r="K1980" s="1252"/>
    </row>
    <row r="1981" s="391" customFormat="1" ht="15.75">
      <c r="K1981" s="1252"/>
    </row>
    <row r="1982" s="391" customFormat="1" ht="15.75">
      <c r="K1982" s="1252"/>
    </row>
    <row r="1983" s="391" customFormat="1" ht="15.75">
      <c r="K1983" s="1252"/>
    </row>
    <row r="1984" s="391" customFormat="1" ht="15.75">
      <c r="K1984" s="1252"/>
    </row>
    <row r="1985" s="391" customFormat="1" ht="15.75">
      <c r="K1985" s="1252"/>
    </row>
    <row r="1986" s="391" customFormat="1" ht="15.75">
      <c r="K1986" s="1252"/>
    </row>
    <row r="1987" s="391" customFormat="1" ht="15.75">
      <c r="K1987" s="1252"/>
    </row>
    <row r="1988" s="391" customFormat="1" ht="15.75">
      <c r="K1988" s="1252"/>
    </row>
    <row r="1989" s="391" customFormat="1" ht="15.75">
      <c r="K1989" s="1252"/>
    </row>
    <row r="1990" s="391" customFormat="1" ht="15.75">
      <c r="K1990" s="1252"/>
    </row>
    <row r="1991" s="391" customFormat="1" ht="15.75">
      <c r="K1991" s="1252"/>
    </row>
    <row r="1992" s="391" customFormat="1" ht="15.75">
      <c r="K1992" s="1252"/>
    </row>
    <row r="1993" s="391" customFormat="1" ht="15.75">
      <c r="K1993" s="1252"/>
    </row>
    <row r="1994" s="391" customFormat="1" ht="15.75">
      <c r="K1994" s="1252"/>
    </row>
    <row r="1995" s="391" customFormat="1" ht="15.75">
      <c r="K1995" s="1252"/>
    </row>
    <row r="1996" s="391" customFormat="1" ht="15.75">
      <c r="K1996" s="1252"/>
    </row>
    <row r="1997" s="391" customFormat="1" ht="15.75">
      <c r="K1997" s="1252"/>
    </row>
    <row r="1998" s="391" customFormat="1" ht="15.75">
      <c r="K1998" s="1252"/>
    </row>
    <row r="1999" s="391" customFormat="1" ht="15.75">
      <c r="K1999" s="1252"/>
    </row>
    <row r="2000" s="391" customFormat="1" ht="15.75">
      <c r="K2000" s="1252"/>
    </row>
    <row r="2001" s="391" customFormat="1" ht="15.75">
      <c r="K2001" s="1252"/>
    </row>
    <row r="2002" s="391" customFormat="1" ht="15.75">
      <c r="K2002" s="1252"/>
    </row>
    <row r="2003" s="391" customFormat="1" ht="15.75">
      <c r="K2003" s="1252"/>
    </row>
    <row r="2004" s="391" customFormat="1" ht="15.75">
      <c r="K2004" s="1252"/>
    </row>
    <row r="2005" s="391" customFormat="1" ht="15.75">
      <c r="K2005" s="1252"/>
    </row>
    <row r="2006" s="391" customFormat="1" ht="15.75">
      <c r="K2006" s="1252"/>
    </row>
    <row r="2007" s="391" customFormat="1" ht="15.75">
      <c r="K2007" s="1252"/>
    </row>
    <row r="2008" s="391" customFormat="1" ht="15.75">
      <c r="K2008" s="1252"/>
    </row>
    <row r="2009" s="391" customFormat="1" ht="15.75">
      <c r="K2009" s="1252"/>
    </row>
    <row r="2010" s="391" customFormat="1" ht="15.75">
      <c r="K2010" s="1252"/>
    </row>
    <row r="2011" s="391" customFormat="1" ht="15.75">
      <c r="K2011" s="1252"/>
    </row>
    <row r="2012" s="391" customFormat="1" ht="15.75">
      <c r="K2012" s="1252"/>
    </row>
    <row r="2013" s="391" customFormat="1" ht="15.75">
      <c r="K2013" s="1252"/>
    </row>
    <row r="2014" s="391" customFormat="1" ht="15.75">
      <c r="K2014" s="1252"/>
    </row>
    <row r="2015" s="391" customFormat="1" ht="15.75">
      <c r="K2015" s="1252"/>
    </row>
    <row r="2016" s="391" customFormat="1" ht="15.75">
      <c r="K2016" s="1252"/>
    </row>
    <row r="2017" s="391" customFormat="1" ht="15.75">
      <c r="K2017" s="1252"/>
    </row>
    <row r="2018" s="391" customFormat="1" ht="15.75">
      <c r="K2018" s="1252"/>
    </row>
    <row r="2019" s="391" customFormat="1" ht="15.75">
      <c r="K2019" s="1252"/>
    </row>
    <row r="2020" s="391" customFormat="1" ht="15.75">
      <c r="K2020" s="1252"/>
    </row>
    <row r="2021" s="391" customFormat="1" ht="15.75">
      <c r="K2021" s="1252"/>
    </row>
    <row r="2022" s="391" customFormat="1" ht="15.75">
      <c r="K2022" s="1252"/>
    </row>
    <row r="2023" s="391" customFormat="1" ht="15.75">
      <c r="K2023" s="1252"/>
    </row>
    <row r="2024" s="391" customFormat="1" ht="15.75">
      <c r="K2024" s="1252"/>
    </row>
    <row r="2025" s="391" customFormat="1" ht="15.75">
      <c r="K2025" s="1252"/>
    </row>
    <row r="2026" s="391" customFormat="1" ht="15.75">
      <c r="K2026" s="1252"/>
    </row>
    <row r="2027" s="391" customFormat="1" ht="15.75">
      <c r="K2027" s="1252"/>
    </row>
    <row r="2028" s="391" customFormat="1" ht="15.75">
      <c r="K2028" s="1252"/>
    </row>
    <row r="2029" s="391" customFormat="1" ht="15.75">
      <c r="K2029" s="1252"/>
    </row>
    <row r="2030" s="391" customFormat="1" ht="15.75">
      <c r="K2030" s="1252"/>
    </row>
    <row r="2031" s="391" customFormat="1" ht="15.75">
      <c r="K2031" s="1252"/>
    </row>
    <row r="2032" s="391" customFormat="1" ht="15.75">
      <c r="K2032" s="1252"/>
    </row>
    <row r="2033" s="391" customFormat="1" ht="15.75">
      <c r="K2033" s="1252"/>
    </row>
    <row r="2034" s="391" customFormat="1" ht="15.75">
      <c r="K2034" s="1252"/>
    </row>
    <row r="2035" s="391" customFormat="1" ht="15.75">
      <c r="K2035" s="1252"/>
    </row>
    <row r="2036" s="391" customFormat="1" ht="15.75">
      <c r="K2036" s="1252"/>
    </row>
    <row r="2037" s="391" customFormat="1" ht="15.75">
      <c r="K2037" s="1252"/>
    </row>
    <row r="2038" s="391" customFormat="1" ht="15.75">
      <c r="K2038" s="1252"/>
    </row>
    <row r="2039" s="391" customFormat="1" ht="15.75">
      <c r="K2039" s="1252"/>
    </row>
    <row r="2040" s="391" customFormat="1" ht="15.75">
      <c r="K2040" s="1252"/>
    </row>
    <row r="2041" s="391" customFormat="1" ht="15.75">
      <c r="K2041" s="1252"/>
    </row>
    <row r="2042" s="391" customFormat="1" ht="15.75">
      <c r="K2042" s="1252"/>
    </row>
    <row r="2043" s="391" customFormat="1" ht="15.75">
      <c r="K2043" s="1252"/>
    </row>
    <row r="2044" s="391" customFormat="1" ht="15.75">
      <c r="K2044" s="1252"/>
    </row>
    <row r="2045" s="391" customFormat="1" ht="15.75">
      <c r="K2045" s="1252"/>
    </row>
    <row r="2046" s="391" customFormat="1" ht="15.75">
      <c r="K2046" s="1252"/>
    </row>
    <row r="2047" s="391" customFormat="1" ht="15.75">
      <c r="K2047" s="1252"/>
    </row>
    <row r="2048" s="391" customFormat="1" ht="15.75">
      <c r="K2048" s="1252"/>
    </row>
    <row r="2049" s="391" customFormat="1" ht="15.75">
      <c r="K2049" s="1252"/>
    </row>
    <row r="2050" s="391" customFormat="1" ht="15.75">
      <c r="K2050" s="1252"/>
    </row>
    <row r="2051" s="391" customFormat="1" ht="15.75">
      <c r="K2051" s="1252"/>
    </row>
    <row r="2052" s="391" customFormat="1" ht="15.75">
      <c r="K2052" s="1252"/>
    </row>
    <row r="2053" s="391" customFormat="1" ht="15.75">
      <c r="K2053" s="1252"/>
    </row>
    <row r="2054" s="391" customFormat="1" ht="15.75">
      <c r="K2054" s="1252"/>
    </row>
    <row r="2055" s="391" customFormat="1" ht="15.75">
      <c r="K2055" s="1252"/>
    </row>
    <row r="2056" s="391" customFormat="1" ht="15.75">
      <c r="K2056" s="1252"/>
    </row>
    <row r="2057" s="391" customFormat="1" ht="15.75">
      <c r="K2057" s="1252"/>
    </row>
    <row r="2058" s="391" customFormat="1" ht="15.75">
      <c r="K2058" s="1252"/>
    </row>
    <row r="2059" s="391" customFormat="1" ht="15.75">
      <c r="K2059" s="1252"/>
    </row>
    <row r="2060" s="391" customFormat="1" ht="15.75">
      <c r="K2060" s="1252"/>
    </row>
    <row r="2061" s="391" customFormat="1" ht="15.75">
      <c r="K2061" s="1252"/>
    </row>
    <row r="2062" s="391" customFormat="1" ht="15.75">
      <c r="K2062" s="1252"/>
    </row>
    <row r="2063" s="391" customFormat="1" ht="15.75">
      <c r="K2063" s="1252"/>
    </row>
    <row r="2064" s="391" customFormat="1" ht="15.75">
      <c r="K2064" s="1252"/>
    </row>
    <row r="2065" s="391" customFormat="1" ht="15.75">
      <c r="K2065" s="1252"/>
    </row>
    <row r="2066" s="391" customFormat="1" ht="15.75">
      <c r="K2066" s="1252"/>
    </row>
    <row r="2067" s="391" customFormat="1" ht="15.75">
      <c r="K2067" s="1252"/>
    </row>
    <row r="2068" s="391" customFormat="1" ht="15.75">
      <c r="K2068" s="1252"/>
    </row>
    <row r="2069" s="391" customFormat="1" ht="15.75">
      <c r="K2069" s="1252"/>
    </row>
    <row r="2070" s="391" customFormat="1" ht="15.75">
      <c r="K2070" s="1252"/>
    </row>
    <row r="2071" s="391" customFormat="1" ht="15.75">
      <c r="K2071" s="1252"/>
    </row>
    <row r="2072" s="391" customFormat="1" ht="15.75">
      <c r="K2072" s="1252"/>
    </row>
    <row r="2073" s="391" customFormat="1" ht="15.75">
      <c r="K2073" s="1252"/>
    </row>
    <row r="2074" s="391" customFormat="1" ht="15.75">
      <c r="K2074" s="1252"/>
    </row>
    <row r="2075" s="391" customFormat="1" ht="15.75">
      <c r="K2075" s="1252"/>
    </row>
    <row r="2076" s="391" customFormat="1" ht="15.75">
      <c r="K2076" s="1252"/>
    </row>
    <row r="2077" s="391" customFormat="1" ht="15.75">
      <c r="K2077" s="1252"/>
    </row>
    <row r="2078" s="391" customFormat="1" ht="15.75">
      <c r="K2078" s="1252"/>
    </row>
    <row r="2079" s="391" customFormat="1" ht="15.75">
      <c r="K2079" s="1252"/>
    </row>
    <row r="2080" s="391" customFormat="1" ht="15.75">
      <c r="K2080" s="1252"/>
    </row>
    <row r="2081" s="391" customFormat="1" ht="15.75">
      <c r="K2081" s="1252"/>
    </row>
    <row r="2082" s="391" customFormat="1" ht="15.75">
      <c r="K2082" s="1252"/>
    </row>
    <row r="2083" s="391" customFormat="1" ht="15.75">
      <c r="K2083" s="1252"/>
    </row>
    <row r="2084" s="391" customFormat="1" ht="15.75">
      <c r="K2084" s="1252"/>
    </row>
    <row r="2085" s="391" customFormat="1" ht="15.75">
      <c r="K2085" s="1252"/>
    </row>
    <row r="2086" s="391" customFormat="1" ht="15.75">
      <c r="K2086" s="1252"/>
    </row>
    <row r="2087" s="391" customFormat="1" ht="15.75">
      <c r="K2087" s="1252"/>
    </row>
    <row r="2088" s="391" customFormat="1" ht="15.75">
      <c r="K2088" s="1252"/>
    </row>
    <row r="2089" s="391" customFormat="1" ht="15.75">
      <c r="K2089" s="1252"/>
    </row>
    <row r="2090" s="391" customFormat="1" ht="15.75">
      <c r="K2090" s="1252"/>
    </row>
    <row r="2091" s="391" customFormat="1" ht="15.75">
      <c r="K2091" s="1252"/>
    </row>
    <row r="2092" s="391" customFormat="1" ht="15.75">
      <c r="K2092" s="1252"/>
    </row>
    <row r="2093" s="391" customFormat="1" ht="15.75">
      <c r="K2093" s="1252"/>
    </row>
    <row r="2094" s="391" customFormat="1" ht="15.75">
      <c r="K2094" s="1252"/>
    </row>
    <row r="2095" s="391" customFormat="1" ht="15.75">
      <c r="K2095" s="1252"/>
    </row>
    <row r="2096" s="391" customFormat="1" ht="15.75">
      <c r="K2096" s="1252"/>
    </row>
    <row r="2097" s="391" customFormat="1" ht="15.75">
      <c r="K2097" s="1252"/>
    </row>
    <row r="2098" s="391" customFormat="1" ht="15.75">
      <c r="K2098" s="1252"/>
    </row>
    <row r="2099" s="391" customFormat="1" ht="15.75">
      <c r="K2099" s="1252"/>
    </row>
    <row r="2100" s="391" customFormat="1" ht="15.75">
      <c r="K2100" s="1252"/>
    </row>
    <row r="2101" s="391" customFormat="1" ht="15.75">
      <c r="K2101" s="1252"/>
    </row>
    <row r="2102" s="391" customFormat="1" ht="15.75">
      <c r="K2102" s="1252"/>
    </row>
    <row r="2103" s="391" customFormat="1" ht="15.75">
      <c r="K2103" s="1252"/>
    </row>
    <row r="2104" s="391" customFormat="1" ht="15.75">
      <c r="K2104" s="1252"/>
    </row>
    <row r="2105" s="391" customFormat="1" ht="15.75">
      <c r="K2105" s="1252"/>
    </row>
    <row r="2106" s="391" customFormat="1" ht="15.75">
      <c r="K2106" s="1252"/>
    </row>
    <row r="2107" s="391" customFormat="1" ht="15.75">
      <c r="K2107" s="1252"/>
    </row>
    <row r="2108" s="391" customFormat="1" ht="15.75">
      <c r="K2108" s="1252"/>
    </row>
    <row r="2109" s="391" customFormat="1" ht="15.75">
      <c r="K2109" s="1252"/>
    </row>
    <row r="2110" s="391" customFormat="1" ht="15.75">
      <c r="K2110" s="1252"/>
    </row>
    <row r="2111" s="391" customFormat="1" ht="15.75">
      <c r="K2111" s="1252"/>
    </row>
    <row r="2112" s="391" customFormat="1" ht="15.75">
      <c r="K2112" s="1252"/>
    </row>
    <row r="2113" s="391" customFormat="1" ht="15.75">
      <c r="K2113" s="1252"/>
    </row>
    <row r="2114" s="391" customFormat="1" ht="15.75">
      <c r="K2114" s="1252"/>
    </row>
    <row r="2115" s="391" customFormat="1" ht="15.75">
      <c r="K2115" s="1252"/>
    </row>
    <row r="2116" s="391" customFormat="1" ht="15.75">
      <c r="K2116" s="1252"/>
    </row>
    <row r="2117" s="391" customFormat="1" ht="15.75">
      <c r="K2117" s="1252"/>
    </row>
    <row r="2118" s="391" customFormat="1" ht="15.75">
      <c r="K2118" s="1252"/>
    </row>
    <row r="2119" s="391" customFormat="1" ht="15.75">
      <c r="K2119" s="1252"/>
    </row>
    <row r="2120" s="391" customFormat="1" ht="15.75">
      <c r="K2120" s="1252"/>
    </row>
    <row r="2121" s="391" customFormat="1" ht="15.75">
      <c r="K2121" s="1252"/>
    </row>
    <row r="2122" s="391" customFormat="1" ht="15.75">
      <c r="K2122" s="1252"/>
    </row>
    <row r="2123" s="391" customFormat="1" ht="15.75">
      <c r="K2123" s="1252"/>
    </row>
    <row r="2124" s="391" customFormat="1" ht="15.75">
      <c r="K2124" s="1252"/>
    </row>
    <row r="2125" s="391" customFormat="1" ht="15.75">
      <c r="K2125" s="1252"/>
    </row>
    <row r="2126" s="391" customFormat="1" ht="15.75">
      <c r="K2126" s="1252"/>
    </row>
    <row r="2127" s="391" customFormat="1" ht="15.75">
      <c r="K2127" s="1252"/>
    </row>
    <row r="2128" s="391" customFormat="1" ht="15.75">
      <c r="K2128" s="1252"/>
    </row>
    <row r="2129" s="391" customFormat="1" ht="15.75">
      <c r="K2129" s="1252"/>
    </row>
    <row r="2130" s="391" customFormat="1" ht="15.75">
      <c r="K2130" s="1252"/>
    </row>
    <row r="2131" s="391" customFormat="1" ht="15.75">
      <c r="K2131" s="1252"/>
    </row>
    <row r="2132" s="391" customFormat="1" ht="15.75">
      <c r="K2132" s="1252"/>
    </row>
    <row r="2133" s="391" customFormat="1" ht="15.75">
      <c r="K2133" s="1252"/>
    </row>
    <row r="2134" s="391" customFormat="1" ht="15.75">
      <c r="K2134" s="1252"/>
    </row>
    <row r="2135" s="391" customFormat="1" ht="15.75">
      <c r="K2135" s="1252"/>
    </row>
    <row r="2136" s="391" customFormat="1" ht="15.75">
      <c r="K2136" s="1252"/>
    </row>
    <row r="2137" s="391" customFormat="1" ht="15.75">
      <c r="K2137" s="1252"/>
    </row>
    <row r="2138" s="391" customFormat="1" ht="15.75">
      <c r="K2138" s="1252"/>
    </row>
    <row r="2139" s="391" customFormat="1" ht="15.75">
      <c r="K2139" s="1252"/>
    </row>
    <row r="2140" s="391" customFormat="1" ht="15.75">
      <c r="K2140" s="1252"/>
    </row>
    <row r="2141" s="391" customFormat="1" ht="15.75">
      <c r="K2141" s="1252"/>
    </row>
    <row r="2142" s="391" customFormat="1" ht="15.75">
      <c r="K2142" s="1252"/>
    </row>
    <row r="2143" s="391" customFormat="1" ht="15.75">
      <c r="K2143" s="1252"/>
    </row>
    <row r="2144" s="391" customFormat="1" ht="15.75">
      <c r="K2144" s="1252"/>
    </row>
    <row r="2145" s="391" customFormat="1" ht="15.75">
      <c r="K2145" s="1252"/>
    </row>
    <row r="2146" s="391" customFormat="1" ht="15.75">
      <c r="K2146" s="1252"/>
    </row>
    <row r="2147" s="391" customFormat="1" ht="15.75">
      <c r="K2147" s="1252"/>
    </row>
    <row r="2148" s="391" customFormat="1" ht="15.75">
      <c r="K2148" s="1252"/>
    </row>
    <row r="2149" s="391" customFormat="1" ht="15.75">
      <c r="K2149" s="1252"/>
    </row>
    <row r="2150" s="391" customFormat="1" ht="15.75">
      <c r="K2150" s="1252"/>
    </row>
    <row r="2151" s="391" customFormat="1" ht="15.75">
      <c r="K2151" s="1252"/>
    </row>
    <row r="2152" s="391" customFormat="1" ht="15.75">
      <c r="K2152" s="1252"/>
    </row>
    <row r="2153" s="391" customFormat="1" ht="15.75">
      <c r="K2153" s="1252"/>
    </row>
    <row r="2154" s="391" customFormat="1" ht="15.75">
      <c r="K2154" s="1252"/>
    </row>
    <row r="2155" s="391" customFormat="1" ht="15.75">
      <c r="K2155" s="1252"/>
    </row>
    <row r="2156" s="391" customFormat="1" ht="15.75">
      <c r="K2156" s="1252"/>
    </row>
    <row r="2157" s="391" customFormat="1" ht="15.75">
      <c r="K2157" s="1252"/>
    </row>
    <row r="2158" s="391" customFormat="1" ht="15.75">
      <c r="K2158" s="1252"/>
    </row>
    <row r="2159" s="391" customFormat="1" ht="15.75">
      <c r="K2159" s="1252"/>
    </row>
    <row r="2160" s="391" customFormat="1" ht="15.75">
      <c r="K2160" s="1252"/>
    </row>
    <row r="2161" s="391" customFormat="1" ht="15.75">
      <c r="K2161" s="1252"/>
    </row>
    <row r="2162" s="391" customFormat="1" ht="15.75">
      <c r="K2162" s="1252"/>
    </row>
    <row r="2163" s="391" customFormat="1" ht="15.75">
      <c r="K2163" s="1252"/>
    </row>
    <row r="2164" s="391" customFormat="1" ht="15.75">
      <c r="K2164" s="1252"/>
    </row>
    <row r="2165" s="391" customFormat="1" ht="15.75">
      <c r="K2165" s="1252"/>
    </row>
    <row r="2166" s="391" customFormat="1" ht="15.75">
      <c r="K2166" s="1252"/>
    </row>
    <row r="2167" s="391" customFormat="1" ht="15.75">
      <c r="K2167" s="1252"/>
    </row>
    <row r="2168" s="391" customFormat="1" ht="15.75">
      <c r="K2168" s="1252"/>
    </row>
    <row r="2169" s="391" customFormat="1" ht="15.75">
      <c r="K2169" s="1252"/>
    </row>
    <row r="2170" s="391" customFormat="1" ht="15.75">
      <c r="K2170" s="1252"/>
    </row>
    <row r="2171" s="391" customFormat="1" ht="15.75">
      <c r="K2171" s="1252"/>
    </row>
    <row r="2172" s="391" customFormat="1" ht="15.75">
      <c r="K2172" s="1252"/>
    </row>
    <row r="2173" s="391" customFormat="1" ht="15.75">
      <c r="K2173" s="1252"/>
    </row>
    <row r="2174" s="391" customFormat="1" ht="15.75">
      <c r="K2174" s="1252"/>
    </row>
    <row r="2175" s="391" customFormat="1" ht="15.75">
      <c r="K2175" s="1252"/>
    </row>
    <row r="2176" s="391" customFormat="1" ht="15.75">
      <c r="K2176" s="1252"/>
    </row>
    <row r="2177" s="391" customFormat="1" ht="15.75">
      <c r="K2177" s="1252"/>
    </row>
    <row r="2178" s="391" customFormat="1" ht="15.75">
      <c r="K2178" s="1252"/>
    </row>
    <row r="2179" s="391" customFormat="1" ht="15.75">
      <c r="K2179" s="1252"/>
    </row>
    <row r="2180" s="391" customFormat="1" ht="15.75">
      <c r="K2180" s="1252"/>
    </row>
    <row r="2181" s="391" customFormat="1" ht="15.75">
      <c r="K2181" s="1252"/>
    </row>
    <row r="2182" s="391" customFormat="1" ht="15.75">
      <c r="K2182" s="1252"/>
    </row>
    <row r="2183" s="391" customFormat="1" ht="15.75">
      <c r="K2183" s="1252"/>
    </row>
    <row r="2184" s="391" customFormat="1" ht="15.75">
      <c r="K2184" s="1252"/>
    </row>
    <row r="2185" s="391" customFormat="1" ht="15.75">
      <c r="K2185" s="1252"/>
    </row>
    <row r="2186" s="391" customFormat="1" ht="15.75">
      <c r="K2186" s="1252"/>
    </row>
    <row r="2187" s="391" customFormat="1" ht="15.75">
      <c r="K2187" s="1252"/>
    </row>
    <row r="2188" s="391" customFormat="1" ht="15.75">
      <c r="K2188" s="1252"/>
    </row>
    <row r="2189" s="391" customFormat="1" ht="15.75">
      <c r="K2189" s="1252"/>
    </row>
    <row r="2190" s="391" customFormat="1" ht="15.75">
      <c r="K2190" s="1252"/>
    </row>
    <row r="2191" s="391" customFormat="1" ht="15.75">
      <c r="K2191" s="1252"/>
    </row>
    <row r="2192" s="391" customFormat="1" ht="15.75">
      <c r="K2192" s="1252"/>
    </row>
    <row r="2193" s="391" customFormat="1" ht="15.75">
      <c r="K2193" s="1252"/>
    </row>
    <row r="2194" s="391" customFormat="1" ht="15.75">
      <c r="K2194" s="1252"/>
    </row>
    <row r="2195" s="391" customFormat="1" ht="15.75">
      <c r="K2195" s="1252"/>
    </row>
    <row r="2196" s="391" customFormat="1" ht="15.75">
      <c r="K2196" s="1252"/>
    </row>
    <row r="2197" s="391" customFormat="1" ht="15.75">
      <c r="K2197" s="1252"/>
    </row>
    <row r="2198" s="391" customFormat="1" ht="15.75">
      <c r="K2198" s="1252"/>
    </row>
    <row r="2199" s="391" customFormat="1" ht="15.75">
      <c r="K2199" s="1252"/>
    </row>
    <row r="2200" s="391" customFormat="1" ht="15.75">
      <c r="K2200" s="1252"/>
    </row>
    <row r="2201" s="391" customFormat="1" ht="15.75">
      <c r="K2201" s="1252"/>
    </row>
    <row r="2202" s="391" customFormat="1" ht="15.75">
      <c r="K2202" s="1252"/>
    </row>
    <row r="2203" s="391" customFormat="1" ht="15.75">
      <c r="K2203" s="1252"/>
    </row>
    <row r="2204" s="391" customFormat="1" ht="15.75">
      <c r="K2204" s="1252"/>
    </row>
    <row r="2205" s="391" customFormat="1" ht="15.75">
      <c r="K2205" s="1252"/>
    </row>
    <row r="2206" s="391" customFormat="1" ht="15.75">
      <c r="K2206" s="1252"/>
    </row>
    <row r="2207" s="391" customFormat="1" ht="15.75">
      <c r="K2207" s="1252"/>
    </row>
    <row r="2208" s="391" customFormat="1" ht="15.75">
      <c r="K2208" s="1252"/>
    </row>
    <row r="2209" s="391" customFormat="1" ht="15.75">
      <c r="K2209" s="1252"/>
    </row>
    <row r="2210" s="391" customFormat="1" ht="15.75">
      <c r="K2210" s="1252"/>
    </row>
    <row r="2211" s="391" customFormat="1" ht="15.75">
      <c r="K2211" s="1252"/>
    </row>
    <row r="2212" s="391" customFormat="1" ht="15.75">
      <c r="K2212" s="1252"/>
    </row>
    <row r="2213" s="391" customFormat="1" ht="15.75">
      <c r="K2213" s="1252"/>
    </row>
    <row r="2214" s="391" customFormat="1" ht="15.75">
      <c r="K2214" s="1252"/>
    </row>
    <row r="2215" s="391" customFormat="1" ht="15.75">
      <c r="K2215" s="1252"/>
    </row>
    <row r="2216" s="391" customFormat="1" ht="15.75">
      <c r="K2216" s="1252"/>
    </row>
    <row r="2217" s="391" customFormat="1" ht="15.75">
      <c r="K2217" s="1252"/>
    </row>
    <row r="2218" s="391" customFormat="1" ht="15.75">
      <c r="K2218" s="1252"/>
    </row>
    <row r="2219" s="391" customFormat="1" ht="15.75">
      <c r="K2219" s="1252"/>
    </row>
    <row r="2220" s="391" customFormat="1" ht="15.75">
      <c r="K2220" s="1252"/>
    </row>
    <row r="2221" s="391" customFormat="1" ht="15.75">
      <c r="K2221" s="1252"/>
    </row>
    <row r="2222" s="391" customFormat="1" ht="15.75">
      <c r="K2222" s="1252"/>
    </row>
    <row r="2223" s="391" customFormat="1" ht="15.75">
      <c r="K2223" s="1252"/>
    </row>
    <row r="2224" s="391" customFormat="1" ht="15.75">
      <c r="K2224" s="1252"/>
    </row>
    <row r="2225" s="391" customFormat="1" ht="15.75">
      <c r="K2225" s="1252"/>
    </row>
    <row r="2226" s="391" customFormat="1" ht="15.75">
      <c r="K2226" s="1252"/>
    </row>
    <row r="2227" s="391" customFormat="1" ht="15.75">
      <c r="K2227" s="1252"/>
    </row>
    <row r="2228" s="391" customFormat="1" ht="15.75">
      <c r="K2228" s="1252"/>
    </row>
    <row r="2229" s="391" customFormat="1" ht="15.75">
      <c r="K2229" s="1252"/>
    </row>
    <row r="2230" s="391" customFormat="1" ht="15.75">
      <c r="K2230" s="1252"/>
    </row>
    <row r="2231" s="391" customFormat="1" ht="15.75">
      <c r="K2231" s="1252"/>
    </row>
    <row r="2232" s="391" customFormat="1" ht="15.75">
      <c r="K2232" s="1252"/>
    </row>
    <row r="2233" s="391" customFormat="1" ht="15.75">
      <c r="K2233" s="1252"/>
    </row>
    <row r="2234" s="391" customFormat="1" ht="15.75">
      <c r="K2234" s="1252"/>
    </row>
    <row r="2235" s="391" customFormat="1" ht="15.75">
      <c r="K2235" s="1252"/>
    </row>
    <row r="2236" s="391" customFormat="1" ht="15.75">
      <c r="K2236" s="1252"/>
    </row>
    <row r="2237" s="391" customFormat="1" ht="15.75">
      <c r="K2237" s="1252"/>
    </row>
    <row r="2238" s="391" customFormat="1" ht="15.75">
      <c r="K2238" s="1252"/>
    </row>
    <row r="2239" s="391" customFormat="1" ht="15.75">
      <c r="K2239" s="1252"/>
    </row>
    <row r="2240" s="391" customFormat="1" ht="15.75">
      <c r="K2240" s="1252"/>
    </row>
    <row r="2241" s="391" customFormat="1" ht="15.75">
      <c r="K2241" s="1252"/>
    </row>
    <row r="2242" s="391" customFormat="1" ht="15.75">
      <c r="K2242" s="1252"/>
    </row>
    <row r="2243" s="391" customFormat="1" ht="15.75">
      <c r="K2243" s="1252"/>
    </row>
    <row r="2244" s="391" customFormat="1" ht="15.75">
      <c r="K2244" s="1252"/>
    </row>
    <row r="2245" s="391" customFormat="1" ht="15.75">
      <c r="K2245" s="1252"/>
    </row>
    <row r="2246" s="391" customFormat="1" ht="15.75">
      <c r="K2246" s="1252"/>
    </row>
    <row r="2247" s="391" customFormat="1" ht="15.75">
      <c r="K2247" s="1252"/>
    </row>
    <row r="2248" s="391" customFormat="1" ht="15.75">
      <c r="K2248" s="1252"/>
    </row>
    <row r="2249" s="391" customFormat="1" ht="15.75">
      <c r="K2249" s="1252"/>
    </row>
    <row r="2250" s="391" customFormat="1" ht="15.75">
      <c r="K2250" s="1252"/>
    </row>
    <row r="2251" s="391" customFormat="1" ht="15.75">
      <c r="K2251" s="1252"/>
    </row>
    <row r="2252" s="391" customFormat="1" ht="15.75">
      <c r="K2252" s="1252"/>
    </row>
    <row r="2253" s="391" customFormat="1" ht="15.75">
      <c r="K2253" s="1252"/>
    </row>
    <row r="2254" s="391" customFormat="1" ht="15.75">
      <c r="K2254" s="1252"/>
    </row>
    <row r="2255" s="391" customFormat="1" ht="15.75">
      <c r="K2255" s="1252"/>
    </row>
    <row r="2256" s="391" customFormat="1" ht="15.75">
      <c r="K2256" s="1252"/>
    </row>
    <row r="2257" s="391" customFormat="1" ht="15.75">
      <c r="K2257" s="1252"/>
    </row>
    <row r="2258" s="391" customFormat="1" ht="15.75">
      <c r="K2258" s="1252"/>
    </row>
    <row r="2259" s="391" customFormat="1" ht="15.75">
      <c r="K2259" s="1252"/>
    </row>
    <row r="2260" s="391" customFormat="1" ht="15.75">
      <c r="K2260" s="1252"/>
    </row>
    <row r="2261" s="391" customFormat="1" ht="15.75">
      <c r="K2261" s="1252"/>
    </row>
    <row r="2262" s="391" customFormat="1" ht="15.75">
      <c r="K2262" s="1252"/>
    </row>
    <row r="2263" s="391" customFormat="1" ht="15.75">
      <c r="K2263" s="1252"/>
    </row>
    <row r="2264" s="391" customFormat="1" ht="15.75">
      <c r="K2264" s="1252"/>
    </row>
    <row r="2265" s="391" customFormat="1" ht="15.75">
      <c r="K2265" s="1252"/>
    </row>
    <row r="2266" s="391" customFormat="1" ht="15.75">
      <c r="K2266" s="1252"/>
    </row>
    <row r="2267" s="391" customFormat="1" ht="15.75">
      <c r="K2267" s="1252"/>
    </row>
    <row r="2268" s="391" customFormat="1" ht="15.75">
      <c r="K2268" s="1252"/>
    </row>
    <row r="2269" s="391" customFormat="1" ht="15.75">
      <c r="K2269" s="1252"/>
    </row>
    <row r="2270" s="391" customFormat="1" ht="15.75">
      <c r="K2270" s="1252"/>
    </row>
    <row r="2271" s="391" customFormat="1" ht="15.75">
      <c r="K2271" s="1252"/>
    </row>
    <row r="2272" s="391" customFormat="1" ht="15.75">
      <c r="K2272" s="1252"/>
    </row>
    <row r="2273" s="391" customFormat="1" ht="15.75">
      <c r="K2273" s="1252"/>
    </row>
    <row r="2274" s="391" customFormat="1" ht="15.75">
      <c r="K2274" s="1252"/>
    </row>
    <row r="2275" s="391" customFormat="1" ht="15.75">
      <c r="K2275" s="1252"/>
    </row>
    <row r="2276" s="391" customFormat="1" ht="15.75">
      <c r="K2276" s="1252"/>
    </row>
    <row r="2277" s="391" customFormat="1" ht="15.75">
      <c r="K2277" s="1252"/>
    </row>
    <row r="2278" s="391" customFormat="1" ht="15.75">
      <c r="K2278" s="1252"/>
    </row>
    <row r="2279" s="391" customFormat="1" ht="15.75">
      <c r="K2279" s="1252"/>
    </row>
    <row r="2280" s="391" customFormat="1" ht="15.75">
      <c r="K2280" s="1252"/>
    </row>
    <row r="2281" s="391" customFormat="1" ht="15.75">
      <c r="K2281" s="1252"/>
    </row>
    <row r="2282" s="391" customFormat="1" ht="15.75">
      <c r="K2282" s="1252"/>
    </row>
    <row r="2283" s="391" customFormat="1" ht="15.75">
      <c r="K2283" s="1252"/>
    </row>
    <row r="2284" s="391" customFormat="1" ht="15.75">
      <c r="K2284" s="1252"/>
    </row>
    <row r="2285" s="391" customFormat="1" ht="15.75">
      <c r="K2285" s="1252"/>
    </row>
    <row r="2286" s="391" customFormat="1" ht="15.75">
      <c r="K2286" s="1252"/>
    </row>
    <row r="2287" s="391" customFormat="1" ht="15.75">
      <c r="K2287" s="1252"/>
    </row>
    <row r="2288" s="391" customFormat="1" ht="15.75">
      <c r="K2288" s="1252"/>
    </row>
    <row r="2289" s="391" customFormat="1" ht="15.75">
      <c r="K2289" s="1252"/>
    </row>
    <row r="2290" s="391" customFormat="1" ht="15.75">
      <c r="K2290" s="1252"/>
    </row>
    <row r="2291" s="391" customFormat="1" ht="15.75">
      <c r="K2291" s="1252"/>
    </row>
    <row r="2292" s="391" customFormat="1" ht="15.75">
      <c r="K2292" s="1252"/>
    </row>
    <row r="2293" s="391" customFormat="1" ht="15.75">
      <c r="K2293" s="1252"/>
    </row>
    <row r="2294" s="391" customFormat="1" ht="15.75">
      <c r="K2294" s="1252"/>
    </row>
    <row r="2295" s="391" customFormat="1" ht="15.75">
      <c r="K2295" s="1252"/>
    </row>
    <row r="2296" s="391" customFormat="1" ht="15.75">
      <c r="K2296" s="1252"/>
    </row>
    <row r="2297" s="391" customFormat="1" ht="15.75">
      <c r="K2297" s="1252"/>
    </row>
    <row r="2298" s="391" customFormat="1" ht="15.75">
      <c r="K2298" s="1252"/>
    </row>
    <row r="2299" s="391" customFormat="1" ht="15.75">
      <c r="K2299" s="1252"/>
    </row>
    <row r="2300" s="391" customFormat="1" ht="15.75">
      <c r="K2300" s="1252"/>
    </row>
    <row r="2301" s="391" customFormat="1" ht="15.75">
      <c r="K2301" s="1252"/>
    </row>
    <row r="2302" s="391" customFormat="1" ht="15.75">
      <c r="K2302" s="1252"/>
    </row>
    <row r="2303" s="391" customFormat="1" ht="15.75">
      <c r="K2303" s="1252"/>
    </row>
    <row r="2304" s="391" customFormat="1" ht="15.75">
      <c r="K2304" s="1252"/>
    </row>
    <row r="2305" s="391" customFormat="1" ht="15.75">
      <c r="K2305" s="1252"/>
    </row>
    <row r="2306" s="391" customFormat="1" ht="15.75">
      <c r="K2306" s="1252"/>
    </row>
    <row r="2307" s="391" customFormat="1" ht="15.75">
      <c r="K2307" s="1252"/>
    </row>
    <row r="2308" s="391" customFormat="1" ht="15.75">
      <c r="K2308" s="1252"/>
    </row>
    <row r="2309" s="391" customFormat="1" ht="15.75">
      <c r="K2309" s="1252"/>
    </row>
    <row r="2310" s="391" customFormat="1" ht="15.75">
      <c r="K2310" s="1252"/>
    </row>
    <row r="2311" s="391" customFormat="1" ht="15.75">
      <c r="K2311" s="1252"/>
    </row>
    <row r="2312" s="391" customFormat="1" ht="15.75">
      <c r="K2312" s="1252"/>
    </row>
    <row r="2313" s="391" customFormat="1" ht="15.75">
      <c r="K2313" s="1252"/>
    </row>
    <row r="2314" s="391" customFormat="1" ht="15.75">
      <c r="K2314" s="1252"/>
    </row>
    <row r="2315" s="391" customFormat="1" ht="15.75">
      <c r="K2315" s="1252"/>
    </row>
    <row r="2316" s="391" customFormat="1" ht="15.75">
      <c r="K2316" s="1252"/>
    </row>
    <row r="2317" s="391" customFormat="1" ht="15.75">
      <c r="K2317" s="1252"/>
    </row>
    <row r="2318" s="391" customFormat="1" ht="15.75">
      <c r="K2318" s="1252"/>
    </row>
    <row r="2319" s="391" customFormat="1" ht="15.75">
      <c r="K2319" s="1252"/>
    </row>
    <row r="2320" s="391" customFormat="1" ht="15.75">
      <c r="K2320" s="1252"/>
    </row>
    <row r="2321" s="391" customFormat="1" ht="15.75">
      <c r="K2321" s="1252"/>
    </row>
    <row r="2322" s="391" customFormat="1" ht="15.75">
      <c r="K2322" s="1252"/>
    </row>
    <row r="2323" s="391" customFormat="1" ht="15.75">
      <c r="K2323" s="1252"/>
    </row>
    <row r="2324" s="391" customFormat="1" ht="15.75">
      <c r="K2324" s="1252"/>
    </row>
    <row r="2325" s="391" customFormat="1" ht="15.75">
      <c r="K2325" s="1252"/>
    </row>
    <row r="2326" s="391" customFormat="1" ht="15.75">
      <c r="K2326" s="1252"/>
    </row>
    <row r="2327" s="391" customFormat="1" ht="15.75">
      <c r="K2327" s="1252"/>
    </row>
    <row r="2328" s="391" customFormat="1" ht="15.75">
      <c r="K2328" s="1252"/>
    </row>
    <row r="2329" s="391" customFormat="1" ht="15.75">
      <c r="K2329" s="1252"/>
    </row>
    <row r="2330" s="391" customFormat="1" ht="15.75">
      <c r="K2330" s="1252"/>
    </row>
    <row r="2331" s="391" customFormat="1" ht="15.75">
      <c r="K2331" s="1252"/>
    </row>
    <row r="2332" s="391" customFormat="1" ht="15.75">
      <c r="K2332" s="1252"/>
    </row>
    <row r="2333" s="391" customFormat="1" ht="15.75">
      <c r="K2333" s="1252"/>
    </row>
    <row r="2334" s="391" customFormat="1" ht="15.75">
      <c r="K2334" s="1252"/>
    </row>
    <row r="2335" s="391" customFormat="1" ht="15.75">
      <c r="K2335" s="1252"/>
    </row>
    <row r="2336" s="391" customFormat="1" ht="15.75">
      <c r="K2336" s="1252"/>
    </row>
    <row r="2337" s="391" customFormat="1" ht="15.75">
      <c r="K2337" s="1252"/>
    </row>
    <row r="2338" s="391" customFormat="1" ht="15.75">
      <c r="K2338" s="1252"/>
    </row>
    <row r="2339" s="391" customFormat="1" ht="15.75">
      <c r="K2339" s="1252"/>
    </row>
    <row r="2340" s="391" customFormat="1" ht="15.75">
      <c r="K2340" s="1252"/>
    </row>
    <row r="2341" s="391" customFormat="1" ht="15.75">
      <c r="K2341" s="1252"/>
    </row>
    <row r="2342" s="391" customFormat="1" ht="15.75">
      <c r="K2342" s="1252"/>
    </row>
    <row r="2343" s="391" customFormat="1" ht="15.75">
      <c r="K2343" s="1252"/>
    </row>
    <row r="2344" s="391" customFormat="1" ht="15.75">
      <c r="K2344" s="1252"/>
    </row>
    <row r="2345" s="391" customFormat="1" ht="15.75">
      <c r="K2345" s="1252"/>
    </row>
    <row r="2346" s="391" customFormat="1" ht="15.75">
      <c r="K2346" s="1252"/>
    </row>
    <row r="2347" s="391" customFormat="1" ht="15.75">
      <c r="K2347" s="1252"/>
    </row>
    <row r="2348" s="391" customFormat="1" ht="15.75">
      <c r="K2348" s="1252"/>
    </row>
    <row r="2349" s="391" customFormat="1" ht="15.75">
      <c r="K2349" s="1252"/>
    </row>
    <row r="2350" s="391" customFormat="1" ht="15.75">
      <c r="K2350" s="1252"/>
    </row>
    <row r="2351" s="391" customFormat="1" ht="15.75">
      <c r="K2351" s="1252"/>
    </row>
    <row r="2352" s="391" customFormat="1" ht="15.75">
      <c r="K2352" s="1252"/>
    </row>
    <row r="2353" s="391" customFormat="1" ht="15.75">
      <c r="K2353" s="1252"/>
    </row>
    <row r="2354" s="391" customFormat="1" ht="15.75">
      <c r="K2354" s="1252"/>
    </row>
    <row r="2355" s="391" customFormat="1" ht="15.75">
      <c r="K2355" s="1252"/>
    </row>
    <row r="2356" s="391" customFormat="1" ht="15.75">
      <c r="K2356" s="1252"/>
    </row>
    <row r="2357" s="391" customFormat="1" ht="15.75">
      <c r="K2357" s="1252"/>
    </row>
    <row r="2358" s="391" customFormat="1" ht="15.75">
      <c r="K2358" s="1252"/>
    </row>
    <row r="2359" s="391" customFormat="1" ht="15.75">
      <c r="K2359" s="1252"/>
    </row>
    <row r="2360" s="391" customFormat="1" ht="15.75">
      <c r="K2360" s="1252"/>
    </row>
    <row r="2361" s="391" customFormat="1" ht="15.75">
      <c r="K2361" s="1252"/>
    </row>
    <row r="2362" s="391" customFormat="1" ht="15.75">
      <c r="K2362" s="1252"/>
    </row>
    <row r="2363" s="391" customFormat="1" ht="15.75">
      <c r="K2363" s="1252"/>
    </row>
    <row r="2364" s="391" customFormat="1" ht="15.75">
      <c r="K2364" s="1252"/>
    </row>
    <row r="2365" s="391" customFormat="1" ht="15.75">
      <c r="K2365" s="1252"/>
    </row>
    <row r="2366" s="391" customFormat="1" ht="15.75">
      <c r="K2366" s="1252"/>
    </row>
    <row r="2367" s="391" customFormat="1" ht="15.75">
      <c r="K2367" s="1252"/>
    </row>
    <row r="2368" s="391" customFormat="1" ht="15.75">
      <c r="K2368" s="1252"/>
    </row>
    <row r="2369" s="391" customFormat="1" ht="15.75">
      <c r="K2369" s="1252"/>
    </row>
    <row r="2370" s="391" customFormat="1" ht="15.75">
      <c r="K2370" s="1252"/>
    </row>
    <row r="2371" s="391" customFormat="1" ht="15.75">
      <c r="K2371" s="1252"/>
    </row>
    <row r="2372" s="391" customFormat="1" ht="15.75">
      <c r="K2372" s="1252"/>
    </row>
    <row r="2373" s="391" customFormat="1" ht="15.75">
      <c r="K2373" s="1252"/>
    </row>
    <row r="2374" s="391" customFormat="1" ht="15.75">
      <c r="K2374" s="1252"/>
    </row>
    <row r="2375" s="391" customFormat="1" ht="15.75">
      <c r="K2375" s="1252"/>
    </row>
    <row r="2376" s="391" customFormat="1" ht="15.75">
      <c r="K2376" s="1252"/>
    </row>
    <row r="2377" s="391" customFormat="1" ht="15.75">
      <c r="K2377" s="1252"/>
    </row>
    <row r="2378" s="391" customFormat="1" ht="15.75">
      <c r="K2378" s="1252"/>
    </row>
    <row r="2379" s="391" customFormat="1" ht="15.75">
      <c r="K2379" s="1252"/>
    </row>
    <row r="2380" s="391" customFormat="1" ht="15.75">
      <c r="K2380" s="1252"/>
    </row>
    <row r="2381" s="391" customFormat="1" ht="15.75">
      <c r="K2381" s="1252"/>
    </row>
    <row r="2382" s="391" customFormat="1" ht="15.75">
      <c r="K2382" s="1252"/>
    </row>
    <row r="2383" s="391" customFormat="1" ht="15.75">
      <c r="K2383" s="1252"/>
    </row>
    <row r="2384" s="391" customFormat="1" ht="15.75">
      <c r="K2384" s="1252"/>
    </row>
    <row r="2385" s="391" customFormat="1" ht="15.75">
      <c r="K2385" s="1252"/>
    </row>
    <row r="2386" s="391" customFormat="1" ht="15.75">
      <c r="K2386" s="1252"/>
    </row>
    <row r="2387" s="391" customFormat="1" ht="15.75">
      <c r="K2387" s="1252"/>
    </row>
    <row r="2388" s="391" customFormat="1" ht="15.75">
      <c r="K2388" s="1252"/>
    </row>
    <row r="2389" s="391" customFormat="1" ht="15.75">
      <c r="K2389" s="1252"/>
    </row>
    <row r="2390" s="391" customFormat="1" ht="15.75">
      <c r="K2390" s="1252"/>
    </row>
    <row r="2391" s="391" customFormat="1" ht="15.75">
      <c r="K2391" s="1252"/>
    </row>
    <row r="2392" s="391" customFormat="1" ht="15.75">
      <c r="K2392" s="1252"/>
    </row>
    <row r="2393" s="391" customFormat="1" ht="15.75">
      <c r="K2393" s="1252"/>
    </row>
    <row r="2394" s="391" customFormat="1" ht="15.75">
      <c r="K2394" s="1252"/>
    </row>
    <row r="2395" s="391" customFormat="1" ht="15.75">
      <c r="K2395" s="1252"/>
    </row>
    <row r="2396" s="391" customFormat="1" ht="15.75">
      <c r="K2396" s="1252"/>
    </row>
    <row r="2397" s="391" customFormat="1" ht="15.75">
      <c r="K2397" s="1252"/>
    </row>
    <row r="2398" s="391" customFormat="1" ht="15.75">
      <c r="K2398" s="1252"/>
    </row>
    <row r="2399" s="391" customFormat="1" ht="15.75">
      <c r="K2399" s="1252"/>
    </row>
    <row r="2400" s="391" customFormat="1" ht="15.75">
      <c r="K2400" s="1252"/>
    </row>
    <row r="2401" s="391" customFormat="1" ht="15.75">
      <c r="K2401" s="1252"/>
    </row>
    <row r="2402" s="391" customFormat="1" ht="15.75">
      <c r="K2402" s="1252"/>
    </row>
    <row r="2403" s="391" customFormat="1" ht="15.75">
      <c r="K2403" s="1252"/>
    </row>
    <row r="2404" s="391" customFormat="1" ht="15.75">
      <c r="K2404" s="1252"/>
    </row>
    <row r="2405" s="391" customFormat="1" ht="15.75">
      <c r="K2405" s="1252"/>
    </row>
    <row r="2406" s="391" customFormat="1" ht="15.75">
      <c r="K2406" s="1252"/>
    </row>
    <row r="2407" s="391" customFormat="1" ht="15.75">
      <c r="K2407" s="1252"/>
    </row>
    <row r="2408" s="391" customFormat="1" ht="15.75">
      <c r="K2408" s="1252"/>
    </row>
    <row r="2409" s="391" customFormat="1" ht="15.75">
      <c r="K2409" s="1252"/>
    </row>
    <row r="2410" s="391" customFormat="1" ht="15.75">
      <c r="K2410" s="1252"/>
    </row>
    <row r="2411" s="391" customFormat="1" ht="15.75">
      <c r="K2411" s="1252"/>
    </row>
    <row r="2412" s="391" customFormat="1" ht="15.75">
      <c r="K2412" s="1252"/>
    </row>
    <row r="2413" s="391" customFormat="1" ht="15.75">
      <c r="K2413" s="1252"/>
    </row>
    <row r="2414" s="391" customFormat="1" ht="15.75">
      <c r="K2414" s="1252"/>
    </row>
    <row r="2415" s="391" customFormat="1" ht="15.75">
      <c r="K2415" s="1252"/>
    </row>
    <row r="2416" s="391" customFormat="1" ht="15.75">
      <c r="K2416" s="1252"/>
    </row>
    <row r="2417" s="391" customFormat="1" ht="15.75">
      <c r="K2417" s="1252"/>
    </row>
    <row r="2418" s="391" customFormat="1" ht="15.75">
      <c r="K2418" s="1252"/>
    </row>
    <row r="2419" s="391" customFormat="1" ht="15.75">
      <c r="K2419" s="1252"/>
    </row>
    <row r="2420" s="391" customFormat="1" ht="15.75">
      <c r="K2420" s="1252"/>
    </row>
    <row r="2421" s="391" customFormat="1" ht="15.75">
      <c r="K2421" s="1252"/>
    </row>
    <row r="2422" s="391" customFormat="1" ht="15.75">
      <c r="K2422" s="1252"/>
    </row>
    <row r="2423" s="391" customFormat="1" ht="15.75">
      <c r="K2423" s="1252"/>
    </row>
    <row r="2424" s="391" customFormat="1" ht="15.75">
      <c r="K2424" s="1252"/>
    </row>
    <row r="2425" s="391" customFormat="1" ht="15.75">
      <c r="K2425" s="1252"/>
    </row>
    <row r="2426" s="391" customFormat="1" ht="15.75">
      <c r="K2426" s="1252"/>
    </row>
    <row r="2427" s="391" customFormat="1" ht="15.75">
      <c r="K2427" s="1252"/>
    </row>
    <row r="2428" s="391" customFormat="1" ht="15.75">
      <c r="K2428" s="1252"/>
    </row>
    <row r="2429" s="391" customFormat="1" ht="15.75">
      <c r="K2429" s="1252"/>
    </row>
    <row r="2430" s="391" customFormat="1" ht="15.75">
      <c r="K2430" s="1252"/>
    </row>
    <row r="2431" s="391" customFormat="1" ht="15.75">
      <c r="K2431" s="1252"/>
    </row>
    <row r="2432" s="391" customFormat="1" ht="15.75">
      <c r="K2432" s="1252"/>
    </row>
    <row r="2433" s="391" customFormat="1" ht="15.75">
      <c r="K2433" s="1252"/>
    </row>
    <row r="2434" s="391" customFormat="1" ht="15.75">
      <c r="K2434" s="1252"/>
    </row>
    <row r="2435" s="391" customFormat="1" ht="15.75">
      <c r="K2435" s="1252"/>
    </row>
    <row r="2436" s="391" customFormat="1" ht="15.75">
      <c r="K2436" s="1252"/>
    </row>
    <row r="2437" s="391" customFormat="1" ht="15.75">
      <c r="K2437" s="1252"/>
    </row>
    <row r="2438" s="391" customFormat="1" ht="15.75">
      <c r="K2438" s="1252"/>
    </row>
    <row r="2439" s="391" customFormat="1" ht="15.75">
      <c r="K2439" s="1252"/>
    </row>
    <row r="2440" s="391" customFormat="1" ht="15.75">
      <c r="K2440" s="1252"/>
    </row>
    <row r="2441" s="391" customFormat="1" ht="15.75">
      <c r="K2441" s="1252"/>
    </row>
    <row r="2442" s="391" customFormat="1" ht="15.75">
      <c r="K2442" s="1252"/>
    </row>
    <row r="2443" s="391" customFormat="1" ht="15.75">
      <c r="K2443" s="1252"/>
    </row>
    <row r="2444" s="391" customFormat="1" ht="15.75">
      <c r="K2444" s="1252"/>
    </row>
    <row r="2445" s="391" customFormat="1" ht="15.75">
      <c r="K2445" s="1252"/>
    </row>
    <row r="2446" s="391" customFormat="1" ht="15.75">
      <c r="K2446" s="1252"/>
    </row>
    <row r="2447" s="391" customFormat="1" ht="15.75">
      <c r="K2447" s="1252"/>
    </row>
    <row r="2448" s="391" customFormat="1" ht="15.75">
      <c r="K2448" s="1252"/>
    </row>
    <row r="2449" s="391" customFormat="1" ht="15.75">
      <c r="K2449" s="1252"/>
    </row>
    <row r="2450" s="391" customFormat="1" ht="15.75">
      <c r="K2450" s="1252"/>
    </row>
    <row r="2451" s="391" customFormat="1" ht="15.75">
      <c r="K2451" s="1252"/>
    </row>
    <row r="2452" s="391" customFormat="1" ht="15.75">
      <c r="K2452" s="1252"/>
    </row>
    <row r="2453" s="391" customFormat="1" ht="15.75">
      <c r="K2453" s="1252"/>
    </row>
    <row r="2454" s="391" customFormat="1" ht="15.75">
      <c r="K2454" s="1252"/>
    </row>
    <row r="2455" s="391" customFormat="1" ht="15.75">
      <c r="K2455" s="1252"/>
    </row>
    <row r="2456" s="391" customFormat="1" ht="15.75">
      <c r="K2456" s="1252"/>
    </row>
    <row r="2457" s="391" customFormat="1" ht="15.75">
      <c r="K2457" s="1252"/>
    </row>
    <row r="2458" s="391" customFormat="1" ht="15.75">
      <c r="K2458" s="1252"/>
    </row>
    <row r="2459" s="391" customFormat="1" ht="15.75">
      <c r="K2459" s="1252"/>
    </row>
    <row r="2460" s="391" customFormat="1" ht="15.75">
      <c r="K2460" s="1252"/>
    </row>
    <row r="2461" s="391" customFormat="1" ht="15.75">
      <c r="K2461" s="1252"/>
    </row>
    <row r="2462" s="391" customFormat="1" ht="15.75">
      <c r="K2462" s="1252"/>
    </row>
    <row r="2463" s="391" customFormat="1" ht="15.75">
      <c r="K2463" s="1252"/>
    </row>
    <row r="2464" s="391" customFormat="1" ht="15.75">
      <c r="K2464" s="1252"/>
    </row>
    <row r="2465" s="391" customFormat="1" ht="15.75">
      <c r="K2465" s="1252"/>
    </row>
    <row r="2466" s="391" customFormat="1" ht="15.75">
      <c r="K2466" s="1252"/>
    </row>
    <row r="2467" s="391" customFormat="1" ht="15.75">
      <c r="K2467" s="1252"/>
    </row>
    <row r="2468" s="391" customFormat="1" ht="15.75">
      <c r="K2468" s="1252"/>
    </row>
    <row r="2469" s="391" customFormat="1" ht="15.75">
      <c r="K2469" s="1252"/>
    </row>
    <row r="2470" s="391" customFormat="1" ht="15.75">
      <c r="K2470" s="1252"/>
    </row>
    <row r="2471" s="391" customFormat="1" ht="15.75">
      <c r="K2471" s="1252"/>
    </row>
    <row r="2472" s="391" customFormat="1" ht="15.75">
      <c r="K2472" s="1252"/>
    </row>
    <row r="2473" s="391" customFormat="1" ht="15.75">
      <c r="K2473" s="1252"/>
    </row>
    <row r="2474" s="391" customFormat="1" ht="15.75">
      <c r="K2474" s="1252"/>
    </row>
    <row r="2475" s="391" customFormat="1" ht="15.75">
      <c r="K2475" s="1252"/>
    </row>
    <row r="2476" s="391" customFormat="1" ht="15.75">
      <c r="K2476" s="1252"/>
    </row>
    <row r="2477" s="391" customFormat="1" ht="15.75">
      <c r="K2477" s="1252"/>
    </row>
    <row r="2478" s="391" customFormat="1" ht="15.75">
      <c r="K2478" s="1252"/>
    </row>
    <row r="2479" s="391" customFormat="1" ht="15.75">
      <c r="K2479" s="1252"/>
    </row>
    <row r="2480" s="391" customFormat="1" ht="15.75">
      <c r="K2480" s="1252"/>
    </row>
    <row r="2481" s="391" customFormat="1" ht="15.75">
      <c r="K2481" s="1252"/>
    </row>
    <row r="2482" s="391" customFormat="1" ht="15.75">
      <c r="K2482" s="1252"/>
    </row>
    <row r="2483" s="391" customFormat="1" ht="15.75">
      <c r="K2483" s="1252"/>
    </row>
    <row r="2484" s="391" customFormat="1" ht="15.75">
      <c r="K2484" s="1252"/>
    </row>
    <row r="2485" s="391" customFormat="1" ht="15.75">
      <c r="K2485" s="1252"/>
    </row>
    <row r="2486" s="391" customFormat="1" ht="15.75">
      <c r="K2486" s="1252"/>
    </row>
    <row r="2487" s="391" customFormat="1" ht="15.75">
      <c r="K2487" s="1252"/>
    </row>
    <row r="2488" s="391" customFormat="1" ht="15.75">
      <c r="K2488" s="1252"/>
    </row>
    <row r="2489" s="391" customFormat="1" ht="15.75">
      <c r="K2489" s="1252"/>
    </row>
    <row r="2490" s="391" customFormat="1" ht="15.75">
      <c r="K2490" s="1252"/>
    </row>
    <row r="2491" s="391" customFormat="1" ht="15.75">
      <c r="K2491" s="1252"/>
    </row>
    <row r="2492" s="391" customFormat="1" ht="15.75">
      <c r="K2492" s="1252"/>
    </row>
    <row r="2493" s="391" customFormat="1" ht="15.75">
      <c r="K2493" s="1252"/>
    </row>
    <row r="2494" s="391" customFormat="1" ht="15.75">
      <c r="K2494" s="1252"/>
    </row>
    <row r="2495" s="391" customFormat="1" ht="15.75">
      <c r="K2495" s="1252"/>
    </row>
    <row r="2496" s="391" customFormat="1" ht="15.75">
      <c r="K2496" s="1252"/>
    </row>
    <row r="2497" s="391" customFormat="1" ht="15.75">
      <c r="K2497" s="1252"/>
    </row>
    <row r="2498" s="391" customFormat="1" ht="15.75">
      <c r="K2498" s="1252"/>
    </row>
    <row r="2499" s="391" customFormat="1" ht="15.75">
      <c r="K2499" s="1252"/>
    </row>
    <row r="2500" s="391" customFormat="1" ht="15.75">
      <c r="K2500" s="1252"/>
    </row>
    <row r="2501" s="391" customFormat="1" ht="15.75">
      <c r="K2501" s="1252"/>
    </row>
    <row r="2502" s="391" customFormat="1" ht="15.75">
      <c r="K2502" s="1252"/>
    </row>
    <row r="2503" s="391" customFormat="1" ht="15.75">
      <c r="K2503" s="1252"/>
    </row>
    <row r="2504" s="391" customFormat="1" ht="15.75">
      <c r="K2504" s="1252"/>
    </row>
    <row r="2505" s="391" customFormat="1" ht="15.75">
      <c r="K2505" s="1252"/>
    </row>
    <row r="2506" s="391" customFormat="1" ht="15.75">
      <c r="K2506" s="1252"/>
    </row>
    <row r="2507" s="391" customFormat="1" ht="15.75">
      <c r="K2507" s="1252"/>
    </row>
    <row r="2508" s="391" customFormat="1" ht="15.75">
      <c r="K2508" s="1252"/>
    </row>
    <row r="2509" s="391" customFormat="1" ht="15.75">
      <c r="K2509" s="1252"/>
    </row>
    <row r="2510" s="391" customFormat="1" ht="15.75">
      <c r="K2510" s="1252"/>
    </row>
    <row r="2511" s="391" customFormat="1" ht="15.75">
      <c r="K2511" s="1252"/>
    </row>
    <row r="2512" s="391" customFormat="1" ht="15.75">
      <c r="K2512" s="1252"/>
    </row>
    <row r="2513" s="391" customFormat="1" ht="15.75">
      <c r="K2513" s="1252"/>
    </row>
    <row r="2514" s="391" customFormat="1" ht="15.75">
      <c r="K2514" s="1252"/>
    </row>
    <row r="2515" s="391" customFormat="1" ht="15.75">
      <c r="K2515" s="1252"/>
    </row>
    <row r="2516" s="391" customFormat="1" ht="15.75">
      <c r="K2516" s="1252"/>
    </row>
    <row r="2517" s="391" customFormat="1" ht="15.75">
      <c r="K2517" s="1252"/>
    </row>
    <row r="2518" s="391" customFormat="1" ht="15.75">
      <c r="K2518" s="1252"/>
    </row>
    <row r="2519" s="391" customFormat="1" ht="15.75">
      <c r="K2519" s="1252"/>
    </row>
    <row r="2520" s="391" customFormat="1" ht="15.75">
      <c r="K2520" s="1252"/>
    </row>
    <row r="2521" s="391" customFormat="1" ht="15.75">
      <c r="K2521" s="1252"/>
    </row>
    <row r="2522" s="391" customFormat="1" ht="15.75">
      <c r="K2522" s="1252"/>
    </row>
    <row r="2523" s="391" customFormat="1" ht="15.75">
      <c r="K2523" s="1252"/>
    </row>
    <row r="2524" s="391" customFormat="1" ht="15.75">
      <c r="K2524" s="1252"/>
    </row>
    <row r="2525" s="391" customFormat="1" ht="15.75">
      <c r="K2525" s="1252"/>
    </row>
    <row r="2526" s="391" customFormat="1" ht="15.75">
      <c r="K2526" s="1252"/>
    </row>
    <row r="2527" s="391" customFormat="1" ht="15.75">
      <c r="K2527" s="1252"/>
    </row>
    <row r="2528" s="391" customFormat="1" ht="15.75">
      <c r="K2528" s="1252"/>
    </row>
    <row r="2529" s="391" customFormat="1" ht="15.75">
      <c r="K2529" s="1252"/>
    </row>
    <row r="2530" s="391" customFormat="1" ht="15.75">
      <c r="K2530" s="1252"/>
    </row>
    <row r="2531" s="391" customFormat="1" ht="15.75">
      <c r="K2531" s="1252"/>
    </row>
    <row r="2532" s="391" customFormat="1" ht="15.75">
      <c r="K2532" s="1252"/>
    </row>
    <row r="2533" s="391" customFormat="1" ht="15.75">
      <c r="K2533" s="1252"/>
    </row>
    <row r="2534" s="391" customFormat="1" ht="15.75">
      <c r="K2534" s="1252"/>
    </row>
    <row r="2535" s="391" customFormat="1" ht="15.75">
      <c r="K2535" s="1252"/>
    </row>
    <row r="2536" s="391" customFormat="1" ht="15.75">
      <c r="K2536" s="1252"/>
    </row>
    <row r="2537" s="391" customFormat="1" ht="15.75">
      <c r="K2537" s="1252"/>
    </row>
    <row r="2538" s="391" customFormat="1" ht="15.75">
      <c r="K2538" s="1252"/>
    </row>
    <row r="2539" s="391" customFormat="1" ht="15.75">
      <c r="K2539" s="1252"/>
    </row>
    <row r="2540" s="391" customFormat="1" ht="15.75">
      <c r="K2540" s="1252"/>
    </row>
    <row r="2541" s="391" customFormat="1" ht="15.75">
      <c r="K2541" s="1252"/>
    </row>
    <row r="2542" s="391" customFormat="1" ht="15.75">
      <c r="K2542" s="1252"/>
    </row>
    <row r="2543" s="391" customFormat="1" ht="15.75">
      <c r="K2543" s="1252"/>
    </row>
    <row r="2544" s="391" customFormat="1" ht="15.75">
      <c r="K2544" s="1252"/>
    </row>
    <row r="2545" s="391" customFormat="1" ht="15.75">
      <c r="K2545" s="1252"/>
    </row>
    <row r="2546" s="391" customFormat="1" ht="15.75">
      <c r="K2546" s="1252"/>
    </row>
    <row r="2547" s="391" customFormat="1" ht="15.75">
      <c r="K2547" s="1252"/>
    </row>
    <row r="2548" s="391" customFormat="1" ht="15.75">
      <c r="K2548" s="1252"/>
    </row>
    <row r="2549" s="391" customFormat="1" ht="15.75">
      <c r="K2549" s="1252"/>
    </row>
    <row r="2550" s="391" customFormat="1" ht="15.75">
      <c r="K2550" s="1252"/>
    </row>
    <row r="2551" s="391" customFormat="1" ht="15.75">
      <c r="K2551" s="1252"/>
    </row>
    <row r="2552" s="391" customFormat="1" ht="15.75">
      <c r="K2552" s="1252"/>
    </row>
    <row r="2553" s="391" customFormat="1" ht="15.75">
      <c r="K2553" s="1252"/>
    </row>
    <row r="2554" s="391" customFormat="1" ht="15.75">
      <c r="K2554" s="1252"/>
    </row>
    <row r="2555" s="391" customFormat="1" ht="15.75">
      <c r="K2555" s="1252"/>
    </row>
    <row r="2556" s="391" customFormat="1" ht="15.75">
      <c r="K2556" s="1252"/>
    </row>
    <row r="2557" s="391" customFormat="1" ht="15.75">
      <c r="K2557" s="1252"/>
    </row>
    <row r="2558" s="391" customFormat="1" ht="15.75">
      <c r="K2558" s="1252"/>
    </row>
    <row r="2559" s="391" customFormat="1" ht="15.75">
      <c r="K2559" s="1252"/>
    </row>
    <row r="2560" s="391" customFormat="1" ht="15.75">
      <c r="K2560" s="1252"/>
    </row>
    <row r="2561" s="391" customFormat="1" ht="15.75">
      <c r="K2561" s="1252"/>
    </row>
    <row r="2562" s="391" customFormat="1" ht="15.75">
      <c r="K2562" s="1252"/>
    </row>
    <row r="2563" s="391" customFormat="1" ht="15.75">
      <c r="K2563" s="1252"/>
    </row>
    <row r="2564" s="391" customFormat="1" ht="15.75">
      <c r="K2564" s="1252"/>
    </row>
    <row r="2565" s="391" customFormat="1" ht="15.75">
      <c r="K2565" s="1252"/>
    </row>
    <row r="2566" s="391" customFormat="1" ht="15.75">
      <c r="K2566" s="1252"/>
    </row>
    <row r="2567" s="391" customFormat="1" ht="15.75">
      <c r="K2567" s="1252"/>
    </row>
    <row r="2568" s="391" customFormat="1" ht="15.75">
      <c r="K2568" s="1252"/>
    </row>
    <row r="2569" s="391" customFormat="1" ht="15.75">
      <c r="K2569" s="1252"/>
    </row>
    <row r="2570" s="391" customFormat="1" ht="15.75">
      <c r="K2570" s="1252"/>
    </row>
    <row r="2571" s="391" customFormat="1" ht="15.75">
      <c r="K2571" s="1252"/>
    </row>
    <row r="2572" s="391" customFormat="1" ht="15.75">
      <c r="K2572" s="1252"/>
    </row>
    <row r="2573" s="391" customFormat="1" ht="15.75">
      <c r="K2573" s="1252"/>
    </row>
    <row r="2574" s="391" customFormat="1" ht="15.75">
      <c r="K2574" s="1252"/>
    </row>
    <row r="2575" s="391" customFormat="1" ht="15.75">
      <c r="K2575" s="1252"/>
    </row>
    <row r="2576" s="391" customFormat="1" ht="15.75">
      <c r="K2576" s="1252"/>
    </row>
    <row r="2577" s="391" customFormat="1" ht="15.75">
      <c r="K2577" s="1252"/>
    </row>
    <row r="2578" s="391" customFormat="1" ht="15.75">
      <c r="K2578" s="1252"/>
    </row>
    <row r="2579" s="391" customFormat="1" ht="15.75">
      <c r="K2579" s="1252"/>
    </row>
    <row r="2580" s="391" customFormat="1" ht="15.75">
      <c r="K2580" s="1252"/>
    </row>
    <row r="2581" s="391" customFormat="1" ht="15.75">
      <c r="K2581" s="1252"/>
    </row>
    <row r="2582" s="391" customFormat="1" ht="15.75">
      <c r="K2582" s="1252"/>
    </row>
    <row r="2583" s="391" customFormat="1" ht="15.75">
      <c r="K2583" s="1252"/>
    </row>
    <row r="2584" s="391" customFormat="1" ht="15.75">
      <c r="K2584" s="1252"/>
    </row>
    <row r="2585" s="391" customFormat="1" ht="15.75">
      <c r="K2585" s="1252"/>
    </row>
    <row r="2586" s="391" customFormat="1" ht="15.75">
      <c r="K2586" s="1252"/>
    </row>
    <row r="2587" s="391" customFormat="1" ht="15.75">
      <c r="K2587" s="1252"/>
    </row>
    <row r="2588" s="391" customFormat="1" ht="15.75">
      <c r="K2588" s="1252"/>
    </row>
    <row r="2589" s="391" customFormat="1" ht="15.75">
      <c r="K2589" s="1252"/>
    </row>
    <row r="2590" s="391" customFormat="1" ht="15.75">
      <c r="K2590" s="1252"/>
    </row>
    <row r="2591" s="391" customFormat="1" ht="15.75">
      <c r="K2591" s="1252"/>
    </row>
    <row r="2592" s="391" customFormat="1" ht="15.75">
      <c r="K2592" s="1252"/>
    </row>
    <row r="2593" s="391" customFormat="1" ht="15.75">
      <c r="K2593" s="1252"/>
    </row>
    <row r="2594" s="391" customFormat="1" ht="15.75">
      <c r="K2594" s="1252"/>
    </row>
    <row r="2595" s="391" customFormat="1" ht="15.75">
      <c r="K2595" s="1252"/>
    </row>
    <row r="2596" s="391" customFormat="1" ht="15.75">
      <c r="K2596" s="1252"/>
    </row>
    <row r="2597" s="391" customFormat="1" ht="15.75">
      <c r="K2597" s="1252"/>
    </row>
    <row r="2598" s="391" customFormat="1" ht="15.75">
      <c r="K2598" s="1252"/>
    </row>
    <row r="2599" s="391" customFormat="1" ht="15.75">
      <c r="K2599" s="1252"/>
    </row>
    <row r="2600" s="391" customFormat="1" ht="15.75">
      <c r="K2600" s="1252"/>
    </row>
    <row r="2601" s="391" customFormat="1" ht="15.75">
      <c r="K2601" s="1252"/>
    </row>
    <row r="2602" s="391" customFormat="1" ht="15.75">
      <c r="K2602" s="1252"/>
    </row>
    <row r="2603" s="391" customFormat="1" ht="15.75">
      <c r="K2603" s="1252"/>
    </row>
    <row r="2604" s="391" customFormat="1" ht="15.75">
      <c r="K2604" s="1252"/>
    </row>
    <row r="2605" s="391" customFormat="1" ht="15.75">
      <c r="K2605" s="1252"/>
    </row>
    <row r="2606" s="391" customFormat="1" ht="15.75">
      <c r="K2606" s="1252"/>
    </row>
    <row r="2607" s="391" customFormat="1" ht="15.75">
      <c r="K2607" s="1252"/>
    </row>
    <row r="2608" s="391" customFormat="1" ht="15.75">
      <c r="K2608" s="1252"/>
    </row>
    <row r="2609" s="391" customFormat="1" ht="15.75">
      <c r="K2609" s="1252"/>
    </row>
    <row r="2610" s="391" customFormat="1" ht="15.75">
      <c r="K2610" s="1252"/>
    </row>
    <row r="2611" s="391" customFormat="1" ht="15.75">
      <c r="K2611" s="1252"/>
    </row>
    <row r="2612" s="391" customFormat="1" ht="15.75">
      <c r="K2612" s="1252"/>
    </row>
    <row r="2613" s="391" customFormat="1" ht="15.75">
      <c r="K2613" s="1252"/>
    </row>
    <row r="2614" s="391" customFormat="1" ht="15.75">
      <c r="K2614" s="1252"/>
    </row>
    <row r="2615" s="391" customFormat="1" ht="15.75">
      <c r="K2615" s="1252"/>
    </row>
    <row r="2616" s="391" customFormat="1" ht="15.75">
      <c r="K2616" s="1252"/>
    </row>
    <row r="2617" s="391" customFormat="1" ht="15.75">
      <c r="K2617" s="1252"/>
    </row>
    <row r="2618" s="391" customFormat="1" ht="15.75">
      <c r="K2618" s="1252"/>
    </row>
    <row r="2619" s="391" customFormat="1" ht="15.75">
      <c r="K2619" s="1252"/>
    </row>
    <row r="2620" s="391" customFormat="1" ht="15.75">
      <c r="K2620" s="1252"/>
    </row>
    <row r="2621" s="391" customFormat="1" ht="15.75">
      <c r="K2621" s="1252"/>
    </row>
    <row r="2622" s="391" customFormat="1" ht="15.75">
      <c r="K2622" s="1252"/>
    </row>
    <row r="2623" s="391" customFormat="1" ht="15.75">
      <c r="K2623" s="1252"/>
    </row>
    <row r="2624" s="391" customFormat="1" ht="15.75">
      <c r="K2624" s="1252"/>
    </row>
    <row r="2625" s="391" customFormat="1" ht="15.75">
      <c r="K2625" s="1252"/>
    </row>
    <row r="2626" s="391" customFormat="1" ht="15.75">
      <c r="K2626" s="1252"/>
    </row>
    <row r="2627" s="391" customFormat="1" ht="15.75">
      <c r="K2627" s="1252"/>
    </row>
    <row r="2628" s="391" customFormat="1" ht="15.75">
      <c r="K2628" s="1252"/>
    </row>
    <row r="2629" s="391" customFormat="1" ht="15.75">
      <c r="K2629" s="1252"/>
    </row>
    <row r="2630" s="391" customFormat="1" ht="15.75">
      <c r="K2630" s="1252"/>
    </row>
    <row r="2631" s="391" customFormat="1" ht="15.75">
      <c r="K2631" s="1252"/>
    </row>
    <row r="2632" s="391" customFormat="1" ht="15.75">
      <c r="K2632" s="1252"/>
    </row>
    <row r="2633" s="391" customFormat="1" ht="15.75">
      <c r="K2633" s="1252"/>
    </row>
    <row r="2634" s="391" customFormat="1" ht="15.75">
      <c r="K2634" s="1252"/>
    </row>
    <row r="2635" s="391" customFormat="1" ht="15.75">
      <c r="K2635" s="1252"/>
    </row>
    <row r="2636" s="391" customFormat="1" ht="15.75">
      <c r="K2636" s="1252"/>
    </row>
    <row r="2637" s="391" customFormat="1" ht="15.75">
      <c r="K2637" s="1252"/>
    </row>
    <row r="2638" s="391" customFormat="1" ht="15.75">
      <c r="K2638" s="1252"/>
    </row>
    <row r="2639" s="391" customFormat="1" ht="15.75">
      <c r="K2639" s="1252"/>
    </row>
    <row r="2640" s="391" customFormat="1" ht="15.75">
      <c r="K2640" s="1252"/>
    </row>
    <row r="2641" s="391" customFormat="1" ht="15.75">
      <c r="K2641" s="1252"/>
    </row>
    <row r="2642" s="391" customFormat="1" ht="15.75">
      <c r="K2642" s="1252"/>
    </row>
    <row r="2643" s="391" customFormat="1" ht="15.75">
      <c r="K2643" s="1252"/>
    </row>
    <row r="2644" s="391" customFormat="1" ht="15.75">
      <c r="K2644" s="1252"/>
    </row>
    <row r="2645" s="391" customFormat="1" ht="15.75">
      <c r="K2645" s="1252"/>
    </row>
    <row r="2646" s="391" customFormat="1" ht="15.75">
      <c r="K2646" s="1252"/>
    </row>
    <row r="2647" s="391" customFormat="1" ht="15.75">
      <c r="K2647" s="1252"/>
    </row>
    <row r="2648" s="391" customFormat="1" ht="15.75">
      <c r="K2648" s="1252"/>
    </row>
    <row r="2649" s="391" customFormat="1" ht="15.75">
      <c r="K2649" s="1252"/>
    </row>
    <row r="2650" s="391" customFormat="1" ht="15.75">
      <c r="K2650" s="1252"/>
    </row>
    <row r="2651" s="391" customFormat="1" ht="15.75">
      <c r="K2651" s="1252"/>
    </row>
    <row r="2652" s="391" customFormat="1" ht="15.75">
      <c r="K2652" s="1252"/>
    </row>
    <row r="2653" s="391" customFormat="1" ht="15.75">
      <c r="K2653" s="1252"/>
    </row>
    <row r="2654" s="391" customFormat="1" ht="15.75">
      <c r="K2654" s="1252"/>
    </row>
    <row r="2655" s="391" customFormat="1" ht="15.75">
      <c r="K2655" s="1252"/>
    </row>
    <row r="2656" s="391" customFormat="1" ht="15.75">
      <c r="K2656" s="1252"/>
    </row>
    <row r="2657" s="391" customFormat="1" ht="15.75">
      <c r="K2657" s="1252"/>
    </row>
    <row r="2658" s="391" customFormat="1" ht="15.75">
      <c r="K2658" s="1252"/>
    </row>
    <row r="2659" s="391" customFormat="1" ht="15.75">
      <c r="K2659" s="1252"/>
    </row>
    <row r="2660" s="391" customFormat="1" ht="15.75">
      <c r="K2660" s="1252"/>
    </row>
    <row r="2661" s="391" customFormat="1" ht="15.75">
      <c r="K2661" s="1252"/>
    </row>
    <row r="2662" s="391" customFormat="1" ht="15.75">
      <c r="K2662" s="1252"/>
    </row>
    <row r="2663" s="391" customFormat="1" ht="15.75">
      <c r="K2663" s="1252"/>
    </row>
    <row r="2664" s="391" customFormat="1" ht="15.75">
      <c r="K2664" s="1252"/>
    </row>
    <row r="2665" s="391" customFormat="1" ht="15.75">
      <c r="K2665" s="1252"/>
    </row>
    <row r="2666" s="391" customFormat="1" ht="15.75">
      <c r="K2666" s="1252"/>
    </row>
    <row r="2667" s="391" customFormat="1" ht="15.75">
      <c r="K2667" s="1252"/>
    </row>
    <row r="2668" s="391" customFormat="1" ht="15.75">
      <c r="K2668" s="1252"/>
    </row>
    <row r="2669" s="391" customFormat="1" ht="15.75">
      <c r="K2669" s="1252"/>
    </row>
    <row r="2670" s="391" customFormat="1" ht="15.75">
      <c r="K2670" s="1252"/>
    </row>
    <row r="2671" s="391" customFormat="1" ht="15.75">
      <c r="K2671" s="1252"/>
    </row>
    <row r="2672" s="391" customFormat="1" ht="15.75">
      <c r="K2672" s="1252"/>
    </row>
    <row r="2673" s="391" customFormat="1" ht="15.75">
      <c r="K2673" s="1252"/>
    </row>
    <row r="2674" s="391" customFormat="1" ht="15.75">
      <c r="K2674" s="1252"/>
    </row>
    <row r="2675" s="391" customFormat="1" ht="15.75">
      <c r="K2675" s="1252"/>
    </row>
    <row r="2676" s="391" customFormat="1" ht="15.75">
      <c r="K2676" s="1252"/>
    </row>
    <row r="2677" s="391" customFormat="1" ht="15.75">
      <c r="K2677" s="1252"/>
    </row>
    <row r="2678" s="391" customFormat="1" ht="15.75">
      <c r="K2678" s="1252"/>
    </row>
    <row r="2679" s="391" customFormat="1" ht="15.75">
      <c r="K2679" s="1252"/>
    </row>
    <row r="2680" s="391" customFormat="1" ht="15.75">
      <c r="K2680" s="1252"/>
    </row>
    <row r="2681" s="391" customFormat="1" ht="15.75">
      <c r="K2681" s="1252"/>
    </row>
    <row r="2682" s="391" customFormat="1" ht="15.75">
      <c r="K2682" s="1252"/>
    </row>
    <row r="2683" s="391" customFormat="1" ht="15.75">
      <c r="K2683" s="1252"/>
    </row>
    <row r="2684" s="391" customFormat="1" ht="15.75">
      <c r="K2684" s="1252"/>
    </row>
    <row r="2685" s="391" customFormat="1" ht="15.75">
      <c r="K2685" s="1252"/>
    </row>
    <row r="2686" s="391" customFormat="1" ht="15.75">
      <c r="K2686" s="1252"/>
    </row>
    <row r="2687" s="391" customFormat="1" ht="15.75">
      <c r="K2687" s="1252"/>
    </row>
    <row r="2688" s="391" customFormat="1" ht="15.75">
      <c r="K2688" s="1252"/>
    </row>
    <row r="2689" s="391" customFormat="1" ht="15.75">
      <c r="K2689" s="1252"/>
    </row>
    <row r="2690" s="391" customFormat="1" ht="15.75">
      <c r="K2690" s="1252"/>
    </row>
    <row r="2691" s="391" customFormat="1" ht="15.75">
      <c r="K2691" s="1252"/>
    </row>
    <row r="2692" s="391" customFormat="1" ht="15.75">
      <c r="K2692" s="1252"/>
    </row>
    <row r="2693" s="391" customFormat="1" ht="15.75">
      <c r="K2693" s="1252"/>
    </row>
    <row r="2694" s="391" customFormat="1" ht="15.75">
      <c r="K2694" s="1252"/>
    </row>
    <row r="2695" s="391" customFormat="1" ht="15.75">
      <c r="K2695" s="1252"/>
    </row>
    <row r="2696" s="391" customFormat="1" ht="15.75">
      <c r="K2696" s="1252"/>
    </row>
    <row r="2697" s="391" customFormat="1" ht="15.75">
      <c r="K2697" s="1252"/>
    </row>
    <row r="2698" s="391" customFormat="1" ht="15.75">
      <c r="K2698" s="1252"/>
    </row>
    <row r="2699" s="391" customFormat="1" ht="15.75">
      <c r="K2699" s="1252"/>
    </row>
    <row r="2700" s="391" customFormat="1" ht="15.75">
      <c r="K2700" s="1252"/>
    </row>
    <row r="2701" s="391" customFormat="1" ht="15.75">
      <c r="K2701" s="1252"/>
    </row>
    <row r="2702" s="391" customFormat="1" ht="15.75">
      <c r="K2702" s="1252"/>
    </row>
    <row r="2703" s="391" customFormat="1" ht="15.75">
      <c r="K2703" s="1252"/>
    </row>
    <row r="2704" s="391" customFormat="1" ht="15.75">
      <c r="K2704" s="1252"/>
    </row>
    <row r="2705" s="391" customFormat="1" ht="15.75">
      <c r="K2705" s="1252"/>
    </row>
    <row r="2706" s="391" customFormat="1" ht="15.75">
      <c r="K2706" s="1252"/>
    </row>
    <row r="2707" s="391" customFormat="1" ht="15.75">
      <c r="K2707" s="1252"/>
    </row>
    <row r="2708" s="391" customFormat="1" ht="15.75">
      <c r="K2708" s="1252"/>
    </row>
    <row r="2709" s="391" customFormat="1" ht="15.75">
      <c r="K2709" s="1252"/>
    </row>
    <row r="2710" s="391" customFormat="1" ht="15.75">
      <c r="K2710" s="1252"/>
    </row>
    <row r="2711" s="391" customFormat="1" ht="15.75">
      <c r="K2711" s="1252"/>
    </row>
    <row r="2712" s="391" customFormat="1" ht="15.75">
      <c r="K2712" s="1252"/>
    </row>
    <row r="2713" s="391" customFormat="1" ht="15.75">
      <c r="K2713" s="1252"/>
    </row>
    <row r="2714" s="391" customFormat="1" ht="15.75">
      <c r="K2714" s="1252"/>
    </row>
    <row r="2715" s="391" customFormat="1" ht="15.75">
      <c r="K2715" s="1252"/>
    </row>
    <row r="2716" s="391" customFormat="1" ht="15.75">
      <c r="K2716" s="1252"/>
    </row>
    <row r="2717" s="391" customFormat="1" ht="15.75">
      <c r="K2717" s="1252"/>
    </row>
    <row r="2718" s="391" customFormat="1" ht="15.75">
      <c r="K2718" s="1252"/>
    </row>
    <row r="2719" s="391" customFormat="1" ht="15.75">
      <c r="K2719" s="1252"/>
    </row>
    <row r="2720" s="391" customFormat="1" ht="15.75">
      <c r="K2720" s="1252"/>
    </row>
    <row r="2721" s="391" customFormat="1" ht="15.75">
      <c r="K2721" s="1252"/>
    </row>
    <row r="2722" s="391" customFormat="1" ht="15.75">
      <c r="K2722" s="1252"/>
    </row>
    <row r="2723" s="391" customFormat="1" ht="15.75">
      <c r="K2723" s="1252"/>
    </row>
    <row r="2724" s="391" customFormat="1" ht="15.75">
      <c r="K2724" s="1252"/>
    </row>
    <row r="2725" s="391" customFormat="1" ht="15.75">
      <c r="K2725" s="1252"/>
    </row>
    <row r="2726" s="391" customFormat="1" ht="15.75">
      <c r="K2726" s="1252"/>
    </row>
    <row r="2727" s="391" customFormat="1" ht="15.75">
      <c r="K2727" s="1252"/>
    </row>
    <row r="2728" s="391" customFormat="1" ht="15.75">
      <c r="K2728" s="1252"/>
    </row>
    <row r="2729" s="391" customFormat="1" ht="15.75">
      <c r="K2729" s="1252"/>
    </row>
    <row r="2730" s="391" customFormat="1" ht="15.75">
      <c r="K2730" s="1252"/>
    </row>
    <row r="2731" s="391" customFormat="1" ht="15.75">
      <c r="K2731" s="1252"/>
    </row>
    <row r="2732" s="391" customFormat="1" ht="15.75">
      <c r="K2732" s="1252"/>
    </row>
    <row r="2733" s="391" customFormat="1" ht="15.75">
      <c r="K2733" s="1252"/>
    </row>
    <row r="2734" s="391" customFormat="1" ht="15.75">
      <c r="K2734" s="1252"/>
    </row>
    <row r="2735" s="391" customFormat="1" ht="15.75">
      <c r="K2735" s="1252"/>
    </row>
    <row r="2736" s="391" customFormat="1" ht="15.75">
      <c r="K2736" s="1252"/>
    </row>
    <row r="2737" s="391" customFormat="1" ht="15.75">
      <c r="K2737" s="1252"/>
    </row>
    <row r="2738" s="391" customFormat="1" ht="15.75">
      <c r="K2738" s="1252"/>
    </row>
    <row r="2739" s="391" customFormat="1" ht="15.75">
      <c r="K2739" s="1252"/>
    </row>
    <row r="2740" s="391" customFormat="1" ht="15.75">
      <c r="K2740" s="1252"/>
    </row>
    <row r="2741" s="391" customFormat="1" ht="15.75">
      <c r="K2741" s="1252"/>
    </row>
    <row r="2742" s="391" customFormat="1" ht="15.75">
      <c r="K2742" s="1252"/>
    </row>
    <row r="2743" s="391" customFormat="1" ht="15.75">
      <c r="K2743" s="1252"/>
    </row>
    <row r="2744" s="391" customFormat="1" ht="15.75">
      <c r="K2744" s="1252"/>
    </row>
    <row r="2745" s="391" customFormat="1" ht="15.75">
      <c r="K2745" s="1252"/>
    </row>
    <row r="2746" s="391" customFormat="1" ht="15.75">
      <c r="K2746" s="1252"/>
    </row>
    <row r="2747" s="391" customFormat="1" ht="15.75">
      <c r="K2747" s="1252"/>
    </row>
    <row r="2748" s="391" customFormat="1" ht="15.75">
      <c r="K2748" s="1252"/>
    </row>
    <row r="2749" s="391" customFormat="1" ht="15.75">
      <c r="K2749" s="1252"/>
    </row>
    <row r="2750" s="391" customFormat="1" ht="15.75">
      <c r="K2750" s="1252"/>
    </row>
    <row r="2751" s="391" customFormat="1" ht="15.75">
      <c r="K2751" s="1252"/>
    </row>
    <row r="2752" s="391" customFormat="1" ht="15.75">
      <c r="K2752" s="1252"/>
    </row>
    <row r="2753" s="391" customFormat="1" ht="15.75">
      <c r="K2753" s="1252"/>
    </row>
    <row r="2754" s="391" customFormat="1" ht="15.75">
      <c r="K2754" s="1252"/>
    </row>
    <row r="2755" s="391" customFormat="1" ht="15.75">
      <c r="K2755" s="1252"/>
    </row>
    <row r="2756" s="391" customFormat="1" ht="15.75">
      <c r="K2756" s="1252"/>
    </row>
    <row r="2757" s="391" customFormat="1" ht="15.75">
      <c r="K2757" s="1252"/>
    </row>
    <row r="2758" s="391" customFormat="1" ht="15.75">
      <c r="K2758" s="1252"/>
    </row>
    <row r="2759" s="391" customFormat="1" ht="15.75">
      <c r="K2759" s="1252"/>
    </row>
    <row r="2760" s="391" customFormat="1" ht="15.75">
      <c r="K2760" s="1252"/>
    </row>
    <row r="2761" s="391" customFormat="1" ht="15.75">
      <c r="K2761" s="1252"/>
    </row>
    <row r="2762" s="391" customFormat="1" ht="15.75">
      <c r="K2762" s="1252"/>
    </row>
    <row r="2763" s="391" customFormat="1" ht="15.75">
      <c r="K2763" s="1252"/>
    </row>
    <row r="2764" s="391" customFormat="1" ht="15.75">
      <c r="K2764" s="1252"/>
    </row>
    <row r="2765" s="391" customFormat="1" ht="15.75">
      <c r="K2765" s="1252"/>
    </row>
    <row r="2766" s="391" customFormat="1" ht="15.75">
      <c r="K2766" s="1252"/>
    </row>
    <row r="2767" s="391" customFormat="1" ht="15.75">
      <c r="K2767" s="1252"/>
    </row>
    <row r="2768" s="391" customFormat="1" ht="15.75">
      <c r="K2768" s="1252"/>
    </row>
    <row r="2769" s="391" customFormat="1" ht="15.75">
      <c r="K2769" s="1252"/>
    </row>
    <row r="2770" s="391" customFormat="1" ht="15.75">
      <c r="K2770" s="1252"/>
    </row>
    <row r="2771" s="391" customFormat="1" ht="15.75">
      <c r="K2771" s="1252"/>
    </row>
    <row r="2772" s="391" customFormat="1" ht="15.75">
      <c r="K2772" s="1252"/>
    </row>
    <row r="2773" s="391" customFormat="1" ht="15.75">
      <c r="K2773" s="1252"/>
    </row>
    <row r="2774" s="391" customFormat="1" ht="15.75">
      <c r="K2774" s="1252"/>
    </row>
    <row r="2775" s="391" customFormat="1" ht="15.75">
      <c r="K2775" s="1252"/>
    </row>
    <row r="2776" s="391" customFormat="1" ht="15.75">
      <c r="K2776" s="1252"/>
    </row>
    <row r="2777" s="391" customFormat="1" ht="15.75">
      <c r="K2777" s="1252"/>
    </row>
    <row r="2778" s="391" customFormat="1" ht="15.75">
      <c r="K2778" s="1252"/>
    </row>
    <row r="2779" s="391" customFormat="1" ht="15.75">
      <c r="K2779" s="1252"/>
    </row>
    <row r="2780" s="391" customFormat="1" ht="15.75">
      <c r="K2780" s="1252"/>
    </row>
    <row r="2781" s="391" customFormat="1" ht="15.75">
      <c r="K2781" s="1252"/>
    </row>
    <row r="2782" s="391" customFormat="1" ht="15.75">
      <c r="K2782" s="1252"/>
    </row>
    <row r="2783" s="391" customFormat="1" ht="15.75">
      <c r="K2783" s="1252"/>
    </row>
    <row r="2784" s="391" customFormat="1" ht="15.75">
      <c r="K2784" s="1252"/>
    </row>
    <row r="2785" s="391" customFormat="1" ht="15.75">
      <c r="K2785" s="1252"/>
    </row>
    <row r="2786" s="391" customFormat="1" ht="15.75">
      <c r="K2786" s="1252"/>
    </row>
    <row r="2787" s="391" customFormat="1" ht="15.75">
      <c r="K2787" s="1252"/>
    </row>
    <row r="2788" s="391" customFormat="1" ht="15.75">
      <c r="K2788" s="1252"/>
    </row>
    <row r="2789" s="391" customFormat="1" ht="15.75">
      <c r="K2789" s="1252"/>
    </row>
    <row r="2790" s="391" customFormat="1" ht="15.75">
      <c r="K2790" s="1252"/>
    </row>
    <row r="2791" s="391" customFormat="1" ht="15.75">
      <c r="K2791" s="1252"/>
    </row>
    <row r="2792" s="391" customFormat="1" ht="15.75">
      <c r="K2792" s="1252"/>
    </row>
    <row r="2793" s="391" customFormat="1" ht="15.75">
      <c r="K2793" s="1252"/>
    </row>
    <row r="2794" s="391" customFormat="1" ht="15.75">
      <c r="K2794" s="1252"/>
    </row>
    <row r="2795" s="391" customFormat="1" ht="15.75">
      <c r="K2795" s="1252"/>
    </row>
    <row r="2796" s="391" customFormat="1" ht="15.75">
      <c r="K2796" s="1252"/>
    </row>
    <row r="2797" s="391" customFormat="1" ht="15.75">
      <c r="K2797" s="1252"/>
    </row>
    <row r="2798" s="391" customFormat="1" ht="15.75">
      <c r="K2798" s="1252"/>
    </row>
    <row r="2799" s="391" customFormat="1" ht="15.75">
      <c r="K2799" s="1252"/>
    </row>
    <row r="2800" s="391" customFormat="1" ht="15.75">
      <c r="K2800" s="1252"/>
    </row>
    <row r="2801" s="391" customFormat="1" ht="15.75">
      <c r="K2801" s="1252"/>
    </row>
    <row r="2802" s="391" customFormat="1" ht="15.75">
      <c r="K2802" s="1252"/>
    </row>
    <row r="2803" s="391" customFormat="1" ht="15.75">
      <c r="K2803" s="1252"/>
    </row>
    <row r="2804" s="391" customFormat="1" ht="15.75">
      <c r="K2804" s="1252"/>
    </row>
    <row r="2805" s="391" customFormat="1" ht="15.75">
      <c r="K2805" s="1252"/>
    </row>
    <row r="2806" s="391" customFormat="1" ht="15.75">
      <c r="K2806" s="1252"/>
    </row>
    <row r="2807" s="391" customFormat="1" ht="15.75">
      <c r="K2807" s="1252"/>
    </row>
    <row r="2808" s="391" customFormat="1" ht="15.75">
      <c r="K2808" s="1252"/>
    </row>
    <row r="2809" s="391" customFormat="1" ht="15.75">
      <c r="K2809" s="1252"/>
    </row>
    <row r="2810" s="391" customFormat="1" ht="15.75">
      <c r="K2810" s="1252"/>
    </row>
    <row r="2811" s="391" customFormat="1" ht="15.75">
      <c r="K2811" s="1252"/>
    </row>
    <row r="2812" s="391" customFormat="1" ht="15.75">
      <c r="K2812" s="1252"/>
    </row>
    <row r="2813" s="391" customFormat="1" ht="15.75">
      <c r="K2813" s="1252"/>
    </row>
    <row r="2814" s="391" customFormat="1" ht="15.75">
      <c r="K2814" s="1252"/>
    </row>
    <row r="2815" s="391" customFormat="1" ht="15.75">
      <c r="K2815" s="1252"/>
    </row>
    <row r="2816" s="391" customFormat="1" ht="15.75">
      <c r="K2816" s="1252"/>
    </row>
    <row r="2817" s="391" customFormat="1" ht="15.75">
      <c r="K2817" s="1252"/>
    </row>
    <row r="2818" s="391" customFormat="1" ht="15.75">
      <c r="K2818" s="1252"/>
    </row>
    <row r="2819" s="391" customFormat="1" ht="15.75">
      <c r="K2819" s="1252"/>
    </row>
    <row r="2820" s="391" customFormat="1" ht="15.75">
      <c r="K2820" s="1252"/>
    </row>
    <row r="2821" s="391" customFormat="1" ht="15.75">
      <c r="K2821" s="1252"/>
    </row>
    <row r="2822" s="391" customFormat="1" ht="15.75">
      <c r="K2822" s="1252"/>
    </row>
    <row r="2823" s="391" customFormat="1" ht="15.75">
      <c r="K2823" s="1252"/>
    </row>
    <row r="2824" s="391" customFormat="1" ht="15.75">
      <c r="K2824" s="1252"/>
    </row>
    <row r="2825" s="391" customFormat="1" ht="15.75">
      <c r="K2825" s="1252"/>
    </row>
    <row r="2826" s="391" customFormat="1" ht="15.75">
      <c r="K2826" s="1252"/>
    </row>
    <row r="2827" s="391" customFormat="1" ht="15.75">
      <c r="K2827" s="1252"/>
    </row>
    <row r="2828" s="391" customFormat="1" ht="15.75">
      <c r="K2828" s="1252"/>
    </row>
    <row r="2829" s="391" customFormat="1" ht="15.75">
      <c r="K2829" s="1252"/>
    </row>
    <row r="2830" s="391" customFormat="1" ht="15.75">
      <c r="K2830" s="1252"/>
    </row>
    <row r="2831" s="391" customFormat="1" ht="15.75">
      <c r="K2831" s="1252"/>
    </row>
    <row r="2832" s="391" customFormat="1" ht="15.75">
      <c r="K2832" s="1252"/>
    </row>
    <row r="2833" s="391" customFormat="1" ht="15.75">
      <c r="K2833" s="1252"/>
    </row>
    <row r="2834" s="391" customFormat="1" ht="15.75">
      <c r="K2834" s="1252"/>
    </row>
    <row r="2835" s="391" customFormat="1" ht="15.75">
      <c r="K2835" s="1252"/>
    </row>
    <row r="2836" s="391" customFormat="1" ht="15.75">
      <c r="K2836" s="1252"/>
    </row>
    <row r="2837" s="391" customFormat="1" ht="15.75">
      <c r="K2837" s="1252"/>
    </row>
    <row r="2838" s="391" customFormat="1" ht="15.75">
      <c r="K2838" s="1252"/>
    </row>
    <row r="2839" s="391" customFormat="1" ht="15.75">
      <c r="K2839" s="1252"/>
    </row>
    <row r="2840" s="391" customFormat="1" ht="15.75">
      <c r="K2840" s="1252"/>
    </row>
    <row r="2841" s="391" customFormat="1" ht="15.75">
      <c r="K2841" s="1252"/>
    </row>
    <row r="2842" s="391" customFormat="1" ht="15.75">
      <c r="K2842" s="1252"/>
    </row>
    <row r="2843" s="391" customFormat="1" ht="15.75">
      <c r="K2843" s="1252"/>
    </row>
    <row r="2844" s="391" customFormat="1" ht="15.75">
      <c r="K2844" s="1252"/>
    </row>
    <row r="2845" s="391" customFormat="1" ht="15.75">
      <c r="K2845" s="1252"/>
    </row>
    <row r="2846" s="391" customFormat="1" ht="15.75">
      <c r="K2846" s="1252"/>
    </row>
    <row r="2847" s="391" customFormat="1" ht="15.75">
      <c r="K2847" s="1252"/>
    </row>
    <row r="2848" s="391" customFormat="1" ht="15.75">
      <c r="K2848" s="1252"/>
    </row>
    <row r="2849" s="391" customFormat="1" ht="15.75">
      <c r="K2849" s="1252"/>
    </row>
    <row r="2850" s="391" customFormat="1" ht="15.75">
      <c r="K2850" s="1252"/>
    </row>
    <row r="2851" s="391" customFormat="1" ht="15.75">
      <c r="K2851" s="1252"/>
    </row>
    <row r="2852" s="391" customFormat="1" ht="15.75">
      <c r="K2852" s="1252"/>
    </row>
    <row r="2853" s="391" customFormat="1" ht="15.75">
      <c r="K2853" s="1252"/>
    </row>
    <row r="2854" s="391" customFormat="1" ht="15.75">
      <c r="K2854" s="1252"/>
    </row>
    <row r="2855" s="391" customFormat="1" ht="15.75">
      <c r="K2855" s="1252"/>
    </row>
    <row r="2856" s="391" customFormat="1" ht="15.75">
      <c r="K2856" s="1252"/>
    </row>
    <row r="2857" s="391" customFormat="1" ht="15.75">
      <c r="K2857" s="1252"/>
    </row>
    <row r="2858" s="391" customFormat="1" ht="15.75">
      <c r="K2858" s="1252"/>
    </row>
    <row r="2859" s="391" customFormat="1" ht="15.75">
      <c r="K2859" s="1252"/>
    </row>
    <row r="2860" s="391" customFormat="1" ht="15.75">
      <c r="K2860" s="1252"/>
    </row>
    <row r="2861" s="391" customFormat="1" ht="15.75">
      <c r="K2861" s="1252"/>
    </row>
    <row r="2862" s="391" customFormat="1" ht="15.75">
      <c r="K2862" s="1252"/>
    </row>
    <row r="2863" s="391" customFormat="1" ht="15.75">
      <c r="K2863" s="1252"/>
    </row>
    <row r="2864" s="391" customFormat="1" ht="15.75">
      <c r="K2864" s="1252"/>
    </row>
    <row r="2865" s="391" customFormat="1" ht="15.75">
      <c r="K2865" s="1252"/>
    </row>
    <row r="2866" s="391" customFormat="1" ht="15.75">
      <c r="K2866" s="1252"/>
    </row>
    <row r="2867" s="391" customFormat="1" ht="15.75">
      <c r="K2867" s="1252"/>
    </row>
    <row r="2868" s="391" customFormat="1" ht="15.75">
      <c r="K2868" s="1252"/>
    </row>
    <row r="2869" s="391" customFormat="1" ht="15.75">
      <c r="K2869" s="1252"/>
    </row>
    <row r="2870" s="391" customFormat="1" ht="15.75">
      <c r="K2870" s="1252"/>
    </row>
    <row r="2871" s="391" customFormat="1" ht="15.75">
      <c r="K2871" s="1252"/>
    </row>
    <row r="2872" s="391" customFormat="1" ht="15.75">
      <c r="K2872" s="1252"/>
    </row>
    <row r="2873" s="391" customFormat="1" ht="15.75">
      <c r="K2873" s="1252"/>
    </row>
    <row r="2874" s="391" customFormat="1" ht="15.75">
      <c r="K2874" s="1252"/>
    </row>
    <row r="2875" s="391" customFormat="1" ht="15.75">
      <c r="K2875" s="1252"/>
    </row>
    <row r="2876" s="391" customFormat="1" ht="15.75">
      <c r="K2876" s="1252"/>
    </row>
    <row r="2877" s="391" customFormat="1" ht="15.75">
      <c r="K2877" s="1252"/>
    </row>
    <row r="2878" s="391" customFormat="1" ht="15.75">
      <c r="K2878" s="1252"/>
    </row>
    <row r="2879" s="391" customFormat="1" ht="15.75">
      <c r="K2879" s="1252"/>
    </row>
    <row r="2880" s="391" customFormat="1" ht="15.75">
      <c r="K2880" s="1252"/>
    </row>
    <row r="2881" s="391" customFormat="1" ht="15.75">
      <c r="K2881" s="1252"/>
    </row>
    <row r="2882" s="391" customFormat="1" ht="15.75">
      <c r="K2882" s="1252"/>
    </row>
    <row r="2883" s="391" customFormat="1" ht="15.75">
      <c r="K2883" s="1252"/>
    </row>
    <row r="2884" s="391" customFormat="1" ht="15.75">
      <c r="K2884" s="1252"/>
    </row>
    <row r="2885" s="391" customFormat="1" ht="15.75">
      <c r="K2885" s="1252"/>
    </row>
    <row r="2886" s="391" customFormat="1" ht="15.75">
      <c r="K2886" s="1252"/>
    </row>
    <row r="2887" s="391" customFormat="1" ht="15.75">
      <c r="K2887" s="1252"/>
    </row>
    <row r="2888" s="391" customFormat="1" ht="15.75">
      <c r="K2888" s="1252"/>
    </row>
    <row r="2889" s="391" customFormat="1" ht="15.75">
      <c r="K2889" s="1252"/>
    </row>
    <row r="2890" s="391" customFormat="1" ht="15.75">
      <c r="K2890" s="1252"/>
    </row>
    <row r="2891" s="391" customFormat="1" ht="15.75">
      <c r="K2891" s="1252"/>
    </row>
    <row r="2892" s="391" customFormat="1" ht="15.75">
      <c r="K2892" s="1252"/>
    </row>
    <row r="2893" s="391" customFormat="1" ht="15.75">
      <c r="K2893" s="1252"/>
    </row>
    <row r="2894" s="391" customFormat="1" ht="15.75">
      <c r="K2894" s="1252"/>
    </row>
    <row r="2895" s="391" customFormat="1" ht="15.75">
      <c r="K2895" s="1252"/>
    </row>
    <row r="2896" s="391" customFormat="1" ht="15.75">
      <c r="K2896" s="1252"/>
    </row>
    <row r="2897" s="391" customFormat="1" ht="15.75">
      <c r="K2897" s="1252"/>
    </row>
    <row r="2898" s="391" customFormat="1" ht="15.75">
      <c r="K2898" s="1252"/>
    </row>
    <row r="2899" s="391" customFormat="1" ht="15.75">
      <c r="K2899" s="1252"/>
    </row>
    <row r="2900" s="391" customFormat="1" ht="15.75">
      <c r="K2900" s="1252"/>
    </row>
    <row r="2901" s="391" customFormat="1" ht="15.75">
      <c r="K2901" s="1252"/>
    </row>
    <row r="2902" s="391" customFormat="1" ht="15.75">
      <c r="K2902" s="1252"/>
    </row>
    <row r="2903" s="391" customFormat="1" ht="15.75">
      <c r="K2903" s="1252"/>
    </row>
    <row r="2904" s="391" customFormat="1" ht="15.75">
      <c r="K2904" s="1252"/>
    </row>
    <row r="2905" s="391" customFormat="1" ht="15.75">
      <c r="K2905" s="1252"/>
    </row>
    <row r="2906" s="391" customFormat="1" ht="15.75">
      <c r="K2906" s="1252"/>
    </row>
    <row r="2907" s="391" customFormat="1" ht="15.75">
      <c r="K2907" s="1252"/>
    </row>
    <row r="2908" s="391" customFormat="1" ht="15.75">
      <c r="K2908" s="1252"/>
    </row>
    <row r="2909" s="391" customFormat="1" ht="15.75">
      <c r="K2909" s="1252"/>
    </row>
    <row r="2910" s="391" customFormat="1" ht="15.75">
      <c r="K2910" s="1252"/>
    </row>
    <row r="2911" s="391" customFormat="1" ht="15.75">
      <c r="K2911" s="1252"/>
    </row>
    <row r="2912" s="391" customFormat="1" ht="15.75">
      <c r="K2912" s="1252"/>
    </row>
    <row r="2913" s="391" customFormat="1" ht="15.75">
      <c r="K2913" s="1252"/>
    </row>
    <row r="2914" s="391" customFormat="1" ht="15.75">
      <c r="K2914" s="1252"/>
    </row>
    <row r="2915" s="391" customFormat="1" ht="15.75">
      <c r="K2915" s="1252"/>
    </row>
    <row r="2916" s="391" customFormat="1" ht="15.75">
      <c r="K2916" s="1252"/>
    </row>
    <row r="2917" s="391" customFormat="1" ht="15.75">
      <c r="K2917" s="1252"/>
    </row>
    <row r="2918" s="391" customFormat="1" ht="15.75">
      <c r="K2918" s="1252"/>
    </row>
    <row r="2919" s="391" customFormat="1" ht="15.75">
      <c r="K2919" s="1252"/>
    </row>
    <row r="2920" s="391" customFormat="1" ht="15.75">
      <c r="K2920" s="1252"/>
    </row>
    <row r="2921" s="391" customFormat="1" ht="15.75">
      <c r="K2921" s="1252"/>
    </row>
    <row r="2922" s="391" customFormat="1" ht="15.75">
      <c r="K2922" s="1252"/>
    </row>
    <row r="2923" s="391" customFormat="1" ht="15.75">
      <c r="K2923" s="1252"/>
    </row>
    <row r="2924" s="391" customFormat="1" ht="15.75">
      <c r="K2924" s="1252"/>
    </row>
    <row r="2925" s="391" customFormat="1" ht="15.75">
      <c r="K2925" s="1252"/>
    </row>
    <row r="2926" s="391" customFormat="1" ht="15.75">
      <c r="K2926" s="1252"/>
    </row>
    <row r="2927" s="391" customFormat="1" ht="15.75">
      <c r="K2927" s="1252"/>
    </row>
    <row r="2928" s="391" customFormat="1" ht="15.75">
      <c r="K2928" s="1252"/>
    </row>
    <row r="2929" s="391" customFormat="1" ht="15.75">
      <c r="K2929" s="1252"/>
    </row>
    <row r="2930" s="391" customFormat="1" ht="15.75">
      <c r="K2930" s="1252"/>
    </row>
    <row r="2931" s="391" customFormat="1" ht="15.75">
      <c r="K2931" s="1252"/>
    </row>
    <row r="2932" s="391" customFormat="1" ht="15.75">
      <c r="K2932" s="1252"/>
    </row>
    <row r="2933" s="391" customFormat="1" ht="15.75">
      <c r="K2933" s="1252"/>
    </row>
    <row r="2934" s="391" customFormat="1" ht="15.75">
      <c r="K2934" s="1252"/>
    </row>
    <row r="2935" s="391" customFormat="1" ht="15.75">
      <c r="K2935" s="1252"/>
    </row>
    <row r="2936" s="391" customFormat="1" ht="15.75">
      <c r="K2936" s="1252"/>
    </row>
    <row r="2937" s="391" customFormat="1" ht="15.75">
      <c r="K2937" s="1252"/>
    </row>
    <row r="2938" s="391" customFormat="1" ht="15.75">
      <c r="K2938" s="1252"/>
    </row>
    <row r="2939" s="391" customFormat="1" ht="15.75">
      <c r="K2939" s="1252"/>
    </row>
    <row r="2940" s="391" customFormat="1" ht="15.75">
      <c r="K2940" s="1252"/>
    </row>
    <row r="2941" s="391" customFormat="1" ht="15.75">
      <c r="K2941" s="1252"/>
    </row>
    <row r="2942" s="391" customFormat="1" ht="15.75">
      <c r="K2942" s="1252"/>
    </row>
    <row r="2943" s="391" customFormat="1" ht="15.75">
      <c r="K2943" s="1252"/>
    </row>
    <row r="2944" s="391" customFormat="1" ht="15.75">
      <c r="K2944" s="1252"/>
    </row>
    <row r="2945" s="391" customFormat="1" ht="15.75">
      <c r="K2945" s="1252"/>
    </row>
    <row r="2946" s="391" customFormat="1" ht="15.75">
      <c r="K2946" s="1252"/>
    </row>
    <row r="2947" s="391" customFormat="1" ht="15.75">
      <c r="K2947" s="1252"/>
    </row>
    <row r="2948" s="391" customFormat="1" ht="15.75">
      <c r="K2948" s="1252"/>
    </row>
    <row r="2949" s="391" customFormat="1" ht="15.75">
      <c r="K2949" s="1252"/>
    </row>
    <row r="2950" s="391" customFormat="1" ht="15.75">
      <c r="K2950" s="1252"/>
    </row>
    <row r="2951" s="391" customFormat="1" ht="15.75">
      <c r="K2951" s="1252"/>
    </row>
    <row r="2952" s="391" customFormat="1" ht="15.75">
      <c r="K2952" s="1252"/>
    </row>
    <row r="2953" s="391" customFormat="1" ht="15.75">
      <c r="K2953" s="1252"/>
    </row>
    <row r="2954" s="391" customFormat="1" ht="15.75">
      <c r="K2954" s="1252"/>
    </row>
    <row r="2955" s="391" customFormat="1" ht="15.75">
      <c r="K2955" s="1252"/>
    </row>
    <row r="2956" s="391" customFormat="1" ht="15.75">
      <c r="K2956" s="1252"/>
    </row>
    <row r="2957" s="391" customFormat="1" ht="15.75">
      <c r="K2957" s="1252"/>
    </row>
    <row r="2958" s="391" customFormat="1" ht="15.75">
      <c r="K2958" s="1252"/>
    </row>
    <row r="2959" s="391" customFormat="1" ht="15.75">
      <c r="K2959" s="1252"/>
    </row>
    <row r="2960" s="391" customFormat="1" ht="15.75">
      <c r="K2960" s="1252"/>
    </row>
    <row r="2961" s="391" customFormat="1" ht="15.75">
      <c r="K2961" s="1252"/>
    </row>
    <row r="2962" s="391" customFormat="1" ht="15.75">
      <c r="K2962" s="1252"/>
    </row>
    <row r="2963" s="391" customFormat="1" ht="15.75">
      <c r="K2963" s="1252"/>
    </row>
    <row r="2964" s="391" customFormat="1" ht="15.75">
      <c r="K2964" s="1252"/>
    </row>
    <row r="2965" s="391" customFormat="1" ht="15.75">
      <c r="K2965" s="1252"/>
    </row>
    <row r="2966" s="391" customFormat="1" ht="15.75">
      <c r="K2966" s="1252"/>
    </row>
    <row r="2967" s="391" customFormat="1" ht="15.75">
      <c r="K2967" s="1252"/>
    </row>
    <row r="2968" s="391" customFormat="1" ht="15.75">
      <c r="K2968" s="1252"/>
    </row>
    <row r="2969" s="391" customFormat="1" ht="15.75">
      <c r="K2969" s="1252"/>
    </row>
    <row r="2970" s="391" customFormat="1" ht="15.75">
      <c r="K2970" s="1252"/>
    </row>
    <row r="2971" s="391" customFormat="1" ht="15.75">
      <c r="K2971" s="1252"/>
    </row>
    <row r="2972" s="391" customFormat="1" ht="15.75">
      <c r="K2972" s="1252"/>
    </row>
    <row r="2973" s="391" customFormat="1" ht="15.75">
      <c r="K2973" s="1252"/>
    </row>
    <row r="2974" s="391" customFormat="1" ht="15.75">
      <c r="K2974" s="1252"/>
    </row>
    <row r="2975" s="391" customFormat="1" ht="15.75">
      <c r="K2975" s="1252"/>
    </row>
    <row r="2976" s="391" customFormat="1" ht="15.75">
      <c r="K2976" s="1252"/>
    </row>
    <row r="2977" s="391" customFormat="1" ht="15.75">
      <c r="K2977" s="1252"/>
    </row>
    <row r="2978" s="391" customFormat="1" ht="15.75">
      <c r="K2978" s="1252"/>
    </row>
    <row r="2979" s="391" customFormat="1" ht="15.75">
      <c r="K2979" s="1252"/>
    </row>
    <row r="2980" s="391" customFormat="1" ht="15.75">
      <c r="K2980" s="1252"/>
    </row>
    <row r="2981" s="391" customFormat="1" ht="15.75">
      <c r="K2981" s="1252"/>
    </row>
    <row r="2982" s="391" customFormat="1" ht="15.75">
      <c r="K2982" s="1252"/>
    </row>
    <row r="2983" s="391" customFormat="1" ht="15.75">
      <c r="K2983" s="1252"/>
    </row>
    <row r="2984" s="391" customFormat="1" ht="15.75">
      <c r="K2984" s="1252"/>
    </row>
    <row r="2985" s="391" customFormat="1" ht="15.75">
      <c r="K2985" s="1252"/>
    </row>
    <row r="2986" s="391" customFormat="1" ht="15.75">
      <c r="K2986" s="1252"/>
    </row>
    <row r="2987" s="391" customFormat="1" ht="15.75">
      <c r="K2987" s="1252"/>
    </row>
    <row r="2988" s="391" customFormat="1" ht="15.75">
      <c r="K2988" s="1252"/>
    </row>
    <row r="2989" s="391" customFormat="1" ht="15.75">
      <c r="K2989" s="1252"/>
    </row>
    <row r="2990" s="391" customFormat="1" ht="15.75">
      <c r="K2990" s="1252"/>
    </row>
    <row r="2991" s="391" customFormat="1" ht="15.75">
      <c r="K2991" s="1252"/>
    </row>
    <row r="2992" s="391" customFormat="1" ht="15.75">
      <c r="K2992" s="1252"/>
    </row>
    <row r="2993" s="391" customFormat="1" ht="15.75">
      <c r="K2993" s="1252"/>
    </row>
    <row r="2994" s="391" customFormat="1" ht="15.75">
      <c r="K2994" s="1252"/>
    </row>
    <row r="2995" s="391" customFormat="1" ht="15.75">
      <c r="K2995" s="1252"/>
    </row>
  </sheetData>
  <sheetProtection password="EE7C" sheet="1"/>
  <mergeCells count="4">
    <mergeCell ref="C274:J274"/>
    <mergeCell ref="C285:E285"/>
    <mergeCell ref="C284:E284"/>
    <mergeCell ref="C146:D146"/>
  </mergeCells>
  <printOptions horizontalCentered="1"/>
  <pageMargins left="0.32" right="0.18" top="0.25" bottom="0.4" header="0.17" footer="0.21"/>
  <pageSetup firstPageNumber="11" useFirstPageNumber="1" fitToHeight="0" fitToWidth="1" horizontalDpi="600" verticalDpi="600" orientation="portrait" scale="57" r:id="rId1"/>
  <headerFooter alignWithMargins="0">
    <oddFooter>&amp;L&amp;8DSHS 23-003 &amp;C&amp;11 &amp;=&amp;P-2&amp;RSchedule G  (&amp;8Page &amp;P-10 of 11)</oddFooter>
  </headerFooter>
  <rowBreaks count="10" manualBreakCount="10">
    <brk id="51" max="255" man="1"/>
    <brk id="92" max="255" man="1"/>
    <brk id="147" max="255" man="1"/>
    <brk id="184" max="255" man="1"/>
    <brk id="226" max="255" man="1"/>
    <brk id="266" max="255" man="1"/>
    <brk id="288" max="255" man="1"/>
    <brk id="347" max="255" man="1"/>
    <brk id="414" max="255" man="1"/>
    <brk id="456" max="255"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M39"/>
  <sheetViews>
    <sheetView zoomScale="90" zoomScaleNormal="90" workbookViewId="0" topLeftCell="A1">
      <selection activeCell="S20" sqref="S20"/>
    </sheetView>
  </sheetViews>
  <sheetFormatPr defaultColWidth="9.140625" defaultRowHeight="12.75"/>
  <cols>
    <col min="1" max="1" width="3.7109375" style="407" customWidth="1"/>
    <col min="2" max="2" width="5.421875" style="407" customWidth="1"/>
    <col min="3" max="3" width="29.8515625" style="407" customWidth="1"/>
    <col min="4" max="4" width="13.140625" style="407" customWidth="1"/>
    <col min="5" max="5" width="25.421875" style="407" customWidth="1"/>
    <col min="6" max="6" width="12.8515625" style="407" customWidth="1"/>
    <col min="7" max="7" width="16.28125" style="407" customWidth="1"/>
    <col min="8" max="8" width="19.57421875" style="407" customWidth="1"/>
    <col min="9" max="9" width="16.8515625" style="407" customWidth="1"/>
    <col min="10" max="10" width="13.8515625" style="407" customWidth="1"/>
    <col min="11" max="11" width="19.8515625" style="407" customWidth="1"/>
    <col min="12" max="12" width="18.7109375" style="407" customWidth="1"/>
    <col min="13" max="13" width="6.8515625" style="407" customWidth="1"/>
    <col min="14" max="16384" width="9.140625" style="407" customWidth="1"/>
  </cols>
  <sheetData>
    <row r="1" spans="1:13" ht="26.25">
      <c r="A1" s="405" t="s">
        <v>433</v>
      </c>
      <c r="B1" s="406"/>
      <c r="C1" s="406"/>
      <c r="D1" s="406"/>
      <c r="E1" s="406"/>
      <c r="F1" s="406"/>
      <c r="G1" s="406"/>
      <c r="H1" s="406"/>
      <c r="I1" s="406"/>
      <c r="J1" s="406"/>
      <c r="K1" s="406"/>
      <c r="L1" s="406"/>
      <c r="M1" s="406"/>
    </row>
    <row r="2" spans="1:13" ht="15.75">
      <c r="A2" s="408" t="s">
        <v>434</v>
      </c>
      <c r="B2" s="406"/>
      <c r="C2" s="406"/>
      <c r="D2" s="406"/>
      <c r="E2" s="406"/>
      <c r="F2" s="406"/>
      <c r="G2" s="406"/>
      <c r="H2" s="406"/>
      <c r="I2" s="406"/>
      <c r="J2" s="406"/>
      <c r="K2" s="406"/>
      <c r="L2" s="406"/>
      <c r="M2" s="406"/>
    </row>
    <row r="3" spans="3:4" ht="16.5" thickBot="1">
      <c r="C3" s="409" t="s">
        <v>276</v>
      </c>
      <c r="D3" s="933" t="str">
        <f>Schedule_B!D1</f>
        <v>_C000027</v>
      </c>
    </row>
    <row r="4" spans="3:10" ht="16.5" thickBot="1">
      <c r="C4" s="409" t="s">
        <v>277</v>
      </c>
      <c r="D4" s="410" t="str">
        <f>+Schedule_A!$I$8</f>
        <v>_M000002</v>
      </c>
      <c r="I4" s="411" t="s">
        <v>638</v>
      </c>
      <c r="J4" s="1391"/>
    </row>
    <row r="5" ht="18" customHeight="1" thickBot="1">
      <c r="D5" s="407" t="str">
        <f>Schedule_A!A3</f>
        <v>NURSING FACILITY 2017 COST REPORT</v>
      </c>
    </row>
    <row r="6" spans="2:12" ht="58.5" customHeight="1">
      <c r="B6" s="412" t="s">
        <v>190</v>
      </c>
      <c r="C6" s="413" t="s">
        <v>435</v>
      </c>
      <c r="D6" s="413" t="s">
        <v>436</v>
      </c>
      <c r="E6" s="413" t="s">
        <v>437</v>
      </c>
      <c r="F6" s="413" t="s">
        <v>478</v>
      </c>
      <c r="G6" s="413" t="s">
        <v>438</v>
      </c>
      <c r="H6" s="413" t="s">
        <v>439</v>
      </c>
      <c r="I6" s="413" t="s">
        <v>440</v>
      </c>
      <c r="J6" s="414" t="s">
        <v>441</v>
      </c>
      <c r="K6" s="415"/>
      <c r="L6" s="415"/>
    </row>
    <row r="7" spans="2:13" ht="12.75" customHeight="1">
      <c r="B7" s="416"/>
      <c r="C7" s="417" t="s">
        <v>486</v>
      </c>
      <c r="D7" s="417" t="s">
        <v>487</v>
      </c>
      <c r="E7" s="417" t="s">
        <v>488</v>
      </c>
      <c r="F7" s="417" t="s">
        <v>489</v>
      </c>
      <c r="G7" s="417" t="s">
        <v>490</v>
      </c>
      <c r="H7" s="417" t="s">
        <v>491</v>
      </c>
      <c r="I7" s="417" t="s">
        <v>492</v>
      </c>
      <c r="J7" s="418" t="s">
        <v>191</v>
      </c>
      <c r="K7" s="419"/>
      <c r="L7" s="419"/>
      <c r="M7" s="419"/>
    </row>
    <row r="8" spans="2:12" ht="19.5" customHeight="1">
      <c r="B8" s="420"/>
      <c r="C8" s="421" t="s">
        <v>5750</v>
      </c>
      <c r="D8" s="422"/>
      <c r="E8" s="422"/>
      <c r="F8" s="423"/>
      <c r="G8" s="422"/>
      <c r="H8" s="423"/>
      <c r="I8" s="424"/>
      <c r="J8" s="425"/>
      <c r="K8" s="426"/>
      <c r="L8" s="426"/>
    </row>
    <row r="9" spans="2:12" ht="19.5" customHeight="1">
      <c r="B9" s="427">
        <v>1</v>
      </c>
      <c r="C9" s="421" t="s">
        <v>5752</v>
      </c>
      <c r="D9" s="428" t="s">
        <v>5756</v>
      </c>
      <c r="E9" s="429" t="s">
        <v>5758</v>
      </c>
      <c r="F9" s="430" t="s">
        <v>5760</v>
      </c>
      <c r="G9" s="429" t="s">
        <v>4437</v>
      </c>
      <c r="H9" s="431" t="s">
        <v>4439</v>
      </c>
      <c r="I9" s="431" t="s">
        <v>4441</v>
      </c>
      <c r="J9" s="432" t="s">
        <v>4443</v>
      </c>
      <c r="K9" s="433"/>
      <c r="L9" s="433"/>
    </row>
    <row r="10" spans="2:12" ht="19.5" customHeight="1">
      <c r="B10" s="434"/>
      <c r="C10" s="421" t="s">
        <v>5754</v>
      </c>
      <c r="D10" s="422"/>
      <c r="E10" s="422"/>
      <c r="F10" s="435"/>
      <c r="G10" s="422"/>
      <c r="H10" s="423"/>
      <c r="I10" s="436"/>
      <c r="J10" s="437"/>
      <c r="K10" s="433"/>
      <c r="L10" s="433"/>
    </row>
    <row r="11" spans="2:12" ht="19.5" customHeight="1">
      <c r="B11" s="420"/>
      <c r="C11" s="421" t="s">
        <v>5762</v>
      </c>
      <c r="D11" s="422"/>
      <c r="E11" s="422"/>
      <c r="F11" s="435"/>
      <c r="G11" s="422"/>
      <c r="H11" s="423"/>
      <c r="I11" s="436"/>
      <c r="J11" s="437"/>
      <c r="K11" s="433"/>
      <c r="L11" s="433"/>
    </row>
    <row r="12" spans="2:12" ht="19.5" customHeight="1">
      <c r="B12" s="427">
        <v>2</v>
      </c>
      <c r="C12" s="421" t="s">
        <v>5764</v>
      </c>
      <c r="D12" s="438" t="s">
        <v>5768</v>
      </c>
      <c r="E12" s="439" t="s">
        <v>5770</v>
      </c>
      <c r="F12" s="440" t="s">
        <v>5772</v>
      </c>
      <c r="G12" s="439" t="s">
        <v>4445</v>
      </c>
      <c r="H12" s="439" t="s">
        <v>4447</v>
      </c>
      <c r="I12" s="441" t="s">
        <v>4449</v>
      </c>
      <c r="J12" s="432" t="s">
        <v>4451</v>
      </c>
      <c r="K12" s="442"/>
      <c r="L12" s="442"/>
    </row>
    <row r="13" spans="2:12" ht="19.5" customHeight="1">
      <c r="B13" s="434"/>
      <c r="C13" s="421" t="s">
        <v>5766</v>
      </c>
      <c r="D13" s="422"/>
      <c r="E13" s="422"/>
      <c r="F13" s="435"/>
      <c r="G13" s="422"/>
      <c r="H13" s="423"/>
      <c r="I13" s="436"/>
      <c r="J13" s="437"/>
      <c r="K13" s="433"/>
      <c r="L13" s="433"/>
    </row>
    <row r="14" spans="2:12" ht="19.5" customHeight="1">
      <c r="B14" s="420"/>
      <c r="C14" s="421" t="s">
        <v>5774</v>
      </c>
      <c r="D14" s="422"/>
      <c r="E14" s="422"/>
      <c r="F14" s="435"/>
      <c r="G14" s="422"/>
      <c r="H14" s="423"/>
      <c r="I14" s="436"/>
      <c r="J14" s="437"/>
      <c r="K14" s="433"/>
      <c r="L14" s="433"/>
    </row>
    <row r="15" spans="2:12" ht="19.5" customHeight="1">
      <c r="B15" s="427">
        <v>3</v>
      </c>
      <c r="C15" s="421" t="s">
        <v>5776</v>
      </c>
      <c r="D15" s="428" t="s">
        <v>5780</v>
      </c>
      <c r="E15" s="429" t="s">
        <v>5782</v>
      </c>
      <c r="F15" s="430" t="s">
        <v>5784</v>
      </c>
      <c r="G15" s="429" t="s">
        <v>4453</v>
      </c>
      <c r="H15" s="431" t="s">
        <v>4455</v>
      </c>
      <c r="I15" s="431" t="s">
        <v>4457</v>
      </c>
      <c r="J15" s="432" t="s">
        <v>4459</v>
      </c>
      <c r="K15" s="433"/>
      <c r="L15" s="433"/>
    </row>
    <row r="16" spans="2:12" ht="19.5" customHeight="1">
      <c r="B16" s="434"/>
      <c r="C16" s="421" t="s">
        <v>5778</v>
      </c>
      <c r="D16" s="422"/>
      <c r="E16" s="422"/>
      <c r="F16" s="435"/>
      <c r="G16" s="422"/>
      <c r="H16" s="423"/>
      <c r="I16" s="436"/>
      <c r="J16" s="437"/>
      <c r="K16" s="433"/>
      <c r="L16" s="433"/>
    </row>
    <row r="17" spans="2:12" ht="19.5" customHeight="1">
      <c r="B17" s="420"/>
      <c r="C17" s="421" t="s">
        <v>5786</v>
      </c>
      <c r="D17" s="422"/>
      <c r="E17" s="422"/>
      <c r="F17" s="435"/>
      <c r="G17" s="422"/>
      <c r="H17" s="423"/>
      <c r="I17" s="436"/>
      <c r="J17" s="437"/>
      <c r="K17" s="433"/>
      <c r="L17" s="433"/>
    </row>
    <row r="18" spans="2:12" ht="19.5" customHeight="1">
      <c r="B18" s="427">
        <v>4</v>
      </c>
      <c r="C18" s="421" t="s">
        <v>5788</v>
      </c>
      <c r="D18" s="428" t="s">
        <v>5792</v>
      </c>
      <c r="E18" s="429" t="s">
        <v>5794</v>
      </c>
      <c r="F18" s="430" t="s">
        <v>5796</v>
      </c>
      <c r="G18" s="429" t="s">
        <v>4461</v>
      </c>
      <c r="H18" s="431" t="s">
        <v>4463</v>
      </c>
      <c r="I18" s="431" t="s">
        <v>4465</v>
      </c>
      <c r="J18" s="432" t="s">
        <v>4467</v>
      </c>
      <c r="K18" s="433"/>
      <c r="L18" s="433"/>
    </row>
    <row r="19" spans="2:12" ht="19.5" customHeight="1">
      <c r="B19" s="434"/>
      <c r="C19" s="421" t="s">
        <v>5790</v>
      </c>
      <c r="D19" s="422"/>
      <c r="E19" s="422"/>
      <c r="F19" s="435"/>
      <c r="G19" s="422"/>
      <c r="H19" s="423"/>
      <c r="I19" s="436"/>
      <c r="J19" s="437"/>
      <c r="K19" s="433"/>
      <c r="L19" s="433"/>
    </row>
    <row r="20" spans="2:12" ht="19.5" customHeight="1">
      <c r="B20" s="420"/>
      <c r="C20" s="421" t="s">
        <v>5798</v>
      </c>
      <c r="D20" s="422"/>
      <c r="E20" s="422"/>
      <c r="F20" s="435"/>
      <c r="G20" s="422"/>
      <c r="H20" s="423"/>
      <c r="I20" s="436"/>
      <c r="J20" s="437"/>
      <c r="K20" s="433"/>
      <c r="L20" s="433"/>
    </row>
    <row r="21" spans="2:12" ht="19.5" customHeight="1">
      <c r="B21" s="427">
        <v>5</v>
      </c>
      <c r="C21" s="421" t="s">
        <v>5800</v>
      </c>
      <c r="D21" s="428" t="s">
        <v>5804</v>
      </c>
      <c r="E21" s="429" t="s">
        <v>5806</v>
      </c>
      <c r="F21" s="430" t="s">
        <v>5808</v>
      </c>
      <c r="G21" s="429" t="s">
        <v>4469</v>
      </c>
      <c r="H21" s="431" t="s">
        <v>4471</v>
      </c>
      <c r="I21" s="431" t="s">
        <v>4473</v>
      </c>
      <c r="J21" s="432" t="s">
        <v>4475</v>
      </c>
      <c r="K21" s="433"/>
      <c r="L21" s="433"/>
    </row>
    <row r="22" spans="2:12" ht="19.5" customHeight="1">
      <c r="B22" s="434"/>
      <c r="C22" s="421" t="s">
        <v>5802</v>
      </c>
      <c r="D22" s="422"/>
      <c r="E22" s="422"/>
      <c r="F22" s="435"/>
      <c r="G22" s="422"/>
      <c r="H22" s="423"/>
      <c r="I22" s="436"/>
      <c r="J22" s="437"/>
      <c r="K22" s="433"/>
      <c r="L22" s="433"/>
    </row>
    <row r="23" spans="2:12" ht="19.5" customHeight="1">
      <c r="B23" s="420"/>
      <c r="C23" s="421" t="s">
        <v>5810</v>
      </c>
      <c r="D23" s="422"/>
      <c r="E23" s="422"/>
      <c r="F23" s="435"/>
      <c r="G23" s="422"/>
      <c r="H23" s="423"/>
      <c r="I23" s="436"/>
      <c r="J23" s="437"/>
      <c r="K23" s="433"/>
      <c r="L23" s="433"/>
    </row>
    <row r="24" spans="2:12" ht="19.5" customHeight="1">
      <c r="B24" s="427">
        <v>6</v>
      </c>
      <c r="C24" s="421" t="s">
        <v>5812</v>
      </c>
      <c r="D24" s="428" t="s">
        <v>5816</v>
      </c>
      <c r="E24" s="429" t="s">
        <v>5818</v>
      </c>
      <c r="F24" s="430" t="s">
        <v>5820</v>
      </c>
      <c r="G24" s="429" t="s">
        <v>4477</v>
      </c>
      <c r="H24" s="431" t="s">
        <v>4479</v>
      </c>
      <c r="I24" s="431" t="s">
        <v>4481</v>
      </c>
      <c r="J24" s="432" t="s">
        <v>4483</v>
      </c>
      <c r="K24" s="433"/>
      <c r="L24" s="433"/>
    </row>
    <row r="25" spans="2:12" ht="19.5" customHeight="1">
      <c r="B25" s="434"/>
      <c r="C25" s="421" t="s">
        <v>5814</v>
      </c>
      <c r="D25" s="422"/>
      <c r="E25" s="422"/>
      <c r="F25" s="422"/>
      <c r="G25" s="422"/>
      <c r="H25" s="423"/>
      <c r="I25" s="436"/>
      <c r="J25" s="437"/>
      <c r="K25" s="433"/>
      <c r="L25" s="433"/>
    </row>
    <row r="26" spans="2:12" ht="19.5" customHeight="1">
      <c r="B26" s="434"/>
      <c r="C26" s="443" t="s">
        <v>364</v>
      </c>
      <c r="D26" s="444"/>
      <c r="E26" s="444"/>
      <c r="F26" s="444"/>
      <c r="G26" s="444"/>
      <c r="H26" s="445"/>
      <c r="I26" s="446"/>
      <c r="J26" s="447"/>
      <c r="K26" s="433"/>
      <c r="L26" s="433"/>
    </row>
    <row r="27" spans="2:12" ht="15" customHeight="1">
      <c r="B27" s="448"/>
      <c r="C27" s="449"/>
      <c r="D27" s="450"/>
      <c r="E27" s="450"/>
      <c r="F27" s="450"/>
      <c r="G27" s="450"/>
      <c r="H27" s="451"/>
      <c r="I27" s="452"/>
      <c r="J27" s="453"/>
      <c r="K27" s="433"/>
      <c r="L27" s="433"/>
    </row>
    <row r="28" spans="2:12" ht="15" customHeight="1" thickBot="1">
      <c r="B28" s="454"/>
      <c r="C28" s="455"/>
      <c r="D28" s="456"/>
      <c r="E28" s="456"/>
      <c r="F28" s="456"/>
      <c r="G28" s="456"/>
      <c r="H28" s="456"/>
      <c r="I28" s="457"/>
      <c r="J28" s="458"/>
      <c r="K28" s="433"/>
      <c r="L28" s="433"/>
    </row>
    <row r="29" spans="1:13" ht="27" thickBot="1">
      <c r="A29" s="405" t="s">
        <v>365</v>
      </c>
      <c r="B29" s="406"/>
      <c r="C29" s="406"/>
      <c r="D29" s="406"/>
      <c r="E29" s="406"/>
      <c r="F29" s="406"/>
      <c r="G29" s="406"/>
      <c r="H29" s="406"/>
      <c r="I29" s="409"/>
      <c r="J29" s="406"/>
      <c r="K29" s="406"/>
      <c r="L29" s="406"/>
      <c r="M29" s="406"/>
    </row>
    <row r="30" spans="2:12" ht="13.5" customHeight="1">
      <c r="B30" s="459"/>
      <c r="C30" s="460"/>
      <c r="D30" s="461"/>
      <c r="E30" s="462" t="s">
        <v>366</v>
      </c>
      <c r="F30" s="463"/>
      <c r="G30" s="464" t="s">
        <v>367</v>
      </c>
      <c r="H30" s="461"/>
      <c r="I30" s="465"/>
      <c r="J30" s="464" t="s">
        <v>431</v>
      </c>
      <c r="K30" s="466"/>
      <c r="L30" s="467"/>
    </row>
    <row r="31" spans="2:12" ht="27.75" customHeight="1">
      <c r="B31" s="468" t="s">
        <v>190</v>
      </c>
      <c r="C31" s="469" t="s">
        <v>368</v>
      </c>
      <c r="D31" s="470" t="s">
        <v>369</v>
      </c>
      <c r="E31" s="471" t="s">
        <v>370</v>
      </c>
      <c r="F31" s="469" t="s">
        <v>371</v>
      </c>
      <c r="G31" s="469" t="s">
        <v>372</v>
      </c>
      <c r="H31" s="472" t="s">
        <v>373</v>
      </c>
      <c r="I31" s="473" t="s">
        <v>374</v>
      </c>
      <c r="J31" s="474" t="s">
        <v>375</v>
      </c>
      <c r="K31" s="475" t="s">
        <v>376</v>
      </c>
      <c r="L31" s="476" t="s">
        <v>377</v>
      </c>
    </row>
    <row r="32" spans="2:13" ht="12.75" customHeight="1">
      <c r="B32" s="477"/>
      <c r="C32" s="478" t="s">
        <v>486</v>
      </c>
      <c r="D32" s="479"/>
      <c r="E32" s="417" t="s">
        <v>487</v>
      </c>
      <c r="F32" s="480" t="s">
        <v>488</v>
      </c>
      <c r="G32" s="480" t="s">
        <v>489</v>
      </c>
      <c r="H32" s="480" t="s">
        <v>490</v>
      </c>
      <c r="I32" s="481" t="s">
        <v>491</v>
      </c>
      <c r="J32" s="417" t="s">
        <v>492</v>
      </c>
      <c r="K32" s="480" t="s">
        <v>191</v>
      </c>
      <c r="L32" s="418" t="s">
        <v>192</v>
      </c>
      <c r="M32" s="482"/>
    </row>
    <row r="33" spans="2:12" ht="19.5" customHeight="1">
      <c r="B33" s="483">
        <v>7</v>
      </c>
      <c r="C33" s="449" t="s">
        <v>5822</v>
      </c>
      <c r="D33" s="484" t="s">
        <v>5824</v>
      </c>
      <c r="E33" s="485" t="s">
        <v>5826</v>
      </c>
      <c r="F33" s="486" t="s">
        <v>4485</v>
      </c>
      <c r="G33" s="487" t="s">
        <v>5828</v>
      </c>
      <c r="H33" s="488" t="s">
        <v>4487</v>
      </c>
      <c r="I33" s="489" t="s">
        <v>4489</v>
      </c>
      <c r="J33" s="490" t="s">
        <v>4491</v>
      </c>
      <c r="K33" s="491" t="s">
        <v>4493</v>
      </c>
      <c r="L33" s="492" t="s">
        <v>4495</v>
      </c>
    </row>
    <row r="34" spans="2:12" ht="19.5" customHeight="1">
      <c r="B34" s="483">
        <v>8</v>
      </c>
      <c r="C34" s="449" t="s">
        <v>5830</v>
      </c>
      <c r="D34" s="484" t="s">
        <v>5832</v>
      </c>
      <c r="E34" s="485" t="s">
        <v>5834</v>
      </c>
      <c r="F34" s="486" t="s">
        <v>4497</v>
      </c>
      <c r="G34" s="487" t="s">
        <v>5836</v>
      </c>
      <c r="H34" s="488" t="s">
        <v>4499</v>
      </c>
      <c r="I34" s="489" t="s">
        <v>4501</v>
      </c>
      <c r="J34" s="490" t="s">
        <v>4503</v>
      </c>
      <c r="K34" s="491" t="s">
        <v>4505</v>
      </c>
      <c r="L34" s="492" t="s">
        <v>4507</v>
      </c>
    </row>
    <row r="35" spans="2:12" ht="19.5" customHeight="1">
      <c r="B35" s="483">
        <v>9</v>
      </c>
      <c r="C35" s="449" t="s">
        <v>5838</v>
      </c>
      <c r="D35" s="484" t="s">
        <v>5840</v>
      </c>
      <c r="E35" s="485" t="s">
        <v>5842</v>
      </c>
      <c r="F35" s="486" t="s">
        <v>4509</v>
      </c>
      <c r="G35" s="487" t="s">
        <v>5844</v>
      </c>
      <c r="H35" s="488" t="s">
        <v>4511</v>
      </c>
      <c r="I35" s="489" t="s">
        <v>4513</v>
      </c>
      <c r="J35" s="490" t="s">
        <v>4515</v>
      </c>
      <c r="K35" s="491" t="s">
        <v>4517</v>
      </c>
      <c r="L35" s="492" t="s">
        <v>4519</v>
      </c>
    </row>
    <row r="36" spans="2:12" ht="19.5" customHeight="1">
      <c r="B36" s="483">
        <v>10</v>
      </c>
      <c r="C36" s="449" t="s">
        <v>5846</v>
      </c>
      <c r="D36" s="484" t="s">
        <v>5848</v>
      </c>
      <c r="E36" s="485" t="s">
        <v>5850</v>
      </c>
      <c r="F36" s="486" t="s">
        <v>4521</v>
      </c>
      <c r="G36" s="487" t="s">
        <v>5852</v>
      </c>
      <c r="H36" s="488" t="s">
        <v>4523</v>
      </c>
      <c r="I36" s="489" t="s">
        <v>4525</v>
      </c>
      <c r="J36" s="490" t="s">
        <v>4527</v>
      </c>
      <c r="K36" s="491" t="s">
        <v>4529</v>
      </c>
      <c r="L36" s="492" t="s">
        <v>4531</v>
      </c>
    </row>
    <row r="37" spans="2:12" ht="19.5" customHeight="1" thickBot="1">
      <c r="B37" s="493">
        <v>11</v>
      </c>
      <c r="C37" s="494" t="s">
        <v>5854</v>
      </c>
      <c r="D37" s="495" t="s">
        <v>5856</v>
      </c>
      <c r="E37" s="496" t="s">
        <v>5858</v>
      </c>
      <c r="F37" s="497" t="s">
        <v>4533</v>
      </c>
      <c r="G37" s="498" t="s">
        <v>5860</v>
      </c>
      <c r="H37" s="499" t="s">
        <v>4535</v>
      </c>
      <c r="I37" s="500" t="s">
        <v>4537</v>
      </c>
      <c r="J37" s="501" t="s">
        <v>4539</v>
      </c>
      <c r="K37" s="502" t="s">
        <v>4541</v>
      </c>
      <c r="L37" s="503" t="s">
        <v>4543</v>
      </c>
    </row>
    <row r="38" spans="2:3" ht="15.75">
      <c r="B38" s="504" t="s">
        <v>736</v>
      </c>
      <c r="C38" s="505"/>
    </row>
    <row r="39" ht="15.75">
      <c r="B39" s="504" t="s">
        <v>378</v>
      </c>
    </row>
  </sheetData>
  <sheetProtection password="EE7C" sheet="1"/>
  <printOptions/>
  <pageMargins left="0.2" right="0.22" top="0.17" bottom="0.34" header="0.19" footer="0.21"/>
  <pageSetup fitToHeight="1" fitToWidth="1" horizontalDpi="600" verticalDpi="600" orientation="landscape" scale="68" r:id="rId1"/>
  <headerFooter alignWithMargins="0">
    <oddFooter>&amp;LDSHS 23-003&amp;C20&amp;RSchedule G-1</oddFooter>
  </headerFooter>
</worksheet>
</file>

<file path=xl/worksheets/sheet8.xml><?xml version="1.0" encoding="utf-8"?>
<worksheet xmlns="http://schemas.openxmlformats.org/spreadsheetml/2006/main" xmlns:r="http://schemas.openxmlformats.org/officeDocument/2006/relationships">
  <sheetPr codeName="Sheet11"/>
  <dimension ref="A1:B32"/>
  <sheetViews>
    <sheetView zoomScalePageLayoutView="0" workbookViewId="0" topLeftCell="A1">
      <selection activeCell="D33" sqref="D33"/>
    </sheetView>
  </sheetViews>
  <sheetFormatPr defaultColWidth="9.140625" defaultRowHeight="12.75"/>
  <cols>
    <col min="1" max="1" width="12.28125" style="0" customWidth="1"/>
    <col min="2" max="2" width="11.57421875" style="0" customWidth="1"/>
  </cols>
  <sheetData>
    <row r="1" spans="1:2" ht="14.25" thickBot="1" thickTop="1">
      <c r="A1" s="909" t="s">
        <v>379</v>
      </c>
      <c r="B1" s="910"/>
    </row>
    <row r="2" spans="1:2" ht="13.5" thickTop="1">
      <c r="A2" s="911" t="s">
        <v>380</v>
      </c>
      <c r="B2" s="912" t="s">
        <v>380</v>
      </c>
    </row>
    <row r="3" spans="1:2" ht="12.75">
      <c r="A3" s="913" t="s">
        <v>381</v>
      </c>
      <c r="B3" s="914" t="s">
        <v>381</v>
      </c>
    </row>
    <row r="4" spans="1:2" ht="12.75">
      <c r="A4" s="913" t="s">
        <v>382</v>
      </c>
      <c r="B4" s="914" t="s">
        <v>382</v>
      </c>
    </row>
    <row r="5" spans="1:2" ht="12.75">
      <c r="A5" s="913" t="s">
        <v>383</v>
      </c>
      <c r="B5" s="914" t="s">
        <v>383</v>
      </c>
    </row>
    <row r="6" spans="1:2" ht="12.75">
      <c r="A6" s="913" t="s">
        <v>384</v>
      </c>
      <c r="B6" s="914" t="s">
        <v>384</v>
      </c>
    </row>
    <row r="7" spans="1:2" ht="12.75">
      <c r="A7" s="913" t="s">
        <v>385</v>
      </c>
      <c r="B7" s="914" t="s">
        <v>385</v>
      </c>
    </row>
    <row r="8" spans="1:2" ht="12.75">
      <c r="A8" s="913" t="s">
        <v>386</v>
      </c>
      <c r="B8" s="914" t="s">
        <v>6501</v>
      </c>
    </row>
    <row r="9" spans="1:2" ht="12.75">
      <c r="A9" s="913" t="s">
        <v>387</v>
      </c>
      <c r="B9" s="918" t="s">
        <v>387</v>
      </c>
    </row>
    <row r="10" spans="1:2" ht="12.75">
      <c r="A10" s="913" t="s">
        <v>388</v>
      </c>
      <c r="B10" s="914" t="s">
        <v>388</v>
      </c>
    </row>
    <row r="11" spans="1:2" ht="12.75">
      <c r="A11" s="913" t="s">
        <v>389</v>
      </c>
      <c r="B11" s="914" t="s">
        <v>389</v>
      </c>
    </row>
    <row r="12" spans="1:2" ht="12.75">
      <c r="A12" s="913" t="s">
        <v>390</v>
      </c>
      <c r="B12" s="914" t="s">
        <v>390</v>
      </c>
    </row>
    <row r="13" spans="1:2" ht="12.75">
      <c r="A13" s="913" t="s">
        <v>391</v>
      </c>
      <c r="B13" s="914" t="s">
        <v>391</v>
      </c>
    </row>
    <row r="14" spans="1:2" ht="12.75">
      <c r="A14" s="913" t="s">
        <v>392</v>
      </c>
      <c r="B14" s="914" t="s">
        <v>392</v>
      </c>
    </row>
    <row r="15" spans="1:2" ht="12.75">
      <c r="A15" s="913" t="s">
        <v>393</v>
      </c>
      <c r="B15" s="914" t="s">
        <v>393</v>
      </c>
    </row>
    <row r="16" spans="1:2" ht="12.75">
      <c r="A16" s="915" t="s">
        <v>394</v>
      </c>
      <c r="B16" s="914" t="s">
        <v>394</v>
      </c>
    </row>
    <row r="17" spans="1:2" ht="12.75">
      <c r="A17" s="913" t="s">
        <v>395</v>
      </c>
      <c r="B17" s="914" t="s">
        <v>395</v>
      </c>
    </row>
    <row r="18" spans="1:2" ht="12.75">
      <c r="A18" s="913" t="s">
        <v>396</v>
      </c>
      <c r="B18" s="914" t="s">
        <v>396</v>
      </c>
    </row>
    <row r="19" spans="1:2" ht="12.75">
      <c r="A19" s="913" t="s">
        <v>397</v>
      </c>
      <c r="B19" s="914" t="s">
        <v>397</v>
      </c>
    </row>
    <row r="20" spans="1:2" ht="12.75">
      <c r="A20" s="913" t="s">
        <v>398</v>
      </c>
      <c r="B20" s="914" t="s">
        <v>398</v>
      </c>
    </row>
    <row r="21" spans="1:2" ht="12.75">
      <c r="A21" s="913" t="s">
        <v>399</v>
      </c>
      <c r="B21" s="914" t="s">
        <v>399</v>
      </c>
    </row>
    <row r="22" spans="1:2" ht="13.5" thickBot="1">
      <c r="A22" s="916" t="s">
        <v>400</v>
      </c>
      <c r="B22" s="917" t="s">
        <v>400</v>
      </c>
    </row>
    <row r="23" spans="1:2" ht="14.25" thickBot="1" thickTop="1">
      <c r="A23" s="916" t="s">
        <v>401</v>
      </c>
      <c r="B23" s="917" t="s">
        <v>401</v>
      </c>
    </row>
    <row r="24" spans="1:2" ht="14.25" thickBot="1" thickTop="1">
      <c r="A24" s="916" t="s">
        <v>402</v>
      </c>
      <c r="B24" s="917" t="s">
        <v>402</v>
      </c>
    </row>
    <row r="25" spans="1:2" ht="14.25" thickBot="1" thickTop="1">
      <c r="A25" s="916" t="s">
        <v>403</v>
      </c>
      <c r="B25" s="917" t="s">
        <v>403</v>
      </c>
    </row>
    <row r="26" spans="1:2" ht="14.25" thickBot="1" thickTop="1">
      <c r="A26" s="916" t="s">
        <v>404</v>
      </c>
      <c r="B26" s="917" t="s">
        <v>404</v>
      </c>
    </row>
    <row r="27" spans="1:2" ht="14.25" thickBot="1" thickTop="1">
      <c r="A27" s="916" t="s">
        <v>405</v>
      </c>
      <c r="B27" s="917" t="s">
        <v>405</v>
      </c>
    </row>
    <row r="28" spans="1:2" ht="14.25" thickBot="1" thickTop="1">
      <c r="A28" s="916" t="s">
        <v>406</v>
      </c>
      <c r="B28" s="917" t="s">
        <v>406</v>
      </c>
    </row>
    <row r="29" spans="1:2" ht="14.25" thickBot="1" thickTop="1">
      <c r="A29" s="916"/>
      <c r="B29" s="917"/>
    </row>
    <row r="30" spans="1:2" ht="14.25" thickBot="1" thickTop="1">
      <c r="A30" s="916"/>
      <c r="B30" s="917"/>
    </row>
    <row r="31" spans="1:2" ht="13.5" thickTop="1">
      <c r="A31" s="915" t="s">
        <v>265</v>
      </c>
      <c r="B31" s="914" t="b">
        <v>0</v>
      </c>
    </row>
    <row r="32" spans="1:2" ht="12.75">
      <c r="A32" s="913" t="s">
        <v>266</v>
      </c>
      <c r="B32" s="914" t="b">
        <v>1</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J34"/>
  <sheetViews>
    <sheetView zoomScale="75" zoomScaleNormal="75" workbookViewId="0" topLeftCell="A1">
      <selection activeCell="S20" sqref="S20"/>
    </sheetView>
  </sheetViews>
  <sheetFormatPr defaultColWidth="9.140625" defaultRowHeight="12.75"/>
  <cols>
    <col min="1" max="1" width="2.00390625" style="506" customWidth="1"/>
    <col min="2" max="2" width="9.421875" style="506" customWidth="1"/>
    <col min="3" max="3" width="68.421875" style="506" customWidth="1"/>
    <col min="4" max="4" width="106.7109375" style="506" customWidth="1"/>
    <col min="5" max="5" width="50.7109375" style="511" customWidth="1"/>
    <col min="6" max="6" width="25.7109375" style="511" customWidth="1"/>
    <col min="7" max="8" width="35.7109375" style="506" customWidth="1"/>
    <col min="9" max="9" width="66.28125" style="506" customWidth="1"/>
    <col min="10" max="10" width="8.7109375" style="506" customWidth="1"/>
    <col min="11" max="16384" width="9.140625" style="506" customWidth="1"/>
  </cols>
  <sheetData>
    <row r="1" spans="1:10" s="966" customFormat="1" ht="40.5" customHeight="1" thickBot="1">
      <c r="A1" s="1196" t="s">
        <v>1</v>
      </c>
      <c r="B1" s="1778" t="s">
        <v>263</v>
      </c>
      <c r="C1" s="1778"/>
      <c r="D1" s="1778"/>
      <c r="E1" s="1778"/>
      <c r="F1" s="1778"/>
      <c r="G1" s="1778"/>
      <c r="H1" s="1778"/>
      <c r="I1" s="1641"/>
      <c r="J1" s="1196"/>
    </row>
    <row r="2" spans="3:8" s="966" customFormat="1" ht="16.5" thickBot="1">
      <c r="C2" s="967" t="s">
        <v>276</v>
      </c>
      <c r="D2" s="968" t="str">
        <f>_C000027</f>
        <v>_C000027</v>
      </c>
      <c r="F2" s="1440"/>
      <c r="G2" s="411" t="s">
        <v>665</v>
      </c>
      <c r="H2" s="1391"/>
    </row>
    <row r="3" spans="3:9" s="966" customFormat="1" ht="15.75">
      <c r="C3" s="967" t="s">
        <v>277</v>
      </c>
      <c r="D3" s="969" t="str">
        <f>+Schedule_A!$I$8</f>
        <v>_M000002</v>
      </c>
      <c r="E3" s="1507" t="str">
        <f>Schedule_A!A3</f>
        <v>NURSING FACILITY 2017 COST REPORT</v>
      </c>
      <c r="F3" s="1440"/>
      <c r="I3" s="1198"/>
    </row>
    <row r="4" spans="4:9" s="966" customFormat="1" ht="15.75">
      <c r="D4" s="967"/>
      <c r="F4" s="1440"/>
      <c r="I4" s="1198"/>
    </row>
    <row r="5" spans="2:8" s="966" customFormat="1" ht="19.5" thickBot="1">
      <c r="B5" s="1501" t="s">
        <v>257</v>
      </c>
      <c r="C5" s="1501"/>
      <c r="F5" s="969"/>
      <c r="H5" s="1199"/>
    </row>
    <row r="6" spans="2:10" s="966" customFormat="1" ht="45.75" customHeight="1" thickBot="1">
      <c r="B6" s="1496" t="s">
        <v>190</v>
      </c>
      <c r="C6" s="1508" t="s">
        <v>284</v>
      </c>
      <c r="D6" s="1489" t="s">
        <v>681</v>
      </c>
      <c r="E6" s="1490" t="s">
        <v>684</v>
      </c>
      <c r="F6" s="1491" t="s">
        <v>677</v>
      </c>
      <c r="G6" s="1491" t="s">
        <v>407</v>
      </c>
      <c r="H6" s="1492" t="s">
        <v>679</v>
      </c>
      <c r="J6" s="1439"/>
    </row>
    <row r="7" spans="2:10" s="966" customFormat="1" ht="18.75" customHeight="1" thickBot="1">
      <c r="B7" s="1480"/>
      <c r="C7" s="1495" t="s">
        <v>486</v>
      </c>
      <c r="D7" s="1495" t="s">
        <v>487</v>
      </c>
      <c r="E7" s="1495" t="s">
        <v>488</v>
      </c>
      <c r="F7" s="1495" t="s">
        <v>489</v>
      </c>
      <c r="G7" s="1495" t="s">
        <v>490</v>
      </c>
      <c r="H7" s="1495" t="s">
        <v>491</v>
      </c>
      <c r="J7" s="1200"/>
    </row>
    <row r="8" spans="1:10" s="507" customFormat="1" ht="34.5" customHeight="1" thickTop="1">
      <c r="A8" s="1201"/>
      <c r="B8" s="1464">
        <v>1</v>
      </c>
      <c r="C8" s="1528" t="s">
        <v>6358</v>
      </c>
      <c r="D8" s="1497" t="str">
        <f>"General Management Services (Salaries and Benefits), Sch. G, line "&amp;Schedule_G!B202</f>
        <v>General Management Services (Salaries and Benefits), Sch. G, line 156</v>
      </c>
      <c r="E8" s="1449" t="s">
        <v>6250</v>
      </c>
      <c r="F8" s="1499" t="s">
        <v>6320</v>
      </c>
      <c r="G8" s="1466" t="s">
        <v>4921</v>
      </c>
      <c r="H8" s="1467" t="s">
        <v>4959</v>
      </c>
      <c r="J8" s="956"/>
    </row>
    <row r="9" spans="1:10" s="507" customFormat="1" ht="34.5" customHeight="1">
      <c r="A9" s="1201"/>
      <c r="B9" s="1465">
        <v>2</v>
      </c>
      <c r="C9" s="1528" t="s">
        <v>6360</v>
      </c>
      <c r="D9" s="1497" t="str">
        <f>"General Management Services (Overhead  Costs), Sch. G, line "&amp;Schedule_G!B202</f>
        <v>General Management Services (Overhead  Costs), Sch. G, line 156</v>
      </c>
      <c r="E9" s="1449" t="s">
        <v>6252</v>
      </c>
      <c r="F9" s="1499" t="s">
        <v>6322</v>
      </c>
      <c r="G9" s="1466" t="s">
        <v>4923</v>
      </c>
      <c r="H9" s="1467" t="s">
        <v>4961</v>
      </c>
      <c r="J9" s="956"/>
    </row>
    <row r="10" spans="1:10" s="507" customFormat="1" ht="34.5" customHeight="1" thickBot="1">
      <c r="A10" s="1201"/>
      <c r="B10" s="1468">
        <v>3</v>
      </c>
      <c r="C10" s="1529" t="s">
        <v>6362</v>
      </c>
      <c r="D10" s="1498" t="str">
        <f>"Management Fees, Sch. G, line "&amp;Schedule_G!B203</f>
        <v>Management Fees, Sch. G, line 157</v>
      </c>
      <c r="E10" s="1485" t="s">
        <v>6254</v>
      </c>
      <c r="F10" s="1500" t="s">
        <v>6324</v>
      </c>
      <c r="G10" s="1486" t="s">
        <v>4925</v>
      </c>
      <c r="H10" s="1487" t="s">
        <v>4963</v>
      </c>
      <c r="J10" s="956"/>
    </row>
    <row r="11" spans="1:10" ht="42.75" customHeight="1" thickBot="1">
      <c r="A11" s="966"/>
      <c r="B11" s="1480"/>
      <c r="C11" s="1508" t="s">
        <v>284</v>
      </c>
      <c r="D11" s="1493" t="s">
        <v>682</v>
      </c>
      <c r="E11" s="1490" t="s">
        <v>684</v>
      </c>
      <c r="F11" s="1491" t="s">
        <v>677</v>
      </c>
      <c r="G11" s="1491" t="s">
        <v>407</v>
      </c>
      <c r="H11" s="1494" t="s">
        <v>679</v>
      </c>
      <c r="J11" s="955"/>
    </row>
    <row r="12" spans="1:10" s="508" customFormat="1" ht="34.5" customHeight="1">
      <c r="A12" s="1202"/>
      <c r="B12" s="1481">
        <v>4</v>
      </c>
      <c r="C12" s="1477" t="s">
        <v>6364</v>
      </c>
      <c r="D12" s="1483" t="s">
        <v>6288</v>
      </c>
      <c r="E12" s="1478" t="s">
        <v>6256</v>
      </c>
      <c r="F12" s="1479" t="s">
        <v>6326</v>
      </c>
      <c r="G12" s="1450" t="s">
        <v>4927</v>
      </c>
      <c r="H12" s="1451" t="s">
        <v>4965</v>
      </c>
      <c r="J12" s="957"/>
    </row>
    <row r="13" spans="1:10" ht="34.5" customHeight="1">
      <c r="A13" s="966"/>
      <c r="B13" s="1481">
        <v>5</v>
      </c>
      <c r="C13" s="1477" t="s">
        <v>6366</v>
      </c>
      <c r="D13" s="1483" t="s">
        <v>6290</v>
      </c>
      <c r="E13" s="1478" t="s">
        <v>6258</v>
      </c>
      <c r="F13" s="1479" t="s">
        <v>6328</v>
      </c>
      <c r="G13" s="1450" t="s">
        <v>4929</v>
      </c>
      <c r="H13" s="1451" t="s">
        <v>4967</v>
      </c>
      <c r="J13" s="955"/>
    </row>
    <row r="14" spans="1:10" s="508" customFormat="1" ht="34.5" customHeight="1">
      <c r="A14" s="1202"/>
      <c r="B14" s="1481">
        <v>6</v>
      </c>
      <c r="C14" s="1477" t="s">
        <v>6368</v>
      </c>
      <c r="D14" s="1483" t="s">
        <v>6292</v>
      </c>
      <c r="E14" s="1478" t="s">
        <v>6260</v>
      </c>
      <c r="F14" s="1479" t="s">
        <v>6330</v>
      </c>
      <c r="G14" s="1450" t="s">
        <v>4931</v>
      </c>
      <c r="H14" s="1451" t="s">
        <v>4969</v>
      </c>
      <c r="J14" s="957"/>
    </row>
    <row r="15" spans="1:10" ht="34.5" customHeight="1">
      <c r="A15" s="966"/>
      <c r="B15" s="1481">
        <v>7</v>
      </c>
      <c r="C15" s="1477" t="s">
        <v>6370</v>
      </c>
      <c r="D15" s="1483" t="s">
        <v>6294</v>
      </c>
      <c r="E15" s="1478" t="s">
        <v>6262</v>
      </c>
      <c r="F15" s="1479" t="s">
        <v>6332</v>
      </c>
      <c r="G15" s="1450" t="s">
        <v>4933</v>
      </c>
      <c r="H15" s="1451" t="s">
        <v>4971</v>
      </c>
      <c r="J15" s="955"/>
    </row>
    <row r="16" spans="1:10" s="508" customFormat="1" ht="34.5" customHeight="1">
      <c r="A16" s="1202"/>
      <c r="B16" s="1481">
        <v>8</v>
      </c>
      <c r="C16" s="1477" t="s">
        <v>6372</v>
      </c>
      <c r="D16" s="1483" t="s">
        <v>6296</v>
      </c>
      <c r="E16" s="1478" t="s">
        <v>6264</v>
      </c>
      <c r="F16" s="1479" t="s">
        <v>6334</v>
      </c>
      <c r="G16" s="1450" t="s">
        <v>4935</v>
      </c>
      <c r="H16" s="1451" t="s">
        <v>4973</v>
      </c>
      <c r="J16" s="957"/>
    </row>
    <row r="17" spans="1:10" ht="34.5" customHeight="1">
      <c r="A17" s="966"/>
      <c r="B17" s="1481">
        <v>9</v>
      </c>
      <c r="C17" s="1477" t="s">
        <v>6374</v>
      </c>
      <c r="D17" s="1483" t="s">
        <v>6298</v>
      </c>
      <c r="E17" s="1478" t="s">
        <v>6266</v>
      </c>
      <c r="F17" s="1479" t="s">
        <v>6336</v>
      </c>
      <c r="G17" s="1450" t="s">
        <v>4937</v>
      </c>
      <c r="H17" s="1451" t="s">
        <v>4975</v>
      </c>
      <c r="J17" s="955"/>
    </row>
    <row r="18" spans="1:10" s="509" customFormat="1" ht="34.5" customHeight="1">
      <c r="A18" s="1203"/>
      <c r="B18" s="1481">
        <v>10</v>
      </c>
      <c r="C18" s="1477" t="s">
        <v>6376</v>
      </c>
      <c r="D18" s="1483" t="s">
        <v>6300</v>
      </c>
      <c r="E18" s="1478" t="s">
        <v>6268</v>
      </c>
      <c r="F18" s="1479" t="s">
        <v>6338</v>
      </c>
      <c r="G18" s="1450" t="s">
        <v>4939</v>
      </c>
      <c r="H18" s="1451" t="s">
        <v>4977</v>
      </c>
      <c r="J18" s="958"/>
    </row>
    <row r="19" spans="1:10" ht="34.5" customHeight="1">
      <c r="A19" s="966"/>
      <c r="B19" s="1481">
        <v>11</v>
      </c>
      <c r="C19" s="1477" t="s">
        <v>6378</v>
      </c>
      <c r="D19" s="1483" t="s">
        <v>6302</v>
      </c>
      <c r="E19" s="1478" t="s">
        <v>6270</v>
      </c>
      <c r="F19" s="1479" t="s">
        <v>6340</v>
      </c>
      <c r="G19" s="1450" t="s">
        <v>4941</v>
      </c>
      <c r="H19" s="1451" t="s">
        <v>4979</v>
      </c>
      <c r="J19" s="955"/>
    </row>
    <row r="20" spans="1:10" s="510" customFormat="1" ht="34.5" customHeight="1">
      <c r="A20" s="1204"/>
      <c r="B20" s="1481">
        <v>12</v>
      </c>
      <c r="C20" s="1477" t="s">
        <v>6380</v>
      </c>
      <c r="D20" s="1483" t="s">
        <v>6304</v>
      </c>
      <c r="E20" s="1478" t="s">
        <v>6272</v>
      </c>
      <c r="F20" s="1479" t="s">
        <v>6342</v>
      </c>
      <c r="G20" s="1450" t="s">
        <v>4943</v>
      </c>
      <c r="H20" s="1451" t="s">
        <v>4981</v>
      </c>
      <c r="J20" s="959"/>
    </row>
    <row r="21" spans="1:10" ht="34.5" customHeight="1">
      <c r="A21" s="966"/>
      <c r="B21" s="1481">
        <v>13</v>
      </c>
      <c r="C21" s="1477" t="s">
        <v>6382</v>
      </c>
      <c r="D21" s="1483" t="s">
        <v>6306</v>
      </c>
      <c r="E21" s="1478" t="s">
        <v>6274</v>
      </c>
      <c r="F21" s="1479" t="s">
        <v>6344</v>
      </c>
      <c r="G21" s="1450" t="s">
        <v>4945</v>
      </c>
      <c r="H21" s="1451" t="s">
        <v>4983</v>
      </c>
      <c r="J21" s="955"/>
    </row>
    <row r="22" spans="1:10" s="510" customFormat="1" ht="34.5" customHeight="1">
      <c r="A22" s="1204"/>
      <c r="B22" s="1481">
        <v>14</v>
      </c>
      <c r="C22" s="1477" t="s">
        <v>6384</v>
      </c>
      <c r="D22" s="1483" t="s">
        <v>6308</v>
      </c>
      <c r="E22" s="1478" t="s">
        <v>6276</v>
      </c>
      <c r="F22" s="1479" t="s">
        <v>6346</v>
      </c>
      <c r="G22" s="1450" t="s">
        <v>4947</v>
      </c>
      <c r="H22" s="1451" t="s">
        <v>4985</v>
      </c>
      <c r="J22" s="959"/>
    </row>
    <row r="23" spans="1:10" ht="34.5" customHeight="1">
      <c r="A23" s="966"/>
      <c r="B23" s="1481">
        <v>15</v>
      </c>
      <c r="C23" s="1477" t="s">
        <v>6386</v>
      </c>
      <c r="D23" s="1483" t="s">
        <v>6310</v>
      </c>
      <c r="E23" s="1478" t="s">
        <v>6278</v>
      </c>
      <c r="F23" s="1479" t="s">
        <v>6348</v>
      </c>
      <c r="G23" s="1450" t="s">
        <v>4949</v>
      </c>
      <c r="H23" s="1451" t="s">
        <v>4987</v>
      </c>
      <c r="J23" s="955"/>
    </row>
    <row r="24" spans="1:10" s="509" customFormat="1" ht="34.5" customHeight="1">
      <c r="A24" s="1203"/>
      <c r="B24" s="1481">
        <v>16</v>
      </c>
      <c r="C24" s="1477" t="s">
        <v>6388</v>
      </c>
      <c r="D24" s="1483" t="s">
        <v>6312</v>
      </c>
      <c r="E24" s="1478" t="s">
        <v>6280</v>
      </c>
      <c r="F24" s="1479" t="s">
        <v>6350</v>
      </c>
      <c r="G24" s="1450" t="s">
        <v>4951</v>
      </c>
      <c r="H24" s="1451" t="s">
        <v>4989</v>
      </c>
      <c r="J24" s="958"/>
    </row>
    <row r="25" spans="1:10" ht="34.5" customHeight="1">
      <c r="A25" s="966"/>
      <c r="B25" s="1481">
        <v>17</v>
      </c>
      <c r="C25" s="1477" t="s">
        <v>6390</v>
      </c>
      <c r="D25" s="1483" t="s">
        <v>6314</v>
      </c>
      <c r="E25" s="1478" t="s">
        <v>6282</v>
      </c>
      <c r="F25" s="1479" t="s">
        <v>6352</v>
      </c>
      <c r="G25" s="1450" t="s">
        <v>4953</v>
      </c>
      <c r="H25" s="1451" t="s">
        <v>4991</v>
      </c>
      <c r="J25" s="955"/>
    </row>
    <row r="26" spans="1:10" s="509" customFormat="1" ht="34.5" customHeight="1">
      <c r="A26" s="1203"/>
      <c r="B26" s="1481">
        <v>18</v>
      </c>
      <c r="C26" s="1477" t="s">
        <v>6392</v>
      </c>
      <c r="D26" s="1483" t="s">
        <v>6316</v>
      </c>
      <c r="E26" s="1478" t="s">
        <v>6284</v>
      </c>
      <c r="F26" s="1479" t="s">
        <v>6354</v>
      </c>
      <c r="G26" s="1450" t="s">
        <v>4955</v>
      </c>
      <c r="H26" s="1451" t="s">
        <v>4993</v>
      </c>
      <c r="J26" s="958"/>
    </row>
    <row r="27" spans="1:10" ht="34.5" customHeight="1" thickBot="1">
      <c r="A27" s="966"/>
      <c r="B27" s="1481">
        <v>19</v>
      </c>
      <c r="C27" s="1477" t="s">
        <v>6394</v>
      </c>
      <c r="D27" s="1483" t="s">
        <v>6318</v>
      </c>
      <c r="E27" s="1478" t="s">
        <v>6286</v>
      </c>
      <c r="F27" s="1504" t="s">
        <v>6356</v>
      </c>
      <c r="G27" s="1452" t="s">
        <v>4957</v>
      </c>
      <c r="H27" s="1453" t="s">
        <v>4995</v>
      </c>
      <c r="J27" s="955"/>
    </row>
    <row r="28" spans="1:10" ht="34.5" customHeight="1" thickBot="1">
      <c r="A28" s="966"/>
      <c r="B28" s="1482">
        <v>20</v>
      </c>
      <c r="C28" s="1454"/>
      <c r="D28" s="1506"/>
      <c r="E28" s="1503"/>
      <c r="F28" s="1509" t="s">
        <v>408</v>
      </c>
      <c r="G28" s="1510" t="s">
        <v>4997</v>
      </c>
      <c r="H28" s="1510" t="s">
        <v>4999</v>
      </c>
      <c r="J28" s="955"/>
    </row>
    <row r="29" spans="1:10" ht="15" customHeight="1">
      <c r="A29" s="966"/>
      <c r="B29" s="1457"/>
      <c r="C29" s="1457"/>
      <c r="D29" s="1515"/>
      <c r="E29" s="1455"/>
      <c r="F29" s="1455"/>
      <c r="G29" s="1511"/>
      <c r="H29" s="1456"/>
      <c r="I29" s="1456"/>
      <c r="J29" s="955"/>
    </row>
    <row r="30" spans="1:10" ht="15" customHeight="1">
      <c r="A30" s="966"/>
      <c r="B30" s="1457"/>
      <c r="C30" s="1457"/>
      <c r="D30" s="1515"/>
      <c r="E30" s="1522"/>
      <c r="F30" s="1523"/>
      <c r="G30" s="1458"/>
      <c r="H30" s="1456"/>
      <c r="I30" s="1456"/>
      <c r="J30" s="955"/>
    </row>
    <row r="31" spans="1:10" ht="15" customHeight="1">
      <c r="A31" s="966"/>
      <c r="H31" s="960"/>
      <c r="I31" s="960"/>
      <c r="J31" s="955"/>
    </row>
    <row r="32" spans="1:6" ht="15.75">
      <c r="A32" s="966"/>
      <c r="B32" s="966"/>
      <c r="C32" s="966"/>
      <c r="E32" s="506"/>
      <c r="F32" s="506"/>
    </row>
    <row r="33" spans="1:3" ht="15.75">
      <c r="A33" s="966"/>
      <c r="B33" s="966"/>
      <c r="C33" s="966"/>
    </row>
    <row r="34" spans="1:3" ht="15.75">
      <c r="A34" s="966"/>
      <c r="B34" s="966"/>
      <c r="C34" s="966"/>
    </row>
  </sheetData>
  <sheetProtection password="EE7C" sheet="1"/>
  <mergeCells count="1">
    <mergeCell ref="B1:H1"/>
  </mergeCells>
  <printOptions/>
  <pageMargins left="0.25" right="0.25" top="0.25" bottom="0.25" header="0.5" footer="0.5"/>
  <pageSetup fitToHeight="1" fitToWidth="1" horizontalDpi="600" verticalDpi="600" orientation="landscape" scale="41" r:id="rId2"/>
  <headerFooter alignWithMargins="0">
    <oddFooter>&amp;L&amp;14DSHS 23-003&amp;C21&amp;RSchedule G-2 HO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2004 Cost Report</dc:title>
  <dc:subject/>
  <dc:creator>Bobbie Howard</dc:creator>
  <cp:keywords/>
  <dc:description/>
  <cp:lastModifiedBy>Howard, Bobbie (DSHS/ALTSA/MSD)</cp:lastModifiedBy>
  <cp:lastPrinted>2017-12-07T00:22:53Z</cp:lastPrinted>
  <dcterms:created xsi:type="dcterms:W3CDTF">2005-02-11T22:14:07Z</dcterms:created>
  <dcterms:modified xsi:type="dcterms:W3CDTF">2017-12-27T16:29:21Z</dcterms:modified>
  <cp:category/>
  <cp:version/>
  <cp:contentType/>
  <cp:contentStatus/>
</cp:coreProperties>
</file>