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updateLinks="never" codeName="ThisWorkbook"/>
  <mc:AlternateContent xmlns:mc="http://schemas.openxmlformats.org/markup-compatibility/2006">
    <mc:Choice Requires="x15">
      <x15ac:absPath xmlns:x15ac="http://schemas.microsoft.com/office/spreadsheetml/2010/11/ac" url="Q:\MFP\RCL Housing\Project central\GOSH Projects\MARS 2.0\Demo\"/>
    </mc:Choice>
  </mc:AlternateContent>
  <xr:revisionPtr revIDLastSave="0" documentId="13_ncr:1_{17E95876-4650-4463-AF5C-0239067971CD}" xr6:coauthVersionLast="47" xr6:coauthVersionMax="47" xr10:uidLastSave="{00000000-0000-0000-0000-000000000000}"/>
  <bookViews>
    <workbookView xWindow="16354" yWindow="-103" windowWidth="16663" windowHeight="8863" xr2:uid="{00000000-000D-0000-FFFF-FFFF00000000}"/>
  </bookViews>
  <sheets>
    <sheet name="Instructions" sheetId="4" r:id="rId1"/>
    <sheet name="Agency" sheetId="3" r:id="rId2"/>
    <sheet name="Clients" sheetId="6" r:id="rId3"/>
    <sheet name="Staff" sheetId="7" r:id="rId4"/>
    <sheet name="Summary for Qtr" sheetId="8" r:id="rId5"/>
    <sheet name="DSHS contacts" sheetId="9" r:id="rId6"/>
    <sheet name="NOTES page" sheetId="10" r:id="rId7"/>
    <sheet name="List" sheetId="2" state="hidden" r:id="rId8"/>
  </sheets>
  <externalReferences>
    <externalReference r:id="rId9"/>
  </externalReferences>
  <definedNames>
    <definedName name="_xlnm._FilterDatabase" localSheetId="2" hidden="1">Clients!$C$4:$T$54</definedName>
    <definedName name="CY">List!$E$1:$E$7</definedName>
    <definedName name="Period">List!$D$1:$D$10</definedName>
    <definedName name="PriorSetting">List!$A$1:$A$11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7" l="1"/>
  <c r="F18" i="8"/>
  <c r="F20" i="8"/>
  <c r="F22" i="8"/>
  <c r="F24" i="8"/>
  <c r="F26" i="8"/>
  <c r="F28" i="8"/>
  <c r="F30" i="8"/>
  <c r="F32" i="8"/>
  <c r="F34" i="8"/>
  <c r="F36" i="8"/>
  <c r="J34" i="8"/>
  <c r="J32" i="8"/>
  <c r="J30" i="8"/>
  <c r="J28" i="8"/>
  <c r="J26" i="8"/>
  <c r="J22" i="8"/>
  <c r="J20" i="8"/>
  <c r="J18" i="8"/>
  <c r="J16" i="8"/>
  <c r="J14" i="8"/>
  <c r="J11" i="8"/>
  <c r="J8" i="8"/>
  <c r="F8" i="8"/>
  <c r="F16" i="8"/>
  <c r="J24" i="8" l="1"/>
  <c r="F10" i="3" l="1"/>
  <c r="K15" i="3" l="1"/>
  <c r="K11" i="4" l="1"/>
  <c r="C2" i="6" l="1"/>
  <c r="C3" i="6"/>
  <c r="K7" i="4" l="1"/>
  <c r="J6" i="8" l="1"/>
  <c r="F6" i="8"/>
  <c r="F11" i="8" l="1"/>
  <c r="F14" i="8" l="1"/>
  <c r="W8" i="6"/>
  <c r="V8" i="6"/>
  <c r="V6" i="6" l="1"/>
  <c r="V7"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 i="6"/>
  <c r="U54"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 i="6"/>
  <c r="E3" i="6"/>
  <c r="N19" i="8" l="1"/>
  <c r="G3" i="7"/>
  <c r="E3" i="7"/>
  <c r="B2" i="8"/>
  <c r="M10" i="8"/>
  <c r="M17" i="8"/>
  <c r="N17" i="8"/>
  <c r="M19" i="8" l="1"/>
  <c r="M12" i="8"/>
  <c r="N10" i="8"/>
  <c r="J17" i="3"/>
  <c r="L17" i="3" s="1"/>
  <c r="J15" i="3"/>
  <c r="L15" i="3" s="1"/>
  <c r="J13" i="3"/>
  <c r="L13" i="3" s="1"/>
  <c r="J4" i="3"/>
  <c r="L4" i="3" s="1"/>
  <c r="J11" i="3"/>
  <c r="L11" i="3" s="1"/>
  <c r="I15" i="3"/>
  <c r="I13" i="3"/>
  <c r="I11" i="3"/>
  <c r="I4" i="3"/>
  <c r="I17" i="3"/>
  <c r="M4" i="3" l="1"/>
  <c r="M8" i="8" l="1"/>
  <c r="N8" i="8"/>
</calcChain>
</file>

<file path=xl/sharedStrings.xml><?xml version="1.0" encoding="utf-8"?>
<sst xmlns="http://schemas.openxmlformats.org/spreadsheetml/2006/main" count="284" uniqueCount="256">
  <si>
    <t>Client Last Name</t>
  </si>
  <si>
    <t>Client First Name</t>
  </si>
  <si>
    <t>Validation</t>
  </si>
  <si>
    <t>Prior Living  Setting</t>
  </si>
  <si>
    <t>Crisis Stabilization Unit</t>
  </si>
  <si>
    <t>Family or friend</t>
  </si>
  <si>
    <t>Group housing</t>
  </si>
  <si>
    <t>Homeless</t>
  </si>
  <si>
    <t>Hospital-Medical</t>
  </si>
  <si>
    <t>Hospital-Psychiatric</t>
  </si>
  <si>
    <t>Independent Housing</t>
  </si>
  <si>
    <t>Shared Living</t>
  </si>
  <si>
    <t>Nursing Facility</t>
  </si>
  <si>
    <t>Shelter</t>
  </si>
  <si>
    <t>Step-Down</t>
  </si>
  <si>
    <t>Unknown</t>
  </si>
  <si>
    <t>Residential (AFH, AL, ESF)</t>
  </si>
  <si>
    <t>1.</t>
  </si>
  <si>
    <t>2.</t>
  </si>
  <si>
    <t>Name of person completing form</t>
  </si>
  <si>
    <t>Provider Name</t>
  </si>
  <si>
    <t>Quarter Period</t>
  </si>
  <si>
    <t>Calendar Year</t>
  </si>
  <si>
    <t>Catholic Charities of Spokane (St. Margaret's Shelter - 06)</t>
  </si>
  <si>
    <t>Coastal Community Action Program (Coastal CAP)</t>
  </si>
  <si>
    <t>Community Action Council of Lewis, Mason &amp; Thurston</t>
  </si>
  <si>
    <t>Community Action of Skagit County (CAP of Skagit Co)</t>
  </si>
  <si>
    <t>Corrected Q1 (January - March activity)</t>
  </si>
  <si>
    <t>Corrected Q2 (April - June activity)</t>
  </si>
  <si>
    <t>Corrected Q3 (July - September activity)</t>
  </si>
  <si>
    <t>Corrected Q4 (October - December activity)</t>
  </si>
  <si>
    <t>Elmview</t>
  </si>
  <si>
    <t>Entrust Community Services</t>
  </si>
  <si>
    <t>Life Therapeutic Works</t>
  </si>
  <si>
    <t>Metropolitan Development Council (MDC)</t>
  </si>
  <si>
    <t>Opportunity Council</t>
  </si>
  <si>
    <t>Passages Family Support Inc</t>
  </si>
  <si>
    <t>Share Inc.</t>
  </si>
  <si>
    <t>Spokane Neighborhood Action Partners (SNAP)</t>
  </si>
  <si>
    <t>Yakima Neighborhood Health Services (YNHS)</t>
  </si>
  <si>
    <t>Formatting</t>
  </si>
  <si>
    <t xml:space="preserve">Error count </t>
  </si>
  <si>
    <t>Show error</t>
  </si>
  <si>
    <t>1-true, 0-false</t>
  </si>
  <si>
    <t>Reason for Moving</t>
  </si>
  <si>
    <t>GOSH Service Start Date</t>
  </si>
  <si>
    <t>Staff Last Name</t>
  </si>
  <si>
    <t>Staff First Name</t>
  </si>
  <si>
    <t>Email</t>
  </si>
  <si>
    <t>Year of Quarter</t>
  </si>
  <si>
    <t>4.</t>
  </si>
  <si>
    <t>Staff/client ratio</t>
  </si>
  <si>
    <t>Period for direct service staff list:</t>
  </si>
  <si>
    <t>Fill out the Agency, Client, and Staff tabs on your computer.</t>
  </si>
  <si>
    <t xml:space="preserve">Amazing Supportive Housing Provider Q3 2019 </t>
  </si>
  <si>
    <t xml:space="preserve">Save the template file with a new name. Name your file your </t>
  </si>
  <si>
    <t>agency's name, the quarter, and year. For example:</t>
  </si>
  <si>
    <t>Percentage of time spent on GOSH SH</t>
  </si>
  <si>
    <t># of events during qtr - Medical Hospitalizations</t>
  </si>
  <si>
    <t># of events during qtr - Psychiatric Hospitalization</t>
  </si>
  <si>
    <t># of events during qtr - Treatment / Recovery stays</t>
  </si>
  <si>
    <t xml:space="preserve"># of events during qtr - Arrests     </t>
  </si>
  <si>
    <t>Role in GOSH SH program</t>
  </si>
  <si>
    <t>Today's Date</t>
  </si>
  <si>
    <t># of days to lease up</t>
  </si>
  <si>
    <t># of events in qtr - treatment</t>
  </si>
  <si>
    <t># of events in qtr - arrests</t>
  </si>
  <si>
    <t>Current lease start date</t>
  </si>
  <si>
    <t>Days to lease up filtered</t>
  </si>
  <si>
    <t>Staff in quarter</t>
  </si>
  <si>
    <t>Avg # contacts per client</t>
  </si>
  <si>
    <t>Total clients</t>
  </si>
  <si>
    <t>Ended Partcipatation in this quarter</t>
  </si>
  <si>
    <t>Current Housing/Setting</t>
  </si>
  <si>
    <t>Current Housing or Setting</t>
  </si>
  <si>
    <t>Reason for most recent move</t>
  </si>
  <si>
    <t>Is this a new apartment or setting since last quarter's report?</t>
  </si>
  <si>
    <t># of contacts with client during quarter</t>
  </si>
  <si>
    <t>Formula research or notes</t>
  </si>
  <si>
    <t>Column1</t>
  </si>
  <si>
    <t>Column2</t>
  </si>
  <si>
    <t>Total contacts for agency</t>
  </si>
  <si>
    <t>Formula to count only during Jan-Mar</t>
  </si>
  <si>
    <t>New referrals</t>
  </si>
  <si>
    <t>Countif during quarter.</t>
  </si>
  <si>
    <t>Please choose period</t>
  </si>
  <si>
    <t>Please choose year</t>
  </si>
  <si>
    <t>1.0 FTE = 40 hours weekly</t>
  </si>
  <si>
    <t>.75 FTE = 30 hours weekly</t>
  </si>
  <si>
    <t>.50 FTE = 20 hours weekly</t>
  </si>
  <si>
    <t>.25 FTE = 10 hours weekly</t>
  </si>
  <si>
    <t>.20 FTE = 8 hours weekly</t>
  </si>
  <si>
    <t>Examples:</t>
  </si>
  <si>
    <t>.80 FTE= 32 hours weekly</t>
  </si>
  <si>
    <t>.10 FTE = 4 hours weekly</t>
  </si>
  <si>
    <t>New referral in quarter</t>
  </si>
  <si>
    <t>Date of end of partication (if applicable during quarter)</t>
  </si>
  <si>
    <t>Monitor your activity on Summary tab.</t>
  </si>
  <si>
    <t xml:space="preserve">Please complete the Agency, Client List, and Staff tabs to describe  </t>
  </si>
  <si>
    <t>Fields</t>
  </si>
  <si>
    <t>Field Definitions</t>
  </si>
  <si>
    <t>Field:</t>
  </si>
  <si>
    <t>Definition:</t>
  </si>
  <si>
    <t>Date of when independent housing lease began.</t>
  </si>
  <si>
    <t xml:space="preserve">Indicate yes or no on whether the client received the GOSH subsidy in quarter. </t>
  </si>
  <si>
    <t>Enter in First name of Participant</t>
  </si>
  <si>
    <t>Enter in Last name of Participant</t>
  </si>
  <si>
    <t xml:space="preserve">Comment </t>
  </si>
  <si>
    <t>Role of GOSH staff</t>
  </si>
  <si>
    <t>Direct Service Staff</t>
  </si>
  <si>
    <t>Supervisory Staff</t>
  </si>
  <si>
    <t>Managerial Staff</t>
  </si>
  <si>
    <t xml:space="preserve"> Description of the Report Fields </t>
  </si>
  <si>
    <t>tippesd@dshs.wa.gov</t>
  </si>
  <si>
    <t xml:space="preserve">christine.cricchio@dshs.wa.gov </t>
  </si>
  <si>
    <r>
      <t xml:space="preserve">Work cell: </t>
    </r>
    <r>
      <rPr>
        <sz val="11"/>
        <color theme="1"/>
        <rFont val="Calibri"/>
        <family val="2"/>
        <scheme val="minor"/>
      </rPr>
      <t>(360) 763-2689</t>
    </r>
  </si>
  <si>
    <t xml:space="preserve">Work cell: (360) 764-0109  </t>
  </si>
  <si>
    <t>howarwj@dshs.wa.gov</t>
  </si>
  <si>
    <t xml:space="preserve">Work cell:  (360)791-2358 </t>
  </si>
  <si>
    <t>Other (e.g. temporary coverage)</t>
  </si>
  <si>
    <t xml:space="preserve">activity for your agency during the three month reporting quarter. </t>
  </si>
  <si>
    <r>
      <t xml:space="preserve">Suemary Trobaugh, </t>
    </r>
    <r>
      <rPr>
        <b/>
        <sz val="10"/>
        <color theme="1"/>
        <rFont val="Calibri"/>
        <family val="2"/>
        <scheme val="minor"/>
      </rPr>
      <t>MPA</t>
    </r>
    <r>
      <rPr>
        <sz val="10"/>
        <color theme="1"/>
        <rFont val="Calibri"/>
        <family val="2"/>
        <scheme val="minor"/>
      </rPr>
      <t xml:space="preserve"> / RCL Quality Improvement Specialist </t>
    </r>
  </si>
  <si>
    <t>trobas@dshs.wa.gov</t>
  </si>
  <si>
    <t>Office phone: (360)725-2557 </t>
  </si>
  <si>
    <t>Other (pls describe in comments)</t>
  </si>
  <si>
    <t xml:space="preserve">Prior Housing Setting </t>
  </si>
  <si>
    <t>Summary of information reported on Agency, Client and Staff tabs.</t>
  </si>
  <si>
    <t>GOSH QUARTERLY REPORT - Agency and Period Information</t>
  </si>
  <si>
    <t>Qtr Period:</t>
  </si>
  <si>
    <t>Due Date:</t>
  </si>
  <si>
    <t>Qtr period2</t>
  </si>
  <si>
    <t>Qtr period22</t>
  </si>
  <si>
    <t>Quarter 1 (January - March activity)</t>
  </si>
  <si>
    <t>Quarter 2 (April - June activity)</t>
  </si>
  <si>
    <t>Quarter 3 (July - September activity)</t>
  </si>
  <si>
    <t>Quarter 4 (October - December activity)</t>
  </si>
  <si>
    <t>Information: Look Up Fields, Report Periods, and Due Dates</t>
  </si>
  <si>
    <t>Telephone (enter numbers only)</t>
  </si>
  <si>
    <t xml:space="preserve">StewaT@dshs.wa.gov </t>
  </si>
  <si>
    <t>Work cell: (509)309-9435</t>
  </si>
  <si>
    <r>
      <t xml:space="preserve">Whitney Joy Howard, MSW </t>
    </r>
    <r>
      <rPr>
        <sz val="10"/>
        <color rgb="FF1F497D"/>
        <rFont val="Calibri"/>
        <family val="2"/>
        <scheme val="minor"/>
      </rPr>
      <t xml:space="preserve">/ </t>
    </r>
    <r>
      <rPr>
        <sz val="10"/>
        <color theme="1"/>
        <rFont val="Calibri"/>
        <family val="2"/>
        <scheme val="minor"/>
      </rPr>
      <t xml:space="preserve">Lead Supportive Housing Specialist </t>
    </r>
  </si>
  <si>
    <t>Select Yes or No on whether Governor's Opportunity for Supportive Housing (GOSH) services began with the participant during this quarter.</t>
  </si>
  <si>
    <t>Describe where the participant lived prior to their initial hospitalization (and entry to GOSH program), or for those clients with subsequent hospitalizations during your service, described where they lived prior to the most recent hospitalization,  whichever is most current. We are intending to capture whether the participant's housing is stabilized as a result of SH services.</t>
  </si>
  <si>
    <t>Indicate the number of different hospitalizations for the participant during the quarter. If none, select "0."</t>
  </si>
  <si>
    <t>Indicate the number of different hospitalizations for the participant during the quarter, including short stays at Crisis Stabilization Units. If none, select "0."</t>
  </si>
  <si>
    <t>Indicate the number of arrests for the participant during the quarter. If none, select "0."</t>
  </si>
  <si>
    <t>Indicate the date the participant ended services.</t>
  </si>
  <si>
    <t>Did participant end participation during this qtr?</t>
  </si>
  <si>
    <t>Date when you began services with the participant in the Governor's Opportunity for Supportive Housing (GOSH) program.</t>
  </si>
  <si>
    <t xml:space="preserve">Received GOSH Subsidy during the quarter </t>
  </si>
  <si>
    <t># of contacts with participant during quarter</t>
  </si>
  <si>
    <t>Date of end of partication (if applicable) during quarter</t>
  </si>
  <si>
    <t>Indicate the number of contacts (emails, phones calls, in-person) the supportive housing provider had with participant during period.</t>
  </si>
  <si>
    <t>Indicate the number of inpatient treatment stays for a substance use disorder for the participant in the quarter.  If none, select "0."</t>
  </si>
  <si>
    <t>At the end of the quarter, indicate if the participant is active on GOSH, or if the participant ended their participationin the GOSH program during the quarter.</t>
  </si>
  <si>
    <t>Due by May 15th</t>
  </si>
  <si>
    <t>Due by August 15th</t>
  </si>
  <si>
    <t>Due by November 15th</t>
  </si>
  <si>
    <t>Due by February 15th</t>
  </si>
  <si>
    <t>Received GOSH Subsidy during the quarter</t>
  </si>
  <si>
    <t>Indicate the setting where the participant lives (or is staying at) at the end of this quarter.</t>
  </si>
  <si>
    <t>Hospital or E&amp;T – Psychiatric</t>
  </si>
  <si>
    <t>Indicate yes or no on whether the participant has new independent housing or setting they are staying at since your agency's last quarterly report.</t>
  </si>
  <si>
    <t># of events during qtr - Medical Hospitalizations (choose “0” if none)</t>
  </si>
  <si>
    <t># of events during qtr - Psychiatric Hospitalization (choose “0” if none)</t>
  </si>
  <si>
    <t># of events during qtr - Treatment / Recovery stays (choose “0” if none)</t>
  </si>
  <si>
    <t># of events during qtr - Arrests (choose “0” if none)</t>
  </si>
  <si>
    <t>Please describe reason participant is in new housing, or new temporary setting. You are limited to 240 characters.</t>
  </si>
  <si>
    <t>Please provide any clarification or add notes. You are limited to 240 characters.</t>
  </si>
  <si>
    <r>
      <t>Steps</t>
    </r>
    <r>
      <rPr>
        <b/>
        <sz val="12"/>
        <color theme="1"/>
        <rFont val="Calibri"/>
        <family val="2"/>
        <scheme val="minor"/>
      </rPr>
      <t>:</t>
    </r>
  </si>
  <si>
    <t>Placed participant on permananent subsidy waitlists during qtr?</t>
  </si>
  <si>
    <t xml:space="preserve">Indicate whether you added participant to permanent subsidized apartment waitlists during this quarter. </t>
  </si>
  <si>
    <t>Count of current setting -                                    Independent housing</t>
  </si>
  <si>
    <t>Count of current setting -                                    Shelter</t>
  </si>
  <si>
    <t>Count of current setting -                                    Homeless</t>
  </si>
  <si>
    <t>Count of current setting -                                    Crisis Stabilization Unit</t>
  </si>
  <si>
    <t>Count of current setting -                                           Hospital-Psychiatric</t>
  </si>
  <si>
    <t>Count of current setting -                                    Hospital-Medical</t>
  </si>
  <si>
    <t>Count of current setting -                                    Family/Friend</t>
  </si>
  <si>
    <t>Count of current setting -                                    Shared Living</t>
  </si>
  <si>
    <t>Count of current setting -                                    Step-Down</t>
  </si>
  <si>
    <t>Count of current setting -                                    Unknown</t>
  </si>
  <si>
    <t>Count of current setting -                                    Other</t>
  </si>
  <si>
    <t xml:space="preserve"># clients                                                              continuing participation </t>
  </si>
  <si>
    <t xml:space="preserve"># clients that                                                         ended participation </t>
  </si>
  <si>
    <t># of events in qtr -                                              relocated</t>
  </si>
  <si>
    <t># of events in qtr -                                          Hospital Med</t>
  </si>
  <si>
    <t># of events in qtr -                                             Hospital-Psych</t>
  </si>
  <si>
    <r>
      <t>Click here</t>
    </r>
    <r>
      <rPr>
        <sz val="11"/>
        <rFont val="Calibri"/>
        <family val="2"/>
        <scheme val="minor"/>
      </rPr>
      <t xml:space="preserve"> if you have questions on what should be reported.</t>
    </r>
  </si>
  <si>
    <t>Not applicable</t>
  </si>
  <si>
    <t xml:space="preserve">Better or more affordable location </t>
  </si>
  <si>
    <t>Closer to/farther from family</t>
  </si>
  <si>
    <t>Conflict with housemates, neighbors, or landlord</t>
  </si>
  <si>
    <t>Discharged from state hospital</t>
  </si>
  <si>
    <t>Eviction</t>
  </si>
  <si>
    <t>Experiencing domestic violence</t>
  </si>
  <si>
    <t>Had change in relationship</t>
  </si>
  <si>
    <t>Job or easier commute</t>
  </si>
  <si>
    <t>More affordable location</t>
  </si>
  <si>
    <t>Need ADA unit</t>
  </si>
  <si>
    <t>Ulitizing permanent subsidy</t>
  </si>
  <si>
    <t>Reason for most recent move (pls describe, if applicable)</t>
  </si>
  <si>
    <t>Did participant end participation during this qtr?                      (Yes or No)</t>
  </si>
  <si>
    <t>Yes</t>
  </si>
  <si>
    <t>No</t>
  </si>
  <si>
    <t>Did you place participant on a permananent subsidy waitlist during qtr?           (Yes or No)</t>
  </si>
  <si>
    <r>
      <t xml:space="preserve">Quarter reported </t>
    </r>
    <r>
      <rPr>
        <b/>
        <sz val="9"/>
        <color theme="1"/>
        <rFont val="Calibri"/>
        <family val="2"/>
        <scheme val="minor"/>
      </rPr>
      <t>(or period corrected)</t>
    </r>
  </si>
  <si>
    <t>Referral to housed in quarter ratio (#referrals/#housed)</t>
  </si>
  <si>
    <t>Total # participants that you added to permanent subsidy waitlists in quarter?</t>
  </si>
  <si>
    <t>Incarcerated</t>
  </si>
  <si>
    <t>Associated Ministries</t>
  </si>
  <si>
    <t>Compass Career Solutions LLC</t>
  </si>
  <si>
    <t>pword:123456</t>
  </si>
  <si>
    <t>Editions:</t>
  </si>
  <si>
    <t>Updated template released</t>
  </si>
  <si>
    <t>Added new contractors</t>
  </si>
  <si>
    <t>Created a 100 client worksheet</t>
  </si>
  <si>
    <t>Notes</t>
  </si>
  <si>
    <t>Community Connections LTC LLC</t>
  </si>
  <si>
    <t>Community Transitions LLC</t>
  </si>
  <si>
    <t>Consistent Care Support Services, LLC</t>
  </si>
  <si>
    <t>Work cell: (564)200-2262</t>
  </si>
  <si>
    <t>Amme.Paluch@dshs.wa.gov</t>
  </si>
  <si>
    <t xml:space="preserve">Work cell: (564)200-2260  </t>
  </si>
  <si>
    <t xml:space="preserve">Emily.Prather@dshs.wa.gov </t>
  </si>
  <si>
    <t>Region</t>
  </si>
  <si>
    <t>Region 1</t>
  </si>
  <si>
    <t>Region 2</t>
  </si>
  <si>
    <t>Region 3</t>
  </si>
  <si>
    <r>
      <t xml:space="preserve">Telephone </t>
    </r>
    <r>
      <rPr>
        <b/>
        <sz val="8"/>
        <color theme="1"/>
        <rFont val="Calibri"/>
        <family val="2"/>
        <scheme val="minor"/>
      </rPr>
      <t>(enter numbers only)</t>
    </r>
  </si>
  <si>
    <r>
      <t xml:space="preserve">Year of Quarter </t>
    </r>
    <r>
      <rPr>
        <b/>
        <sz val="8"/>
        <color theme="1"/>
        <rFont val="Calibri"/>
        <family val="2"/>
        <scheme val="minor"/>
      </rPr>
      <t>(or corrected period)</t>
    </r>
  </si>
  <si>
    <r>
      <t xml:space="preserve">Quarter of Report </t>
    </r>
    <r>
      <rPr>
        <b/>
        <sz val="9"/>
        <color theme="1"/>
        <rFont val="Calibri"/>
        <family val="2"/>
        <scheme val="minor"/>
      </rPr>
      <t xml:space="preserve"> </t>
    </r>
    <r>
      <rPr>
        <b/>
        <sz val="8"/>
        <color theme="1"/>
        <rFont val="Calibri"/>
        <family val="2"/>
        <scheme val="minor"/>
      </rPr>
      <t>(or corrected period)</t>
    </r>
  </si>
  <si>
    <t xml:space="preserve"># clients in qtr                                                               with new leases </t>
  </si>
  <si>
    <t>Summary page: corrected formula # continuing in program, and adjusted to accommodate 200 clients, and 40 staff</t>
  </si>
  <si>
    <t>Agency page: added field for new contractors, added region and city</t>
  </si>
  <si>
    <t>Client page: increased to 200 lines</t>
  </si>
  <si>
    <t xml:space="preserve">Staff page: increased to 40 staff lines </t>
  </si>
  <si>
    <t>New Contractor</t>
  </si>
  <si>
    <t>MIST - Temp hotel program</t>
  </si>
  <si>
    <r>
      <t xml:space="preserve">Contractor </t>
    </r>
    <r>
      <rPr>
        <b/>
        <sz val="8"/>
        <color theme="1"/>
        <rFont val="Calibri"/>
        <family val="2"/>
        <scheme val="minor"/>
      </rPr>
      <t>(select from list or enter name)</t>
    </r>
  </si>
  <si>
    <t>ALTSA Contractor Region</t>
  </si>
  <si>
    <r>
      <t>Samantha Tippery, MSW</t>
    </r>
    <r>
      <rPr>
        <sz val="10"/>
        <color rgb="FF000000"/>
        <rFont val="Calibri"/>
        <family val="2"/>
        <scheme val="minor"/>
      </rPr>
      <t> </t>
    </r>
    <r>
      <rPr>
        <sz val="10"/>
        <color theme="1"/>
        <rFont val="Calibri"/>
        <family val="2"/>
        <scheme val="minor"/>
      </rPr>
      <t>/ </t>
    </r>
    <r>
      <rPr>
        <b/>
        <sz val="10"/>
        <color theme="1"/>
        <rFont val="Calibri"/>
        <family val="2"/>
        <scheme val="minor"/>
      </rPr>
      <t>Region 1</t>
    </r>
    <r>
      <rPr>
        <sz val="10"/>
        <color theme="1"/>
        <rFont val="Calibri"/>
        <family val="2"/>
        <scheme val="minor"/>
      </rPr>
      <t xml:space="preserve"> GOSH Supportive Housing Specialist</t>
    </r>
  </si>
  <si>
    <r>
      <t>Amme Paluch</t>
    </r>
    <r>
      <rPr>
        <sz val="10"/>
        <color rgb="FF000000"/>
        <rFont val="Calibri"/>
        <family val="2"/>
        <scheme val="minor"/>
      </rPr>
      <t> </t>
    </r>
    <r>
      <rPr>
        <sz val="10"/>
        <color theme="1"/>
        <rFont val="Calibri"/>
        <family val="2"/>
        <scheme val="minor"/>
      </rPr>
      <t>/ </t>
    </r>
    <r>
      <rPr>
        <b/>
        <sz val="10"/>
        <color theme="1"/>
        <rFont val="Calibri"/>
        <family val="2"/>
        <scheme val="minor"/>
      </rPr>
      <t>Region 1</t>
    </r>
    <r>
      <rPr>
        <sz val="10"/>
        <color theme="1"/>
        <rFont val="Calibri"/>
        <family val="2"/>
        <scheme val="minor"/>
      </rPr>
      <t xml:space="preserve"> Supportive Housing Specialist</t>
    </r>
  </si>
  <si>
    <r>
      <t>Christine Cricchio, MSW</t>
    </r>
    <r>
      <rPr>
        <sz val="10"/>
        <color rgb="FF000000"/>
        <rFont val="Myriad pro"/>
      </rPr>
      <t> </t>
    </r>
    <r>
      <rPr>
        <sz val="10"/>
        <color rgb="FF000000"/>
        <rFont val="Calibri"/>
        <family val="2"/>
        <scheme val="minor"/>
      </rPr>
      <t xml:space="preserve">/ </t>
    </r>
    <r>
      <rPr>
        <b/>
        <sz val="10"/>
        <color rgb="FF000000"/>
        <rFont val="Calibri"/>
        <family val="2"/>
        <scheme val="minor"/>
      </rPr>
      <t xml:space="preserve">Region 2 </t>
    </r>
    <r>
      <rPr>
        <sz val="10"/>
        <color rgb="FF000000"/>
        <rFont val="Calibri"/>
        <family val="2"/>
        <scheme val="minor"/>
      </rPr>
      <t>GOSH Supportive Housing Specialist</t>
    </r>
  </si>
  <si>
    <r>
      <t>Tammy Stewart, MSML</t>
    </r>
    <r>
      <rPr>
        <sz val="10"/>
        <color theme="1"/>
        <rFont val="Calibri"/>
        <family val="2"/>
        <scheme val="minor"/>
      </rPr>
      <t xml:space="preserve"> / </t>
    </r>
    <r>
      <rPr>
        <b/>
        <sz val="10"/>
        <color theme="1"/>
        <rFont val="Calibri"/>
        <family val="2"/>
        <scheme val="minor"/>
      </rPr>
      <t xml:space="preserve">Region </t>
    </r>
    <r>
      <rPr>
        <sz val="10"/>
        <color theme="1"/>
        <rFont val="Calibri"/>
        <family val="2"/>
        <scheme val="minor"/>
      </rPr>
      <t>3 GOSH Supportive Housing Specialist</t>
    </r>
  </si>
  <si>
    <r>
      <t>Emily Prather</t>
    </r>
    <r>
      <rPr>
        <sz val="10"/>
        <color theme="1"/>
        <rFont val="Calibri"/>
        <family val="2"/>
        <scheme val="minor"/>
      </rPr>
      <t xml:space="preserve"> / </t>
    </r>
    <r>
      <rPr>
        <b/>
        <sz val="10"/>
        <color theme="1"/>
        <rFont val="Calibri"/>
        <family val="2"/>
        <scheme val="minor"/>
      </rPr>
      <t>Region 3</t>
    </r>
    <r>
      <rPr>
        <sz val="10"/>
        <color theme="1"/>
        <rFont val="Calibri"/>
        <family val="2"/>
        <scheme val="minor"/>
      </rPr>
      <t xml:space="preserve"> Supportive Housing Specialist</t>
    </r>
  </si>
  <si>
    <r>
      <rPr>
        <b/>
        <u/>
        <sz val="11"/>
        <color theme="1"/>
        <rFont val="Calibri"/>
        <family val="2"/>
        <scheme val="minor"/>
      </rPr>
      <t>Submit completed quarterly reports to</t>
    </r>
    <r>
      <rPr>
        <b/>
        <sz val="11"/>
        <color theme="1"/>
        <rFont val="Calibri"/>
        <family val="2"/>
        <scheme val="minor"/>
      </rPr>
      <t xml:space="preserve">: </t>
    </r>
  </si>
  <si>
    <t>DSHS contacts page: File Qtr Report with Suemary; Added Emily and Amme; Password</t>
  </si>
  <si>
    <t>List: Updated calendar year, corrected agency list</t>
  </si>
  <si>
    <r>
      <rPr>
        <b/>
        <sz val="12"/>
        <color theme="1"/>
        <rFont val="Calibri"/>
        <family val="2"/>
        <scheme val="minor"/>
      </rPr>
      <t>NEW!</t>
    </r>
    <r>
      <rPr>
        <sz val="12"/>
        <color theme="1"/>
        <rFont val="Calibri"/>
        <family val="2"/>
        <scheme val="minor"/>
      </rPr>
      <t xml:space="preserve">  3.</t>
    </r>
  </si>
  <si>
    <t>Email the form to the RCL QI Specialist.</t>
  </si>
  <si>
    <r>
      <t xml:space="preserve">Please report </t>
    </r>
    <r>
      <rPr>
        <b/>
        <i/>
        <u/>
        <sz val="12"/>
        <color theme="1"/>
        <rFont val="Calibri"/>
        <family val="2"/>
        <scheme val="minor"/>
      </rPr>
      <t>only</t>
    </r>
    <r>
      <rPr>
        <sz val="12"/>
        <color theme="1"/>
        <rFont val="Calibri"/>
        <family val="2"/>
        <scheme val="minor"/>
      </rPr>
      <t xml:space="preserve"> activity that occurred during the quarter. </t>
    </r>
  </si>
  <si>
    <t>NEW!</t>
  </si>
  <si>
    <t>Optional</t>
  </si>
  <si>
    <r>
      <t>Contractor City</t>
    </r>
    <r>
      <rPr>
        <b/>
        <sz val="8"/>
        <color theme="1"/>
        <rFont val="Calibri"/>
        <family val="2"/>
        <scheme val="minor"/>
      </rPr>
      <t xml:space="preserve">   (optional field for contractors that submit multiple reports)</t>
    </r>
  </si>
  <si>
    <t>Instructions for GOSH Quarterly Report (v.02/2022)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</si>
</sst>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
  </numFmts>
  <fonts count="37">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9"/>
      <color theme="1"/>
      <name val="Calibri"/>
      <family val="2"/>
      <scheme val="minor"/>
    </font>
    <font>
      <u/>
      <sz val="9"/>
      <color theme="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1"/>
      <name val="Calibri"/>
      <family val="2"/>
      <scheme val="minor"/>
    </font>
    <font>
      <b/>
      <sz val="12"/>
      <color theme="5" tint="-0.249977111117893"/>
      <name val="Calibri"/>
      <family val="2"/>
      <scheme val="minor"/>
    </font>
    <font>
      <sz val="11"/>
      <color theme="5" tint="-0.249977111117893"/>
      <name val="Calibri"/>
      <family val="2"/>
      <scheme val="minor"/>
    </font>
    <font>
      <b/>
      <sz val="11"/>
      <color theme="5" tint="-0.249977111117893"/>
      <name val="Calibri"/>
      <family val="2"/>
      <scheme val="minor"/>
    </font>
    <font>
      <b/>
      <sz val="14"/>
      <color theme="5" tint="-0.249977111117893"/>
      <name val="Calibri"/>
      <family val="2"/>
      <scheme val="minor"/>
    </font>
    <font>
      <i/>
      <sz val="12"/>
      <color theme="1"/>
      <name val="Calibri"/>
      <family val="2"/>
      <scheme val="minor"/>
    </font>
    <font>
      <sz val="12"/>
      <color theme="5" tint="-0.249977111117893"/>
      <name val="Calibri"/>
      <family val="2"/>
      <scheme val="minor"/>
    </font>
    <font>
      <sz val="11"/>
      <name val="Calibri"/>
      <family val="2"/>
      <scheme val="minor"/>
    </font>
    <font>
      <sz val="10"/>
      <color theme="1"/>
      <name val="Calibri"/>
      <family val="2"/>
      <scheme val="minor"/>
    </font>
    <font>
      <b/>
      <sz val="16"/>
      <color theme="0"/>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rgb="FF000000"/>
      <name val="Myriad pro"/>
    </font>
    <font>
      <sz val="10"/>
      <color rgb="FF1F497D"/>
      <name val="Calibri"/>
      <family val="2"/>
      <scheme val="minor"/>
    </font>
    <font>
      <sz val="11"/>
      <name val="Calibri"/>
      <family val="2"/>
      <scheme val="minor"/>
    </font>
    <font>
      <b/>
      <sz val="10"/>
      <color theme="5" tint="-0.249977111117893"/>
      <name val="Calibri"/>
      <family val="2"/>
      <scheme val="minor"/>
    </font>
    <font>
      <b/>
      <u/>
      <sz val="12"/>
      <color theme="1"/>
      <name val="Calibri"/>
      <family val="2"/>
      <scheme val="minor"/>
    </font>
    <font>
      <b/>
      <i/>
      <u/>
      <sz val="12"/>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11"/>
      <name val="Calibri"/>
      <family val="2"/>
      <scheme val="minor"/>
    </font>
    <font>
      <b/>
      <u/>
      <sz val="11"/>
      <color theme="1"/>
      <name val="Calibri"/>
      <family val="2"/>
      <scheme val="minor"/>
    </font>
    <font>
      <b/>
      <sz val="11"/>
      <name val="Calibri"/>
      <family val="2"/>
      <scheme val="minor"/>
    </font>
    <font>
      <u/>
      <sz val="12"/>
      <color theme="10"/>
      <name val="Calibri"/>
      <family val="2"/>
      <scheme val="minor"/>
    </font>
    <font>
      <sz val="9"/>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diagonal/>
    </border>
    <border>
      <left/>
      <right style="medium">
        <color rgb="FFCCCCCC"/>
      </right>
      <top style="medium">
        <color rgb="FFCCCCCC"/>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32">
    <xf numFmtId="0" fontId="0" fillId="0" borderId="0" xfId="0"/>
    <xf numFmtId="0" fontId="0" fillId="0" borderId="0" xfId="0" applyAlignment="1">
      <alignment wrapText="1"/>
    </xf>
    <xf numFmtId="0" fontId="4" fillId="0" borderId="0" xfId="0" applyFont="1" applyAlignment="1">
      <alignment horizontal="center"/>
    </xf>
    <xf numFmtId="0" fontId="0" fillId="7" borderId="1" xfId="0" applyFill="1" applyBorder="1"/>
    <xf numFmtId="0" fontId="0" fillId="7" borderId="2" xfId="0" applyFill="1" applyBorder="1"/>
    <xf numFmtId="0" fontId="0" fillId="7" borderId="3" xfId="0" applyFill="1" applyBorder="1"/>
    <xf numFmtId="0" fontId="0" fillId="7" borderId="4" xfId="0" applyFill="1" applyBorder="1"/>
    <xf numFmtId="0" fontId="0" fillId="7" borderId="0" xfId="0" applyFill="1" applyBorder="1"/>
    <xf numFmtId="0" fontId="2" fillId="7" borderId="0" xfId="0" applyFont="1" applyFill="1" applyBorder="1"/>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0" fillId="0" borderId="0" xfId="0" applyBorder="1"/>
    <xf numFmtId="0" fontId="3" fillId="6" borderId="0" xfId="0" applyFont="1" applyFill="1"/>
    <xf numFmtId="0" fontId="3" fillId="6" borderId="0" xfId="0" applyFont="1" applyFill="1" applyBorder="1"/>
    <xf numFmtId="0" fontId="1" fillId="6" borderId="0" xfId="0" applyFont="1" applyFill="1" applyBorder="1"/>
    <xf numFmtId="0" fontId="6" fillId="6" borderId="0" xfId="0" applyFont="1" applyFill="1" applyBorder="1"/>
    <xf numFmtId="0" fontId="0" fillId="3" borderId="9" xfId="0" applyFill="1" applyBorder="1" applyAlignment="1">
      <alignment wrapText="1"/>
    </xf>
    <xf numFmtId="0" fontId="0" fillId="3" borderId="9" xfId="0" applyFill="1" applyBorder="1"/>
    <xf numFmtId="0" fontId="0" fillId="0" borderId="0" xfId="0" applyNumberFormat="1"/>
    <xf numFmtId="0" fontId="0" fillId="0" borderId="0" xfId="0" applyAlignment="1">
      <alignment horizontal="center"/>
    </xf>
    <xf numFmtId="0" fontId="0" fillId="2" borderId="2" xfId="0" applyFill="1" applyBorder="1"/>
    <xf numFmtId="0" fontId="8" fillId="2" borderId="0" xfId="1" applyFill="1" applyBorder="1" applyAlignment="1" applyProtection="1">
      <alignment horizontal="left" wrapText="1"/>
      <protection locked="0"/>
    </xf>
    <xf numFmtId="0" fontId="0" fillId="2" borderId="0" xfId="0" applyFill="1" applyBorder="1"/>
    <xf numFmtId="0" fontId="0" fillId="2" borderId="0" xfId="0" applyFill="1" applyBorder="1" applyAlignment="1" applyProtection="1">
      <alignment horizontal="left"/>
      <protection locked="0"/>
    </xf>
    <xf numFmtId="1" fontId="0" fillId="2" borderId="0" xfId="0" applyNumberFormat="1" applyFill="1" applyBorder="1" applyAlignment="1" applyProtection="1">
      <alignment horizontal="left"/>
      <protection locked="0"/>
    </xf>
    <xf numFmtId="1" fontId="0" fillId="2" borderId="0" xfId="0" applyNumberFormat="1" applyFill="1" applyAlignment="1" applyProtection="1">
      <alignment horizontal="left"/>
    </xf>
    <xf numFmtId="0" fontId="0" fillId="2" borderId="7" xfId="0" applyFill="1" applyBorder="1"/>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0" fillId="4" borderId="9" xfId="0" applyFont="1" applyFill="1" applyBorder="1" applyAlignment="1">
      <alignment horizontal="left" vertical="top" wrapText="1"/>
    </xf>
    <xf numFmtId="0" fontId="10" fillId="4" borderId="9" xfId="0" applyFont="1" applyFill="1" applyBorder="1" applyAlignment="1">
      <alignment horizontal="left" vertical="top"/>
    </xf>
    <xf numFmtId="0" fontId="7" fillId="7" borderId="0" xfId="0" applyFont="1" applyFill="1" applyBorder="1"/>
    <xf numFmtId="0" fontId="9" fillId="7" borderId="0" xfId="0" applyFont="1" applyFill="1" applyBorder="1"/>
    <xf numFmtId="0" fontId="0" fillId="4" borderId="10" xfId="0" applyFont="1" applyFill="1" applyBorder="1" applyProtection="1">
      <protection locked="0"/>
    </xf>
    <xf numFmtId="0" fontId="0" fillId="4" borderId="9" xfId="0" applyFont="1" applyFill="1" applyBorder="1" applyProtection="1">
      <protection locked="0"/>
    </xf>
    <xf numFmtId="14" fontId="0" fillId="4" borderId="9" xfId="0" applyNumberFormat="1" applyFont="1" applyFill="1" applyBorder="1" applyAlignment="1" applyProtection="1">
      <alignment horizontal="center"/>
      <protection locked="0"/>
    </xf>
    <xf numFmtId="0" fontId="0" fillId="4" borderId="9" xfId="0" applyFont="1" applyFill="1" applyBorder="1" applyAlignment="1" applyProtection="1">
      <alignment horizontal="center"/>
      <protection locked="0"/>
    </xf>
    <xf numFmtId="0" fontId="0" fillId="5" borderId="10" xfId="0" applyFont="1" applyFill="1" applyBorder="1" applyProtection="1">
      <protection locked="0"/>
    </xf>
    <xf numFmtId="0" fontId="0" fillId="5" borderId="9" xfId="0" applyNumberFormat="1" applyFont="1" applyFill="1" applyBorder="1" applyProtection="1">
      <protection locked="0"/>
    </xf>
    <xf numFmtId="0" fontId="8" fillId="5" borderId="9" xfId="1" applyFont="1" applyFill="1" applyBorder="1" applyProtection="1">
      <protection locked="0"/>
    </xf>
    <xf numFmtId="164" fontId="0" fillId="5" borderId="9" xfId="0" applyNumberFormat="1" applyFont="1" applyFill="1" applyBorder="1" applyAlignment="1" applyProtection="1">
      <alignment horizontal="center"/>
      <protection locked="0"/>
    </xf>
    <xf numFmtId="0" fontId="0" fillId="5" borderId="9" xfId="0" applyFont="1" applyFill="1" applyBorder="1" applyAlignment="1" applyProtection="1">
      <alignment horizontal="center"/>
      <protection locked="0"/>
    </xf>
    <xf numFmtId="0" fontId="0" fillId="5" borderId="9" xfId="0" applyFont="1" applyFill="1" applyBorder="1" applyProtection="1">
      <protection locked="0"/>
    </xf>
    <xf numFmtId="0" fontId="0" fillId="0" borderId="0" xfId="0" applyAlignment="1">
      <alignment vertical="center"/>
    </xf>
    <xf numFmtId="1" fontId="0" fillId="0" borderId="0" xfId="0" applyNumberFormat="1" applyAlignment="1">
      <alignment horizontal="center"/>
    </xf>
    <xf numFmtId="1" fontId="0" fillId="4" borderId="9" xfId="0" applyNumberFormat="1" applyFont="1" applyFill="1" applyBorder="1" applyAlignment="1" applyProtection="1">
      <alignment horizontal="center"/>
      <protection locked="0"/>
    </xf>
    <xf numFmtId="0" fontId="0" fillId="5" borderId="9" xfId="0" applyNumberFormat="1" applyFont="1" applyFill="1" applyBorder="1" applyAlignment="1" applyProtection="1">
      <alignment wrapText="1"/>
      <protection locked="0"/>
    </xf>
    <xf numFmtId="0" fontId="0" fillId="7" borderId="2" xfId="0" applyFill="1" applyBorder="1" applyAlignment="1">
      <alignment horizontal="center"/>
    </xf>
    <xf numFmtId="0" fontId="0" fillId="7" borderId="0" xfId="0" applyFill="1" applyBorder="1" applyAlignment="1">
      <alignment horizontal="center"/>
    </xf>
    <xf numFmtId="0" fontId="0" fillId="6" borderId="0" xfId="0" applyFill="1" applyBorder="1" applyAlignment="1" applyProtection="1">
      <alignment horizontal="center"/>
    </xf>
    <xf numFmtId="165" fontId="0" fillId="6" borderId="0" xfId="0" applyNumberFormat="1" applyFill="1" applyBorder="1" applyAlignment="1" applyProtection="1">
      <alignment horizontal="center"/>
    </xf>
    <xf numFmtId="1" fontId="0" fillId="6" borderId="0" xfId="0" applyNumberFormat="1" applyFill="1" applyBorder="1" applyAlignment="1" applyProtection="1">
      <alignment horizontal="center"/>
    </xf>
    <xf numFmtId="1" fontId="0" fillId="0" borderId="0" xfId="0" applyNumberFormat="1" applyAlignment="1" applyProtection="1">
      <alignment horizontal="center"/>
    </xf>
    <xf numFmtId="0" fontId="0" fillId="7" borderId="7" xfId="0" applyFill="1" applyBorder="1" applyAlignment="1">
      <alignment horizontal="center"/>
    </xf>
    <xf numFmtId="0" fontId="3" fillId="6" borderId="0" xfId="0" applyFont="1" applyFill="1" applyBorder="1" applyAlignment="1">
      <alignment horizontal="center"/>
    </xf>
    <xf numFmtId="0" fontId="0" fillId="6" borderId="0" xfId="0" applyFill="1" applyBorder="1" applyAlignment="1" applyProtection="1">
      <alignment horizontal="center" wrapText="1"/>
    </xf>
    <xf numFmtId="0" fontId="13" fillId="5" borderId="0" xfId="0" applyFont="1" applyFill="1" applyAlignment="1">
      <alignment horizontal="center" vertical="center" wrapText="1"/>
    </xf>
    <xf numFmtId="0" fontId="10" fillId="4" borderId="9" xfId="0" applyFont="1" applyFill="1" applyBorder="1" applyAlignment="1">
      <alignment horizontal="center" vertical="top"/>
    </xf>
    <xf numFmtId="0" fontId="0" fillId="0" borderId="0" xfId="0" applyAlignment="1">
      <alignment horizontal="center" wrapText="1"/>
    </xf>
    <xf numFmtId="0" fontId="0" fillId="4" borderId="9" xfId="0" applyFont="1" applyFill="1" applyBorder="1" applyAlignment="1" applyProtection="1">
      <alignment horizontal="center" wrapText="1"/>
      <protection locked="0"/>
    </xf>
    <xf numFmtId="0" fontId="17" fillId="4" borderId="9" xfId="0" applyFont="1" applyFill="1" applyBorder="1" applyAlignment="1">
      <alignment horizontal="left" vertical="top" wrapText="1"/>
    </xf>
    <xf numFmtId="0" fontId="0" fillId="0" borderId="0" xfId="0" applyAlignment="1">
      <alignment horizontal="center" vertical="center"/>
    </xf>
    <xf numFmtId="0" fontId="0" fillId="0" borderId="0" xfId="0" applyAlignment="1">
      <alignment horizontal="center" vertical="center" wrapText="1"/>
    </xf>
    <xf numFmtId="0" fontId="18" fillId="4" borderId="9" xfId="0" applyFont="1" applyFill="1" applyBorder="1" applyAlignment="1" applyProtection="1">
      <alignment horizontal="center" wrapText="1"/>
      <protection locked="0"/>
    </xf>
    <xf numFmtId="14" fontId="0" fillId="4" borderId="9" xfId="0" applyNumberFormat="1" applyFont="1" applyFill="1" applyBorder="1" applyAlignment="1" applyProtection="1">
      <alignment horizontal="center" vertical="center" wrapText="1"/>
      <protection locked="0"/>
    </xf>
    <xf numFmtId="0" fontId="0" fillId="4" borderId="9" xfId="0" applyFont="1" applyFill="1" applyBorder="1" applyAlignment="1" applyProtection="1">
      <alignment horizontal="center" vertical="center" wrapText="1"/>
      <protection locked="0"/>
    </xf>
    <xf numFmtId="14" fontId="0" fillId="4" borderId="9" xfId="0" applyNumberFormat="1" applyFont="1" applyFill="1" applyBorder="1" applyAlignment="1" applyProtection="1">
      <alignment horizontal="center" vertical="center"/>
      <protection locked="0"/>
    </xf>
    <xf numFmtId="0" fontId="3" fillId="0" borderId="0" xfId="0" applyFont="1"/>
    <xf numFmtId="0" fontId="19" fillId="0" borderId="0" xfId="0" applyFont="1" applyAlignment="1">
      <alignment horizontal="center"/>
    </xf>
    <xf numFmtId="14" fontId="0" fillId="4" borderId="17" xfId="0" applyNumberFormat="1" applyFont="1" applyFill="1" applyBorder="1" applyAlignment="1" applyProtection="1">
      <alignment horizontal="center" vertical="center" wrapText="1"/>
      <protection locked="0"/>
    </xf>
    <xf numFmtId="0" fontId="0" fillId="4" borderId="17" xfId="0" applyFont="1" applyFill="1" applyBorder="1" applyAlignment="1" applyProtection="1">
      <alignment horizontal="center" vertical="center" wrapText="1"/>
      <protection locked="0"/>
    </xf>
    <xf numFmtId="0" fontId="3" fillId="6" borderId="0" xfId="0" applyFont="1" applyFill="1" applyBorder="1" applyAlignment="1">
      <alignment vertical="center"/>
    </xf>
    <xf numFmtId="14" fontId="1" fillId="6" borderId="0" xfId="0" applyNumberFormat="1" applyFont="1" applyFill="1" applyBorder="1" applyAlignment="1">
      <alignment horizontal="center" wrapText="1"/>
    </xf>
    <xf numFmtId="14" fontId="3" fillId="6" borderId="0" xfId="0" applyNumberFormat="1" applyFont="1" applyFill="1" applyBorder="1"/>
    <xf numFmtId="0" fontId="0" fillId="3" borderId="17" xfId="0" applyFill="1" applyBorder="1" applyAlignment="1">
      <alignment wrapText="1"/>
    </xf>
    <xf numFmtId="0" fontId="0" fillId="5" borderId="18" xfId="0" applyFont="1" applyFill="1" applyBorder="1" applyProtection="1">
      <protection locked="0"/>
    </xf>
    <xf numFmtId="0" fontId="0" fillId="5" borderId="16" xfId="0" applyNumberFormat="1" applyFont="1" applyFill="1" applyBorder="1" applyProtection="1">
      <protection locked="0"/>
    </xf>
    <xf numFmtId="0" fontId="8" fillId="5" borderId="16" xfId="1" applyFont="1" applyFill="1" applyBorder="1" applyProtection="1">
      <protection locked="0"/>
    </xf>
    <xf numFmtId="164" fontId="0" fillId="5" borderId="16" xfId="0" applyNumberFormat="1" applyFont="1" applyFill="1" applyBorder="1" applyAlignment="1" applyProtection="1">
      <alignment horizontal="center"/>
      <protection locked="0"/>
    </xf>
    <xf numFmtId="0" fontId="0" fillId="5" borderId="16" xfId="0" applyFont="1" applyFill="1" applyBorder="1" applyAlignment="1" applyProtection="1">
      <alignment horizontal="center"/>
      <protection locked="0"/>
    </xf>
    <xf numFmtId="1" fontId="20" fillId="2" borderId="16"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0" fillId="4" borderId="16" xfId="0" applyFont="1" applyFill="1" applyBorder="1" applyAlignment="1">
      <alignment horizontal="left" vertical="top" wrapText="1"/>
    </xf>
    <xf numFmtId="0" fontId="13" fillId="5" borderId="0" xfId="0" applyFont="1" applyFill="1" applyAlignment="1">
      <alignment vertical="center" wrapText="1"/>
    </xf>
    <xf numFmtId="0" fontId="0" fillId="0" borderId="0" xfId="0" applyProtection="1"/>
    <xf numFmtId="0" fontId="0" fillId="4" borderId="0" xfId="0" applyFill="1" applyBorder="1" applyProtection="1"/>
    <xf numFmtId="0" fontId="0" fillId="4" borderId="5" xfId="0" applyFill="1" applyBorder="1" applyProtection="1"/>
    <xf numFmtId="0" fontId="9" fillId="4" borderId="4" xfId="0" applyFont="1" applyFill="1" applyBorder="1" applyProtection="1"/>
    <xf numFmtId="0" fontId="9" fillId="4" borderId="0" xfId="0" applyFont="1" applyFill="1" applyBorder="1" applyProtection="1"/>
    <xf numFmtId="0" fontId="9" fillId="4" borderId="5" xfId="0" applyFont="1" applyFill="1" applyBorder="1" applyProtection="1"/>
    <xf numFmtId="49" fontId="9" fillId="4" borderId="4" xfId="0" applyNumberFormat="1" applyFont="1" applyFill="1" applyBorder="1" applyAlignment="1" applyProtection="1">
      <alignment horizontal="right"/>
    </xf>
    <xf numFmtId="0" fontId="0" fillId="0" borderId="0" xfId="0" applyAlignment="1" applyProtection="1">
      <alignment vertical="center"/>
    </xf>
    <xf numFmtId="0" fontId="15" fillId="4" borderId="0" xfId="0" applyFont="1" applyFill="1" applyBorder="1" applyProtection="1"/>
    <xf numFmtId="49" fontId="9" fillId="4" borderId="6" xfId="0" applyNumberFormat="1" applyFont="1" applyFill="1" applyBorder="1" applyAlignment="1" applyProtection="1">
      <alignment horizontal="left"/>
    </xf>
    <xf numFmtId="0" fontId="9" fillId="4" borderId="7" xfId="0" applyFont="1" applyFill="1" applyBorder="1" applyProtection="1"/>
    <xf numFmtId="0" fontId="9" fillId="4" borderId="8" xfId="0" applyFont="1" applyFill="1" applyBorder="1" applyProtection="1"/>
    <xf numFmtId="0" fontId="0" fillId="4" borderId="6" xfId="0" applyFill="1" applyBorder="1" applyProtection="1"/>
    <xf numFmtId="0" fontId="0" fillId="4" borderId="8" xfId="0" applyFill="1" applyBorder="1" applyProtection="1"/>
    <xf numFmtId="0" fontId="21" fillId="0" borderId="0" xfId="0" applyFont="1"/>
    <xf numFmtId="0" fontId="18" fillId="0" borderId="0" xfId="0" applyFont="1"/>
    <xf numFmtId="0" fontId="21" fillId="0" borderId="0" xfId="0" applyFont="1" applyAlignment="1">
      <alignment vertical="center"/>
    </xf>
    <xf numFmtId="0" fontId="20" fillId="0" borderId="0" xfId="0" applyFont="1"/>
    <xf numFmtId="0" fontId="25" fillId="4" borderId="9" xfId="0" applyFont="1" applyFill="1" applyBorder="1" applyAlignment="1">
      <alignment horizontal="left" vertical="top" wrapText="1"/>
    </xf>
    <xf numFmtId="0" fontId="25" fillId="4" borderId="9" xfId="0" applyFont="1" applyFill="1" applyBorder="1" applyAlignment="1">
      <alignment horizontal="left" vertical="top"/>
    </xf>
    <xf numFmtId="0" fontId="0" fillId="0" borderId="0" xfId="0" applyFont="1"/>
    <xf numFmtId="0" fontId="12" fillId="5" borderId="0" xfId="0" applyFont="1" applyFill="1" applyAlignment="1">
      <alignment vertical="center" wrapText="1"/>
    </xf>
    <xf numFmtId="1" fontId="10" fillId="4" borderId="9" xfId="0" applyNumberFormat="1" applyFont="1" applyFill="1" applyBorder="1" applyAlignment="1">
      <alignment horizontal="left" vertical="top" wrapText="1"/>
    </xf>
    <xf numFmtId="0" fontId="10" fillId="4" borderId="17" xfId="0" applyFont="1" applyFill="1" applyBorder="1" applyAlignment="1">
      <alignment horizontal="center" vertical="top"/>
    </xf>
    <xf numFmtId="0" fontId="0" fillId="5" borderId="2" xfId="0" applyFill="1" applyBorder="1" applyAlignment="1">
      <alignment horizontal="center"/>
    </xf>
    <xf numFmtId="0" fontId="0" fillId="5" borderId="2" xfId="0" applyFill="1" applyBorder="1" applyAlignment="1">
      <alignment horizontal="center" wrapText="1"/>
    </xf>
    <xf numFmtId="1" fontId="0" fillId="5" borderId="2" xfId="0" applyNumberFormat="1" applyFill="1" applyBorder="1" applyAlignment="1">
      <alignment horizont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11" fillId="5" borderId="7" xfId="0" applyFont="1" applyFill="1" applyBorder="1" applyAlignment="1">
      <alignment horizontal="left" vertical="center"/>
    </xf>
    <xf numFmtId="0" fontId="0" fillId="5" borderId="7" xfId="0" applyFill="1" applyBorder="1" applyAlignment="1">
      <alignment vertical="center"/>
    </xf>
    <xf numFmtId="0" fontId="0" fillId="5" borderId="7" xfId="0" applyFill="1" applyBorder="1" applyAlignment="1">
      <alignment horizontal="center" vertical="center"/>
    </xf>
    <xf numFmtId="1" fontId="0" fillId="5" borderId="7" xfId="0" applyNumberFormat="1" applyFill="1" applyBorder="1" applyAlignment="1">
      <alignment horizontal="center" vertical="center"/>
    </xf>
    <xf numFmtId="0" fontId="0" fillId="5" borderId="7" xfId="0" applyFill="1" applyBorder="1" applyAlignment="1">
      <alignment horizontal="center" vertical="center" wrapText="1"/>
    </xf>
    <xf numFmtId="0" fontId="8" fillId="5" borderId="7" xfId="1" applyFill="1" applyBorder="1" applyAlignment="1" applyProtection="1">
      <alignment horizontal="center" vertical="center"/>
    </xf>
    <xf numFmtId="0" fontId="8" fillId="5" borderId="7" xfId="1" applyFill="1" applyBorder="1" applyAlignment="1" applyProtection="1">
      <alignment horizontal="center" vertical="center" wrapText="1"/>
    </xf>
    <xf numFmtId="0" fontId="2" fillId="2" borderId="6" xfId="0" applyFont="1" applyFill="1" applyBorder="1" applyAlignment="1">
      <alignment wrapText="1"/>
    </xf>
    <xf numFmtId="0" fontId="2" fillId="2" borderId="7" xfId="0" applyFont="1" applyFill="1" applyBorder="1" applyAlignment="1">
      <alignment wrapText="1"/>
    </xf>
    <xf numFmtId="0" fontId="2" fillId="2" borderId="7" xfId="0" applyNumberFormat="1" applyFont="1" applyFill="1" applyBorder="1" applyAlignment="1">
      <alignment wrapText="1"/>
    </xf>
    <xf numFmtId="0" fontId="2" fillId="2" borderId="8" xfId="0" applyFont="1" applyFill="1" applyBorder="1" applyAlignment="1">
      <alignment wrapText="1"/>
    </xf>
    <xf numFmtId="0" fontId="0" fillId="5" borderId="2" xfId="0" applyFill="1" applyBorder="1"/>
    <xf numFmtId="0" fontId="0" fillId="5" borderId="3" xfId="0" applyFill="1" applyBorder="1"/>
    <xf numFmtId="0" fontId="11" fillId="5" borderId="7" xfId="0" applyNumberFormat="1" applyFont="1" applyFill="1" applyBorder="1"/>
    <xf numFmtId="0" fontId="16" fillId="5" borderId="7" xfId="0" applyFont="1" applyFill="1" applyBorder="1"/>
    <xf numFmtId="0" fontId="11" fillId="5" borderId="7" xfId="0" applyFont="1" applyFill="1" applyBorder="1" applyAlignment="1">
      <alignment horizontal="left"/>
    </xf>
    <xf numFmtId="0" fontId="16" fillId="5" borderId="8" xfId="0" applyFont="1" applyFill="1" applyBorder="1"/>
    <xf numFmtId="1" fontId="0" fillId="2" borderId="0" xfId="0" applyNumberFormat="1" applyFill="1" applyAlignment="1" applyProtection="1">
      <alignment horizontal="center"/>
    </xf>
    <xf numFmtId="0" fontId="0" fillId="4" borderId="4" xfId="0" applyFill="1" applyBorder="1" applyAlignment="1" applyProtection="1">
      <alignment horizontal="center"/>
    </xf>
    <xf numFmtId="0" fontId="10" fillId="4" borderId="0" xfId="0" applyFont="1" applyFill="1" applyAlignment="1">
      <alignment horizontal="left" vertical="top"/>
    </xf>
    <xf numFmtId="0" fontId="13" fillId="5" borderId="9" xfId="0" applyFont="1" applyFill="1" applyBorder="1" applyAlignment="1">
      <alignment vertical="center" wrapText="1"/>
    </xf>
    <xf numFmtId="0" fontId="0" fillId="4" borderId="0" xfId="0" applyFill="1" applyBorder="1" applyAlignment="1" applyProtection="1">
      <alignment horizontal="left"/>
    </xf>
    <xf numFmtId="0" fontId="0" fillId="4" borderId="4" xfId="0" applyFill="1" applyBorder="1" applyAlignment="1" applyProtection="1">
      <alignment horizontal="left"/>
    </xf>
    <xf numFmtId="0" fontId="2" fillId="4" borderId="4" xfId="0" applyFont="1" applyFill="1" applyBorder="1" applyAlignment="1" applyProtection="1">
      <alignment horizontal="left" vertical="center"/>
    </xf>
    <xf numFmtId="0" fontId="2" fillId="4" borderId="4" xfId="0" applyFont="1" applyFill="1" applyBorder="1" applyAlignment="1" applyProtection="1">
      <alignment horizontal="left"/>
    </xf>
    <xf numFmtId="0" fontId="8" fillId="5" borderId="7" xfId="1" applyFill="1" applyBorder="1" applyAlignment="1" applyProtection="1">
      <alignment vertical="center"/>
      <protection locked="0"/>
    </xf>
    <xf numFmtId="0" fontId="0" fillId="0" borderId="0" xfId="0" applyAlignment="1">
      <alignment horizontal="center"/>
    </xf>
    <xf numFmtId="0" fontId="0" fillId="6" borderId="0" xfId="0" applyFill="1" applyProtection="1">
      <protection locked="0"/>
    </xf>
    <xf numFmtId="0" fontId="8" fillId="6" borderId="0" xfId="1" applyFill="1" applyProtection="1">
      <protection locked="0"/>
    </xf>
    <xf numFmtId="0" fontId="8" fillId="6" borderId="0" xfId="1" applyFill="1" applyAlignment="1" applyProtection="1">
      <alignment vertical="center"/>
      <protection locked="0"/>
    </xf>
    <xf numFmtId="0" fontId="0" fillId="0" borderId="0" xfId="0" applyAlignment="1">
      <alignment horizontal="center" vertical="center"/>
    </xf>
    <xf numFmtId="0" fontId="11" fillId="7" borderId="0" xfId="0" applyFont="1" applyFill="1" applyBorder="1" applyAlignment="1">
      <alignment horizontal="center"/>
    </xf>
    <xf numFmtId="49" fontId="27" fillId="4" borderId="4" xfId="0" applyNumberFormat="1" applyFont="1" applyFill="1" applyBorder="1" applyAlignment="1" applyProtection="1">
      <alignment horizontal="right"/>
    </xf>
    <xf numFmtId="0" fontId="2" fillId="7" borderId="0" xfId="0" applyFont="1" applyFill="1" applyBorder="1" applyAlignment="1">
      <alignment horizontal="center"/>
    </xf>
    <xf numFmtId="0" fontId="2" fillId="7" borderId="0" xfId="0" applyFont="1" applyFill="1" applyBorder="1" applyAlignment="1">
      <alignment horizontal="center" wrapText="1"/>
    </xf>
    <xf numFmtId="0" fontId="2" fillId="2" borderId="0" xfId="0" applyFont="1" applyFill="1" applyBorder="1" applyAlignment="1">
      <alignment horizontal="center" wrapText="1"/>
    </xf>
    <xf numFmtId="0" fontId="18" fillId="0" borderId="0" xfId="0" applyFont="1" applyAlignment="1">
      <alignment horizontal="left"/>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10" fillId="4" borderId="0" xfId="0" applyFont="1" applyFill="1" applyBorder="1" applyAlignment="1">
      <alignment horizontal="left" vertical="top"/>
    </xf>
    <xf numFmtId="0" fontId="10" fillId="4" borderId="10" xfId="0" applyFont="1" applyFill="1" applyBorder="1" applyAlignment="1">
      <alignment horizontal="left" vertical="top" wrapText="1"/>
    </xf>
    <xf numFmtId="0" fontId="0" fillId="0" borderId="0" xfId="0" applyAlignment="1">
      <alignment horizontal="center"/>
    </xf>
    <xf numFmtId="0" fontId="29" fillId="2" borderId="0" xfId="0" applyFont="1" applyFill="1"/>
    <xf numFmtId="0" fontId="10" fillId="4" borderId="19" xfId="0" applyFont="1" applyFill="1" applyBorder="1" applyAlignment="1">
      <alignment horizontal="left" vertical="top" wrapText="1"/>
    </xf>
    <xf numFmtId="0" fontId="8" fillId="0" borderId="0" xfId="1" applyAlignment="1">
      <alignment vertical="center"/>
    </xf>
    <xf numFmtId="0" fontId="2" fillId="0" borderId="20" xfId="0" applyFont="1" applyBorder="1"/>
    <xf numFmtId="0" fontId="2" fillId="0" borderId="20" xfId="0" applyFont="1" applyBorder="1" applyAlignment="1">
      <alignment horizontal="center"/>
    </xf>
    <xf numFmtId="17" fontId="0" fillId="0" borderId="0" xfId="0" applyNumberFormat="1" applyAlignment="1">
      <alignment horizontal="center"/>
    </xf>
    <xf numFmtId="0" fontId="7" fillId="7" borderId="0" xfId="0" applyFont="1" applyFill="1" applyBorder="1" applyAlignment="1">
      <alignment horizontal="center"/>
    </xf>
    <xf numFmtId="0" fontId="9" fillId="6" borderId="9" xfId="0" applyFont="1" applyFill="1" applyBorder="1" applyAlignment="1" applyProtection="1">
      <alignment horizontal="center" wrapText="1"/>
      <protection locked="0"/>
    </xf>
    <xf numFmtId="0" fontId="9" fillId="6" borderId="9" xfId="0" applyFont="1" applyFill="1" applyBorder="1" applyAlignment="1" applyProtection="1">
      <alignment horizontal="left"/>
      <protection locked="0"/>
    </xf>
    <xf numFmtId="164" fontId="8" fillId="0" borderId="9" xfId="1" applyNumberFormat="1" applyBorder="1" applyAlignment="1" applyProtection="1">
      <alignment horizontal="left"/>
      <protection locked="0"/>
    </xf>
    <xf numFmtId="0" fontId="9" fillId="2" borderId="0" xfId="0" applyFont="1" applyFill="1" applyBorder="1" applyAlignment="1" applyProtection="1">
      <alignment horizontal="center" wrapText="1"/>
      <protection locked="0"/>
    </xf>
    <xf numFmtId="0" fontId="9" fillId="6" borderId="19" xfId="0" applyFont="1" applyFill="1" applyBorder="1" applyAlignment="1" applyProtection="1">
      <alignment horizontal="center" wrapText="1"/>
      <protection locked="0"/>
    </xf>
    <xf numFmtId="0" fontId="9" fillId="6" borderId="16" xfId="0" applyFont="1" applyFill="1" applyBorder="1" applyAlignment="1" applyProtection="1">
      <alignment horizontal="center" wrapText="1"/>
      <protection locked="0"/>
    </xf>
    <xf numFmtId="0" fontId="26" fillId="5" borderId="7" xfId="0" applyFont="1" applyFill="1" applyBorder="1" applyAlignment="1">
      <alignment horizontal="center" vertical="center"/>
    </xf>
    <xf numFmtId="0" fontId="32" fillId="4" borderId="9" xfId="0" applyFont="1" applyFill="1" applyBorder="1" applyAlignment="1">
      <alignment horizontal="left" vertical="top" wrapText="1"/>
    </xf>
    <xf numFmtId="0" fontId="7" fillId="7" borderId="0" xfId="0" applyFont="1" applyFill="1" applyBorder="1" applyAlignment="1">
      <alignment horizontal="center" wrapText="1"/>
    </xf>
    <xf numFmtId="0" fontId="0" fillId="8" borderId="0" xfId="0" applyFill="1"/>
    <xf numFmtId="0" fontId="21" fillId="8" borderId="0" xfId="0" applyFont="1" applyFill="1"/>
    <xf numFmtId="0" fontId="18" fillId="8" borderId="0" xfId="0" applyFont="1" applyFill="1"/>
    <xf numFmtId="0" fontId="8" fillId="8" borderId="0" xfId="1" applyFill="1" applyProtection="1">
      <protection locked="0"/>
    </xf>
    <xf numFmtId="0" fontId="0" fillId="8" borderId="0" xfId="0" applyFill="1" applyProtection="1">
      <protection locked="0"/>
    </xf>
    <xf numFmtId="0" fontId="2" fillId="8" borderId="0" xfId="0" applyFont="1" applyFill="1"/>
    <xf numFmtId="0" fontId="34" fillId="7" borderId="0" xfId="0" applyFont="1" applyFill="1" applyBorder="1" applyAlignment="1">
      <alignment horizontal="center" wrapText="1"/>
    </xf>
    <xf numFmtId="0" fontId="34" fillId="7" borderId="0" xfId="0" applyFont="1" applyFill="1" applyBorder="1" applyAlignment="1">
      <alignment horizontal="center"/>
    </xf>
    <xf numFmtId="164" fontId="9" fillId="6" borderId="9" xfId="0" applyNumberFormat="1" applyFont="1" applyFill="1" applyBorder="1" applyAlignment="1" applyProtection="1">
      <alignment horizontal="left"/>
      <protection locked="0"/>
    </xf>
    <xf numFmtId="49" fontId="0" fillId="0" borderId="9" xfId="1" applyNumberFormat="1" applyFont="1" applyBorder="1" applyAlignment="1" applyProtection="1">
      <alignment horizontal="left"/>
      <protection locked="0"/>
    </xf>
    <xf numFmtId="0" fontId="35" fillId="4" borderId="0" xfId="1" applyFont="1" applyFill="1" applyBorder="1" applyProtection="1">
      <protection locked="0"/>
    </xf>
    <xf numFmtId="0" fontId="35" fillId="4" borderId="5" xfId="1" applyFont="1" applyFill="1" applyBorder="1" applyProtection="1"/>
    <xf numFmtId="0" fontId="35" fillId="4" borderId="0" xfId="1" applyFont="1" applyFill="1" applyBorder="1" applyProtection="1"/>
    <xf numFmtId="0" fontId="9" fillId="4" borderId="2" xfId="0" applyFont="1" applyFill="1" applyBorder="1" applyAlignment="1" applyProtection="1">
      <alignment horizontal="center"/>
    </xf>
    <xf numFmtId="0" fontId="9" fillId="4" borderId="3" xfId="0" applyFont="1" applyFill="1" applyBorder="1" applyAlignment="1" applyProtection="1">
      <alignment horizontal="center"/>
    </xf>
    <xf numFmtId="0" fontId="11" fillId="4" borderId="1" xfId="0" applyFont="1" applyFill="1" applyBorder="1" applyAlignment="1" applyProtection="1">
      <alignment horizontal="center"/>
    </xf>
    <xf numFmtId="0" fontId="35" fillId="4" borderId="0" xfId="1" quotePrefix="1" applyFont="1" applyFill="1" applyBorder="1"/>
    <xf numFmtId="0" fontId="35" fillId="4" borderId="0" xfId="1" applyFont="1" applyFill="1" applyBorder="1"/>
    <xf numFmtId="0" fontId="2" fillId="7" borderId="0" xfId="0" applyFont="1" applyFill="1" applyBorder="1" applyAlignment="1">
      <alignment vertical="center"/>
    </xf>
    <xf numFmtId="0" fontId="36" fillId="4" borderId="7" xfId="0" applyFont="1" applyFill="1" applyBorder="1" applyAlignment="1" applyProtection="1">
      <alignment horizontal="left" wrapText="1"/>
    </xf>
    <xf numFmtId="0" fontId="11" fillId="5" borderId="1" xfId="0" applyFont="1" applyFill="1" applyBorder="1" applyAlignment="1" applyProtection="1">
      <alignment horizontal="center"/>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9" fillId="6" borderId="0" xfId="0" applyFont="1" applyFill="1" applyBorder="1" applyAlignment="1" applyProtection="1">
      <alignment horizontal="left"/>
      <protection locked="0"/>
    </xf>
    <xf numFmtId="0" fontId="9" fillId="6" borderId="0" xfId="0" applyFont="1" applyFill="1" applyBorder="1" applyAlignment="1" applyProtection="1">
      <alignment horizontal="left"/>
    </xf>
    <xf numFmtId="0" fontId="9" fillId="6" borderId="0" xfId="0" applyFont="1" applyFill="1" applyBorder="1" applyAlignment="1">
      <alignment horizontal="left"/>
    </xf>
    <xf numFmtId="0" fontId="9" fillId="6" borderId="0" xfId="0" applyFont="1" applyFill="1" applyBorder="1" applyAlignment="1" applyProtection="1">
      <alignment horizontal="left" vertical="center" wrapText="1"/>
    </xf>
    <xf numFmtId="0" fontId="9" fillId="4" borderId="4" xfId="0" applyFont="1" applyFill="1" applyBorder="1" applyAlignment="1" applyProtection="1">
      <alignment horizontal="center"/>
    </xf>
    <xf numFmtId="0" fontId="0" fillId="0" borderId="0" xfId="0" applyBorder="1" applyAlignment="1">
      <alignment horizontal="center"/>
    </xf>
    <xf numFmtId="0" fontId="0" fillId="0" borderId="5" xfId="0" applyBorder="1" applyAlignment="1">
      <alignment horizontal="center"/>
    </xf>
    <xf numFmtId="49" fontId="9" fillId="4" borderId="4" xfId="0" applyNumberFormat="1" applyFont="1" applyFill="1" applyBorder="1" applyAlignment="1" applyProtection="1">
      <alignment horizontal="center"/>
    </xf>
    <xf numFmtId="49" fontId="9" fillId="4" borderId="4" xfId="0" applyNumberFormat="1" applyFont="1" applyFill="1" applyBorder="1" applyAlignment="1" applyProtection="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6"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2" fillId="4" borderId="0" xfId="0" applyFont="1" applyFill="1" applyBorder="1" applyAlignment="1" applyProtection="1">
      <alignment horizontal="center"/>
    </xf>
    <xf numFmtId="0" fontId="5" fillId="0" borderId="0" xfId="0" applyFont="1" applyBorder="1" applyAlignment="1">
      <alignment horizontal="right"/>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5" xfId="0" applyFont="1" applyFill="1" applyBorder="1" applyAlignment="1">
      <alignment horizontal="center"/>
    </xf>
    <xf numFmtId="0" fontId="26" fillId="5" borderId="1" xfId="0" applyFont="1" applyFill="1" applyBorder="1" applyAlignment="1">
      <alignment horizontal="center" wrapText="1"/>
    </xf>
    <xf numFmtId="0" fontId="26" fillId="5" borderId="2" xfId="0" applyFont="1" applyFill="1" applyBorder="1" applyAlignment="1">
      <alignment horizontal="center" wrapText="1"/>
    </xf>
    <xf numFmtId="0" fontId="26" fillId="5" borderId="6" xfId="0" applyFont="1" applyFill="1" applyBorder="1" applyAlignment="1">
      <alignment horizontal="center"/>
    </xf>
    <xf numFmtId="0" fontId="26" fillId="5" borderId="7" xfId="0" applyFont="1" applyFill="1" applyBorder="1" applyAlignment="1">
      <alignment horizontal="center"/>
    </xf>
    <xf numFmtId="0" fontId="11" fillId="5" borderId="6" xfId="0" applyFont="1" applyFill="1" applyBorder="1" applyAlignment="1">
      <alignment horizontal="center"/>
    </xf>
    <xf numFmtId="0" fontId="11" fillId="5" borderId="7" xfId="0" applyFont="1" applyFill="1" applyBorder="1" applyAlignment="1">
      <alignment horizontal="center"/>
    </xf>
    <xf numFmtId="0" fontId="18" fillId="0" borderId="4" xfId="0" applyFont="1" applyBorder="1" applyAlignment="1">
      <alignment horizontal="center"/>
    </xf>
    <xf numFmtId="0" fontId="18" fillId="0" borderId="0" xfId="0" applyFont="1" applyAlignment="1">
      <alignment horizontal="center"/>
    </xf>
    <xf numFmtId="0" fontId="5" fillId="5" borderId="1" xfId="0" applyFont="1" applyFill="1" applyBorder="1" applyAlignment="1">
      <alignment horizontal="center" wrapText="1"/>
    </xf>
    <xf numFmtId="0" fontId="5" fillId="5" borderId="2" xfId="0" applyFont="1" applyFill="1" applyBorder="1" applyAlignment="1">
      <alignment horizontal="center" wrapText="1"/>
    </xf>
    <xf numFmtId="0" fontId="14" fillId="5" borderId="1" xfId="0" applyFont="1" applyFill="1" applyBorder="1" applyAlignment="1">
      <alignment horizontal="center"/>
    </xf>
    <xf numFmtId="0" fontId="14" fillId="5" borderId="2" xfId="0" applyFont="1" applyFill="1" applyBorder="1" applyAlignment="1">
      <alignment horizontal="center"/>
    </xf>
    <xf numFmtId="0" fontId="14" fillId="5" borderId="3" xfId="0" applyFont="1" applyFill="1" applyBorder="1" applyAlignment="1">
      <alignment horizontal="center"/>
    </xf>
    <xf numFmtId="0" fontId="12" fillId="5" borderId="7" xfId="0" applyFont="1" applyFill="1" applyBorder="1" applyAlignment="1"/>
    <xf numFmtId="0" fontId="12" fillId="5" borderId="8" xfId="0" applyFont="1" applyFill="1" applyBorder="1" applyAlignment="1"/>
    <xf numFmtId="0" fontId="14" fillId="5" borderId="4" xfId="0" applyFont="1" applyFill="1" applyBorder="1" applyAlignment="1">
      <alignment horizontal="center"/>
    </xf>
    <xf numFmtId="0" fontId="14" fillId="5" borderId="0" xfId="0" applyFont="1" applyFill="1" applyBorder="1" applyAlignment="1">
      <alignment horizontal="center"/>
    </xf>
    <xf numFmtId="0" fontId="14" fillId="5" borderId="5" xfId="0" applyFont="1" applyFill="1" applyBorder="1" applyAlignment="1">
      <alignment horizontal="center"/>
    </xf>
  </cellXfs>
  <cellStyles count="2">
    <cellStyle name="Hyperlink" xfId="1" builtinId="8"/>
    <cellStyle name="Normal" xfId="0" builtinId="0"/>
  </cellStyles>
  <dxfs count="15">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center"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3" tint="0.79998168889431442"/>
        </patternFill>
      </fill>
      <alignment horizontal="left" vertical="top" textRotation="0" indent="0" justifyLastLine="0" shrinkToFit="0" readingOrder="0"/>
    </dxf>
    <dxf>
      <font>
        <b/>
        <i val="0"/>
        <strike val="0"/>
        <condense val="0"/>
        <extend val="0"/>
        <outline val="0"/>
        <shadow val="0"/>
        <u val="none"/>
        <vertAlign val="baseline"/>
        <sz val="11"/>
        <color theme="5" tint="-0.249977111117893"/>
        <name val="Calibri"/>
        <scheme val="minor"/>
      </font>
      <fill>
        <patternFill patternType="solid">
          <fgColor indexed="64"/>
          <bgColor theme="4"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171061</xdr:rowOff>
    </xdr:from>
    <xdr:to>
      <xdr:col>2</xdr:col>
      <xdr:colOff>272143</xdr:colOff>
      <xdr:row>2</xdr:row>
      <xdr:rowOff>184289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5511" y="171061"/>
          <a:ext cx="901959" cy="573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239487</xdr:colOff>
      <xdr:row>2</xdr:row>
      <xdr:rowOff>43541</xdr:rowOff>
    </xdr:from>
    <xdr:to>
      <xdr:col>18</xdr:col>
      <xdr:colOff>150127</xdr:colOff>
      <xdr:row>26</xdr:row>
      <xdr:rowOff>84217</xdr:rowOff>
    </xdr:to>
    <xdr:pic>
      <xdr:nvPicPr>
        <xdr:cNvPr id="3" name="Picture 2">
          <a:extLst>
            <a:ext uri="{FF2B5EF4-FFF2-40B4-BE49-F238E27FC236}">
              <a16:creationId xmlns:a16="http://schemas.microsoft.com/office/drawing/2014/main" id="{FE816B87-5300-4879-99FD-33A8C673A525}"/>
            </a:ext>
          </a:extLst>
        </xdr:cNvPr>
        <xdr:cNvPicPr>
          <a:picLocks noChangeAspect="1"/>
        </xdr:cNvPicPr>
      </xdr:nvPicPr>
      <xdr:blipFill>
        <a:blip xmlns:r="http://schemas.openxmlformats.org/officeDocument/2006/relationships" r:embed="rId1"/>
        <a:stretch>
          <a:fillRect/>
        </a:stretch>
      </xdr:blipFill>
      <xdr:spPr>
        <a:xfrm>
          <a:off x="4495801" y="228599"/>
          <a:ext cx="6442068" cy="4482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FP/RCL%20Housing/Project%20central/Quarterly%20report%20refresh/GOSH%20Quarterly%20Report%20-%20updat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cy Form"/>
      <sheetName val="Client Form"/>
      <sheetName val="Agency Staff Form"/>
      <sheetName val="Lists"/>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25" totalsRowShown="0" headerRowDxfId="14" dataDxfId="13">
  <autoFilter ref="A1:M25" xr:uid="{00000000-0009-0000-0100-000001000000}"/>
  <sortState xmlns:xlrd2="http://schemas.microsoft.com/office/spreadsheetml/2017/richdata2" ref="A2:K21">
    <sortCondition ref="F3"/>
  </sortState>
  <tableColumns count="13">
    <tableColumn id="1" xr3:uid="{00000000-0010-0000-0000-000001000000}" name="Prior Living  Setting" dataDxfId="12"/>
    <tableColumn id="2" xr3:uid="{00000000-0010-0000-0000-000002000000}" name="Current Housing/Setting" dataDxfId="11"/>
    <tableColumn id="3" xr3:uid="{00000000-0010-0000-0000-000003000000}" name="Provider Name" dataDxfId="10"/>
    <tableColumn id="5" xr3:uid="{00000000-0010-0000-0000-000005000000}" name="Quarter Period" dataDxfId="9"/>
    <tableColumn id="6" xr3:uid="{00000000-0010-0000-0000-000006000000}" name="Calendar Year" dataDxfId="8"/>
    <tableColumn id="4" xr3:uid="{00000000-0010-0000-0000-000004000000}" name="Reason for Moving" dataDxfId="7"/>
    <tableColumn id="7" xr3:uid="{00000000-0010-0000-0000-000007000000}" name="Ended Partcipatation in this quarter" dataDxfId="6"/>
    <tableColumn id="9" xr3:uid="{00000000-0010-0000-0000-000009000000}" name="Fields" dataDxfId="5"/>
    <tableColumn id="10" xr3:uid="{00000000-0010-0000-0000-00000A000000}" name="Field Definitions" dataDxfId="4"/>
    <tableColumn id="11" xr3:uid="{00000000-0010-0000-0000-00000B000000}" name="Role of GOSH staff" dataDxfId="3"/>
    <tableColumn id="8" xr3:uid="{00000000-0010-0000-0000-000008000000}" name="Qtr period2" dataDxfId="2"/>
    <tableColumn id="12" xr3:uid="{00000000-0010-0000-0000-00000C000000}" name="Qtr period22" dataDxfId="1"/>
    <tableColumn id="13" xr3:uid="{95AA9DB6-630A-4DEC-818C-B33E8C811804}" name="Reg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mailto:StewaT@dshs.wa.gov" TargetMode="External"/><Relationship Id="rId7" Type="http://schemas.openxmlformats.org/officeDocument/2006/relationships/hyperlink" Target="mailto:Emily.Prather@dshs.wa.gov" TargetMode="External"/><Relationship Id="rId2" Type="http://schemas.openxmlformats.org/officeDocument/2006/relationships/hyperlink" Target="mailto:christine.cricchio@dshs.wa.gov" TargetMode="External"/><Relationship Id="rId1" Type="http://schemas.openxmlformats.org/officeDocument/2006/relationships/hyperlink" Target="mailto:tippesd@dshs.wa.gov" TargetMode="External"/><Relationship Id="rId6" Type="http://schemas.openxmlformats.org/officeDocument/2006/relationships/hyperlink" Target="mailto:Amme.Paluch@dshs.wa.gov" TargetMode="External"/><Relationship Id="rId5" Type="http://schemas.openxmlformats.org/officeDocument/2006/relationships/hyperlink" Target="mailto:trobas@dshs.wa.gov" TargetMode="External"/><Relationship Id="rId4" Type="http://schemas.openxmlformats.org/officeDocument/2006/relationships/hyperlink" Target="mailto:howarwj@dshs.wa.gov" TargetMode="External"/><Relationship Id="rId9"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M15"/>
  <sheetViews>
    <sheetView showGridLines="0" showRowColHeaders="0" tabSelected="1" zoomScale="90" zoomScaleNormal="90" workbookViewId="0">
      <selection activeCell="K5" sqref="K5:L5"/>
    </sheetView>
  </sheetViews>
  <sheetFormatPr defaultColWidth="8.921875" defaultRowHeight="14.6"/>
  <cols>
    <col min="1" max="1" width="2.15234375" style="86" customWidth="1"/>
    <col min="2" max="7" width="8.921875" style="86"/>
    <col min="8" max="8" width="24.61328125" style="86" customWidth="1"/>
    <col min="9" max="9" width="4.4609375" style="86" customWidth="1"/>
    <col min="10" max="10" width="9.61328125" style="86" customWidth="1"/>
    <col min="11" max="11" width="8.921875" style="86"/>
    <col min="12" max="12" width="42.53515625" style="86" customWidth="1"/>
    <col min="13" max="13" width="9.61328125" style="86" customWidth="1"/>
    <col min="14" max="16384" width="8.921875" style="86"/>
  </cols>
  <sheetData>
    <row r="1" spans="2:13" ht="14.5" customHeight="1" thickBot="1"/>
    <row r="2" spans="2:13" ht="30" customHeight="1" thickBot="1">
      <c r="B2" s="193" t="s">
        <v>255</v>
      </c>
      <c r="C2" s="194"/>
      <c r="D2" s="194"/>
      <c r="E2" s="194"/>
      <c r="F2" s="194"/>
      <c r="G2" s="194"/>
      <c r="H2" s="195"/>
      <c r="J2" s="193" t="s">
        <v>136</v>
      </c>
      <c r="K2" s="194"/>
      <c r="L2" s="194"/>
      <c r="M2" s="195"/>
    </row>
    <row r="3" spans="2:13" ht="18.55" customHeight="1">
      <c r="B3" s="188"/>
      <c r="C3" s="186"/>
      <c r="D3" s="186"/>
      <c r="E3" s="186"/>
      <c r="F3" s="186"/>
      <c r="G3" s="186"/>
      <c r="H3" s="187"/>
      <c r="J3" s="188"/>
      <c r="K3" s="186"/>
      <c r="L3" s="186"/>
      <c r="M3" s="187"/>
    </row>
    <row r="4" spans="2:13" ht="30" customHeight="1">
      <c r="B4" s="200" t="s">
        <v>98</v>
      </c>
      <c r="C4" s="201"/>
      <c r="D4" s="201"/>
      <c r="E4" s="201"/>
      <c r="F4" s="201"/>
      <c r="G4" s="201"/>
      <c r="H4" s="202"/>
      <c r="J4" s="137"/>
      <c r="K4" s="209" t="s">
        <v>112</v>
      </c>
      <c r="L4" s="201"/>
      <c r="M4" s="88"/>
    </row>
    <row r="5" spans="2:13" ht="30" customHeight="1">
      <c r="B5" s="200" t="s">
        <v>120</v>
      </c>
      <c r="C5" s="201"/>
      <c r="D5" s="201"/>
      <c r="E5" s="201"/>
      <c r="F5" s="201"/>
      <c r="G5" s="201"/>
      <c r="H5" s="202"/>
      <c r="J5" s="138" t="s">
        <v>101</v>
      </c>
      <c r="K5" s="207" t="s">
        <v>74</v>
      </c>
      <c r="L5" s="208"/>
      <c r="M5" s="88"/>
    </row>
    <row r="6" spans="2:13" ht="30" customHeight="1">
      <c r="B6" s="203" t="s">
        <v>251</v>
      </c>
      <c r="C6" s="201"/>
      <c r="D6" s="201"/>
      <c r="E6" s="201"/>
      <c r="F6" s="201"/>
      <c r="G6" s="201"/>
      <c r="H6" s="202"/>
      <c r="J6" s="137"/>
      <c r="K6" s="136"/>
      <c r="L6" s="136"/>
      <c r="M6" s="88"/>
    </row>
    <row r="7" spans="2:13" ht="60.9" customHeight="1">
      <c r="B7" s="204"/>
      <c r="C7" s="205"/>
      <c r="D7" s="205"/>
      <c r="E7" s="205"/>
      <c r="F7" s="205"/>
      <c r="G7" s="205"/>
      <c r="H7" s="206"/>
      <c r="J7" s="138" t="s">
        <v>102</v>
      </c>
      <c r="K7" s="199" t="str">
        <f>VLOOKUP(K5,List!$H$2:$I$20,2,FALSE)</f>
        <v>Indicate the setting where the participant lives (or is staying at) at the end of this quarter.</v>
      </c>
      <c r="L7" s="199"/>
      <c r="M7" s="88"/>
    </row>
    <row r="8" spans="2:13" ht="15" customHeight="1">
      <c r="B8" s="147" t="s">
        <v>169</v>
      </c>
      <c r="C8" s="90"/>
      <c r="D8" s="90"/>
      <c r="E8" s="90"/>
      <c r="F8" s="90"/>
      <c r="G8" s="90"/>
      <c r="H8" s="91"/>
      <c r="J8" s="137"/>
      <c r="K8" s="136"/>
      <c r="L8" s="136"/>
      <c r="M8" s="88"/>
    </row>
    <row r="9" spans="2:13" ht="20.05" customHeight="1">
      <c r="B9" s="92" t="s">
        <v>17</v>
      </c>
      <c r="C9" s="90" t="s">
        <v>53</v>
      </c>
      <c r="D9" s="90"/>
      <c r="E9" s="90"/>
      <c r="F9" s="90"/>
      <c r="G9" s="90"/>
      <c r="H9" s="91"/>
      <c r="J9" s="139" t="s">
        <v>128</v>
      </c>
      <c r="K9" s="196" t="s">
        <v>135</v>
      </c>
      <c r="L9" s="196"/>
      <c r="M9" s="88"/>
    </row>
    <row r="10" spans="2:13" s="93" customFormat="1" ht="20.05" customHeight="1">
      <c r="B10" s="92" t="s">
        <v>18</v>
      </c>
      <c r="C10" s="90" t="s">
        <v>55</v>
      </c>
      <c r="D10" s="90"/>
      <c r="E10" s="90"/>
      <c r="F10" s="90"/>
      <c r="G10" s="90"/>
      <c r="H10" s="91"/>
      <c r="J10" s="139"/>
      <c r="K10" s="136"/>
      <c r="L10" s="136"/>
      <c r="M10" s="88"/>
    </row>
    <row r="11" spans="2:13" ht="20.05" customHeight="1">
      <c r="B11" s="92"/>
      <c r="C11" s="90" t="s">
        <v>56</v>
      </c>
      <c r="D11" s="90"/>
      <c r="E11" s="90"/>
      <c r="F11" s="90"/>
      <c r="G11" s="90"/>
      <c r="H11" s="91"/>
      <c r="J11" s="139" t="s">
        <v>129</v>
      </c>
      <c r="K11" s="197" t="str">
        <f>VLOOKUP(K9,List!$K$2:$L$20,2,FALSE)</f>
        <v>Due by February 15th</v>
      </c>
      <c r="L11" s="198"/>
      <c r="M11" s="88"/>
    </row>
    <row r="12" spans="2:13" ht="20.05" customHeight="1">
      <c r="B12" s="89"/>
      <c r="C12" s="94" t="s">
        <v>54</v>
      </c>
      <c r="D12" s="90"/>
      <c r="E12" s="90"/>
      <c r="F12" s="90"/>
      <c r="G12" s="90"/>
      <c r="H12" s="91"/>
      <c r="J12" s="133"/>
      <c r="K12" s="87"/>
      <c r="L12" s="87"/>
      <c r="M12" s="88"/>
    </row>
    <row r="13" spans="2:13" ht="20.05" customHeight="1">
      <c r="B13" s="92" t="s">
        <v>249</v>
      </c>
      <c r="C13" s="183" t="s">
        <v>250</v>
      </c>
      <c r="D13" s="189"/>
      <c r="E13" s="190"/>
      <c r="F13" s="190"/>
      <c r="G13" s="190"/>
      <c r="H13" s="184"/>
      <c r="J13" s="133"/>
      <c r="K13" s="87"/>
      <c r="L13" s="87"/>
      <c r="M13" s="88"/>
    </row>
    <row r="14" spans="2:13" ht="20.05" customHeight="1">
      <c r="B14" s="92" t="s">
        <v>50</v>
      </c>
      <c r="C14" s="183" t="s">
        <v>97</v>
      </c>
      <c r="D14" s="185"/>
      <c r="E14" s="185"/>
      <c r="F14" s="185"/>
      <c r="G14" s="90"/>
      <c r="H14" s="91"/>
      <c r="J14" s="133"/>
      <c r="K14" s="87"/>
      <c r="L14" s="87"/>
      <c r="M14" s="88"/>
    </row>
    <row r="15" spans="2:13" ht="25" customHeight="1" thickBot="1">
      <c r="B15" s="95"/>
      <c r="C15" s="96"/>
      <c r="D15" s="96"/>
      <c r="E15" s="96"/>
      <c r="F15" s="96"/>
      <c r="G15" s="96"/>
      <c r="H15" s="97"/>
      <c r="J15" s="98"/>
      <c r="K15" s="192"/>
      <c r="L15" s="192"/>
      <c r="M15" s="99"/>
    </row>
  </sheetData>
  <sheetProtection algorithmName="SHA-512" hashValue="WQNipBj826IGiS3dfCrzeev4b2AqW88xB/l38p9gfN85/UMnsR8AHQgEsp+Ze9Q9eHiW1naoDOZ75VrTqxh/OQ==" saltValue="9uVmXNWAshDG3/AvMEni0Q==" spinCount="100000" sheet="1" selectLockedCells="1"/>
  <mergeCells count="12">
    <mergeCell ref="K15:L15"/>
    <mergeCell ref="B2:H2"/>
    <mergeCell ref="J2:M2"/>
    <mergeCell ref="K9:L9"/>
    <mergeCell ref="K11:L11"/>
    <mergeCell ref="K7:L7"/>
    <mergeCell ref="B4:H4"/>
    <mergeCell ref="B5:H5"/>
    <mergeCell ref="B6:H6"/>
    <mergeCell ref="B7:H7"/>
    <mergeCell ref="K5:L5"/>
    <mergeCell ref="K4:L4"/>
  </mergeCells>
  <hyperlinks>
    <hyperlink ref="C13:H13" location="'DSHS contacts'!A1" display="Email the form to your regional DSHS program manager." xr:uid="{00000000-0004-0000-0000-000000000000}"/>
    <hyperlink ref="C14:F14" location="'Summary for Qtr'!A1" display="Monitor your activity on Summary tab." xr:uid="{00000000-0004-0000-0000-000001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List!$H$2:$H$20</xm:f>
          </x14:formula1>
          <xm:sqref>K5</xm:sqref>
        </x14:dataValidation>
        <x14:dataValidation type="list" allowBlank="1" showInputMessage="1" showErrorMessage="1" xr:uid="{00000000-0002-0000-0000-000001000000}">
          <x14:formula1>
            <xm:f>List!$K$2:$K$5</xm:f>
          </x14:formula1>
          <xm:sqref>K9:L9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37"/>
  <sheetViews>
    <sheetView showGridLines="0" showRowColHeaders="0" zoomScale="90" zoomScaleNormal="90" workbookViewId="0">
      <selection activeCell="F6" sqref="F6"/>
    </sheetView>
  </sheetViews>
  <sheetFormatPr defaultColWidth="8.921875" defaultRowHeight="20.6"/>
  <cols>
    <col min="1" max="1" width="2.15234375" customWidth="1"/>
    <col min="2" max="2" width="3.84375" customWidth="1"/>
    <col min="3" max="3" width="5.765625" customWidth="1"/>
    <col min="4" max="4" width="29.4609375" customWidth="1"/>
    <col min="5" max="5" width="4.4609375" customWidth="1"/>
    <col min="6" max="6" width="37.53515625" customWidth="1"/>
    <col min="7" max="7" width="4.15234375" customWidth="1"/>
    <col min="8" max="8" width="2.53515625" customWidth="1"/>
    <col min="9" max="9" width="2.3828125" customWidth="1"/>
    <col min="10" max="15" width="8.921875" customWidth="1"/>
    <col min="16" max="16" width="9.3828125" customWidth="1"/>
    <col min="17" max="19" width="8.69140625" customWidth="1"/>
    <col min="20" max="16384" width="8.921875" style="2"/>
  </cols>
  <sheetData>
    <row r="1" spans="2:19" ht="14.5" customHeight="1" thickBot="1"/>
    <row r="2" spans="2:19" ht="15.65" customHeight="1" thickBot="1">
      <c r="B2" s="211" t="s">
        <v>127</v>
      </c>
      <c r="C2" s="212"/>
      <c r="D2" s="212"/>
      <c r="E2" s="212"/>
      <c r="F2" s="212"/>
      <c r="G2" s="212"/>
      <c r="H2" s="213"/>
      <c r="I2" s="14"/>
      <c r="J2" s="14"/>
      <c r="K2" s="14"/>
      <c r="L2" s="14"/>
      <c r="M2" s="14"/>
      <c r="N2" s="14"/>
      <c r="O2" s="14"/>
      <c r="P2" s="14"/>
      <c r="Q2" s="14"/>
    </row>
    <row r="3" spans="2:19" ht="14.4" customHeight="1">
      <c r="B3" s="3"/>
      <c r="C3" s="4"/>
      <c r="D3" s="4"/>
      <c r="E3" s="4"/>
      <c r="F3" s="4"/>
      <c r="G3" s="4"/>
      <c r="H3" s="5"/>
      <c r="I3" s="14"/>
      <c r="J3" s="14" t="s">
        <v>2</v>
      </c>
      <c r="K3" s="14"/>
      <c r="L3" s="14" t="s">
        <v>40</v>
      </c>
      <c r="M3" s="14" t="s">
        <v>41</v>
      </c>
      <c r="N3" s="14" t="s">
        <v>42</v>
      </c>
      <c r="O3" s="14"/>
      <c r="P3" s="14" t="s">
        <v>43</v>
      </c>
      <c r="Q3" s="14"/>
    </row>
    <row r="4" spans="2:19">
      <c r="B4" s="6"/>
      <c r="C4" s="7"/>
      <c r="D4" s="33" t="s">
        <v>239</v>
      </c>
      <c r="E4" s="7"/>
      <c r="F4" s="164"/>
      <c r="G4" s="7"/>
      <c r="H4" s="9"/>
      <c r="I4" s="14" t="b">
        <f>LEN(F4)&gt;0</f>
        <v>0</v>
      </c>
      <c r="J4" s="14" t="b">
        <f>LEN(F4)&gt;0</f>
        <v>0</v>
      </c>
      <c r="K4" s="14"/>
      <c r="L4" s="14" t="b">
        <f>AND(NOT(J4),$M$10)</f>
        <v>0</v>
      </c>
      <c r="M4" s="14">
        <f>COUNTIF(J4:J32,FALSE)</f>
        <v>2</v>
      </c>
      <c r="N4" s="14">
        <v>0</v>
      </c>
      <c r="O4" s="14"/>
      <c r="P4" s="14"/>
      <c r="Q4" s="14"/>
    </row>
    <row r="5" spans="2:19">
      <c r="B5" s="6"/>
      <c r="C5" s="7"/>
      <c r="D5" s="33"/>
      <c r="E5" s="7"/>
      <c r="F5" s="167"/>
      <c r="G5" s="7"/>
      <c r="H5" s="9"/>
      <c r="I5" s="14"/>
      <c r="J5" s="14"/>
      <c r="K5" s="14"/>
      <c r="L5" s="14"/>
      <c r="M5" s="14"/>
      <c r="N5" s="14"/>
      <c r="O5" s="14"/>
      <c r="P5" s="14"/>
      <c r="Q5" s="14"/>
    </row>
    <row r="6" spans="2:19">
      <c r="B6" s="6"/>
      <c r="C6" s="8" t="s">
        <v>252</v>
      </c>
      <c r="D6" s="163" t="s">
        <v>240</v>
      </c>
      <c r="E6" s="7"/>
      <c r="F6" s="168" t="s">
        <v>253</v>
      </c>
      <c r="G6" s="7"/>
      <c r="H6" s="9"/>
      <c r="I6" s="14"/>
      <c r="J6" s="14"/>
      <c r="K6" s="14"/>
      <c r="L6" s="14"/>
      <c r="M6" s="14"/>
      <c r="N6" s="14"/>
      <c r="O6" s="14"/>
      <c r="P6" s="14"/>
      <c r="Q6" s="14"/>
    </row>
    <row r="7" spans="2:19" ht="28.75">
      <c r="B7" s="6"/>
      <c r="C7" s="191"/>
      <c r="D7" s="172" t="s">
        <v>254</v>
      </c>
      <c r="E7" s="7"/>
      <c r="F7" s="169" t="s">
        <v>253</v>
      </c>
      <c r="G7" s="7"/>
      <c r="H7" s="9"/>
      <c r="I7" s="14"/>
      <c r="J7" s="14"/>
      <c r="K7" s="14"/>
      <c r="L7" s="14"/>
      <c r="M7" s="14"/>
      <c r="N7" s="14"/>
      <c r="O7" s="14"/>
      <c r="P7" s="14"/>
      <c r="Q7" s="14"/>
    </row>
    <row r="8" spans="2:19">
      <c r="B8" s="6"/>
      <c r="C8" s="7"/>
      <c r="D8" s="34"/>
      <c r="E8" s="7"/>
      <c r="F8" s="34"/>
      <c r="G8" s="7"/>
      <c r="H8" s="9"/>
      <c r="I8" s="14"/>
      <c r="J8" s="14"/>
      <c r="K8" s="14"/>
      <c r="L8" s="14"/>
      <c r="M8" s="14"/>
      <c r="N8" s="14"/>
      <c r="O8" s="14"/>
      <c r="P8" s="14"/>
      <c r="Q8" s="14"/>
    </row>
    <row r="9" spans="2:19">
      <c r="B9" s="6"/>
      <c r="C9" s="7"/>
      <c r="D9" s="33" t="s">
        <v>231</v>
      </c>
      <c r="E9" s="7"/>
      <c r="F9" s="165" t="s">
        <v>132</v>
      </c>
      <c r="G9" s="7"/>
      <c r="H9" s="9"/>
      <c r="I9" s="14"/>
      <c r="J9" s="14"/>
      <c r="K9" s="14"/>
      <c r="L9" s="14"/>
      <c r="M9" s="14"/>
      <c r="N9" s="14"/>
      <c r="O9" s="14"/>
      <c r="P9" s="14"/>
      <c r="Q9" s="14"/>
    </row>
    <row r="10" spans="2:19">
      <c r="B10" s="6"/>
      <c r="C10" s="7"/>
      <c r="D10" s="34"/>
      <c r="E10" s="7"/>
      <c r="F10" s="146" t="str">
        <f>IFERROR(VLOOKUP(F9,List!$K$2:$L$20,2,FALSE)," ")</f>
        <v>Due by May 15th</v>
      </c>
      <c r="G10" s="7"/>
      <c r="H10" s="9"/>
      <c r="I10" s="14"/>
      <c r="J10" s="14"/>
      <c r="K10" s="14"/>
      <c r="L10" s="14"/>
      <c r="M10" s="14">
        <v>0</v>
      </c>
      <c r="N10" s="14"/>
      <c r="O10" s="14"/>
      <c r="P10" s="14"/>
      <c r="Q10" s="14"/>
    </row>
    <row r="11" spans="2:19">
      <c r="B11" s="6"/>
      <c r="C11" s="7"/>
      <c r="D11" s="33" t="s">
        <v>230</v>
      </c>
      <c r="E11" s="7"/>
      <c r="F11" s="165">
        <v>2022</v>
      </c>
      <c r="G11" s="7"/>
      <c r="H11" s="9"/>
      <c r="I11" s="14" t="b">
        <f>LEN(F9)&gt;0</f>
        <v>1</v>
      </c>
      <c r="J11" s="14" t="b">
        <f>LEN(F9)&gt;0</f>
        <v>1</v>
      </c>
      <c r="K11" s="14"/>
      <c r="L11" s="14" t="b">
        <f>AND(NOT(J11),$M$10)</f>
        <v>0</v>
      </c>
      <c r="M11" s="14"/>
      <c r="N11" s="14"/>
      <c r="O11" s="14"/>
      <c r="P11" s="14"/>
      <c r="Q11" s="14"/>
    </row>
    <row r="12" spans="2:19">
      <c r="B12" s="6"/>
      <c r="C12" s="7"/>
      <c r="D12" s="34"/>
      <c r="E12" s="7"/>
      <c r="F12" s="34"/>
      <c r="G12" s="7"/>
      <c r="H12" s="9"/>
      <c r="I12" s="14"/>
      <c r="J12" s="14"/>
      <c r="K12" s="14"/>
      <c r="L12" s="14"/>
      <c r="M12" s="14"/>
      <c r="N12" s="14"/>
      <c r="O12" s="14"/>
      <c r="P12" s="14"/>
      <c r="Q12" s="14"/>
    </row>
    <row r="13" spans="2:19">
      <c r="B13" s="6"/>
      <c r="C13" s="7"/>
      <c r="D13" s="33" t="s">
        <v>19</v>
      </c>
      <c r="E13" s="7"/>
      <c r="F13" s="182"/>
      <c r="G13" s="7"/>
      <c r="H13" s="9"/>
      <c r="I13" s="14" t="b">
        <f>LEN(F11)&gt;0</f>
        <v>1</v>
      </c>
      <c r="J13" s="14" t="b">
        <f>LEN(F11)&gt;0</f>
        <v>1</v>
      </c>
      <c r="K13" s="14"/>
      <c r="L13" s="14" t="b">
        <f>AND(NOT(J13),$M$10)</f>
        <v>0</v>
      </c>
      <c r="M13" s="14"/>
      <c r="N13" s="14"/>
      <c r="O13" s="14"/>
      <c r="P13" s="14"/>
      <c r="Q13" s="14"/>
    </row>
    <row r="14" spans="2:19">
      <c r="B14" s="6"/>
      <c r="C14" s="7"/>
      <c r="D14" s="34"/>
      <c r="E14" s="7"/>
      <c r="F14" s="34"/>
      <c r="G14" s="7"/>
      <c r="H14" s="9"/>
      <c r="I14" s="14"/>
      <c r="J14" s="14"/>
      <c r="K14" s="14"/>
      <c r="L14" s="14"/>
      <c r="M14" s="14"/>
      <c r="N14" s="14"/>
      <c r="O14" s="14"/>
      <c r="P14" s="14"/>
      <c r="Q14" s="14"/>
      <c r="S14" s="15"/>
    </row>
    <row r="15" spans="2:19">
      <c r="B15" s="6"/>
      <c r="C15" s="7"/>
      <c r="D15" s="33" t="s">
        <v>229</v>
      </c>
      <c r="E15" s="7"/>
      <c r="F15" s="181"/>
      <c r="G15" s="7"/>
      <c r="H15" s="9"/>
      <c r="I15" s="14" t="b">
        <f>LEN(F13)&gt;0</f>
        <v>0</v>
      </c>
      <c r="J15" s="14" t="b">
        <f>LEN(9)&gt;0</f>
        <v>1</v>
      </c>
      <c r="K15" s="14" t="e">
        <f>Agency!F10=VLOOKUP(K13,List!$K$2:$L$20,2,FALSE)</f>
        <v>#N/A</v>
      </c>
      <c r="L15" s="14" t="b">
        <f>AND(NOT(J15),$M$10)</f>
        <v>0</v>
      </c>
      <c r="M15" s="14"/>
      <c r="N15" s="14"/>
      <c r="O15" s="14"/>
      <c r="S15" s="14"/>
    </row>
    <row r="16" spans="2:19">
      <c r="B16" s="6"/>
      <c r="C16" s="7"/>
      <c r="D16" s="33"/>
      <c r="E16" s="7"/>
      <c r="F16" s="34"/>
      <c r="G16" s="7"/>
      <c r="H16" s="9"/>
      <c r="I16" s="14"/>
      <c r="J16" s="14"/>
      <c r="K16" s="14"/>
      <c r="L16" s="14"/>
      <c r="M16" s="14"/>
      <c r="N16" s="14"/>
      <c r="O16" s="14"/>
      <c r="P16" s="14"/>
      <c r="Q16" s="14"/>
      <c r="S16" s="14"/>
    </row>
    <row r="17" spans="1:19">
      <c r="B17" s="6"/>
      <c r="C17" s="7"/>
      <c r="D17" s="33" t="s">
        <v>48</v>
      </c>
      <c r="E17" s="7"/>
      <c r="F17" s="166"/>
      <c r="G17" s="7"/>
      <c r="H17" s="9"/>
      <c r="I17" s="14" t="b">
        <f>NOT(ISBLANK(F15))</f>
        <v>0</v>
      </c>
      <c r="J17" s="14" t="b">
        <f>LEN(F15)&gt;6</f>
        <v>0</v>
      </c>
      <c r="K17" s="14"/>
      <c r="L17" s="14" t="b">
        <f>AND(NOT(J17),$M$10)</f>
        <v>0</v>
      </c>
      <c r="M17" s="14"/>
      <c r="N17" s="14"/>
      <c r="O17" s="14"/>
      <c r="P17" s="14"/>
      <c r="Q17" s="14"/>
      <c r="S17" s="14"/>
    </row>
    <row r="18" spans="1:19" ht="21" thickBot="1">
      <c r="B18" s="10"/>
      <c r="C18" s="11"/>
      <c r="D18" s="11"/>
      <c r="E18" s="11"/>
      <c r="F18" s="11"/>
      <c r="G18" s="11"/>
      <c r="H18" s="12"/>
      <c r="I18" s="14"/>
      <c r="J18" s="14"/>
      <c r="K18" s="14"/>
      <c r="L18" s="14"/>
      <c r="M18" s="14"/>
      <c r="N18" s="14"/>
      <c r="O18" s="14"/>
      <c r="S18" s="14"/>
    </row>
    <row r="19" spans="1:19">
      <c r="B19" s="14"/>
      <c r="C19" s="14"/>
      <c r="D19" s="14"/>
      <c r="E19" s="14"/>
      <c r="F19" s="14"/>
      <c r="I19" s="14"/>
      <c r="J19" s="14"/>
      <c r="K19" s="14"/>
      <c r="L19" s="14"/>
      <c r="M19" s="14"/>
      <c r="N19" s="14"/>
      <c r="O19" s="14"/>
      <c r="S19" s="14"/>
    </row>
    <row r="20" spans="1:19">
      <c r="B20" s="14"/>
      <c r="C20" s="14"/>
      <c r="D20" s="14"/>
      <c r="E20" s="14"/>
      <c r="F20" s="14"/>
      <c r="I20" s="14"/>
      <c r="J20" s="14"/>
      <c r="K20" s="14"/>
      <c r="L20" s="14"/>
      <c r="M20" s="14"/>
      <c r="N20" s="14"/>
      <c r="R20" s="15"/>
      <c r="S20" s="14"/>
    </row>
    <row r="21" spans="1:19">
      <c r="A21" s="14"/>
      <c r="B21" s="14"/>
      <c r="C21" s="14"/>
      <c r="D21" s="14"/>
      <c r="E21" s="14"/>
      <c r="F21" s="14"/>
      <c r="J21" s="15"/>
      <c r="K21" s="14"/>
      <c r="L21" s="14"/>
      <c r="M21" s="14"/>
      <c r="N21" s="14"/>
      <c r="R21" s="15"/>
      <c r="S21" s="14"/>
    </row>
    <row r="22" spans="1:19">
      <c r="A22" s="14"/>
      <c r="B22" s="14"/>
      <c r="C22" s="14"/>
      <c r="D22" s="14"/>
      <c r="E22" s="14"/>
      <c r="F22" s="14"/>
      <c r="J22" s="15"/>
      <c r="K22" s="14"/>
      <c r="L22" s="14"/>
      <c r="M22" s="14"/>
      <c r="N22" s="14"/>
      <c r="R22" s="15"/>
      <c r="S22" s="14"/>
    </row>
    <row r="23" spans="1:19">
      <c r="A23" s="14"/>
      <c r="B23" s="14"/>
      <c r="C23" s="14"/>
      <c r="D23" s="14"/>
      <c r="E23" s="14"/>
      <c r="F23" s="14"/>
      <c r="J23" s="15"/>
      <c r="K23" s="14"/>
      <c r="L23" s="14"/>
      <c r="M23" s="14"/>
      <c r="N23" s="14"/>
      <c r="R23" s="15"/>
      <c r="S23" s="14"/>
    </row>
    <row r="24" spans="1:19">
      <c r="A24" s="14"/>
      <c r="B24" s="14"/>
      <c r="C24" s="14"/>
      <c r="D24" s="14"/>
      <c r="E24" s="14"/>
      <c r="F24" s="14"/>
      <c r="J24" s="15"/>
      <c r="K24" s="14"/>
      <c r="L24" s="14"/>
      <c r="M24" s="14"/>
      <c r="N24" s="14"/>
      <c r="R24" s="15"/>
      <c r="S24" s="14"/>
    </row>
    <row r="25" spans="1:19">
      <c r="A25" s="14"/>
      <c r="B25" s="14"/>
      <c r="C25" s="14"/>
      <c r="D25" s="14"/>
      <c r="E25" s="14"/>
      <c r="F25" s="14"/>
      <c r="J25" s="15"/>
      <c r="K25" s="14"/>
      <c r="L25" s="14"/>
      <c r="M25" s="14"/>
      <c r="N25" s="14"/>
      <c r="R25" s="15"/>
      <c r="S25" s="14"/>
    </row>
    <row r="26" spans="1:19">
      <c r="A26" s="14"/>
      <c r="B26" s="14"/>
      <c r="C26" s="14"/>
      <c r="D26" s="14"/>
      <c r="E26" s="14"/>
      <c r="F26" s="14"/>
      <c r="J26" s="15"/>
      <c r="K26" s="14"/>
      <c r="L26" s="14"/>
      <c r="M26" s="14"/>
      <c r="N26" s="14"/>
      <c r="R26" s="15"/>
      <c r="S26" s="14"/>
    </row>
    <row r="27" spans="1:19">
      <c r="A27" s="14"/>
      <c r="B27" s="14"/>
      <c r="C27" s="14"/>
      <c r="D27" s="14"/>
      <c r="E27" s="14"/>
      <c r="F27" s="14"/>
      <c r="J27" s="15"/>
      <c r="K27" s="14"/>
      <c r="L27" s="14"/>
      <c r="M27" s="14"/>
      <c r="N27" s="14"/>
      <c r="R27" s="15"/>
      <c r="S27" s="14"/>
    </row>
    <row r="28" spans="1:19">
      <c r="A28" s="14"/>
      <c r="B28" s="14"/>
      <c r="C28" s="14"/>
      <c r="D28" s="14"/>
      <c r="E28" s="14"/>
      <c r="F28" s="14"/>
      <c r="J28" s="15"/>
      <c r="K28" s="14"/>
      <c r="L28" s="14"/>
      <c r="M28" s="14"/>
      <c r="N28" s="14"/>
      <c r="R28" s="15"/>
      <c r="S28" s="14"/>
    </row>
    <row r="29" spans="1:19">
      <c r="A29" s="14"/>
      <c r="B29" s="14"/>
      <c r="C29" s="14"/>
      <c r="D29" s="14"/>
      <c r="E29" s="14"/>
      <c r="F29" s="14"/>
      <c r="J29" s="15"/>
      <c r="K29" s="14"/>
      <c r="L29" s="14"/>
      <c r="M29" s="14"/>
      <c r="N29" s="14"/>
      <c r="R29" s="15"/>
      <c r="S29" s="14"/>
    </row>
    <row r="30" spans="1:19">
      <c r="A30" s="14"/>
      <c r="B30" s="14"/>
      <c r="C30" s="14"/>
      <c r="D30" s="14"/>
      <c r="E30" s="14"/>
      <c r="F30" s="14"/>
      <c r="J30" s="15"/>
      <c r="K30" s="14"/>
      <c r="L30" s="14"/>
      <c r="M30" s="14"/>
      <c r="N30" s="14"/>
      <c r="R30" s="15"/>
      <c r="S30" s="14"/>
    </row>
    <row r="31" spans="1:19">
      <c r="A31" s="14"/>
      <c r="B31" s="14"/>
      <c r="C31" s="14"/>
      <c r="D31" s="14"/>
      <c r="E31" s="14"/>
      <c r="F31" s="14"/>
      <c r="J31" s="15"/>
      <c r="K31" s="14"/>
      <c r="L31" s="14"/>
      <c r="M31" s="14"/>
      <c r="N31" s="14"/>
      <c r="R31" s="15"/>
      <c r="S31" s="14"/>
    </row>
    <row r="32" spans="1:19">
      <c r="A32" s="14"/>
      <c r="B32" s="14"/>
      <c r="C32" s="14"/>
      <c r="D32" s="14"/>
      <c r="E32" s="14"/>
      <c r="F32" s="14"/>
      <c r="J32" s="15"/>
      <c r="K32" s="14"/>
      <c r="L32" s="14"/>
      <c r="M32" s="14"/>
      <c r="N32" s="14"/>
      <c r="R32" s="15"/>
      <c r="S32" s="14"/>
    </row>
    <row r="33" spans="1:18">
      <c r="A33" s="14"/>
      <c r="B33" s="14"/>
      <c r="C33" s="14"/>
      <c r="D33" s="14"/>
      <c r="E33" s="14"/>
      <c r="F33" s="14"/>
      <c r="J33" s="15"/>
      <c r="K33" s="14"/>
      <c r="L33" s="14"/>
      <c r="M33" s="14"/>
      <c r="N33" s="14"/>
      <c r="R33" s="15"/>
    </row>
    <row r="34" spans="1:18">
      <c r="A34" s="14"/>
      <c r="B34" s="14"/>
      <c r="C34" s="14"/>
      <c r="D34" s="14"/>
      <c r="E34" s="14"/>
      <c r="F34" s="14"/>
      <c r="J34" s="15"/>
      <c r="K34" s="14"/>
      <c r="L34" s="14"/>
      <c r="M34" s="14"/>
      <c r="N34" s="14"/>
      <c r="R34" s="15"/>
    </row>
    <row r="35" spans="1:18">
      <c r="A35" s="14"/>
      <c r="J35" s="15"/>
      <c r="K35" s="14"/>
      <c r="L35" s="14"/>
      <c r="M35" s="14"/>
      <c r="N35" s="14"/>
      <c r="R35" s="15"/>
    </row>
    <row r="36" spans="1:18">
      <c r="A36" s="14"/>
      <c r="J36" s="15"/>
      <c r="K36" s="14"/>
      <c r="L36" s="14"/>
      <c r="M36" s="14"/>
      <c r="N36" s="14"/>
      <c r="R36" s="15"/>
    </row>
    <row r="37" spans="1:18">
      <c r="I37" s="210"/>
      <c r="J37" s="210"/>
      <c r="K37" s="210"/>
      <c r="L37" s="210"/>
      <c r="M37" s="13"/>
      <c r="N37" s="13"/>
      <c r="O37" s="13"/>
    </row>
  </sheetData>
  <sheetProtection algorithmName="SHA-512" hashValue="Mu8KOJrHVbn2RZcqU2yBXZir/m4dp4pWcu/mSyHDhMjbqU7Gja9Cha9csRigcnZZNVk7n4eK1FnL7umLl1uL0A==" saltValue="4d3f/5SXwho8S1Go7yht1Q==" spinCount="100000" sheet="1" selectLockedCells="1"/>
  <mergeCells count="2">
    <mergeCell ref="I37:L37"/>
    <mergeCell ref="B2:H2"/>
  </mergeCells>
  <dataValidations count="3">
    <dataValidation type="textLength" operator="lessThan" allowBlank="1" showInputMessage="1" showErrorMessage="1" sqref="F7" xr:uid="{AE35D6AF-29B5-4340-A698-90419CD34FBE}">
      <formula1>100</formula1>
    </dataValidation>
    <dataValidation type="custom" allowBlank="1" showInputMessage="1" showErrorMessage="1" sqref="F16" xr:uid="{0987D51B-1CDB-4C7E-96A4-799599612305}">
      <formula1>#REF!</formula1>
    </dataValidation>
    <dataValidation type="custom" allowBlank="1" showInputMessage="1" showErrorMessage="1" sqref="F17" xr:uid="{D3D4402F-A591-4C79-91F5-7BB036B09BF3}">
      <formula1>I18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7C2121F7-7687-4CEC-8121-45AC1032A765}">
          <x14:formula1>
            <xm:f>'Q:\MFP\RCL Housing\Project central\Quarterly report refresh\[GOSH Quarterly Report - update 2020.xlsx]Lists'!#REF!</xm:f>
          </x14:formula1>
          <xm:sqref>M33</xm:sqref>
        </x14:dataValidation>
        <x14:dataValidation type="list" allowBlank="1" showInputMessage="1" showErrorMessage="1" xr:uid="{ABADD808-4EBD-41D3-8213-49E8C8DC3198}">
          <x14:formula1>
            <xm:f>List!$D$2:$D$10</xm:f>
          </x14:formula1>
          <xm:sqref>F9</xm:sqref>
        </x14:dataValidation>
        <x14:dataValidation type="list" allowBlank="1" showInputMessage="1" showErrorMessage="1" xr:uid="{C1980E6A-F626-4762-AACE-042953D10574}">
          <x14:formula1>
            <xm:f>List!$E$2:$E$7</xm:f>
          </x14:formula1>
          <xm:sqref>F11</xm:sqref>
        </x14:dataValidation>
        <x14:dataValidation type="list" allowBlank="1" xr:uid="{174D0B88-2A4C-4853-A426-27A941E42516}">
          <x14:formula1>
            <xm:f>List!$C$2:$C$20</xm:f>
          </x14:formula1>
          <xm:sqref>F4</xm:sqref>
        </x14:dataValidation>
        <x14:dataValidation type="list" allowBlank="1" showInputMessage="1" showErrorMessage="1" xr:uid="{DED6BC15-C6C1-485F-BF6B-2EA2B85BD5A2}">
          <x14:formula1>
            <xm:f>List!$M$2:$M$5</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W204"/>
  <sheetViews>
    <sheetView showGridLines="0" showRowColHeaders="0" zoomScale="90" zoomScaleNormal="90" workbookViewId="0">
      <pane xSplit="4" ySplit="4" topLeftCell="E5" activePane="bottomRight" state="frozen"/>
      <selection pane="topRight" activeCell="D1" sqref="D1"/>
      <selection pane="bottomLeft" activeCell="A3" sqref="A3"/>
      <selection pane="bottomRight" activeCell="C5" sqref="C5"/>
    </sheetView>
  </sheetViews>
  <sheetFormatPr defaultColWidth="11.921875" defaultRowHeight="14.6"/>
  <cols>
    <col min="1" max="1" width="2.15234375" customWidth="1"/>
    <col min="2" max="2" width="4" customWidth="1"/>
    <col min="4" max="4" width="15.69140625" customWidth="1"/>
    <col min="5" max="5" width="11.921875" style="21"/>
    <col min="6" max="6" width="11.765625" style="21" customWidth="1"/>
    <col min="7" max="7" width="13.921875" style="21" customWidth="1"/>
    <col min="8" max="9" width="16.84375" style="21" customWidth="1"/>
    <col min="10" max="10" width="16.69140625" style="60" customWidth="1"/>
    <col min="11" max="11" width="12" style="21" customWidth="1"/>
    <col min="12" max="12" width="12" style="60" customWidth="1"/>
    <col min="13" max="13" width="16.84375" style="60" customWidth="1"/>
    <col min="14" max="16" width="16.84375" style="21" customWidth="1"/>
    <col min="17" max="17" width="16.84375" style="46" customWidth="1"/>
    <col min="18" max="18" width="16.84375" style="63" customWidth="1"/>
    <col min="19" max="19" width="15.07421875" style="64" customWidth="1"/>
    <col min="20" max="20" width="16.84375" style="64" customWidth="1"/>
    <col min="21" max="21" width="14.61328125" style="75" bestFit="1" customWidth="1"/>
    <col min="22" max="23" width="11.921875" style="15"/>
  </cols>
  <sheetData>
    <row r="1" spans="2:23" ht="14.5" customHeight="1" thickBot="1">
      <c r="E1" s="141"/>
      <c r="F1" s="141"/>
      <c r="G1" s="141"/>
      <c r="H1" s="141"/>
      <c r="I1" s="141"/>
      <c r="K1" s="141"/>
      <c r="N1" s="141"/>
      <c r="O1" s="141"/>
      <c r="P1" s="141"/>
      <c r="R1" s="145"/>
    </row>
    <row r="2" spans="2:23" ht="31.75" customHeight="1">
      <c r="C2" s="214">
        <f>Agency!F4</f>
        <v>0</v>
      </c>
      <c r="D2" s="215"/>
      <c r="E2" s="215"/>
      <c r="F2" s="215"/>
      <c r="G2" s="110"/>
      <c r="H2" s="110"/>
      <c r="I2" s="110"/>
      <c r="J2" s="111"/>
      <c r="K2" s="110"/>
      <c r="L2" s="111"/>
      <c r="M2" s="111"/>
      <c r="N2" s="110"/>
      <c r="O2" s="110"/>
      <c r="P2" s="110"/>
      <c r="Q2" s="112"/>
      <c r="R2" s="113"/>
      <c r="S2" s="114"/>
      <c r="T2" s="152"/>
      <c r="U2" s="15"/>
    </row>
    <row r="3" spans="2:23" s="45" customFormat="1" ht="16.3" thickBot="1">
      <c r="C3" s="216" t="str">
        <f>Agency!F9</f>
        <v>Quarter 1 (January - March activity)</v>
      </c>
      <c r="D3" s="217"/>
      <c r="E3" s="170">
        <f>Agency!F11</f>
        <v>2022</v>
      </c>
      <c r="F3" s="116"/>
      <c r="G3" s="115"/>
      <c r="H3" s="140" t="s">
        <v>188</v>
      </c>
      <c r="I3" s="120"/>
      <c r="J3" s="121"/>
      <c r="K3" s="116"/>
      <c r="L3" s="116"/>
      <c r="M3" s="116"/>
      <c r="N3" s="117"/>
      <c r="O3" s="117"/>
      <c r="P3" s="117"/>
      <c r="Q3" s="118"/>
      <c r="R3" s="117"/>
      <c r="S3" s="119"/>
      <c r="T3" s="153"/>
      <c r="U3" s="73"/>
      <c r="V3" s="73"/>
      <c r="W3" s="73"/>
    </row>
    <row r="4" spans="2:23" s="1" customFormat="1" ht="64.3">
      <c r="B4" s="18"/>
      <c r="C4" s="83" t="s">
        <v>1</v>
      </c>
      <c r="D4" s="83" t="s">
        <v>0</v>
      </c>
      <c r="E4" s="83" t="s">
        <v>45</v>
      </c>
      <c r="F4" s="83" t="s">
        <v>95</v>
      </c>
      <c r="G4" s="83" t="s">
        <v>74</v>
      </c>
      <c r="H4" s="83" t="s">
        <v>67</v>
      </c>
      <c r="I4" s="83" t="s">
        <v>76</v>
      </c>
      <c r="J4" s="83" t="s">
        <v>201</v>
      </c>
      <c r="K4" s="83" t="s">
        <v>149</v>
      </c>
      <c r="L4" s="83" t="s">
        <v>150</v>
      </c>
      <c r="M4" s="83" t="s">
        <v>163</v>
      </c>
      <c r="N4" s="83" t="s">
        <v>164</v>
      </c>
      <c r="O4" s="83" t="s">
        <v>165</v>
      </c>
      <c r="P4" s="83" t="s">
        <v>166</v>
      </c>
      <c r="Q4" s="82" t="s">
        <v>205</v>
      </c>
      <c r="R4" s="83" t="s">
        <v>202</v>
      </c>
      <c r="S4" s="82" t="s">
        <v>151</v>
      </c>
      <c r="T4" s="83" t="s">
        <v>107</v>
      </c>
      <c r="U4" s="74" t="s">
        <v>63</v>
      </c>
      <c r="V4" s="74" t="s">
        <v>64</v>
      </c>
      <c r="W4" s="74" t="s">
        <v>68</v>
      </c>
    </row>
    <row r="5" spans="2:23">
      <c r="B5" s="19">
        <v>1</v>
      </c>
      <c r="C5" s="35"/>
      <c r="D5" s="36"/>
      <c r="E5" s="37"/>
      <c r="F5" s="37"/>
      <c r="G5" s="65"/>
      <c r="H5" s="37"/>
      <c r="I5" s="37"/>
      <c r="J5" s="61"/>
      <c r="K5" s="37"/>
      <c r="L5" s="38"/>
      <c r="M5" s="38"/>
      <c r="N5" s="38"/>
      <c r="O5" s="38"/>
      <c r="P5" s="38"/>
      <c r="Q5" s="47"/>
      <c r="R5" s="66"/>
      <c r="S5" s="68"/>
      <c r="T5" s="71"/>
      <c r="U5" s="75">
        <f ca="1">TODAY()</f>
        <v>44581</v>
      </c>
      <c r="V5" s="15">
        <f t="shared" ref="V5:V36" si="0">SUM(H5-E5)</f>
        <v>0</v>
      </c>
    </row>
    <row r="6" spans="2:23">
      <c r="B6" s="19">
        <v>2</v>
      </c>
      <c r="C6" s="35"/>
      <c r="D6" s="36"/>
      <c r="E6" s="37"/>
      <c r="F6" s="37"/>
      <c r="G6" s="65"/>
      <c r="H6" s="37"/>
      <c r="I6" s="37"/>
      <c r="J6" s="61"/>
      <c r="K6" s="37"/>
      <c r="L6" s="38"/>
      <c r="M6" s="38"/>
      <c r="N6" s="38"/>
      <c r="O6" s="38"/>
      <c r="P6" s="38"/>
      <c r="Q6" s="47"/>
      <c r="R6" s="66"/>
      <c r="S6" s="68"/>
      <c r="T6" s="71"/>
      <c r="U6" s="75">
        <f t="shared" ref="U6:U53" ca="1" si="1">TODAY()</f>
        <v>44581</v>
      </c>
      <c r="V6" s="15">
        <f t="shared" si="0"/>
        <v>0</v>
      </c>
    </row>
    <row r="7" spans="2:23">
      <c r="B7" s="19">
        <v>3</v>
      </c>
      <c r="C7" s="35"/>
      <c r="D7" s="36"/>
      <c r="E7" s="37"/>
      <c r="F7" s="37"/>
      <c r="G7" s="65"/>
      <c r="H7" s="37"/>
      <c r="I7" s="37"/>
      <c r="J7" s="61"/>
      <c r="K7" s="38"/>
      <c r="L7" s="38"/>
      <c r="M7" s="38"/>
      <c r="N7" s="38"/>
      <c r="O7" s="38"/>
      <c r="P7" s="38"/>
      <c r="Q7" s="47"/>
      <c r="R7" s="67"/>
      <c r="S7" s="68"/>
      <c r="T7" s="72"/>
      <c r="U7" s="75">
        <f t="shared" ca="1" si="1"/>
        <v>44581</v>
      </c>
      <c r="V7" s="15">
        <f t="shared" si="0"/>
        <v>0</v>
      </c>
    </row>
    <row r="8" spans="2:23">
      <c r="B8" s="19">
        <v>4</v>
      </c>
      <c r="C8" s="35"/>
      <c r="D8" s="36"/>
      <c r="E8" s="37"/>
      <c r="F8" s="37"/>
      <c r="G8" s="65"/>
      <c r="H8" s="37"/>
      <c r="I8" s="37"/>
      <c r="J8" s="61"/>
      <c r="K8" s="38"/>
      <c r="L8" s="38"/>
      <c r="M8" s="38"/>
      <c r="N8" s="38"/>
      <c r="O8" s="38"/>
      <c r="P8" s="38"/>
      <c r="Q8" s="47"/>
      <c r="R8" s="67"/>
      <c r="S8" s="68"/>
      <c r="T8" s="72"/>
      <c r="U8" s="75">
        <f t="shared" ca="1" si="1"/>
        <v>44581</v>
      </c>
      <c r="V8" s="15">
        <f t="shared" si="0"/>
        <v>0</v>
      </c>
      <c r="W8" s="15" t="e">
        <f>_xlfn.AGGREGATE(15,3,ROW(V8:V54)/(H5:H54&lt;&gt;" "),H5)</f>
        <v>#NUM!</v>
      </c>
    </row>
    <row r="9" spans="2:23">
      <c r="B9" s="19">
        <v>5</v>
      </c>
      <c r="C9" s="35"/>
      <c r="D9" s="36"/>
      <c r="E9" s="37"/>
      <c r="F9" s="37"/>
      <c r="G9" s="65"/>
      <c r="H9" s="38"/>
      <c r="I9" s="38"/>
      <c r="J9" s="61"/>
      <c r="K9" s="38"/>
      <c r="L9" s="38"/>
      <c r="M9" s="38"/>
      <c r="N9" s="38"/>
      <c r="O9" s="38"/>
      <c r="P9" s="38"/>
      <c r="Q9" s="47"/>
      <c r="R9" s="67"/>
      <c r="S9" s="68"/>
      <c r="T9" s="72"/>
      <c r="U9" s="75">
        <f t="shared" ca="1" si="1"/>
        <v>44581</v>
      </c>
      <c r="V9" s="15">
        <f t="shared" si="0"/>
        <v>0</v>
      </c>
    </row>
    <row r="10" spans="2:23">
      <c r="B10" s="19">
        <v>6</v>
      </c>
      <c r="C10" s="35"/>
      <c r="D10" s="36"/>
      <c r="E10" s="37"/>
      <c r="F10" s="37"/>
      <c r="G10" s="65"/>
      <c r="H10" s="37"/>
      <c r="I10" s="37"/>
      <c r="J10" s="61"/>
      <c r="K10" s="37"/>
      <c r="L10" s="38"/>
      <c r="M10" s="38"/>
      <c r="N10" s="38"/>
      <c r="O10" s="38"/>
      <c r="P10" s="38"/>
      <c r="Q10" s="47"/>
      <c r="R10" s="66"/>
      <c r="S10" s="68"/>
      <c r="T10" s="71"/>
      <c r="U10" s="75">
        <f t="shared" ca="1" si="1"/>
        <v>44581</v>
      </c>
      <c r="V10" s="15">
        <f t="shared" si="0"/>
        <v>0</v>
      </c>
    </row>
    <row r="11" spans="2:23">
      <c r="B11" s="19">
        <v>7</v>
      </c>
      <c r="C11" s="35"/>
      <c r="D11" s="36"/>
      <c r="E11" s="37"/>
      <c r="F11" s="37"/>
      <c r="G11" s="65"/>
      <c r="H11" s="37"/>
      <c r="I11" s="37"/>
      <c r="J11" s="61"/>
      <c r="K11" s="37"/>
      <c r="L11" s="38"/>
      <c r="M11" s="38"/>
      <c r="N11" s="38"/>
      <c r="O11" s="38"/>
      <c r="P11" s="38"/>
      <c r="Q11" s="47"/>
      <c r="R11" s="66"/>
      <c r="S11" s="68"/>
      <c r="T11" s="71"/>
      <c r="U11" s="75">
        <f t="shared" ca="1" si="1"/>
        <v>44581</v>
      </c>
      <c r="V11" s="15">
        <f t="shared" si="0"/>
        <v>0</v>
      </c>
    </row>
    <row r="12" spans="2:23">
      <c r="B12" s="19">
        <v>8</v>
      </c>
      <c r="C12" s="35"/>
      <c r="D12" s="36"/>
      <c r="E12" s="37"/>
      <c r="F12" s="37"/>
      <c r="G12" s="65"/>
      <c r="H12" s="37"/>
      <c r="I12" s="37"/>
      <c r="J12" s="61"/>
      <c r="K12" s="38"/>
      <c r="L12" s="38"/>
      <c r="M12" s="38"/>
      <c r="N12" s="38"/>
      <c r="O12" s="38"/>
      <c r="P12" s="38"/>
      <c r="Q12" s="47"/>
      <c r="R12" s="67"/>
      <c r="S12" s="68"/>
      <c r="T12" s="72"/>
      <c r="U12" s="75">
        <f t="shared" ca="1" si="1"/>
        <v>44581</v>
      </c>
      <c r="V12" s="15">
        <f t="shared" si="0"/>
        <v>0</v>
      </c>
    </row>
    <row r="13" spans="2:23">
      <c r="B13" s="19">
        <v>9</v>
      </c>
      <c r="C13" s="35"/>
      <c r="D13" s="36"/>
      <c r="E13" s="37"/>
      <c r="F13" s="37"/>
      <c r="G13" s="65"/>
      <c r="H13" s="37"/>
      <c r="I13" s="37"/>
      <c r="J13" s="61"/>
      <c r="K13" s="38"/>
      <c r="L13" s="38"/>
      <c r="M13" s="38"/>
      <c r="N13" s="38"/>
      <c r="O13" s="38"/>
      <c r="P13" s="38"/>
      <c r="Q13" s="47"/>
      <c r="R13" s="67"/>
      <c r="S13" s="68"/>
      <c r="T13" s="72"/>
      <c r="U13" s="75">
        <f t="shared" ca="1" si="1"/>
        <v>44581</v>
      </c>
      <c r="V13" s="15">
        <f t="shared" si="0"/>
        <v>0</v>
      </c>
    </row>
    <row r="14" spans="2:23">
      <c r="B14" s="19">
        <v>10</v>
      </c>
      <c r="C14" s="35"/>
      <c r="D14" s="36"/>
      <c r="E14" s="37"/>
      <c r="F14" s="37"/>
      <c r="G14" s="65"/>
      <c r="H14" s="38"/>
      <c r="I14" s="38"/>
      <c r="J14" s="61"/>
      <c r="K14" s="38"/>
      <c r="L14" s="38"/>
      <c r="M14" s="38"/>
      <c r="N14" s="38"/>
      <c r="O14" s="38"/>
      <c r="P14" s="38"/>
      <c r="Q14" s="47"/>
      <c r="R14" s="67"/>
      <c r="S14" s="68"/>
      <c r="T14" s="72"/>
      <c r="U14" s="75">
        <f t="shared" ca="1" si="1"/>
        <v>44581</v>
      </c>
      <c r="V14" s="15">
        <f t="shared" si="0"/>
        <v>0</v>
      </c>
    </row>
    <row r="15" spans="2:23">
      <c r="B15" s="19">
        <v>11</v>
      </c>
      <c r="C15" s="35"/>
      <c r="D15" s="36"/>
      <c r="E15" s="37"/>
      <c r="F15" s="37"/>
      <c r="G15" s="65"/>
      <c r="H15" s="37"/>
      <c r="I15" s="37"/>
      <c r="J15" s="61"/>
      <c r="K15" s="37"/>
      <c r="L15" s="38"/>
      <c r="M15" s="38"/>
      <c r="N15" s="38"/>
      <c r="O15" s="38"/>
      <c r="P15" s="38"/>
      <c r="Q15" s="47"/>
      <c r="R15" s="66"/>
      <c r="S15" s="68"/>
      <c r="T15" s="71"/>
      <c r="U15" s="75">
        <f t="shared" ca="1" si="1"/>
        <v>44581</v>
      </c>
      <c r="V15" s="15">
        <f t="shared" si="0"/>
        <v>0</v>
      </c>
    </row>
    <row r="16" spans="2:23">
      <c r="B16" s="19">
        <v>12</v>
      </c>
      <c r="C16" s="35"/>
      <c r="D16" s="36"/>
      <c r="E16" s="37"/>
      <c r="F16" s="37"/>
      <c r="G16" s="65"/>
      <c r="H16" s="37"/>
      <c r="I16" s="37"/>
      <c r="J16" s="61"/>
      <c r="K16" s="37"/>
      <c r="L16" s="38"/>
      <c r="M16" s="38"/>
      <c r="N16" s="38"/>
      <c r="O16" s="38"/>
      <c r="P16" s="38"/>
      <c r="Q16" s="47"/>
      <c r="R16" s="66"/>
      <c r="S16" s="68"/>
      <c r="T16" s="71"/>
      <c r="U16" s="75">
        <f t="shared" ca="1" si="1"/>
        <v>44581</v>
      </c>
      <c r="V16" s="15">
        <f t="shared" si="0"/>
        <v>0</v>
      </c>
    </row>
    <row r="17" spans="2:22">
      <c r="B17" s="19">
        <v>13</v>
      </c>
      <c r="C17" s="35"/>
      <c r="D17" s="36"/>
      <c r="E17" s="37"/>
      <c r="F17" s="37"/>
      <c r="G17" s="65"/>
      <c r="H17" s="37"/>
      <c r="I17" s="37"/>
      <c r="J17" s="61"/>
      <c r="K17" s="37"/>
      <c r="L17" s="38"/>
      <c r="M17" s="38"/>
      <c r="N17" s="38"/>
      <c r="O17" s="38"/>
      <c r="P17" s="38"/>
      <c r="Q17" s="47"/>
      <c r="R17" s="66"/>
      <c r="S17" s="68"/>
      <c r="T17" s="71"/>
      <c r="U17" s="75">
        <f t="shared" ca="1" si="1"/>
        <v>44581</v>
      </c>
      <c r="V17" s="15">
        <f t="shared" si="0"/>
        <v>0</v>
      </c>
    </row>
    <row r="18" spans="2:22">
      <c r="B18" s="19">
        <v>14</v>
      </c>
      <c r="C18" s="35"/>
      <c r="D18" s="36"/>
      <c r="E18" s="37"/>
      <c r="F18" s="37"/>
      <c r="G18" s="65"/>
      <c r="H18" s="37"/>
      <c r="I18" s="37"/>
      <c r="J18" s="61"/>
      <c r="K18" s="37"/>
      <c r="L18" s="38"/>
      <c r="M18" s="38"/>
      <c r="N18" s="38"/>
      <c r="O18" s="38"/>
      <c r="P18" s="38"/>
      <c r="Q18" s="47"/>
      <c r="R18" s="66"/>
      <c r="S18" s="68"/>
      <c r="T18" s="71"/>
      <c r="U18" s="75">
        <f t="shared" ca="1" si="1"/>
        <v>44581</v>
      </c>
      <c r="V18" s="15">
        <f t="shared" si="0"/>
        <v>0</v>
      </c>
    </row>
    <row r="19" spans="2:22">
      <c r="B19" s="19">
        <v>15</v>
      </c>
      <c r="C19" s="35"/>
      <c r="D19" s="36"/>
      <c r="E19" s="37"/>
      <c r="F19" s="37"/>
      <c r="G19" s="65"/>
      <c r="H19" s="37"/>
      <c r="I19" s="37"/>
      <c r="J19" s="61"/>
      <c r="K19" s="37"/>
      <c r="L19" s="38"/>
      <c r="M19" s="38"/>
      <c r="N19" s="38"/>
      <c r="O19" s="38"/>
      <c r="P19" s="38"/>
      <c r="Q19" s="47"/>
      <c r="R19" s="66"/>
      <c r="S19" s="68"/>
      <c r="T19" s="71"/>
      <c r="U19" s="75">
        <f t="shared" ca="1" si="1"/>
        <v>44581</v>
      </c>
      <c r="V19" s="15">
        <f t="shared" si="0"/>
        <v>0</v>
      </c>
    </row>
    <row r="20" spans="2:22">
      <c r="B20" s="19">
        <v>16</v>
      </c>
      <c r="C20" s="35"/>
      <c r="D20" s="36"/>
      <c r="E20" s="37"/>
      <c r="F20" s="37"/>
      <c r="G20" s="65"/>
      <c r="H20" s="37"/>
      <c r="I20" s="37"/>
      <c r="J20" s="61"/>
      <c r="K20" s="37"/>
      <c r="L20" s="38"/>
      <c r="M20" s="38"/>
      <c r="N20" s="38"/>
      <c r="O20" s="38"/>
      <c r="P20" s="38"/>
      <c r="Q20" s="47"/>
      <c r="R20" s="66"/>
      <c r="S20" s="68"/>
      <c r="T20" s="71"/>
      <c r="U20" s="75">
        <f t="shared" ca="1" si="1"/>
        <v>44581</v>
      </c>
      <c r="V20" s="15">
        <f t="shared" si="0"/>
        <v>0</v>
      </c>
    </row>
    <row r="21" spans="2:22">
      <c r="B21" s="19">
        <v>17</v>
      </c>
      <c r="C21" s="35"/>
      <c r="D21" s="36"/>
      <c r="E21" s="37"/>
      <c r="F21" s="37"/>
      <c r="G21" s="65"/>
      <c r="H21" s="37"/>
      <c r="I21" s="37"/>
      <c r="J21" s="61"/>
      <c r="K21" s="37"/>
      <c r="L21" s="38"/>
      <c r="M21" s="38"/>
      <c r="N21" s="38"/>
      <c r="O21" s="38"/>
      <c r="P21" s="38"/>
      <c r="Q21" s="47"/>
      <c r="R21" s="66"/>
      <c r="S21" s="68"/>
      <c r="T21" s="71"/>
      <c r="U21" s="75">
        <f t="shared" ca="1" si="1"/>
        <v>44581</v>
      </c>
      <c r="V21" s="15">
        <f t="shared" si="0"/>
        <v>0</v>
      </c>
    </row>
    <row r="22" spans="2:22">
      <c r="B22" s="19">
        <v>18</v>
      </c>
      <c r="C22" s="35"/>
      <c r="D22" s="36"/>
      <c r="E22" s="37"/>
      <c r="F22" s="37"/>
      <c r="G22" s="65"/>
      <c r="H22" s="37"/>
      <c r="I22" s="37"/>
      <c r="J22" s="61"/>
      <c r="K22" s="37"/>
      <c r="L22" s="38"/>
      <c r="M22" s="38"/>
      <c r="N22" s="38"/>
      <c r="O22" s="38"/>
      <c r="P22" s="38"/>
      <c r="Q22" s="47"/>
      <c r="R22" s="66"/>
      <c r="S22" s="68"/>
      <c r="T22" s="71"/>
      <c r="U22" s="75">
        <f t="shared" ca="1" si="1"/>
        <v>44581</v>
      </c>
      <c r="V22" s="15">
        <f t="shared" si="0"/>
        <v>0</v>
      </c>
    </row>
    <row r="23" spans="2:22">
      <c r="B23" s="19">
        <v>19</v>
      </c>
      <c r="C23" s="35"/>
      <c r="D23" s="36"/>
      <c r="E23" s="38"/>
      <c r="F23" s="38"/>
      <c r="G23" s="65"/>
      <c r="H23" s="38"/>
      <c r="I23" s="38"/>
      <c r="J23" s="61"/>
      <c r="K23" s="38"/>
      <c r="L23" s="38"/>
      <c r="M23" s="38"/>
      <c r="N23" s="38"/>
      <c r="O23" s="38"/>
      <c r="P23" s="38"/>
      <c r="Q23" s="47"/>
      <c r="R23" s="67"/>
      <c r="S23" s="68"/>
      <c r="T23" s="72"/>
      <c r="U23" s="75">
        <f t="shared" ca="1" si="1"/>
        <v>44581</v>
      </c>
      <c r="V23" s="15">
        <f t="shared" si="0"/>
        <v>0</v>
      </c>
    </row>
    <row r="24" spans="2:22">
      <c r="B24" s="19">
        <v>20</v>
      </c>
      <c r="C24" s="35"/>
      <c r="D24" s="36"/>
      <c r="E24" s="38"/>
      <c r="F24" s="38"/>
      <c r="G24" s="65"/>
      <c r="H24" s="38"/>
      <c r="I24" s="38"/>
      <c r="J24" s="61"/>
      <c r="K24" s="38"/>
      <c r="L24" s="38"/>
      <c r="M24" s="38"/>
      <c r="N24" s="38"/>
      <c r="O24" s="38"/>
      <c r="P24" s="38"/>
      <c r="Q24" s="47"/>
      <c r="R24" s="67"/>
      <c r="S24" s="68"/>
      <c r="T24" s="72"/>
      <c r="U24" s="75">
        <f t="shared" ca="1" si="1"/>
        <v>44581</v>
      </c>
      <c r="V24" s="15">
        <f t="shared" si="0"/>
        <v>0</v>
      </c>
    </row>
    <row r="25" spans="2:22">
      <c r="B25" s="19">
        <v>21</v>
      </c>
      <c r="C25" s="35"/>
      <c r="D25" s="36"/>
      <c r="E25" s="38"/>
      <c r="F25" s="38"/>
      <c r="G25" s="65"/>
      <c r="H25" s="38"/>
      <c r="I25" s="38"/>
      <c r="J25" s="61"/>
      <c r="K25" s="38"/>
      <c r="L25" s="38"/>
      <c r="M25" s="38"/>
      <c r="N25" s="38"/>
      <c r="O25" s="38"/>
      <c r="P25" s="38"/>
      <c r="Q25" s="47"/>
      <c r="R25" s="67"/>
      <c r="S25" s="68"/>
      <c r="T25" s="72"/>
      <c r="U25" s="75">
        <f t="shared" ca="1" si="1"/>
        <v>44581</v>
      </c>
      <c r="V25" s="15">
        <f t="shared" si="0"/>
        <v>0</v>
      </c>
    </row>
    <row r="26" spans="2:22">
      <c r="B26" s="19">
        <v>22</v>
      </c>
      <c r="C26" s="35"/>
      <c r="D26" s="36"/>
      <c r="E26" s="38"/>
      <c r="F26" s="38"/>
      <c r="G26" s="65"/>
      <c r="H26" s="38"/>
      <c r="I26" s="38"/>
      <c r="J26" s="61"/>
      <c r="K26" s="38"/>
      <c r="L26" s="38"/>
      <c r="M26" s="38"/>
      <c r="N26" s="38"/>
      <c r="O26" s="38"/>
      <c r="P26" s="38"/>
      <c r="Q26" s="47"/>
      <c r="R26" s="67"/>
      <c r="S26" s="68"/>
      <c r="T26" s="72"/>
      <c r="U26" s="75">
        <f t="shared" ca="1" si="1"/>
        <v>44581</v>
      </c>
      <c r="V26" s="15">
        <f t="shared" si="0"/>
        <v>0</v>
      </c>
    </row>
    <row r="27" spans="2:22">
      <c r="B27" s="19">
        <v>23</v>
      </c>
      <c r="C27" s="35"/>
      <c r="D27" s="36"/>
      <c r="E27" s="38"/>
      <c r="F27" s="38"/>
      <c r="G27" s="65"/>
      <c r="H27" s="38"/>
      <c r="I27" s="38"/>
      <c r="J27" s="61"/>
      <c r="K27" s="38"/>
      <c r="L27" s="38"/>
      <c r="M27" s="38"/>
      <c r="N27" s="38"/>
      <c r="O27" s="38"/>
      <c r="P27" s="38"/>
      <c r="Q27" s="47"/>
      <c r="R27" s="67"/>
      <c r="S27" s="68"/>
      <c r="T27" s="72"/>
      <c r="U27" s="75">
        <f t="shared" ca="1" si="1"/>
        <v>44581</v>
      </c>
      <c r="V27" s="15">
        <f t="shared" si="0"/>
        <v>0</v>
      </c>
    </row>
    <row r="28" spans="2:22">
      <c r="B28" s="19">
        <v>24</v>
      </c>
      <c r="C28" s="35"/>
      <c r="D28" s="36"/>
      <c r="E28" s="38"/>
      <c r="F28" s="38"/>
      <c r="G28" s="65"/>
      <c r="H28" s="38"/>
      <c r="I28" s="38"/>
      <c r="J28" s="61"/>
      <c r="K28" s="38"/>
      <c r="L28" s="38"/>
      <c r="M28" s="38"/>
      <c r="N28" s="38"/>
      <c r="O28" s="38"/>
      <c r="P28" s="38"/>
      <c r="Q28" s="47"/>
      <c r="R28" s="67"/>
      <c r="S28" s="68"/>
      <c r="T28" s="72"/>
      <c r="U28" s="75">
        <f t="shared" ca="1" si="1"/>
        <v>44581</v>
      </c>
      <c r="V28" s="15">
        <f t="shared" si="0"/>
        <v>0</v>
      </c>
    </row>
    <row r="29" spans="2:22">
      <c r="B29" s="19">
        <v>25</v>
      </c>
      <c r="C29" s="35"/>
      <c r="D29" s="36"/>
      <c r="E29" s="38"/>
      <c r="F29" s="38"/>
      <c r="G29" s="65"/>
      <c r="H29" s="38"/>
      <c r="I29" s="38"/>
      <c r="J29" s="61"/>
      <c r="K29" s="38"/>
      <c r="L29" s="38"/>
      <c r="M29" s="38"/>
      <c r="N29" s="38"/>
      <c r="O29" s="38"/>
      <c r="P29" s="38"/>
      <c r="Q29" s="47"/>
      <c r="R29" s="67"/>
      <c r="S29" s="68"/>
      <c r="T29" s="72"/>
      <c r="U29" s="75">
        <f t="shared" ca="1" si="1"/>
        <v>44581</v>
      </c>
      <c r="V29" s="15">
        <f t="shared" si="0"/>
        <v>0</v>
      </c>
    </row>
    <row r="30" spans="2:22">
      <c r="B30" s="19">
        <v>26</v>
      </c>
      <c r="C30" s="35"/>
      <c r="D30" s="36"/>
      <c r="E30" s="38"/>
      <c r="F30" s="38"/>
      <c r="G30" s="65"/>
      <c r="H30" s="38"/>
      <c r="I30" s="38"/>
      <c r="J30" s="61"/>
      <c r="K30" s="38"/>
      <c r="L30" s="38"/>
      <c r="M30" s="38"/>
      <c r="N30" s="38"/>
      <c r="O30" s="38"/>
      <c r="P30" s="38"/>
      <c r="Q30" s="47"/>
      <c r="R30" s="67"/>
      <c r="S30" s="68"/>
      <c r="T30" s="72"/>
      <c r="U30" s="75">
        <f t="shared" ca="1" si="1"/>
        <v>44581</v>
      </c>
      <c r="V30" s="15">
        <f t="shared" si="0"/>
        <v>0</v>
      </c>
    </row>
    <row r="31" spans="2:22">
      <c r="B31" s="19">
        <v>27</v>
      </c>
      <c r="C31" s="35"/>
      <c r="D31" s="36"/>
      <c r="E31" s="38"/>
      <c r="F31" s="38"/>
      <c r="G31" s="65"/>
      <c r="H31" s="38"/>
      <c r="I31" s="38"/>
      <c r="J31" s="61"/>
      <c r="K31" s="38"/>
      <c r="L31" s="38"/>
      <c r="M31" s="38"/>
      <c r="N31" s="38"/>
      <c r="O31" s="38"/>
      <c r="P31" s="38"/>
      <c r="Q31" s="47"/>
      <c r="R31" s="67"/>
      <c r="S31" s="68"/>
      <c r="T31" s="72"/>
      <c r="U31" s="75">
        <f t="shared" ca="1" si="1"/>
        <v>44581</v>
      </c>
      <c r="V31" s="15">
        <f t="shared" si="0"/>
        <v>0</v>
      </c>
    </row>
    <row r="32" spans="2:22">
      <c r="B32" s="19">
        <v>28</v>
      </c>
      <c r="C32" s="35"/>
      <c r="D32" s="36"/>
      <c r="E32" s="38"/>
      <c r="F32" s="38"/>
      <c r="G32" s="65"/>
      <c r="H32" s="38"/>
      <c r="I32" s="38"/>
      <c r="J32" s="61"/>
      <c r="K32" s="38"/>
      <c r="L32" s="38"/>
      <c r="M32" s="38"/>
      <c r="N32" s="38"/>
      <c r="O32" s="38"/>
      <c r="P32" s="38"/>
      <c r="Q32" s="47"/>
      <c r="R32" s="67"/>
      <c r="S32" s="68"/>
      <c r="T32" s="72"/>
      <c r="U32" s="75">
        <f t="shared" ca="1" si="1"/>
        <v>44581</v>
      </c>
      <c r="V32" s="15">
        <f t="shared" si="0"/>
        <v>0</v>
      </c>
    </row>
    <row r="33" spans="2:22">
      <c r="B33" s="19">
        <v>29</v>
      </c>
      <c r="C33" s="35"/>
      <c r="D33" s="36"/>
      <c r="E33" s="38"/>
      <c r="F33" s="38"/>
      <c r="G33" s="65"/>
      <c r="H33" s="38"/>
      <c r="I33" s="38"/>
      <c r="J33" s="61"/>
      <c r="K33" s="38"/>
      <c r="L33" s="38"/>
      <c r="M33" s="38"/>
      <c r="N33" s="38"/>
      <c r="O33" s="38"/>
      <c r="P33" s="38"/>
      <c r="Q33" s="47"/>
      <c r="R33" s="67"/>
      <c r="S33" s="68"/>
      <c r="T33" s="72"/>
      <c r="U33" s="75">
        <f t="shared" ca="1" si="1"/>
        <v>44581</v>
      </c>
      <c r="V33" s="15">
        <f t="shared" si="0"/>
        <v>0</v>
      </c>
    </row>
    <row r="34" spans="2:22">
      <c r="B34" s="19">
        <v>30</v>
      </c>
      <c r="C34" s="35"/>
      <c r="D34" s="36"/>
      <c r="E34" s="38"/>
      <c r="F34" s="38"/>
      <c r="G34" s="65"/>
      <c r="H34" s="38"/>
      <c r="I34" s="38"/>
      <c r="J34" s="61"/>
      <c r="K34" s="38"/>
      <c r="L34" s="38"/>
      <c r="M34" s="38"/>
      <c r="N34" s="38"/>
      <c r="O34" s="38"/>
      <c r="P34" s="38"/>
      <c r="Q34" s="47"/>
      <c r="R34" s="67"/>
      <c r="S34" s="68"/>
      <c r="T34" s="72"/>
      <c r="U34" s="75">
        <f t="shared" ca="1" si="1"/>
        <v>44581</v>
      </c>
      <c r="V34" s="15">
        <f t="shared" si="0"/>
        <v>0</v>
      </c>
    </row>
    <row r="35" spans="2:22">
      <c r="B35" s="19">
        <v>31</v>
      </c>
      <c r="C35" s="35"/>
      <c r="D35" s="36"/>
      <c r="E35" s="38"/>
      <c r="F35" s="38"/>
      <c r="G35" s="65"/>
      <c r="H35" s="38"/>
      <c r="I35" s="38"/>
      <c r="J35" s="61"/>
      <c r="K35" s="38"/>
      <c r="L35" s="38"/>
      <c r="M35" s="38"/>
      <c r="N35" s="38"/>
      <c r="O35" s="38"/>
      <c r="P35" s="38"/>
      <c r="Q35" s="47"/>
      <c r="R35" s="67"/>
      <c r="S35" s="68"/>
      <c r="T35" s="72"/>
      <c r="U35" s="75">
        <f t="shared" ca="1" si="1"/>
        <v>44581</v>
      </c>
      <c r="V35" s="15">
        <f t="shared" si="0"/>
        <v>0</v>
      </c>
    </row>
    <row r="36" spans="2:22">
      <c r="B36" s="19">
        <v>32</v>
      </c>
      <c r="C36" s="35"/>
      <c r="D36" s="36"/>
      <c r="E36" s="38"/>
      <c r="F36" s="38"/>
      <c r="G36" s="65"/>
      <c r="H36" s="38"/>
      <c r="I36" s="38"/>
      <c r="J36" s="61"/>
      <c r="K36" s="38"/>
      <c r="L36" s="38"/>
      <c r="M36" s="38"/>
      <c r="N36" s="38"/>
      <c r="O36" s="38"/>
      <c r="P36" s="38"/>
      <c r="Q36" s="47"/>
      <c r="R36" s="67"/>
      <c r="S36" s="68"/>
      <c r="T36" s="72"/>
      <c r="U36" s="75">
        <f t="shared" ca="1" si="1"/>
        <v>44581</v>
      </c>
      <c r="V36" s="15">
        <f t="shared" si="0"/>
        <v>0</v>
      </c>
    </row>
    <row r="37" spans="2:22">
      <c r="B37" s="19">
        <v>33</v>
      </c>
      <c r="C37" s="35"/>
      <c r="D37" s="36"/>
      <c r="E37" s="38"/>
      <c r="F37" s="38"/>
      <c r="G37" s="65"/>
      <c r="H37" s="38"/>
      <c r="I37" s="38"/>
      <c r="J37" s="61"/>
      <c r="K37" s="38"/>
      <c r="L37" s="38"/>
      <c r="M37" s="38"/>
      <c r="N37" s="38"/>
      <c r="O37" s="38"/>
      <c r="P37" s="38"/>
      <c r="Q37" s="47"/>
      <c r="R37" s="67"/>
      <c r="S37" s="68"/>
      <c r="T37" s="72"/>
      <c r="U37" s="75">
        <f t="shared" ca="1" si="1"/>
        <v>44581</v>
      </c>
      <c r="V37" s="15">
        <f t="shared" ref="V37:V53" si="2">SUM(H37-E37)</f>
        <v>0</v>
      </c>
    </row>
    <row r="38" spans="2:22">
      <c r="B38" s="19">
        <v>34</v>
      </c>
      <c r="C38" s="35"/>
      <c r="D38" s="36"/>
      <c r="E38" s="38"/>
      <c r="F38" s="38"/>
      <c r="G38" s="65"/>
      <c r="H38" s="38"/>
      <c r="I38" s="38"/>
      <c r="J38" s="61"/>
      <c r="K38" s="38"/>
      <c r="L38" s="38"/>
      <c r="M38" s="38"/>
      <c r="N38" s="38"/>
      <c r="O38" s="38"/>
      <c r="P38" s="38"/>
      <c r="Q38" s="47"/>
      <c r="R38" s="67"/>
      <c r="S38" s="68"/>
      <c r="T38" s="72"/>
      <c r="U38" s="75">
        <f t="shared" ca="1" si="1"/>
        <v>44581</v>
      </c>
      <c r="V38" s="15">
        <f t="shared" si="2"/>
        <v>0</v>
      </c>
    </row>
    <row r="39" spans="2:22">
      <c r="B39" s="19">
        <v>35</v>
      </c>
      <c r="C39" s="35"/>
      <c r="D39" s="36"/>
      <c r="E39" s="38"/>
      <c r="F39" s="38"/>
      <c r="G39" s="65"/>
      <c r="H39" s="38"/>
      <c r="I39" s="38"/>
      <c r="J39" s="61"/>
      <c r="K39" s="38"/>
      <c r="L39" s="38"/>
      <c r="M39" s="38"/>
      <c r="N39" s="38"/>
      <c r="O39" s="38"/>
      <c r="P39" s="38"/>
      <c r="Q39" s="47"/>
      <c r="R39" s="67"/>
      <c r="S39" s="68"/>
      <c r="T39" s="72"/>
      <c r="U39" s="75">
        <f t="shared" ca="1" si="1"/>
        <v>44581</v>
      </c>
      <c r="V39" s="15">
        <f t="shared" si="2"/>
        <v>0</v>
      </c>
    </row>
    <row r="40" spans="2:22">
      <c r="B40" s="19">
        <v>36</v>
      </c>
      <c r="C40" s="35"/>
      <c r="D40" s="36"/>
      <c r="E40" s="38"/>
      <c r="F40" s="38"/>
      <c r="G40" s="65"/>
      <c r="H40" s="38"/>
      <c r="I40" s="38"/>
      <c r="J40" s="61"/>
      <c r="K40" s="38"/>
      <c r="L40" s="38"/>
      <c r="M40" s="38"/>
      <c r="N40" s="38"/>
      <c r="O40" s="38"/>
      <c r="P40" s="38"/>
      <c r="Q40" s="47"/>
      <c r="R40" s="67"/>
      <c r="S40" s="68"/>
      <c r="T40" s="72"/>
      <c r="U40" s="75">
        <f t="shared" ca="1" si="1"/>
        <v>44581</v>
      </c>
      <c r="V40" s="15">
        <f t="shared" si="2"/>
        <v>0</v>
      </c>
    </row>
    <row r="41" spans="2:22">
      <c r="B41" s="19">
        <v>37</v>
      </c>
      <c r="C41" s="35"/>
      <c r="D41" s="36"/>
      <c r="E41" s="38"/>
      <c r="F41" s="38"/>
      <c r="G41" s="65"/>
      <c r="H41" s="38"/>
      <c r="I41" s="38"/>
      <c r="J41" s="61"/>
      <c r="K41" s="38"/>
      <c r="L41" s="38"/>
      <c r="M41" s="38"/>
      <c r="N41" s="38"/>
      <c r="O41" s="38"/>
      <c r="P41" s="38"/>
      <c r="Q41" s="47"/>
      <c r="R41" s="67"/>
      <c r="S41" s="68"/>
      <c r="T41" s="72"/>
      <c r="U41" s="75">
        <f t="shared" ca="1" si="1"/>
        <v>44581</v>
      </c>
      <c r="V41" s="15">
        <f t="shared" si="2"/>
        <v>0</v>
      </c>
    </row>
    <row r="42" spans="2:22">
      <c r="B42" s="19">
        <v>38</v>
      </c>
      <c r="C42" s="35"/>
      <c r="D42" s="36"/>
      <c r="E42" s="38"/>
      <c r="F42" s="38"/>
      <c r="G42" s="65"/>
      <c r="H42" s="38"/>
      <c r="I42" s="38"/>
      <c r="J42" s="61"/>
      <c r="K42" s="38"/>
      <c r="L42" s="38"/>
      <c r="M42" s="38"/>
      <c r="N42" s="38"/>
      <c r="O42" s="38"/>
      <c r="P42" s="38"/>
      <c r="Q42" s="47"/>
      <c r="R42" s="67"/>
      <c r="S42" s="68"/>
      <c r="T42" s="72"/>
      <c r="U42" s="75">
        <f t="shared" ca="1" si="1"/>
        <v>44581</v>
      </c>
      <c r="V42" s="15">
        <f t="shared" si="2"/>
        <v>0</v>
      </c>
    </row>
    <row r="43" spans="2:22">
      <c r="B43" s="19">
        <v>39</v>
      </c>
      <c r="C43" s="35"/>
      <c r="D43" s="36"/>
      <c r="E43" s="38"/>
      <c r="F43" s="38"/>
      <c r="G43" s="65"/>
      <c r="H43" s="38"/>
      <c r="I43" s="38"/>
      <c r="J43" s="61"/>
      <c r="K43" s="38"/>
      <c r="L43" s="38"/>
      <c r="M43" s="38"/>
      <c r="N43" s="38"/>
      <c r="O43" s="38"/>
      <c r="P43" s="38"/>
      <c r="Q43" s="47"/>
      <c r="R43" s="67"/>
      <c r="S43" s="68"/>
      <c r="T43" s="72"/>
      <c r="U43" s="75">
        <f t="shared" ca="1" si="1"/>
        <v>44581</v>
      </c>
      <c r="V43" s="15">
        <f t="shared" si="2"/>
        <v>0</v>
      </c>
    </row>
    <row r="44" spans="2:22">
      <c r="B44" s="19">
        <v>40</v>
      </c>
      <c r="C44" s="35"/>
      <c r="D44" s="36"/>
      <c r="E44" s="38"/>
      <c r="F44" s="38"/>
      <c r="G44" s="65"/>
      <c r="H44" s="38"/>
      <c r="I44" s="38"/>
      <c r="J44" s="61"/>
      <c r="K44" s="38"/>
      <c r="L44" s="38"/>
      <c r="M44" s="38"/>
      <c r="N44" s="38"/>
      <c r="O44" s="38"/>
      <c r="P44" s="38"/>
      <c r="Q44" s="47"/>
      <c r="R44" s="67"/>
      <c r="S44" s="68"/>
      <c r="T44" s="72"/>
      <c r="U44" s="75">
        <f t="shared" ca="1" si="1"/>
        <v>44581</v>
      </c>
      <c r="V44" s="15">
        <f t="shared" si="2"/>
        <v>0</v>
      </c>
    </row>
    <row r="45" spans="2:22">
      <c r="B45" s="19">
        <v>41</v>
      </c>
      <c r="C45" s="35"/>
      <c r="D45" s="36"/>
      <c r="E45" s="38"/>
      <c r="F45" s="38"/>
      <c r="G45" s="65"/>
      <c r="H45" s="38"/>
      <c r="I45" s="38"/>
      <c r="J45" s="61"/>
      <c r="K45" s="38"/>
      <c r="L45" s="38"/>
      <c r="M45" s="38"/>
      <c r="N45" s="38"/>
      <c r="O45" s="38"/>
      <c r="P45" s="38"/>
      <c r="Q45" s="47"/>
      <c r="R45" s="67"/>
      <c r="S45" s="68"/>
      <c r="T45" s="72"/>
      <c r="U45" s="75">
        <f t="shared" ca="1" si="1"/>
        <v>44581</v>
      </c>
      <c r="V45" s="15">
        <f t="shared" si="2"/>
        <v>0</v>
      </c>
    </row>
    <row r="46" spans="2:22">
      <c r="B46" s="19">
        <v>42</v>
      </c>
      <c r="C46" s="35"/>
      <c r="D46" s="36"/>
      <c r="E46" s="38"/>
      <c r="F46" s="38"/>
      <c r="G46" s="65"/>
      <c r="H46" s="38"/>
      <c r="I46" s="38"/>
      <c r="J46" s="61"/>
      <c r="K46" s="38"/>
      <c r="L46" s="38"/>
      <c r="M46" s="38"/>
      <c r="N46" s="38"/>
      <c r="O46" s="38"/>
      <c r="P46" s="38"/>
      <c r="Q46" s="47"/>
      <c r="R46" s="67"/>
      <c r="S46" s="68"/>
      <c r="T46" s="72"/>
      <c r="U46" s="75">
        <f t="shared" ca="1" si="1"/>
        <v>44581</v>
      </c>
      <c r="V46" s="15">
        <f t="shared" si="2"/>
        <v>0</v>
      </c>
    </row>
    <row r="47" spans="2:22">
      <c r="B47" s="19">
        <v>43</v>
      </c>
      <c r="C47" s="35"/>
      <c r="D47" s="36"/>
      <c r="E47" s="38"/>
      <c r="F47" s="38"/>
      <c r="G47" s="65"/>
      <c r="H47" s="38"/>
      <c r="I47" s="38"/>
      <c r="J47" s="61"/>
      <c r="K47" s="38"/>
      <c r="L47" s="38"/>
      <c r="M47" s="38"/>
      <c r="N47" s="38"/>
      <c r="O47" s="38"/>
      <c r="P47" s="38"/>
      <c r="Q47" s="47"/>
      <c r="R47" s="67"/>
      <c r="S47" s="68"/>
      <c r="T47" s="72"/>
      <c r="U47" s="75">
        <f t="shared" ca="1" si="1"/>
        <v>44581</v>
      </c>
      <c r="V47" s="15">
        <f t="shared" si="2"/>
        <v>0</v>
      </c>
    </row>
    <row r="48" spans="2:22">
      <c r="B48" s="19">
        <v>44</v>
      </c>
      <c r="C48" s="35"/>
      <c r="D48" s="36"/>
      <c r="E48" s="38"/>
      <c r="F48" s="38"/>
      <c r="G48" s="65"/>
      <c r="H48" s="38"/>
      <c r="I48" s="38"/>
      <c r="J48" s="61"/>
      <c r="K48" s="38"/>
      <c r="L48" s="38"/>
      <c r="M48" s="38"/>
      <c r="N48" s="38"/>
      <c r="O48" s="38"/>
      <c r="P48" s="38"/>
      <c r="Q48" s="47"/>
      <c r="R48" s="67"/>
      <c r="S48" s="68"/>
      <c r="T48" s="72"/>
      <c r="U48" s="75">
        <f t="shared" ca="1" si="1"/>
        <v>44581</v>
      </c>
      <c r="V48" s="15">
        <f t="shared" si="2"/>
        <v>0</v>
      </c>
    </row>
    <row r="49" spans="2:22">
      <c r="B49" s="19">
        <v>45</v>
      </c>
      <c r="C49" s="35"/>
      <c r="D49" s="36"/>
      <c r="E49" s="38"/>
      <c r="F49" s="38"/>
      <c r="G49" s="65"/>
      <c r="H49" s="38"/>
      <c r="I49" s="38"/>
      <c r="J49" s="61"/>
      <c r="K49" s="38"/>
      <c r="L49" s="38"/>
      <c r="M49" s="38"/>
      <c r="N49" s="38"/>
      <c r="O49" s="38"/>
      <c r="P49" s="38"/>
      <c r="Q49" s="47"/>
      <c r="R49" s="67"/>
      <c r="S49" s="68"/>
      <c r="T49" s="72"/>
      <c r="U49" s="75">
        <f t="shared" ca="1" si="1"/>
        <v>44581</v>
      </c>
      <c r="V49" s="15">
        <f t="shared" si="2"/>
        <v>0</v>
      </c>
    </row>
    <row r="50" spans="2:22">
      <c r="B50" s="19">
        <v>46</v>
      </c>
      <c r="C50" s="35"/>
      <c r="D50" s="36"/>
      <c r="E50" s="38"/>
      <c r="F50" s="38"/>
      <c r="G50" s="65"/>
      <c r="H50" s="38"/>
      <c r="I50" s="38"/>
      <c r="J50" s="61"/>
      <c r="K50" s="38"/>
      <c r="L50" s="38"/>
      <c r="M50" s="38"/>
      <c r="N50" s="38"/>
      <c r="O50" s="38"/>
      <c r="P50" s="38"/>
      <c r="Q50" s="47"/>
      <c r="R50" s="67"/>
      <c r="S50" s="68"/>
      <c r="T50" s="72"/>
      <c r="U50" s="75">
        <f t="shared" ca="1" si="1"/>
        <v>44581</v>
      </c>
      <c r="V50" s="15">
        <f t="shared" si="2"/>
        <v>0</v>
      </c>
    </row>
    <row r="51" spans="2:22">
      <c r="B51" s="19">
        <v>47</v>
      </c>
      <c r="C51" s="35"/>
      <c r="D51" s="36"/>
      <c r="E51" s="38"/>
      <c r="F51" s="38"/>
      <c r="G51" s="65"/>
      <c r="H51" s="38"/>
      <c r="I51" s="38"/>
      <c r="J51" s="61"/>
      <c r="K51" s="38"/>
      <c r="L51" s="38"/>
      <c r="M51" s="38"/>
      <c r="N51" s="38"/>
      <c r="O51" s="38"/>
      <c r="P51" s="38"/>
      <c r="Q51" s="47"/>
      <c r="R51" s="67"/>
      <c r="S51" s="68"/>
      <c r="T51" s="72"/>
      <c r="U51" s="75">
        <f t="shared" ca="1" si="1"/>
        <v>44581</v>
      </c>
      <c r="V51" s="15">
        <f t="shared" si="2"/>
        <v>0</v>
      </c>
    </row>
    <row r="52" spans="2:22">
      <c r="B52" s="19">
        <v>48</v>
      </c>
      <c r="C52" s="35"/>
      <c r="D52" s="36"/>
      <c r="E52" s="38"/>
      <c r="F52" s="38"/>
      <c r="G52" s="65"/>
      <c r="H52" s="38"/>
      <c r="I52" s="38"/>
      <c r="J52" s="61"/>
      <c r="K52" s="38"/>
      <c r="L52" s="38"/>
      <c r="M52" s="38"/>
      <c r="N52" s="38"/>
      <c r="O52" s="38"/>
      <c r="P52" s="38"/>
      <c r="Q52" s="47"/>
      <c r="R52" s="67"/>
      <c r="S52" s="68"/>
      <c r="T52" s="72"/>
      <c r="U52" s="75">
        <f t="shared" ca="1" si="1"/>
        <v>44581</v>
      </c>
      <c r="V52" s="15">
        <f t="shared" si="2"/>
        <v>0</v>
      </c>
    </row>
    <row r="53" spans="2:22">
      <c r="B53" s="19">
        <v>49</v>
      </c>
      <c r="C53" s="35"/>
      <c r="D53" s="36"/>
      <c r="E53" s="38"/>
      <c r="F53" s="38"/>
      <c r="G53" s="65"/>
      <c r="H53" s="38"/>
      <c r="I53" s="38"/>
      <c r="J53" s="61"/>
      <c r="K53" s="38"/>
      <c r="L53" s="38"/>
      <c r="M53" s="38"/>
      <c r="N53" s="38"/>
      <c r="O53" s="38"/>
      <c r="P53" s="38"/>
      <c r="Q53" s="47"/>
      <c r="R53" s="67"/>
      <c r="S53" s="68"/>
      <c r="T53" s="72"/>
      <c r="U53" s="75">
        <f t="shared" ca="1" si="1"/>
        <v>44581</v>
      </c>
      <c r="V53" s="15">
        <f t="shared" si="2"/>
        <v>0</v>
      </c>
    </row>
    <row r="54" spans="2:22">
      <c r="B54" s="19">
        <v>50</v>
      </c>
      <c r="C54" s="35"/>
      <c r="D54" s="36"/>
      <c r="E54" s="38"/>
      <c r="F54" s="38"/>
      <c r="G54" s="65"/>
      <c r="H54" s="38"/>
      <c r="I54" s="38"/>
      <c r="J54" s="61"/>
      <c r="K54" s="38"/>
      <c r="L54" s="38"/>
      <c r="M54" s="38"/>
      <c r="N54" s="38"/>
      <c r="O54" s="38"/>
      <c r="P54" s="38"/>
      <c r="Q54" s="47"/>
      <c r="R54" s="67"/>
      <c r="S54" s="68"/>
      <c r="T54" s="72"/>
      <c r="U54" s="75">
        <f ca="1">TODAY()</f>
        <v>44581</v>
      </c>
      <c r="V54" s="15">
        <f>SUM(H54-E54)</f>
        <v>0</v>
      </c>
    </row>
    <row r="55" spans="2:22">
      <c r="B55" s="19">
        <v>51</v>
      </c>
      <c r="C55" s="35"/>
      <c r="D55" s="36"/>
      <c r="E55" s="38"/>
      <c r="F55" s="38"/>
      <c r="G55" s="65"/>
      <c r="H55" s="38"/>
      <c r="I55" s="38"/>
      <c r="J55" s="61"/>
      <c r="K55" s="38"/>
      <c r="L55" s="38"/>
      <c r="M55" s="38"/>
      <c r="N55" s="38"/>
      <c r="O55" s="38"/>
      <c r="P55" s="38"/>
      <c r="Q55" s="47"/>
      <c r="R55" s="67"/>
      <c r="S55" s="68"/>
      <c r="T55" s="72"/>
    </row>
    <row r="56" spans="2:22">
      <c r="B56" s="19">
        <v>52</v>
      </c>
      <c r="C56" s="35"/>
      <c r="D56" s="36"/>
      <c r="E56" s="38"/>
      <c r="F56" s="38"/>
      <c r="G56" s="65"/>
      <c r="H56" s="38"/>
      <c r="I56" s="38"/>
      <c r="J56" s="61"/>
      <c r="K56" s="38"/>
      <c r="L56" s="38"/>
      <c r="M56" s="38"/>
      <c r="N56" s="38"/>
      <c r="O56" s="38"/>
      <c r="P56" s="38"/>
      <c r="Q56" s="47"/>
      <c r="R56" s="67"/>
      <c r="S56" s="68"/>
      <c r="T56" s="72"/>
    </row>
    <row r="57" spans="2:22">
      <c r="B57" s="19">
        <v>53</v>
      </c>
      <c r="C57" s="35"/>
      <c r="D57" s="36"/>
      <c r="E57" s="38"/>
      <c r="F57" s="38"/>
      <c r="G57" s="65"/>
      <c r="H57" s="38"/>
      <c r="I57" s="38"/>
      <c r="J57" s="61"/>
      <c r="K57" s="38"/>
      <c r="L57" s="38"/>
      <c r="M57" s="38"/>
      <c r="N57" s="38"/>
      <c r="O57" s="38"/>
      <c r="P57" s="38"/>
      <c r="Q57" s="47"/>
      <c r="R57" s="67"/>
      <c r="S57" s="68"/>
      <c r="T57" s="72"/>
    </row>
    <row r="58" spans="2:22">
      <c r="B58" s="19">
        <v>54</v>
      </c>
      <c r="C58" s="35"/>
      <c r="D58" s="36"/>
      <c r="E58" s="38"/>
      <c r="F58" s="38"/>
      <c r="G58" s="65"/>
      <c r="H58" s="38"/>
      <c r="I58" s="38"/>
      <c r="J58" s="61"/>
      <c r="K58" s="38"/>
      <c r="L58" s="38"/>
      <c r="M58" s="38"/>
      <c r="N58" s="38"/>
      <c r="O58" s="38"/>
      <c r="P58" s="38"/>
      <c r="Q58" s="47"/>
      <c r="R58" s="67"/>
      <c r="S58" s="68"/>
      <c r="T58" s="72"/>
    </row>
    <row r="59" spans="2:22">
      <c r="B59" s="19">
        <v>55</v>
      </c>
      <c r="C59" s="35"/>
      <c r="D59" s="36"/>
      <c r="E59" s="38"/>
      <c r="F59" s="38"/>
      <c r="G59" s="65"/>
      <c r="H59" s="38"/>
      <c r="I59" s="38"/>
      <c r="J59" s="61"/>
      <c r="K59" s="38"/>
      <c r="L59" s="38"/>
      <c r="M59" s="38"/>
      <c r="N59" s="38"/>
      <c r="O59" s="38"/>
      <c r="P59" s="38"/>
      <c r="Q59" s="47"/>
      <c r="R59" s="67"/>
      <c r="S59" s="68"/>
      <c r="T59" s="72"/>
    </row>
    <row r="60" spans="2:22">
      <c r="B60" s="19">
        <v>56</v>
      </c>
      <c r="C60" s="35"/>
      <c r="D60" s="36"/>
      <c r="E60" s="38"/>
      <c r="F60" s="38"/>
      <c r="G60" s="65"/>
      <c r="H60" s="38"/>
      <c r="I60" s="38"/>
      <c r="J60" s="61"/>
      <c r="K60" s="38"/>
      <c r="L60" s="38"/>
      <c r="M60" s="38"/>
      <c r="N60" s="38"/>
      <c r="O60" s="38"/>
      <c r="P60" s="38"/>
      <c r="Q60" s="47"/>
      <c r="R60" s="67"/>
      <c r="S60" s="68"/>
      <c r="T60" s="72"/>
    </row>
    <row r="61" spans="2:22">
      <c r="B61" s="19">
        <v>57</v>
      </c>
      <c r="C61" s="35"/>
      <c r="D61" s="36"/>
      <c r="E61" s="38"/>
      <c r="F61" s="38"/>
      <c r="G61" s="65"/>
      <c r="H61" s="38"/>
      <c r="I61" s="38"/>
      <c r="J61" s="61"/>
      <c r="K61" s="38"/>
      <c r="L61" s="38"/>
      <c r="M61" s="38"/>
      <c r="N61" s="38"/>
      <c r="O61" s="38"/>
      <c r="P61" s="38"/>
      <c r="Q61" s="47"/>
      <c r="R61" s="67"/>
      <c r="S61" s="68"/>
      <c r="T61" s="72"/>
    </row>
    <row r="62" spans="2:22">
      <c r="B62" s="19">
        <v>58</v>
      </c>
      <c r="C62" s="35"/>
      <c r="D62" s="36"/>
      <c r="E62" s="38"/>
      <c r="F62" s="38"/>
      <c r="G62" s="65"/>
      <c r="H62" s="38"/>
      <c r="I62" s="38"/>
      <c r="J62" s="61"/>
      <c r="K62" s="38"/>
      <c r="L62" s="38"/>
      <c r="M62" s="38"/>
      <c r="N62" s="38"/>
      <c r="O62" s="38"/>
      <c r="P62" s="38"/>
      <c r="Q62" s="47"/>
      <c r="R62" s="67"/>
      <c r="S62" s="68"/>
      <c r="T62" s="72"/>
    </row>
    <row r="63" spans="2:22">
      <c r="B63" s="19">
        <v>59</v>
      </c>
      <c r="C63" s="35"/>
      <c r="D63" s="36"/>
      <c r="E63" s="38"/>
      <c r="F63" s="38"/>
      <c r="G63" s="65"/>
      <c r="H63" s="38"/>
      <c r="I63" s="38"/>
      <c r="J63" s="61"/>
      <c r="K63" s="38"/>
      <c r="L63" s="38"/>
      <c r="M63" s="38"/>
      <c r="N63" s="38"/>
      <c r="O63" s="38"/>
      <c r="P63" s="38"/>
      <c r="Q63" s="47"/>
      <c r="R63" s="67"/>
      <c r="S63" s="68"/>
      <c r="T63" s="72"/>
    </row>
    <row r="64" spans="2:22">
      <c r="B64" s="19">
        <v>60</v>
      </c>
      <c r="C64" s="35"/>
      <c r="D64" s="36"/>
      <c r="E64" s="38"/>
      <c r="F64" s="38"/>
      <c r="G64" s="65"/>
      <c r="H64" s="38"/>
      <c r="I64" s="38"/>
      <c r="J64" s="61"/>
      <c r="K64" s="38"/>
      <c r="L64" s="38"/>
      <c r="M64" s="38"/>
      <c r="N64" s="38"/>
      <c r="O64" s="38"/>
      <c r="P64" s="38"/>
      <c r="Q64" s="47"/>
      <c r="R64" s="67"/>
      <c r="S64" s="68"/>
      <c r="T64" s="72"/>
    </row>
    <row r="65" spans="2:20">
      <c r="B65" s="19">
        <v>61</v>
      </c>
      <c r="C65" s="35"/>
      <c r="D65" s="36"/>
      <c r="E65" s="38"/>
      <c r="F65" s="38"/>
      <c r="G65" s="65"/>
      <c r="H65" s="38"/>
      <c r="I65" s="38"/>
      <c r="J65" s="61"/>
      <c r="K65" s="38"/>
      <c r="L65" s="38"/>
      <c r="M65" s="38"/>
      <c r="N65" s="38"/>
      <c r="O65" s="38"/>
      <c r="P65" s="38"/>
      <c r="Q65" s="47"/>
      <c r="R65" s="67"/>
      <c r="S65" s="68"/>
      <c r="T65" s="72"/>
    </row>
    <row r="66" spans="2:20">
      <c r="B66" s="19">
        <v>62</v>
      </c>
      <c r="C66" s="35"/>
      <c r="D66" s="36"/>
      <c r="E66" s="38"/>
      <c r="F66" s="38"/>
      <c r="G66" s="65"/>
      <c r="H66" s="38"/>
      <c r="I66" s="38"/>
      <c r="J66" s="61"/>
      <c r="K66" s="38"/>
      <c r="L66" s="38"/>
      <c r="M66" s="38"/>
      <c r="N66" s="38"/>
      <c r="O66" s="38"/>
      <c r="P66" s="38"/>
      <c r="Q66" s="47"/>
      <c r="R66" s="67"/>
      <c r="S66" s="68"/>
      <c r="T66" s="72"/>
    </row>
    <row r="67" spans="2:20">
      <c r="B67" s="19">
        <v>63</v>
      </c>
      <c r="C67" s="35"/>
      <c r="D67" s="36"/>
      <c r="E67" s="38"/>
      <c r="F67" s="38"/>
      <c r="G67" s="65"/>
      <c r="H67" s="38"/>
      <c r="I67" s="38"/>
      <c r="J67" s="61"/>
      <c r="K67" s="38"/>
      <c r="L67" s="38"/>
      <c r="M67" s="38"/>
      <c r="N67" s="38"/>
      <c r="O67" s="38"/>
      <c r="P67" s="38"/>
      <c r="Q67" s="47"/>
      <c r="R67" s="67"/>
      <c r="S67" s="68"/>
      <c r="T67" s="72"/>
    </row>
    <row r="68" spans="2:20">
      <c r="B68" s="19">
        <v>64</v>
      </c>
      <c r="C68" s="35"/>
      <c r="D68" s="36"/>
      <c r="E68" s="38"/>
      <c r="F68" s="38"/>
      <c r="G68" s="65"/>
      <c r="H68" s="38"/>
      <c r="I68" s="38"/>
      <c r="J68" s="61"/>
      <c r="K68" s="38"/>
      <c r="L68" s="38"/>
      <c r="M68" s="38"/>
      <c r="N68" s="38"/>
      <c r="O68" s="38"/>
      <c r="P68" s="38"/>
      <c r="Q68" s="47"/>
      <c r="R68" s="67"/>
      <c r="S68" s="68"/>
      <c r="T68" s="72"/>
    </row>
    <row r="69" spans="2:20">
      <c r="B69" s="19">
        <v>65</v>
      </c>
      <c r="C69" s="35"/>
      <c r="D69" s="36"/>
      <c r="E69" s="38"/>
      <c r="F69" s="38"/>
      <c r="G69" s="65"/>
      <c r="H69" s="38"/>
      <c r="I69" s="38"/>
      <c r="J69" s="61"/>
      <c r="K69" s="38"/>
      <c r="L69" s="38"/>
      <c r="M69" s="38"/>
      <c r="N69" s="38"/>
      <c r="O69" s="38"/>
      <c r="P69" s="38"/>
      <c r="Q69" s="47"/>
      <c r="R69" s="67"/>
      <c r="S69" s="68"/>
      <c r="T69" s="72"/>
    </row>
    <row r="70" spans="2:20">
      <c r="B70" s="19">
        <v>66</v>
      </c>
      <c r="C70" s="35"/>
      <c r="D70" s="36"/>
      <c r="E70" s="38"/>
      <c r="F70" s="38"/>
      <c r="G70" s="65"/>
      <c r="H70" s="38"/>
      <c r="I70" s="38"/>
      <c r="J70" s="61"/>
      <c r="K70" s="38"/>
      <c r="L70" s="38"/>
      <c r="M70" s="38"/>
      <c r="N70" s="38"/>
      <c r="O70" s="38"/>
      <c r="P70" s="38"/>
      <c r="Q70" s="47"/>
      <c r="R70" s="67"/>
      <c r="S70" s="68"/>
      <c r="T70" s="72"/>
    </row>
    <row r="71" spans="2:20">
      <c r="B71" s="19">
        <v>67</v>
      </c>
      <c r="C71" s="35"/>
      <c r="D71" s="36"/>
      <c r="E71" s="38"/>
      <c r="F71" s="38"/>
      <c r="G71" s="65"/>
      <c r="H71" s="38"/>
      <c r="I71" s="38"/>
      <c r="J71" s="61"/>
      <c r="K71" s="38"/>
      <c r="L71" s="38"/>
      <c r="M71" s="38"/>
      <c r="N71" s="38"/>
      <c r="O71" s="38"/>
      <c r="P71" s="38"/>
      <c r="Q71" s="47"/>
      <c r="R71" s="67"/>
      <c r="S71" s="68"/>
      <c r="T71" s="72"/>
    </row>
    <row r="72" spans="2:20">
      <c r="B72" s="19">
        <v>68</v>
      </c>
      <c r="C72" s="35"/>
      <c r="D72" s="36"/>
      <c r="E72" s="38"/>
      <c r="F72" s="38"/>
      <c r="G72" s="65"/>
      <c r="H72" s="38"/>
      <c r="I72" s="38"/>
      <c r="J72" s="61"/>
      <c r="K72" s="38"/>
      <c r="L72" s="38"/>
      <c r="M72" s="38"/>
      <c r="N72" s="38"/>
      <c r="O72" s="38"/>
      <c r="P72" s="38"/>
      <c r="Q72" s="47"/>
      <c r="R72" s="67"/>
      <c r="S72" s="68"/>
      <c r="T72" s="72"/>
    </row>
    <row r="73" spans="2:20">
      <c r="B73" s="19">
        <v>69</v>
      </c>
      <c r="C73" s="35"/>
      <c r="D73" s="36"/>
      <c r="E73" s="38"/>
      <c r="F73" s="38"/>
      <c r="G73" s="65"/>
      <c r="H73" s="38"/>
      <c r="I73" s="38"/>
      <c r="J73" s="61"/>
      <c r="K73" s="38"/>
      <c r="L73" s="38"/>
      <c r="M73" s="38"/>
      <c r="N73" s="38"/>
      <c r="O73" s="38"/>
      <c r="P73" s="38"/>
      <c r="Q73" s="47"/>
      <c r="R73" s="67"/>
      <c r="S73" s="68"/>
      <c r="T73" s="72"/>
    </row>
    <row r="74" spans="2:20">
      <c r="B74" s="19">
        <v>70</v>
      </c>
      <c r="C74" s="35"/>
      <c r="D74" s="36"/>
      <c r="E74" s="38"/>
      <c r="F74" s="38"/>
      <c r="G74" s="65"/>
      <c r="H74" s="38"/>
      <c r="I74" s="38"/>
      <c r="J74" s="61"/>
      <c r="K74" s="38"/>
      <c r="L74" s="38"/>
      <c r="M74" s="38"/>
      <c r="N74" s="38"/>
      <c r="O74" s="38"/>
      <c r="P74" s="38"/>
      <c r="Q74" s="47"/>
      <c r="R74" s="67"/>
      <c r="S74" s="68"/>
      <c r="T74" s="72"/>
    </row>
    <row r="75" spans="2:20">
      <c r="B75" s="19">
        <v>71</v>
      </c>
      <c r="C75" s="35"/>
      <c r="D75" s="36"/>
      <c r="E75" s="38"/>
      <c r="F75" s="38"/>
      <c r="G75" s="65"/>
      <c r="H75" s="38"/>
      <c r="I75" s="38"/>
      <c r="J75" s="61"/>
      <c r="K75" s="38"/>
      <c r="L75" s="38"/>
      <c r="M75" s="38"/>
      <c r="N75" s="38"/>
      <c r="O75" s="38"/>
      <c r="P75" s="38"/>
      <c r="Q75" s="47"/>
      <c r="R75" s="67"/>
      <c r="S75" s="68"/>
      <c r="T75" s="72"/>
    </row>
    <row r="76" spans="2:20">
      <c r="B76" s="19">
        <v>72</v>
      </c>
      <c r="C76" s="35"/>
      <c r="D76" s="36"/>
      <c r="E76" s="38"/>
      <c r="F76" s="38"/>
      <c r="G76" s="65"/>
      <c r="H76" s="38"/>
      <c r="I76" s="38"/>
      <c r="J76" s="61"/>
      <c r="K76" s="38"/>
      <c r="L76" s="38"/>
      <c r="M76" s="38"/>
      <c r="N76" s="38"/>
      <c r="O76" s="38"/>
      <c r="P76" s="38"/>
      <c r="Q76" s="47"/>
      <c r="R76" s="67"/>
      <c r="S76" s="68"/>
      <c r="T76" s="72"/>
    </row>
    <row r="77" spans="2:20">
      <c r="B77" s="19">
        <v>73</v>
      </c>
      <c r="C77" s="35"/>
      <c r="D77" s="36"/>
      <c r="E77" s="38"/>
      <c r="F77" s="38"/>
      <c r="G77" s="65"/>
      <c r="H77" s="38"/>
      <c r="I77" s="38"/>
      <c r="J77" s="61"/>
      <c r="K77" s="38"/>
      <c r="L77" s="38"/>
      <c r="M77" s="38"/>
      <c r="N77" s="38"/>
      <c r="O77" s="38"/>
      <c r="P77" s="38"/>
      <c r="Q77" s="47"/>
      <c r="R77" s="67"/>
      <c r="S77" s="68"/>
      <c r="T77" s="72"/>
    </row>
    <row r="78" spans="2:20">
      <c r="B78" s="19">
        <v>74</v>
      </c>
      <c r="C78" s="35"/>
      <c r="D78" s="36"/>
      <c r="E78" s="38"/>
      <c r="F78" s="38"/>
      <c r="G78" s="65"/>
      <c r="H78" s="38"/>
      <c r="I78" s="38"/>
      <c r="J78" s="61"/>
      <c r="K78" s="38"/>
      <c r="L78" s="38"/>
      <c r="M78" s="38"/>
      <c r="N78" s="38"/>
      <c r="O78" s="38"/>
      <c r="P78" s="38"/>
      <c r="Q78" s="47"/>
      <c r="R78" s="67"/>
      <c r="S78" s="68"/>
      <c r="T78" s="72"/>
    </row>
    <row r="79" spans="2:20">
      <c r="B79" s="19">
        <v>75</v>
      </c>
      <c r="C79" s="35"/>
      <c r="D79" s="36"/>
      <c r="E79" s="38"/>
      <c r="F79" s="38"/>
      <c r="G79" s="65"/>
      <c r="H79" s="38"/>
      <c r="I79" s="38"/>
      <c r="J79" s="61"/>
      <c r="K79" s="38"/>
      <c r="L79" s="38"/>
      <c r="M79" s="38"/>
      <c r="N79" s="38"/>
      <c r="O79" s="38"/>
      <c r="P79" s="38"/>
      <c r="Q79" s="47"/>
      <c r="R79" s="67"/>
      <c r="S79" s="68"/>
      <c r="T79" s="72"/>
    </row>
    <row r="80" spans="2:20">
      <c r="B80" s="19">
        <v>76</v>
      </c>
      <c r="C80" s="35"/>
      <c r="D80" s="36"/>
      <c r="E80" s="38"/>
      <c r="F80" s="38"/>
      <c r="G80" s="65"/>
      <c r="H80" s="38"/>
      <c r="I80" s="38"/>
      <c r="J80" s="61"/>
      <c r="K80" s="38"/>
      <c r="L80" s="38"/>
      <c r="M80" s="38"/>
      <c r="N80" s="38"/>
      <c r="O80" s="38"/>
      <c r="P80" s="38"/>
      <c r="Q80" s="47"/>
      <c r="R80" s="67"/>
      <c r="S80" s="68"/>
      <c r="T80" s="72"/>
    </row>
    <row r="81" spans="2:20">
      <c r="B81" s="19">
        <v>77</v>
      </c>
      <c r="C81" s="35"/>
      <c r="D81" s="36"/>
      <c r="E81" s="38"/>
      <c r="F81" s="38"/>
      <c r="G81" s="65"/>
      <c r="H81" s="38"/>
      <c r="I81" s="38"/>
      <c r="J81" s="61"/>
      <c r="K81" s="38"/>
      <c r="L81" s="38"/>
      <c r="M81" s="38"/>
      <c r="N81" s="38"/>
      <c r="O81" s="38"/>
      <c r="P81" s="38"/>
      <c r="Q81" s="47"/>
      <c r="R81" s="67"/>
      <c r="S81" s="68"/>
      <c r="T81" s="72"/>
    </row>
    <row r="82" spans="2:20">
      <c r="B82" s="19">
        <v>78</v>
      </c>
      <c r="C82" s="35"/>
      <c r="D82" s="36"/>
      <c r="E82" s="38"/>
      <c r="F82" s="38"/>
      <c r="G82" s="65"/>
      <c r="H82" s="38"/>
      <c r="I82" s="38"/>
      <c r="J82" s="61"/>
      <c r="K82" s="38"/>
      <c r="L82" s="38"/>
      <c r="M82" s="38"/>
      <c r="N82" s="38"/>
      <c r="O82" s="38"/>
      <c r="P82" s="38"/>
      <c r="Q82" s="47"/>
      <c r="R82" s="67"/>
      <c r="S82" s="68"/>
      <c r="T82" s="72"/>
    </row>
    <row r="83" spans="2:20">
      <c r="B83" s="19">
        <v>79</v>
      </c>
      <c r="C83" s="35"/>
      <c r="D83" s="36"/>
      <c r="E83" s="38"/>
      <c r="F83" s="38"/>
      <c r="G83" s="65"/>
      <c r="H83" s="38"/>
      <c r="I83" s="38"/>
      <c r="J83" s="61"/>
      <c r="K83" s="38"/>
      <c r="L83" s="38"/>
      <c r="M83" s="38"/>
      <c r="N83" s="38"/>
      <c r="O83" s="38"/>
      <c r="P83" s="38"/>
      <c r="Q83" s="47"/>
      <c r="R83" s="67"/>
      <c r="S83" s="68"/>
      <c r="T83" s="72"/>
    </row>
    <row r="84" spans="2:20">
      <c r="B84" s="19">
        <v>80</v>
      </c>
      <c r="C84" s="35"/>
      <c r="D84" s="36"/>
      <c r="E84" s="38"/>
      <c r="F84" s="38"/>
      <c r="G84" s="65"/>
      <c r="H84" s="38"/>
      <c r="I84" s="38"/>
      <c r="J84" s="61"/>
      <c r="K84" s="38"/>
      <c r="L84" s="38"/>
      <c r="M84" s="38"/>
      <c r="N84" s="38"/>
      <c r="O84" s="38"/>
      <c r="P84" s="38"/>
      <c r="Q84" s="47"/>
      <c r="R84" s="67"/>
      <c r="S84" s="68"/>
      <c r="T84" s="72"/>
    </row>
    <row r="85" spans="2:20">
      <c r="B85" s="19">
        <v>81</v>
      </c>
      <c r="C85" s="35"/>
      <c r="D85" s="36"/>
      <c r="E85" s="38"/>
      <c r="F85" s="38"/>
      <c r="G85" s="65"/>
      <c r="H85" s="38"/>
      <c r="I85" s="38"/>
      <c r="J85" s="61"/>
      <c r="K85" s="38"/>
      <c r="L85" s="38"/>
      <c r="M85" s="38"/>
      <c r="N85" s="38"/>
      <c r="O85" s="38"/>
      <c r="P85" s="38"/>
      <c r="Q85" s="47"/>
      <c r="R85" s="67"/>
      <c r="S85" s="68"/>
      <c r="T85" s="72"/>
    </row>
    <row r="86" spans="2:20">
      <c r="B86" s="19">
        <v>82</v>
      </c>
      <c r="C86" s="35"/>
      <c r="D86" s="36"/>
      <c r="E86" s="38"/>
      <c r="F86" s="38"/>
      <c r="G86" s="65"/>
      <c r="H86" s="38"/>
      <c r="I86" s="38"/>
      <c r="J86" s="61"/>
      <c r="K86" s="38"/>
      <c r="L86" s="38"/>
      <c r="M86" s="38"/>
      <c r="N86" s="38"/>
      <c r="O86" s="38"/>
      <c r="P86" s="38"/>
      <c r="Q86" s="47"/>
      <c r="R86" s="67"/>
      <c r="S86" s="68"/>
      <c r="T86" s="72"/>
    </row>
    <row r="87" spans="2:20">
      <c r="B87" s="19">
        <v>83</v>
      </c>
      <c r="C87" s="35"/>
      <c r="D87" s="36"/>
      <c r="E87" s="38"/>
      <c r="F87" s="38"/>
      <c r="G87" s="65"/>
      <c r="H87" s="38"/>
      <c r="I87" s="38"/>
      <c r="J87" s="61"/>
      <c r="K87" s="38"/>
      <c r="L87" s="38"/>
      <c r="M87" s="38"/>
      <c r="N87" s="38"/>
      <c r="O87" s="38"/>
      <c r="P87" s="38"/>
      <c r="Q87" s="47"/>
      <c r="R87" s="67"/>
      <c r="S87" s="68"/>
      <c r="T87" s="72"/>
    </row>
    <row r="88" spans="2:20">
      <c r="B88" s="19">
        <v>84</v>
      </c>
      <c r="C88" s="35"/>
      <c r="D88" s="36"/>
      <c r="E88" s="38"/>
      <c r="F88" s="38"/>
      <c r="G88" s="65"/>
      <c r="H88" s="38"/>
      <c r="I88" s="38"/>
      <c r="J88" s="61"/>
      <c r="K88" s="38"/>
      <c r="L88" s="38"/>
      <c r="M88" s="38"/>
      <c r="N88" s="38"/>
      <c r="O88" s="38"/>
      <c r="P88" s="38"/>
      <c r="Q88" s="47"/>
      <c r="R88" s="67"/>
      <c r="S88" s="68"/>
      <c r="T88" s="72"/>
    </row>
    <row r="89" spans="2:20">
      <c r="B89" s="19">
        <v>85</v>
      </c>
      <c r="C89" s="35"/>
      <c r="D89" s="36"/>
      <c r="E89" s="38"/>
      <c r="F89" s="38"/>
      <c r="G89" s="65"/>
      <c r="H89" s="38"/>
      <c r="I89" s="38"/>
      <c r="J89" s="61"/>
      <c r="K89" s="38"/>
      <c r="L89" s="38"/>
      <c r="M89" s="38"/>
      <c r="N89" s="38"/>
      <c r="O89" s="38"/>
      <c r="P89" s="38"/>
      <c r="Q89" s="47"/>
      <c r="R89" s="67"/>
      <c r="S89" s="68"/>
      <c r="T89" s="72"/>
    </row>
    <row r="90" spans="2:20">
      <c r="B90" s="19">
        <v>86</v>
      </c>
      <c r="C90" s="35"/>
      <c r="D90" s="36"/>
      <c r="E90" s="38"/>
      <c r="F90" s="38"/>
      <c r="G90" s="65"/>
      <c r="H90" s="38"/>
      <c r="I90" s="38"/>
      <c r="J90" s="61"/>
      <c r="K90" s="38"/>
      <c r="L90" s="38"/>
      <c r="M90" s="38"/>
      <c r="N90" s="38"/>
      <c r="O90" s="38"/>
      <c r="P90" s="38"/>
      <c r="Q90" s="47"/>
      <c r="R90" s="67"/>
      <c r="S90" s="68"/>
      <c r="T90" s="72"/>
    </row>
    <row r="91" spans="2:20">
      <c r="B91" s="19">
        <v>87</v>
      </c>
      <c r="C91" s="35"/>
      <c r="D91" s="36"/>
      <c r="E91" s="38"/>
      <c r="F91" s="38"/>
      <c r="G91" s="65"/>
      <c r="H91" s="38"/>
      <c r="I91" s="38"/>
      <c r="J91" s="61"/>
      <c r="K91" s="38"/>
      <c r="L91" s="38"/>
      <c r="M91" s="38"/>
      <c r="N91" s="38"/>
      <c r="O91" s="38"/>
      <c r="P91" s="38"/>
      <c r="Q91" s="47"/>
      <c r="R91" s="67"/>
      <c r="S91" s="68"/>
      <c r="T91" s="72"/>
    </row>
    <row r="92" spans="2:20">
      <c r="B92" s="19">
        <v>88</v>
      </c>
      <c r="C92" s="35"/>
      <c r="D92" s="36"/>
      <c r="E92" s="38"/>
      <c r="F92" s="38"/>
      <c r="G92" s="65"/>
      <c r="H92" s="38"/>
      <c r="I92" s="38"/>
      <c r="J92" s="61"/>
      <c r="K92" s="38"/>
      <c r="L92" s="38"/>
      <c r="M92" s="38"/>
      <c r="N92" s="38"/>
      <c r="O92" s="38"/>
      <c r="P92" s="38"/>
      <c r="Q92" s="47"/>
      <c r="R92" s="67"/>
      <c r="S92" s="68"/>
      <c r="T92" s="72"/>
    </row>
    <row r="93" spans="2:20">
      <c r="B93" s="19">
        <v>89</v>
      </c>
      <c r="C93" s="35"/>
      <c r="D93" s="36"/>
      <c r="E93" s="38"/>
      <c r="F93" s="38"/>
      <c r="G93" s="65"/>
      <c r="H93" s="38"/>
      <c r="I93" s="38"/>
      <c r="J93" s="61"/>
      <c r="K93" s="38"/>
      <c r="L93" s="38"/>
      <c r="M93" s="38"/>
      <c r="N93" s="38"/>
      <c r="O93" s="38"/>
      <c r="P93" s="38"/>
      <c r="Q93" s="47"/>
      <c r="R93" s="67"/>
      <c r="S93" s="68"/>
      <c r="T93" s="72"/>
    </row>
    <row r="94" spans="2:20">
      <c r="B94" s="19">
        <v>90</v>
      </c>
      <c r="C94" s="35"/>
      <c r="D94" s="36"/>
      <c r="E94" s="38"/>
      <c r="F94" s="38"/>
      <c r="G94" s="65"/>
      <c r="H94" s="38"/>
      <c r="I94" s="38"/>
      <c r="J94" s="61"/>
      <c r="K94" s="38"/>
      <c r="L94" s="38"/>
      <c r="M94" s="38"/>
      <c r="N94" s="38"/>
      <c r="O94" s="38"/>
      <c r="P94" s="38"/>
      <c r="Q94" s="47"/>
      <c r="R94" s="67"/>
      <c r="S94" s="68"/>
      <c r="T94" s="72"/>
    </row>
    <row r="95" spans="2:20">
      <c r="B95" s="19">
        <v>91</v>
      </c>
      <c r="C95" s="35"/>
      <c r="D95" s="36"/>
      <c r="E95" s="38"/>
      <c r="F95" s="38"/>
      <c r="G95" s="65"/>
      <c r="H95" s="38"/>
      <c r="I95" s="38"/>
      <c r="J95" s="61"/>
      <c r="K95" s="38"/>
      <c r="L95" s="38"/>
      <c r="M95" s="38"/>
      <c r="N95" s="38"/>
      <c r="O95" s="38"/>
      <c r="P95" s="38"/>
      <c r="Q95" s="47"/>
      <c r="R95" s="67"/>
      <c r="S95" s="68"/>
      <c r="T95" s="72"/>
    </row>
    <row r="96" spans="2:20">
      <c r="B96" s="19">
        <v>92</v>
      </c>
      <c r="C96" s="35"/>
      <c r="D96" s="36"/>
      <c r="E96" s="38"/>
      <c r="F96" s="38"/>
      <c r="G96" s="65"/>
      <c r="H96" s="38"/>
      <c r="I96" s="38"/>
      <c r="J96" s="61"/>
      <c r="K96" s="38"/>
      <c r="L96" s="38"/>
      <c r="M96" s="38"/>
      <c r="N96" s="38"/>
      <c r="O96" s="38"/>
      <c r="P96" s="38"/>
      <c r="Q96" s="47"/>
      <c r="R96" s="67"/>
      <c r="S96" s="68"/>
      <c r="T96" s="72"/>
    </row>
    <row r="97" spans="2:20">
      <c r="B97" s="19">
        <v>93</v>
      </c>
      <c r="C97" s="35"/>
      <c r="D97" s="36"/>
      <c r="E97" s="38"/>
      <c r="F97" s="38"/>
      <c r="G97" s="65"/>
      <c r="H97" s="38"/>
      <c r="I97" s="38"/>
      <c r="J97" s="61"/>
      <c r="K97" s="38"/>
      <c r="L97" s="38"/>
      <c r="M97" s="38"/>
      <c r="N97" s="38"/>
      <c r="O97" s="38"/>
      <c r="P97" s="38"/>
      <c r="Q97" s="47"/>
      <c r="R97" s="67"/>
      <c r="S97" s="68"/>
      <c r="T97" s="72"/>
    </row>
    <row r="98" spans="2:20">
      <c r="B98" s="19">
        <v>94</v>
      </c>
      <c r="C98" s="35"/>
      <c r="D98" s="36"/>
      <c r="E98" s="38"/>
      <c r="F98" s="38"/>
      <c r="G98" s="65"/>
      <c r="H98" s="38"/>
      <c r="I98" s="38"/>
      <c r="J98" s="61"/>
      <c r="K98" s="38"/>
      <c r="L98" s="38"/>
      <c r="M98" s="38"/>
      <c r="N98" s="38"/>
      <c r="O98" s="38"/>
      <c r="P98" s="38"/>
      <c r="Q98" s="47"/>
      <c r="R98" s="67"/>
      <c r="S98" s="68"/>
      <c r="T98" s="72"/>
    </row>
    <row r="99" spans="2:20">
      <c r="B99" s="19">
        <v>95</v>
      </c>
      <c r="C99" s="35"/>
      <c r="D99" s="36"/>
      <c r="E99" s="38"/>
      <c r="F99" s="38"/>
      <c r="G99" s="65"/>
      <c r="H99" s="38"/>
      <c r="I99" s="38"/>
      <c r="J99" s="61"/>
      <c r="K99" s="38"/>
      <c r="L99" s="38"/>
      <c r="M99" s="38"/>
      <c r="N99" s="38"/>
      <c r="O99" s="38"/>
      <c r="P99" s="38"/>
      <c r="Q99" s="47"/>
      <c r="R99" s="67"/>
      <c r="S99" s="68"/>
      <c r="T99" s="72"/>
    </row>
    <row r="100" spans="2:20">
      <c r="B100" s="19">
        <v>96</v>
      </c>
      <c r="C100" s="35"/>
      <c r="D100" s="36"/>
      <c r="E100" s="38"/>
      <c r="F100" s="38"/>
      <c r="G100" s="65"/>
      <c r="H100" s="38"/>
      <c r="I100" s="38"/>
      <c r="J100" s="61"/>
      <c r="K100" s="38"/>
      <c r="L100" s="38"/>
      <c r="M100" s="38"/>
      <c r="N100" s="38"/>
      <c r="O100" s="38"/>
      <c r="P100" s="38"/>
      <c r="Q100" s="47"/>
      <c r="R100" s="67"/>
      <c r="S100" s="68"/>
      <c r="T100" s="72"/>
    </row>
    <row r="101" spans="2:20">
      <c r="B101" s="19">
        <v>97</v>
      </c>
      <c r="C101" s="35"/>
      <c r="D101" s="36"/>
      <c r="E101" s="38"/>
      <c r="F101" s="38"/>
      <c r="G101" s="65"/>
      <c r="H101" s="38"/>
      <c r="I101" s="38"/>
      <c r="J101" s="61"/>
      <c r="K101" s="38"/>
      <c r="L101" s="38"/>
      <c r="M101" s="38"/>
      <c r="N101" s="38"/>
      <c r="O101" s="38"/>
      <c r="P101" s="38"/>
      <c r="Q101" s="47"/>
      <c r="R101" s="67"/>
      <c r="S101" s="68"/>
      <c r="T101" s="72"/>
    </row>
    <row r="102" spans="2:20">
      <c r="B102" s="19">
        <v>98</v>
      </c>
      <c r="C102" s="35"/>
      <c r="D102" s="36"/>
      <c r="E102" s="38"/>
      <c r="F102" s="38"/>
      <c r="G102" s="65"/>
      <c r="H102" s="38"/>
      <c r="I102" s="38"/>
      <c r="J102" s="61"/>
      <c r="K102" s="38"/>
      <c r="L102" s="38"/>
      <c r="M102" s="38"/>
      <c r="N102" s="38"/>
      <c r="O102" s="38"/>
      <c r="P102" s="38"/>
      <c r="Q102" s="47"/>
      <c r="R102" s="67"/>
      <c r="S102" s="68"/>
      <c r="T102" s="72"/>
    </row>
    <row r="103" spans="2:20">
      <c r="B103" s="19">
        <v>99</v>
      </c>
      <c r="C103" s="35"/>
      <c r="D103" s="36"/>
      <c r="E103" s="38"/>
      <c r="F103" s="38"/>
      <c r="G103" s="65"/>
      <c r="H103" s="38"/>
      <c r="I103" s="38"/>
      <c r="J103" s="61"/>
      <c r="K103" s="38"/>
      <c r="L103" s="38"/>
      <c r="M103" s="38"/>
      <c r="N103" s="38"/>
      <c r="O103" s="38"/>
      <c r="P103" s="38"/>
      <c r="Q103" s="47"/>
      <c r="R103" s="67"/>
      <c r="S103" s="68"/>
      <c r="T103" s="72"/>
    </row>
    <row r="104" spans="2:20">
      <c r="B104" s="19">
        <v>100</v>
      </c>
      <c r="C104" s="35"/>
      <c r="D104" s="36"/>
      <c r="E104" s="38"/>
      <c r="F104" s="38"/>
      <c r="G104" s="65"/>
      <c r="H104" s="38"/>
      <c r="I104" s="38"/>
      <c r="J104" s="61"/>
      <c r="K104" s="38"/>
      <c r="L104" s="38"/>
      <c r="M104" s="38"/>
      <c r="N104" s="38"/>
      <c r="O104" s="38"/>
      <c r="P104" s="38"/>
      <c r="Q104" s="47"/>
      <c r="R104" s="67"/>
      <c r="S104" s="68"/>
      <c r="T104" s="72"/>
    </row>
    <row r="105" spans="2:20">
      <c r="B105" s="19">
        <v>101</v>
      </c>
      <c r="C105" s="35"/>
      <c r="D105" s="36"/>
      <c r="E105" s="37"/>
      <c r="F105" s="37"/>
      <c r="G105" s="65"/>
      <c r="H105" s="37"/>
      <c r="I105" s="37"/>
      <c r="J105" s="61"/>
      <c r="K105" s="37"/>
      <c r="L105" s="38"/>
      <c r="M105" s="38"/>
      <c r="N105" s="38"/>
      <c r="O105" s="38"/>
      <c r="P105" s="38"/>
      <c r="Q105" s="47"/>
      <c r="R105" s="66"/>
      <c r="S105" s="68"/>
      <c r="T105" s="71"/>
    </row>
    <row r="106" spans="2:20">
      <c r="B106" s="19">
        <v>102</v>
      </c>
      <c r="C106" s="35"/>
      <c r="D106" s="36"/>
      <c r="E106" s="37"/>
      <c r="F106" s="37"/>
      <c r="G106" s="65"/>
      <c r="H106" s="37"/>
      <c r="I106" s="37"/>
      <c r="J106" s="61"/>
      <c r="K106" s="37"/>
      <c r="L106" s="38"/>
      <c r="M106" s="38"/>
      <c r="N106" s="38"/>
      <c r="O106" s="38"/>
      <c r="P106" s="38"/>
      <c r="Q106" s="47"/>
      <c r="R106" s="66"/>
      <c r="S106" s="68"/>
      <c r="T106" s="71"/>
    </row>
    <row r="107" spans="2:20">
      <c r="B107" s="19">
        <v>103</v>
      </c>
      <c r="C107" s="35"/>
      <c r="D107" s="36"/>
      <c r="E107" s="37"/>
      <c r="F107" s="37"/>
      <c r="G107" s="65"/>
      <c r="H107" s="37"/>
      <c r="I107" s="37"/>
      <c r="J107" s="61"/>
      <c r="K107" s="38"/>
      <c r="L107" s="38"/>
      <c r="M107" s="38"/>
      <c r="N107" s="38"/>
      <c r="O107" s="38"/>
      <c r="P107" s="38"/>
      <c r="Q107" s="47"/>
      <c r="R107" s="67"/>
      <c r="S107" s="68"/>
      <c r="T107" s="72"/>
    </row>
    <row r="108" spans="2:20">
      <c r="B108" s="19">
        <v>104</v>
      </c>
      <c r="C108" s="35"/>
      <c r="D108" s="36"/>
      <c r="E108" s="37"/>
      <c r="F108" s="37"/>
      <c r="G108" s="65"/>
      <c r="H108" s="37"/>
      <c r="I108" s="37"/>
      <c r="J108" s="61"/>
      <c r="K108" s="38"/>
      <c r="L108" s="38"/>
      <c r="M108" s="38"/>
      <c r="N108" s="38"/>
      <c r="O108" s="38"/>
      <c r="P108" s="38"/>
      <c r="Q108" s="47"/>
      <c r="R108" s="67"/>
      <c r="S108" s="68"/>
      <c r="T108" s="72"/>
    </row>
    <row r="109" spans="2:20">
      <c r="B109" s="19">
        <v>105</v>
      </c>
      <c r="C109" s="35"/>
      <c r="D109" s="36"/>
      <c r="E109" s="37"/>
      <c r="F109" s="37"/>
      <c r="G109" s="65"/>
      <c r="H109" s="38"/>
      <c r="I109" s="38"/>
      <c r="J109" s="61"/>
      <c r="K109" s="38"/>
      <c r="L109" s="38"/>
      <c r="M109" s="38"/>
      <c r="N109" s="38"/>
      <c r="O109" s="38"/>
      <c r="P109" s="38"/>
      <c r="Q109" s="47"/>
      <c r="R109" s="67"/>
      <c r="S109" s="68"/>
      <c r="T109" s="72"/>
    </row>
    <row r="110" spans="2:20">
      <c r="B110" s="19">
        <v>106</v>
      </c>
      <c r="C110" s="35"/>
      <c r="D110" s="36"/>
      <c r="E110" s="37"/>
      <c r="F110" s="37"/>
      <c r="G110" s="65"/>
      <c r="H110" s="37"/>
      <c r="I110" s="37"/>
      <c r="J110" s="61"/>
      <c r="K110" s="37"/>
      <c r="L110" s="38"/>
      <c r="M110" s="38"/>
      <c r="N110" s="38"/>
      <c r="O110" s="38"/>
      <c r="P110" s="38"/>
      <c r="Q110" s="47"/>
      <c r="R110" s="66"/>
      <c r="S110" s="68"/>
      <c r="T110" s="71"/>
    </row>
    <row r="111" spans="2:20">
      <c r="B111" s="19">
        <v>107</v>
      </c>
      <c r="C111" s="35"/>
      <c r="D111" s="36"/>
      <c r="E111" s="37"/>
      <c r="F111" s="37"/>
      <c r="G111" s="65"/>
      <c r="H111" s="37"/>
      <c r="I111" s="37"/>
      <c r="J111" s="61"/>
      <c r="K111" s="37"/>
      <c r="L111" s="38"/>
      <c r="M111" s="38"/>
      <c r="N111" s="38"/>
      <c r="O111" s="38"/>
      <c r="P111" s="38"/>
      <c r="Q111" s="47"/>
      <c r="R111" s="66"/>
      <c r="S111" s="68"/>
      <c r="T111" s="71"/>
    </row>
    <row r="112" spans="2:20">
      <c r="B112" s="19">
        <v>108</v>
      </c>
      <c r="C112" s="35"/>
      <c r="D112" s="36"/>
      <c r="E112" s="37"/>
      <c r="F112" s="37"/>
      <c r="G112" s="65"/>
      <c r="H112" s="37"/>
      <c r="I112" s="37"/>
      <c r="J112" s="61"/>
      <c r="K112" s="38"/>
      <c r="L112" s="38"/>
      <c r="M112" s="38"/>
      <c r="N112" s="38"/>
      <c r="O112" s="38"/>
      <c r="P112" s="38"/>
      <c r="Q112" s="47"/>
      <c r="R112" s="67"/>
      <c r="S112" s="68"/>
      <c r="T112" s="72"/>
    </row>
    <row r="113" spans="2:20">
      <c r="B113" s="19">
        <v>109</v>
      </c>
      <c r="C113" s="35"/>
      <c r="D113" s="36"/>
      <c r="E113" s="37"/>
      <c r="F113" s="37"/>
      <c r="G113" s="65"/>
      <c r="H113" s="37"/>
      <c r="I113" s="37"/>
      <c r="J113" s="61"/>
      <c r="K113" s="38"/>
      <c r="L113" s="38"/>
      <c r="M113" s="38"/>
      <c r="N113" s="38"/>
      <c r="O113" s="38"/>
      <c r="P113" s="38"/>
      <c r="Q113" s="47"/>
      <c r="R113" s="67"/>
      <c r="S113" s="68"/>
      <c r="T113" s="72"/>
    </row>
    <row r="114" spans="2:20">
      <c r="B114" s="19">
        <v>110</v>
      </c>
      <c r="C114" s="35"/>
      <c r="D114" s="36"/>
      <c r="E114" s="37"/>
      <c r="F114" s="37"/>
      <c r="G114" s="65"/>
      <c r="H114" s="38"/>
      <c r="I114" s="38"/>
      <c r="J114" s="61"/>
      <c r="K114" s="38"/>
      <c r="L114" s="38"/>
      <c r="M114" s="38"/>
      <c r="N114" s="38"/>
      <c r="O114" s="38"/>
      <c r="P114" s="38"/>
      <c r="Q114" s="47"/>
      <c r="R114" s="67"/>
      <c r="S114" s="68"/>
      <c r="T114" s="72"/>
    </row>
    <row r="115" spans="2:20">
      <c r="B115" s="19">
        <v>111</v>
      </c>
      <c r="C115" s="35"/>
      <c r="D115" s="36"/>
      <c r="E115" s="37"/>
      <c r="F115" s="37"/>
      <c r="G115" s="65"/>
      <c r="H115" s="37"/>
      <c r="I115" s="37"/>
      <c r="J115" s="61"/>
      <c r="K115" s="37"/>
      <c r="L115" s="38"/>
      <c r="M115" s="38"/>
      <c r="N115" s="38"/>
      <c r="O115" s="38"/>
      <c r="P115" s="38"/>
      <c r="Q115" s="47"/>
      <c r="R115" s="66"/>
      <c r="S115" s="68"/>
      <c r="T115" s="71"/>
    </row>
    <row r="116" spans="2:20">
      <c r="B116" s="19">
        <v>112</v>
      </c>
      <c r="C116" s="35"/>
      <c r="D116" s="36"/>
      <c r="E116" s="37"/>
      <c r="F116" s="37"/>
      <c r="G116" s="65"/>
      <c r="H116" s="37"/>
      <c r="I116" s="37"/>
      <c r="J116" s="61"/>
      <c r="K116" s="37"/>
      <c r="L116" s="38"/>
      <c r="M116" s="38"/>
      <c r="N116" s="38"/>
      <c r="O116" s="38"/>
      <c r="P116" s="38"/>
      <c r="Q116" s="47"/>
      <c r="R116" s="66"/>
      <c r="S116" s="68"/>
      <c r="T116" s="71"/>
    </row>
    <row r="117" spans="2:20">
      <c r="B117" s="19">
        <v>113</v>
      </c>
      <c r="C117" s="35"/>
      <c r="D117" s="36"/>
      <c r="E117" s="37"/>
      <c r="F117" s="37"/>
      <c r="G117" s="65"/>
      <c r="H117" s="37"/>
      <c r="I117" s="37"/>
      <c r="J117" s="61"/>
      <c r="K117" s="37"/>
      <c r="L117" s="38"/>
      <c r="M117" s="38"/>
      <c r="N117" s="38"/>
      <c r="O117" s="38"/>
      <c r="P117" s="38"/>
      <c r="Q117" s="47"/>
      <c r="R117" s="66"/>
      <c r="S117" s="68"/>
      <c r="T117" s="71"/>
    </row>
    <row r="118" spans="2:20">
      <c r="B118" s="19">
        <v>114</v>
      </c>
      <c r="C118" s="35"/>
      <c r="D118" s="36"/>
      <c r="E118" s="37"/>
      <c r="F118" s="37"/>
      <c r="G118" s="65"/>
      <c r="H118" s="37"/>
      <c r="I118" s="37"/>
      <c r="J118" s="61"/>
      <c r="K118" s="37"/>
      <c r="L118" s="38"/>
      <c r="M118" s="38"/>
      <c r="N118" s="38"/>
      <c r="O118" s="38"/>
      <c r="P118" s="38"/>
      <c r="Q118" s="47"/>
      <c r="R118" s="66"/>
      <c r="S118" s="68"/>
      <c r="T118" s="71"/>
    </row>
    <row r="119" spans="2:20">
      <c r="B119" s="19">
        <v>115</v>
      </c>
      <c r="C119" s="35"/>
      <c r="D119" s="36"/>
      <c r="E119" s="37"/>
      <c r="F119" s="37"/>
      <c r="G119" s="65"/>
      <c r="H119" s="37"/>
      <c r="I119" s="37"/>
      <c r="J119" s="61"/>
      <c r="K119" s="37"/>
      <c r="L119" s="38"/>
      <c r="M119" s="38"/>
      <c r="N119" s="38"/>
      <c r="O119" s="38"/>
      <c r="P119" s="38"/>
      <c r="Q119" s="47"/>
      <c r="R119" s="66"/>
      <c r="S119" s="68"/>
      <c r="T119" s="71"/>
    </row>
    <row r="120" spans="2:20">
      <c r="B120" s="19">
        <v>116</v>
      </c>
      <c r="C120" s="35"/>
      <c r="D120" s="36"/>
      <c r="E120" s="37"/>
      <c r="F120" s="37"/>
      <c r="G120" s="65"/>
      <c r="H120" s="37"/>
      <c r="I120" s="37"/>
      <c r="J120" s="61"/>
      <c r="K120" s="37"/>
      <c r="L120" s="38"/>
      <c r="M120" s="38"/>
      <c r="N120" s="38"/>
      <c r="O120" s="38"/>
      <c r="P120" s="38"/>
      <c r="Q120" s="47"/>
      <c r="R120" s="66"/>
      <c r="S120" s="68"/>
      <c r="T120" s="71"/>
    </row>
    <row r="121" spans="2:20">
      <c r="B121" s="19">
        <v>117</v>
      </c>
      <c r="C121" s="35"/>
      <c r="D121" s="36"/>
      <c r="E121" s="37"/>
      <c r="F121" s="37"/>
      <c r="G121" s="65"/>
      <c r="H121" s="37"/>
      <c r="I121" s="37"/>
      <c r="J121" s="61"/>
      <c r="K121" s="37"/>
      <c r="L121" s="38"/>
      <c r="M121" s="38"/>
      <c r="N121" s="38"/>
      <c r="O121" s="38"/>
      <c r="P121" s="38"/>
      <c r="Q121" s="47"/>
      <c r="R121" s="66"/>
      <c r="S121" s="68"/>
      <c r="T121" s="71"/>
    </row>
    <row r="122" spans="2:20">
      <c r="B122" s="19">
        <v>118</v>
      </c>
      <c r="C122" s="35"/>
      <c r="D122" s="36"/>
      <c r="E122" s="37"/>
      <c r="F122" s="37"/>
      <c r="G122" s="65"/>
      <c r="H122" s="37"/>
      <c r="I122" s="37"/>
      <c r="J122" s="61"/>
      <c r="K122" s="37"/>
      <c r="L122" s="38"/>
      <c r="M122" s="38"/>
      <c r="N122" s="38"/>
      <c r="O122" s="38"/>
      <c r="P122" s="38"/>
      <c r="Q122" s="47"/>
      <c r="R122" s="66"/>
      <c r="S122" s="68"/>
      <c r="T122" s="71"/>
    </row>
    <row r="123" spans="2:20">
      <c r="B123" s="19">
        <v>119</v>
      </c>
      <c r="C123" s="35"/>
      <c r="D123" s="36"/>
      <c r="E123" s="38"/>
      <c r="F123" s="38"/>
      <c r="G123" s="65"/>
      <c r="H123" s="38"/>
      <c r="I123" s="38"/>
      <c r="J123" s="61"/>
      <c r="K123" s="38"/>
      <c r="L123" s="38"/>
      <c r="M123" s="38"/>
      <c r="N123" s="38"/>
      <c r="O123" s="38"/>
      <c r="P123" s="38"/>
      <c r="Q123" s="47"/>
      <c r="R123" s="67"/>
      <c r="S123" s="68"/>
      <c r="T123" s="72"/>
    </row>
    <row r="124" spans="2:20">
      <c r="B124" s="19">
        <v>120</v>
      </c>
      <c r="C124" s="35"/>
      <c r="D124" s="36"/>
      <c r="E124" s="38"/>
      <c r="F124" s="38"/>
      <c r="G124" s="65"/>
      <c r="H124" s="38"/>
      <c r="I124" s="38"/>
      <c r="J124" s="61"/>
      <c r="K124" s="38"/>
      <c r="L124" s="38"/>
      <c r="M124" s="38"/>
      <c r="N124" s="38"/>
      <c r="O124" s="38"/>
      <c r="P124" s="38"/>
      <c r="Q124" s="47"/>
      <c r="R124" s="67"/>
      <c r="S124" s="68"/>
      <c r="T124" s="72"/>
    </row>
    <row r="125" spans="2:20">
      <c r="B125" s="19">
        <v>121</v>
      </c>
      <c r="C125" s="35"/>
      <c r="D125" s="36"/>
      <c r="E125" s="38"/>
      <c r="F125" s="38"/>
      <c r="G125" s="65"/>
      <c r="H125" s="38"/>
      <c r="I125" s="38"/>
      <c r="J125" s="61"/>
      <c r="K125" s="38"/>
      <c r="L125" s="38"/>
      <c r="M125" s="38"/>
      <c r="N125" s="38"/>
      <c r="O125" s="38"/>
      <c r="P125" s="38"/>
      <c r="Q125" s="47"/>
      <c r="R125" s="67"/>
      <c r="S125" s="68"/>
      <c r="T125" s="72"/>
    </row>
    <row r="126" spans="2:20">
      <c r="B126" s="19">
        <v>122</v>
      </c>
      <c r="C126" s="35"/>
      <c r="D126" s="36"/>
      <c r="E126" s="38"/>
      <c r="F126" s="38"/>
      <c r="G126" s="65"/>
      <c r="H126" s="38"/>
      <c r="I126" s="38"/>
      <c r="J126" s="61"/>
      <c r="K126" s="38"/>
      <c r="L126" s="38"/>
      <c r="M126" s="38"/>
      <c r="N126" s="38"/>
      <c r="O126" s="38"/>
      <c r="P126" s="38"/>
      <c r="Q126" s="47"/>
      <c r="R126" s="67"/>
      <c r="S126" s="68"/>
      <c r="T126" s="72"/>
    </row>
    <row r="127" spans="2:20">
      <c r="B127" s="19">
        <v>123</v>
      </c>
      <c r="C127" s="35"/>
      <c r="D127" s="36"/>
      <c r="E127" s="38"/>
      <c r="F127" s="38"/>
      <c r="G127" s="65"/>
      <c r="H127" s="38"/>
      <c r="I127" s="38"/>
      <c r="J127" s="61"/>
      <c r="K127" s="38"/>
      <c r="L127" s="38"/>
      <c r="M127" s="38"/>
      <c r="N127" s="38"/>
      <c r="O127" s="38"/>
      <c r="P127" s="38"/>
      <c r="Q127" s="47"/>
      <c r="R127" s="67"/>
      <c r="S127" s="68"/>
      <c r="T127" s="72"/>
    </row>
    <row r="128" spans="2:20">
      <c r="B128" s="19">
        <v>124</v>
      </c>
      <c r="C128" s="35"/>
      <c r="D128" s="36"/>
      <c r="E128" s="38"/>
      <c r="F128" s="38"/>
      <c r="G128" s="65"/>
      <c r="H128" s="38"/>
      <c r="I128" s="38"/>
      <c r="J128" s="61"/>
      <c r="K128" s="38"/>
      <c r="L128" s="38"/>
      <c r="M128" s="38"/>
      <c r="N128" s="38"/>
      <c r="O128" s="38"/>
      <c r="P128" s="38"/>
      <c r="Q128" s="47"/>
      <c r="R128" s="67"/>
      <c r="S128" s="68"/>
      <c r="T128" s="72"/>
    </row>
    <row r="129" spans="2:20">
      <c r="B129" s="19">
        <v>125</v>
      </c>
      <c r="C129" s="35"/>
      <c r="D129" s="36"/>
      <c r="E129" s="38"/>
      <c r="F129" s="38"/>
      <c r="G129" s="65"/>
      <c r="H129" s="38"/>
      <c r="I129" s="38"/>
      <c r="J129" s="61"/>
      <c r="K129" s="38"/>
      <c r="L129" s="38"/>
      <c r="M129" s="38"/>
      <c r="N129" s="38"/>
      <c r="O129" s="38"/>
      <c r="P129" s="38"/>
      <c r="Q129" s="47"/>
      <c r="R129" s="67"/>
      <c r="S129" s="68"/>
      <c r="T129" s="72"/>
    </row>
    <row r="130" spans="2:20">
      <c r="B130" s="19">
        <v>126</v>
      </c>
      <c r="C130" s="35"/>
      <c r="D130" s="36"/>
      <c r="E130" s="38"/>
      <c r="F130" s="38"/>
      <c r="G130" s="65"/>
      <c r="H130" s="38"/>
      <c r="I130" s="38"/>
      <c r="J130" s="61"/>
      <c r="K130" s="38"/>
      <c r="L130" s="38"/>
      <c r="M130" s="38"/>
      <c r="N130" s="38"/>
      <c r="O130" s="38"/>
      <c r="P130" s="38"/>
      <c r="Q130" s="47"/>
      <c r="R130" s="67"/>
      <c r="S130" s="68"/>
      <c r="T130" s="72"/>
    </row>
    <row r="131" spans="2:20">
      <c r="B131" s="19">
        <v>127</v>
      </c>
      <c r="C131" s="35"/>
      <c r="D131" s="36"/>
      <c r="E131" s="38"/>
      <c r="F131" s="38"/>
      <c r="G131" s="65"/>
      <c r="H131" s="38"/>
      <c r="I131" s="38"/>
      <c r="J131" s="61"/>
      <c r="K131" s="38"/>
      <c r="L131" s="38"/>
      <c r="M131" s="38"/>
      <c r="N131" s="38"/>
      <c r="O131" s="38"/>
      <c r="P131" s="38"/>
      <c r="Q131" s="47"/>
      <c r="R131" s="67"/>
      <c r="S131" s="68"/>
      <c r="T131" s="72"/>
    </row>
    <row r="132" spans="2:20">
      <c r="B132" s="19">
        <v>128</v>
      </c>
      <c r="C132" s="35"/>
      <c r="D132" s="36"/>
      <c r="E132" s="38"/>
      <c r="F132" s="38"/>
      <c r="G132" s="65"/>
      <c r="H132" s="38"/>
      <c r="I132" s="38"/>
      <c r="J132" s="61"/>
      <c r="K132" s="38"/>
      <c r="L132" s="38"/>
      <c r="M132" s="38"/>
      <c r="N132" s="38"/>
      <c r="O132" s="38"/>
      <c r="P132" s="38"/>
      <c r="Q132" s="47"/>
      <c r="R132" s="67"/>
      <c r="S132" s="68"/>
      <c r="T132" s="72"/>
    </row>
    <row r="133" spans="2:20">
      <c r="B133" s="19">
        <v>129</v>
      </c>
      <c r="C133" s="35"/>
      <c r="D133" s="36"/>
      <c r="E133" s="38"/>
      <c r="F133" s="38"/>
      <c r="G133" s="65"/>
      <c r="H133" s="38"/>
      <c r="I133" s="38"/>
      <c r="J133" s="61"/>
      <c r="K133" s="38"/>
      <c r="L133" s="38"/>
      <c r="M133" s="38"/>
      <c r="N133" s="38"/>
      <c r="O133" s="38"/>
      <c r="P133" s="38"/>
      <c r="Q133" s="47"/>
      <c r="R133" s="67"/>
      <c r="S133" s="68"/>
      <c r="T133" s="72"/>
    </row>
    <row r="134" spans="2:20">
      <c r="B134" s="19">
        <v>130</v>
      </c>
      <c r="C134" s="35"/>
      <c r="D134" s="36"/>
      <c r="E134" s="38"/>
      <c r="F134" s="38"/>
      <c r="G134" s="65"/>
      <c r="H134" s="38"/>
      <c r="I134" s="38"/>
      <c r="J134" s="61"/>
      <c r="K134" s="38"/>
      <c r="L134" s="38"/>
      <c r="M134" s="38"/>
      <c r="N134" s="38"/>
      <c r="O134" s="38"/>
      <c r="P134" s="38"/>
      <c r="Q134" s="47"/>
      <c r="R134" s="67"/>
      <c r="S134" s="68"/>
      <c r="T134" s="72"/>
    </row>
    <row r="135" spans="2:20">
      <c r="B135" s="19">
        <v>131</v>
      </c>
      <c r="C135" s="35"/>
      <c r="D135" s="36"/>
      <c r="E135" s="38"/>
      <c r="F135" s="38"/>
      <c r="G135" s="65"/>
      <c r="H135" s="38"/>
      <c r="I135" s="38"/>
      <c r="J135" s="61"/>
      <c r="K135" s="38"/>
      <c r="L135" s="38"/>
      <c r="M135" s="38"/>
      <c r="N135" s="38"/>
      <c r="O135" s="38"/>
      <c r="P135" s="38"/>
      <c r="Q135" s="47"/>
      <c r="R135" s="67"/>
      <c r="S135" s="68"/>
      <c r="T135" s="72"/>
    </row>
    <row r="136" spans="2:20">
      <c r="B136" s="19">
        <v>132</v>
      </c>
      <c r="C136" s="35"/>
      <c r="D136" s="36"/>
      <c r="E136" s="38"/>
      <c r="F136" s="38"/>
      <c r="G136" s="65"/>
      <c r="H136" s="38"/>
      <c r="I136" s="38"/>
      <c r="J136" s="61"/>
      <c r="K136" s="38"/>
      <c r="L136" s="38"/>
      <c r="M136" s="38"/>
      <c r="N136" s="38"/>
      <c r="O136" s="38"/>
      <c r="P136" s="38"/>
      <c r="Q136" s="47"/>
      <c r="R136" s="67"/>
      <c r="S136" s="68"/>
      <c r="T136" s="72"/>
    </row>
    <row r="137" spans="2:20">
      <c r="B137" s="19">
        <v>133</v>
      </c>
      <c r="C137" s="35"/>
      <c r="D137" s="36"/>
      <c r="E137" s="38"/>
      <c r="F137" s="38"/>
      <c r="G137" s="65"/>
      <c r="H137" s="38"/>
      <c r="I137" s="38"/>
      <c r="J137" s="61"/>
      <c r="K137" s="38"/>
      <c r="L137" s="38"/>
      <c r="M137" s="38"/>
      <c r="N137" s="38"/>
      <c r="O137" s="38"/>
      <c r="P137" s="38"/>
      <c r="Q137" s="47"/>
      <c r="R137" s="67"/>
      <c r="S137" s="68"/>
      <c r="T137" s="72"/>
    </row>
    <row r="138" spans="2:20">
      <c r="B138" s="19">
        <v>134</v>
      </c>
      <c r="C138" s="35"/>
      <c r="D138" s="36"/>
      <c r="E138" s="38"/>
      <c r="F138" s="38"/>
      <c r="G138" s="65"/>
      <c r="H138" s="38"/>
      <c r="I138" s="38"/>
      <c r="J138" s="61"/>
      <c r="K138" s="38"/>
      <c r="L138" s="38"/>
      <c r="M138" s="38"/>
      <c r="N138" s="38"/>
      <c r="O138" s="38"/>
      <c r="P138" s="38"/>
      <c r="Q138" s="47"/>
      <c r="R138" s="67"/>
      <c r="S138" s="68"/>
      <c r="T138" s="72"/>
    </row>
    <row r="139" spans="2:20">
      <c r="B139" s="19">
        <v>135</v>
      </c>
      <c r="C139" s="35"/>
      <c r="D139" s="36"/>
      <c r="E139" s="38"/>
      <c r="F139" s="38"/>
      <c r="G139" s="65"/>
      <c r="H139" s="38"/>
      <c r="I139" s="38"/>
      <c r="J139" s="61"/>
      <c r="K139" s="38"/>
      <c r="L139" s="38"/>
      <c r="M139" s="38"/>
      <c r="N139" s="38"/>
      <c r="O139" s="38"/>
      <c r="P139" s="38"/>
      <c r="Q139" s="47"/>
      <c r="R139" s="67"/>
      <c r="S139" s="68"/>
      <c r="T139" s="72"/>
    </row>
    <row r="140" spans="2:20">
      <c r="B140" s="19">
        <v>136</v>
      </c>
      <c r="C140" s="35"/>
      <c r="D140" s="36"/>
      <c r="E140" s="38"/>
      <c r="F140" s="38"/>
      <c r="G140" s="65"/>
      <c r="H140" s="38"/>
      <c r="I140" s="38"/>
      <c r="J140" s="61"/>
      <c r="K140" s="38"/>
      <c r="L140" s="38"/>
      <c r="M140" s="38"/>
      <c r="N140" s="38"/>
      <c r="O140" s="38"/>
      <c r="P140" s="38"/>
      <c r="Q140" s="47"/>
      <c r="R140" s="67"/>
      <c r="S140" s="68"/>
      <c r="T140" s="72"/>
    </row>
    <row r="141" spans="2:20">
      <c r="B141" s="19">
        <v>137</v>
      </c>
      <c r="C141" s="35"/>
      <c r="D141" s="36"/>
      <c r="E141" s="38"/>
      <c r="F141" s="38"/>
      <c r="G141" s="65"/>
      <c r="H141" s="38"/>
      <c r="I141" s="38"/>
      <c r="J141" s="61"/>
      <c r="K141" s="38"/>
      <c r="L141" s="38"/>
      <c r="M141" s="38"/>
      <c r="N141" s="38"/>
      <c r="O141" s="38"/>
      <c r="P141" s="38"/>
      <c r="Q141" s="47"/>
      <c r="R141" s="67"/>
      <c r="S141" s="68"/>
      <c r="T141" s="72"/>
    </row>
    <row r="142" spans="2:20">
      <c r="B142" s="19">
        <v>138</v>
      </c>
      <c r="C142" s="35"/>
      <c r="D142" s="36"/>
      <c r="E142" s="38"/>
      <c r="F142" s="38"/>
      <c r="G142" s="65"/>
      <c r="H142" s="38"/>
      <c r="I142" s="38"/>
      <c r="J142" s="61"/>
      <c r="K142" s="38"/>
      <c r="L142" s="38"/>
      <c r="M142" s="38"/>
      <c r="N142" s="38"/>
      <c r="O142" s="38"/>
      <c r="P142" s="38"/>
      <c r="Q142" s="47"/>
      <c r="R142" s="67"/>
      <c r="S142" s="68"/>
      <c r="T142" s="72"/>
    </row>
    <row r="143" spans="2:20">
      <c r="B143" s="19">
        <v>139</v>
      </c>
      <c r="C143" s="35"/>
      <c r="D143" s="36"/>
      <c r="E143" s="38"/>
      <c r="F143" s="38"/>
      <c r="G143" s="65"/>
      <c r="H143" s="38"/>
      <c r="I143" s="38"/>
      <c r="J143" s="61"/>
      <c r="K143" s="38"/>
      <c r="L143" s="38"/>
      <c r="M143" s="38"/>
      <c r="N143" s="38"/>
      <c r="O143" s="38"/>
      <c r="P143" s="38"/>
      <c r="Q143" s="47"/>
      <c r="R143" s="67"/>
      <c r="S143" s="68"/>
      <c r="T143" s="72"/>
    </row>
    <row r="144" spans="2:20">
      <c r="B144" s="19">
        <v>140</v>
      </c>
      <c r="C144" s="35"/>
      <c r="D144" s="36"/>
      <c r="E144" s="38"/>
      <c r="F144" s="38"/>
      <c r="G144" s="65"/>
      <c r="H144" s="38"/>
      <c r="I144" s="38"/>
      <c r="J144" s="61"/>
      <c r="K144" s="38"/>
      <c r="L144" s="38"/>
      <c r="M144" s="38"/>
      <c r="N144" s="38"/>
      <c r="O144" s="38"/>
      <c r="P144" s="38"/>
      <c r="Q144" s="47"/>
      <c r="R144" s="67"/>
      <c r="S144" s="68"/>
      <c r="T144" s="72"/>
    </row>
    <row r="145" spans="2:20">
      <c r="B145" s="19">
        <v>141</v>
      </c>
      <c r="C145" s="35"/>
      <c r="D145" s="36"/>
      <c r="E145" s="38"/>
      <c r="F145" s="38"/>
      <c r="G145" s="65"/>
      <c r="H145" s="38"/>
      <c r="I145" s="38"/>
      <c r="J145" s="61"/>
      <c r="K145" s="38"/>
      <c r="L145" s="38"/>
      <c r="M145" s="38"/>
      <c r="N145" s="38"/>
      <c r="O145" s="38"/>
      <c r="P145" s="38"/>
      <c r="Q145" s="47"/>
      <c r="R145" s="67"/>
      <c r="S145" s="68"/>
      <c r="T145" s="72"/>
    </row>
    <row r="146" spans="2:20">
      <c r="B146" s="19">
        <v>142</v>
      </c>
      <c r="C146" s="35"/>
      <c r="D146" s="36"/>
      <c r="E146" s="38"/>
      <c r="F146" s="38"/>
      <c r="G146" s="65"/>
      <c r="H146" s="38"/>
      <c r="I146" s="38"/>
      <c r="J146" s="61"/>
      <c r="K146" s="38"/>
      <c r="L146" s="38"/>
      <c r="M146" s="38"/>
      <c r="N146" s="38"/>
      <c r="O146" s="38"/>
      <c r="P146" s="38"/>
      <c r="Q146" s="47"/>
      <c r="R146" s="67"/>
      <c r="S146" s="68"/>
      <c r="T146" s="72"/>
    </row>
    <row r="147" spans="2:20">
      <c r="B147" s="19">
        <v>143</v>
      </c>
      <c r="C147" s="35"/>
      <c r="D147" s="36"/>
      <c r="E147" s="38"/>
      <c r="F147" s="38"/>
      <c r="G147" s="65"/>
      <c r="H147" s="38"/>
      <c r="I147" s="38"/>
      <c r="J147" s="61"/>
      <c r="K147" s="38"/>
      <c r="L147" s="38"/>
      <c r="M147" s="38"/>
      <c r="N147" s="38"/>
      <c r="O147" s="38"/>
      <c r="P147" s="38"/>
      <c r="Q147" s="47"/>
      <c r="R147" s="67"/>
      <c r="S147" s="68"/>
      <c r="T147" s="72"/>
    </row>
    <row r="148" spans="2:20">
      <c r="B148" s="19">
        <v>144</v>
      </c>
      <c r="C148" s="35"/>
      <c r="D148" s="36"/>
      <c r="E148" s="38"/>
      <c r="F148" s="38"/>
      <c r="G148" s="65"/>
      <c r="H148" s="38"/>
      <c r="I148" s="38"/>
      <c r="J148" s="61"/>
      <c r="K148" s="38"/>
      <c r="L148" s="38"/>
      <c r="M148" s="38"/>
      <c r="N148" s="38"/>
      <c r="O148" s="38"/>
      <c r="P148" s="38"/>
      <c r="Q148" s="47"/>
      <c r="R148" s="67"/>
      <c r="S148" s="68"/>
      <c r="T148" s="72"/>
    </row>
    <row r="149" spans="2:20">
      <c r="B149" s="19">
        <v>145</v>
      </c>
      <c r="C149" s="35"/>
      <c r="D149" s="36"/>
      <c r="E149" s="38"/>
      <c r="F149" s="38"/>
      <c r="G149" s="65"/>
      <c r="H149" s="38"/>
      <c r="I149" s="38"/>
      <c r="J149" s="61"/>
      <c r="K149" s="38"/>
      <c r="L149" s="38"/>
      <c r="M149" s="38"/>
      <c r="N149" s="38"/>
      <c r="O149" s="38"/>
      <c r="P149" s="38"/>
      <c r="Q149" s="47"/>
      <c r="R149" s="67"/>
      <c r="S149" s="68"/>
      <c r="T149" s="72"/>
    </row>
    <row r="150" spans="2:20">
      <c r="B150" s="19">
        <v>146</v>
      </c>
      <c r="C150" s="35"/>
      <c r="D150" s="36"/>
      <c r="E150" s="38"/>
      <c r="F150" s="38"/>
      <c r="G150" s="65"/>
      <c r="H150" s="38"/>
      <c r="I150" s="38"/>
      <c r="J150" s="61"/>
      <c r="K150" s="38"/>
      <c r="L150" s="38"/>
      <c r="M150" s="38"/>
      <c r="N150" s="38"/>
      <c r="O150" s="38"/>
      <c r="P150" s="38"/>
      <c r="Q150" s="47"/>
      <c r="R150" s="67"/>
      <c r="S150" s="68"/>
      <c r="T150" s="72"/>
    </row>
    <row r="151" spans="2:20">
      <c r="B151" s="19">
        <v>147</v>
      </c>
      <c r="C151" s="35"/>
      <c r="D151" s="36"/>
      <c r="E151" s="38"/>
      <c r="F151" s="38"/>
      <c r="G151" s="65"/>
      <c r="H151" s="38"/>
      <c r="I151" s="38"/>
      <c r="J151" s="61"/>
      <c r="K151" s="38"/>
      <c r="L151" s="38"/>
      <c r="M151" s="38"/>
      <c r="N151" s="38"/>
      <c r="O151" s="38"/>
      <c r="P151" s="38"/>
      <c r="Q151" s="47"/>
      <c r="R151" s="67"/>
      <c r="S151" s="68"/>
      <c r="T151" s="72"/>
    </row>
    <row r="152" spans="2:20">
      <c r="B152" s="19">
        <v>148</v>
      </c>
      <c r="C152" s="35"/>
      <c r="D152" s="36"/>
      <c r="E152" s="38"/>
      <c r="F152" s="38"/>
      <c r="G152" s="65"/>
      <c r="H152" s="38"/>
      <c r="I152" s="38"/>
      <c r="J152" s="61"/>
      <c r="K152" s="38"/>
      <c r="L152" s="38"/>
      <c r="M152" s="38"/>
      <c r="N152" s="38"/>
      <c r="O152" s="38"/>
      <c r="P152" s="38"/>
      <c r="Q152" s="47"/>
      <c r="R152" s="67"/>
      <c r="S152" s="68"/>
      <c r="T152" s="72"/>
    </row>
    <row r="153" spans="2:20">
      <c r="B153" s="19">
        <v>149</v>
      </c>
      <c r="C153" s="35"/>
      <c r="D153" s="36"/>
      <c r="E153" s="38"/>
      <c r="F153" s="38"/>
      <c r="G153" s="65"/>
      <c r="H153" s="38"/>
      <c r="I153" s="38"/>
      <c r="J153" s="61"/>
      <c r="K153" s="38"/>
      <c r="L153" s="38"/>
      <c r="M153" s="38"/>
      <c r="N153" s="38"/>
      <c r="O153" s="38"/>
      <c r="P153" s="38"/>
      <c r="Q153" s="47"/>
      <c r="R153" s="67"/>
      <c r="S153" s="68"/>
      <c r="T153" s="72"/>
    </row>
    <row r="154" spans="2:20">
      <c r="B154" s="19">
        <v>150</v>
      </c>
      <c r="C154" s="35"/>
      <c r="D154" s="36"/>
      <c r="E154" s="38"/>
      <c r="F154" s="38"/>
      <c r="G154" s="65"/>
      <c r="H154" s="38"/>
      <c r="I154" s="38"/>
      <c r="J154" s="61"/>
      <c r="K154" s="38"/>
      <c r="L154" s="38"/>
      <c r="M154" s="38"/>
      <c r="N154" s="38"/>
      <c r="O154" s="38"/>
      <c r="P154" s="38"/>
      <c r="Q154" s="47"/>
      <c r="R154" s="67"/>
      <c r="S154" s="68"/>
      <c r="T154" s="72"/>
    </row>
    <row r="155" spans="2:20">
      <c r="B155" s="19">
        <v>151</v>
      </c>
      <c r="C155" s="35"/>
      <c r="D155" s="36"/>
      <c r="E155" s="38"/>
      <c r="F155" s="38"/>
      <c r="G155" s="65"/>
      <c r="H155" s="38"/>
      <c r="I155" s="38"/>
      <c r="J155" s="61"/>
      <c r="K155" s="38"/>
      <c r="L155" s="38"/>
      <c r="M155" s="38"/>
      <c r="N155" s="38"/>
      <c r="O155" s="38"/>
      <c r="P155" s="38"/>
      <c r="Q155" s="47"/>
      <c r="R155" s="67"/>
      <c r="S155" s="68"/>
      <c r="T155" s="72"/>
    </row>
    <row r="156" spans="2:20">
      <c r="B156" s="19">
        <v>152</v>
      </c>
      <c r="C156" s="35"/>
      <c r="D156" s="36"/>
      <c r="E156" s="38"/>
      <c r="F156" s="38"/>
      <c r="G156" s="65"/>
      <c r="H156" s="38"/>
      <c r="I156" s="38"/>
      <c r="J156" s="61"/>
      <c r="K156" s="38"/>
      <c r="L156" s="38"/>
      <c r="M156" s="38"/>
      <c r="N156" s="38"/>
      <c r="O156" s="38"/>
      <c r="P156" s="38"/>
      <c r="Q156" s="47"/>
      <c r="R156" s="67"/>
      <c r="S156" s="68"/>
      <c r="T156" s="72"/>
    </row>
    <row r="157" spans="2:20">
      <c r="B157" s="19">
        <v>153</v>
      </c>
      <c r="C157" s="35"/>
      <c r="D157" s="36"/>
      <c r="E157" s="38"/>
      <c r="F157" s="38"/>
      <c r="G157" s="65"/>
      <c r="H157" s="38"/>
      <c r="I157" s="38"/>
      <c r="J157" s="61"/>
      <c r="K157" s="38"/>
      <c r="L157" s="38"/>
      <c r="M157" s="38"/>
      <c r="N157" s="38"/>
      <c r="O157" s="38"/>
      <c r="P157" s="38"/>
      <c r="Q157" s="47"/>
      <c r="R157" s="67"/>
      <c r="S157" s="68"/>
      <c r="T157" s="72"/>
    </row>
    <row r="158" spans="2:20">
      <c r="B158" s="19">
        <v>154</v>
      </c>
      <c r="C158" s="35"/>
      <c r="D158" s="36"/>
      <c r="E158" s="38"/>
      <c r="F158" s="38"/>
      <c r="G158" s="65"/>
      <c r="H158" s="38"/>
      <c r="I158" s="38"/>
      <c r="J158" s="61"/>
      <c r="K158" s="38"/>
      <c r="L158" s="38"/>
      <c r="M158" s="38"/>
      <c r="N158" s="38"/>
      <c r="O158" s="38"/>
      <c r="P158" s="38"/>
      <c r="Q158" s="47"/>
      <c r="R158" s="67"/>
      <c r="S158" s="68"/>
      <c r="T158" s="72"/>
    </row>
    <row r="159" spans="2:20">
      <c r="B159" s="19">
        <v>155</v>
      </c>
      <c r="C159" s="35"/>
      <c r="D159" s="36"/>
      <c r="E159" s="38"/>
      <c r="F159" s="38"/>
      <c r="G159" s="65"/>
      <c r="H159" s="38"/>
      <c r="I159" s="38"/>
      <c r="J159" s="61"/>
      <c r="K159" s="38"/>
      <c r="L159" s="38"/>
      <c r="M159" s="38"/>
      <c r="N159" s="38"/>
      <c r="O159" s="38"/>
      <c r="P159" s="38"/>
      <c r="Q159" s="47"/>
      <c r="R159" s="67"/>
      <c r="S159" s="68"/>
      <c r="T159" s="72"/>
    </row>
    <row r="160" spans="2:20">
      <c r="B160" s="19">
        <v>156</v>
      </c>
      <c r="C160" s="35"/>
      <c r="D160" s="36"/>
      <c r="E160" s="38"/>
      <c r="F160" s="38"/>
      <c r="G160" s="65"/>
      <c r="H160" s="38"/>
      <c r="I160" s="38"/>
      <c r="J160" s="61"/>
      <c r="K160" s="38"/>
      <c r="L160" s="38"/>
      <c r="M160" s="38"/>
      <c r="N160" s="38"/>
      <c r="O160" s="38"/>
      <c r="P160" s="38"/>
      <c r="Q160" s="47"/>
      <c r="R160" s="67"/>
      <c r="S160" s="68"/>
      <c r="T160" s="72"/>
    </row>
    <row r="161" spans="2:20">
      <c r="B161" s="19">
        <v>157</v>
      </c>
      <c r="C161" s="35"/>
      <c r="D161" s="36"/>
      <c r="E161" s="38"/>
      <c r="F161" s="38"/>
      <c r="G161" s="65"/>
      <c r="H161" s="38"/>
      <c r="I161" s="38"/>
      <c r="J161" s="61"/>
      <c r="K161" s="38"/>
      <c r="L161" s="38"/>
      <c r="M161" s="38"/>
      <c r="N161" s="38"/>
      <c r="O161" s="38"/>
      <c r="P161" s="38"/>
      <c r="Q161" s="47"/>
      <c r="R161" s="67"/>
      <c r="S161" s="68"/>
      <c r="T161" s="72"/>
    </row>
    <row r="162" spans="2:20">
      <c r="B162" s="19">
        <v>158</v>
      </c>
      <c r="C162" s="35"/>
      <c r="D162" s="36"/>
      <c r="E162" s="38"/>
      <c r="F162" s="38"/>
      <c r="G162" s="65"/>
      <c r="H162" s="38"/>
      <c r="I162" s="38"/>
      <c r="J162" s="61"/>
      <c r="K162" s="38"/>
      <c r="L162" s="38"/>
      <c r="M162" s="38"/>
      <c r="N162" s="38"/>
      <c r="O162" s="38"/>
      <c r="P162" s="38"/>
      <c r="Q162" s="47"/>
      <c r="R162" s="67"/>
      <c r="S162" s="68"/>
      <c r="T162" s="72"/>
    </row>
    <row r="163" spans="2:20">
      <c r="B163" s="19">
        <v>159</v>
      </c>
      <c r="C163" s="35"/>
      <c r="D163" s="36"/>
      <c r="E163" s="38"/>
      <c r="F163" s="38"/>
      <c r="G163" s="65"/>
      <c r="H163" s="38"/>
      <c r="I163" s="38"/>
      <c r="J163" s="61"/>
      <c r="K163" s="38"/>
      <c r="L163" s="38"/>
      <c r="M163" s="38"/>
      <c r="N163" s="38"/>
      <c r="O163" s="38"/>
      <c r="P163" s="38"/>
      <c r="Q163" s="47"/>
      <c r="R163" s="67"/>
      <c r="S163" s="68"/>
      <c r="T163" s="72"/>
    </row>
    <row r="164" spans="2:20">
      <c r="B164" s="19">
        <v>160</v>
      </c>
      <c r="C164" s="35"/>
      <c r="D164" s="36"/>
      <c r="E164" s="38"/>
      <c r="F164" s="38"/>
      <c r="G164" s="65"/>
      <c r="H164" s="38"/>
      <c r="I164" s="38"/>
      <c r="J164" s="61"/>
      <c r="K164" s="38"/>
      <c r="L164" s="38"/>
      <c r="M164" s="38"/>
      <c r="N164" s="38"/>
      <c r="O164" s="38"/>
      <c r="P164" s="38"/>
      <c r="Q164" s="47"/>
      <c r="R164" s="67"/>
      <c r="S164" s="68"/>
      <c r="T164" s="72"/>
    </row>
    <row r="165" spans="2:20">
      <c r="B165" s="19">
        <v>161</v>
      </c>
      <c r="C165" s="35"/>
      <c r="D165" s="36"/>
      <c r="E165" s="38"/>
      <c r="F165" s="38"/>
      <c r="G165" s="65"/>
      <c r="H165" s="38"/>
      <c r="I165" s="38"/>
      <c r="J165" s="61"/>
      <c r="K165" s="38"/>
      <c r="L165" s="38"/>
      <c r="M165" s="38"/>
      <c r="N165" s="38"/>
      <c r="O165" s="38"/>
      <c r="P165" s="38"/>
      <c r="Q165" s="47"/>
      <c r="R165" s="67"/>
      <c r="S165" s="68"/>
      <c r="T165" s="72"/>
    </row>
    <row r="166" spans="2:20">
      <c r="B166" s="19">
        <v>162</v>
      </c>
      <c r="C166" s="35"/>
      <c r="D166" s="36"/>
      <c r="E166" s="38"/>
      <c r="F166" s="38"/>
      <c r="G166" s="65"/>
      <c r="H166" s="38"/>
      <c r="I166" s="38"/>
      <c r="J166" s="61"/>
      <c r="K166" s="38"/>
      <c r="L166" s="38"/>
      <c r="M166" s="38"/>
      <c r="N166" s="38"/>
      <c r="O166" s="38"/>
      <c r="P166" s="38"/>
      <c r="Q166" s="47"/>
      <c r="R166" s="67"/>
      <c r="S166" s="68"/>
      <c r="T166" s="72"/>
    </row>
    <row r="167" spans="2:20">
      <c r="B167" s="19">
        <v>163</v>
      </c>
      <c r="C167" s="35"/>
      <c r="D167" s="36"/>
      <c r="E167" s="38"/>
      <c r="F167" s="38"/>
      <c r="G167" s="65"/>
      <c r="H167" s="38"/>
      <c r="I167" s="38"/>
      <c r="J167" s="61"/>
      <c r="K167" s="38"/>
      <c r="L167" s="38"/>
      <c r="M167" s="38"/>
      <c r="N167" s="38"/>
      <c r="O167" s="38"/>
      <c r="P167" s="38"/>
      <c r="Q167" s="47"/>
      <c r="R167" s="67"/>
      <c r="S167" s="68"/>
      <c r="T167" s="72"/>
    </row>
    <row r="168" spans="2:20">
      <c r="B168" s="19">
        <v>164</v>
      </c>
      <c r="C168" s="35"/>
      <c r="D168" s="36"/>
      <c r="E168" s="38"/>
      <c r="F168" s="38"/>
      <c r="G168" s="65"/>
      <c r="H168" s="38"/>
      <c r="I168" s="38"/>
      <c r="J168" s="61"/>
      <c r="K168" s="38"/>
      <c r="L168" s="38"/>
      <c r="M168" s="38"/>
      <c r="N168" s="38"/>
      <c r="O168" s="38"/>
      <c r="P168" s="38"/>
      <c r="Q168" s="47"/>
      <c r="R168" s="67"/>
      <c r="S168" s="68"/>
      <c r="T168" s="72"/>
    </row>
    <row r="169" spans="2:20">
      <c r="B169" s="19">
        <v>165</v>
      </c>
      <c r="C169" s="35"/>
      <c r="D169" s="36"/>
      <c r="E169" s="38"/>
      <c r="F169" s="38"/>
      <c r="G169" s="65"/>
      <c r="H169" s="38"/>
      <c r="I169" s="38"/>
      <c r="J169" s="61"/>
      <c r="K169" s="38"/>
      <c r="L169" s="38"/>
      <c r="M169" s="38"/>
      <c r="N169" s="38"/>
      <c r="O169" s="38"/>
      <c r="P169" s="38"/>
      <c r="Q169" s="47"/>
      <c r="R169" s="67"/>
      <c r="S169" s="68"/>
      <c r="T169" s="72"/>
    </row>
    <row r="170" spans="2:20">
      <c r="B170" s="19">
        <v>166</v>
      </c>
      <c r="C170" s="35"/>
      <c r="D170" s="36"/>
      <c r="E170" s="38"/>
      <c r="F170" s="38"/>
      <c r="G170" s="65"/>
      <c r="H170" s="38"/>
      <c r="I170" s="38"/>
      <c r="J170" s="61"/>
      <c r="K170" s="38"/>
      <c r="L170" s="38"/>
      <c r="M170" s="38"/>
      <c r="N170" s="38"/>
      <c r="O170" s="38"/>
      <c r="P170" s="38"/>
      <c r="Q170" s="47"/>
      <c r="R170" s="67"/>
      <c r="S170" s="68"/>
      <c r="T170" s="72"/>
    </row>
    <row r="171" spans="2:20">
      <c r="B171" s="19">
        <v>167</v>
      </c>
      <c r="C171" s="35"/>
      <c r="D171" s="36"/>
      <c r="E171" s="38"/>
      <c r="F171" s="38"/>
      <c r="G171" s="65"/>
      <c r="H171" s="38"/>
      <c r="I171" s="38"/>
      <c r="J171" s="61"/>
      <c r="K171" s="38"/>
      <c r="L171" s="38"/>
      <c r="M171" s="38"/>
      <c r="N171" s="38"/>
      <c r="O171" s="38"/>
      <c r="P171" s="38"/>
      <c r="Q171" s="47"/>
      <c r="R171" s="67"/>
      <c r="S171" s="68"/>
      <c r="T171" s="72"/>
    </row>
    <row r="172" spans="2:20">
      <c r="B172" s="19">
        <v>168</v>
      </c>
      <c r="C172" s="35"/>
      <c r="D172" s="36"/>
      <c r="E172" s="38"/>
      <c r="F172" s="38"/>
      <c r="G172" s="65"/>
      <c r="H172" s="38"/>
      <c r="I172" s="38"/>
      <c r="J172" s="61"/>
      <c r="K172" s="38"/>
      <c r="L172" s="38"/>
      <c r="M172" s="38"/>
      <c r="N172" s="38"/>
      <c r="O172" s="38"/>
      <c r="P172" s="38"/>
      <c r="Q172" s="47"/>
      <c r="R172" s="67"/>
      <c r="S172" s="68"/>
      <c r="T172" s="72"/>
    </row>
    <row r="173" spans="2:20">
      <c r="B173" s="19">
        <v>169</v>
      </c>
      <c r="C173" s="35"/>
      <c r="D173" s="36"/>
      <c r="E173" s="38"/>
      <c r="F173" s="38"/>
      <c r="G173" s="65"/>
      <c r="H173" s="38"/>
      <c r="I173" s="38"/>
      <c r="J173" s="61"/>
      <c r="K173" s="38"/>
      <c r="L173" s="38"/>
      <c r="M173" s="38"/>
      <c r="N173" s="38"/>
      <c r="O173" s="38"/>
      <c r="P173" s="38"/>
      <c r="Q173" s="47"/>
      <c r="R173" s="67"/>
      <c r="S173" s="68"/>
      <c r="T173" s="72"/>
    </row>
    <row r="174" spans="2:20">
      <c r="B174" s="19">
        <v>170</v>
      </c>
      <c r="C174" s="35"/>
      <c r="D174" s="36"/>
      <c r="E174" s="38"/>
      <c r="F174" s="38"/>
      <c r="G174" s="65"/>
      <c r="H174" s="38"/>
      <c r="I174" s="38"/>
      <c r="J174" s="61"/>
      <c r="K174" s="38"/>
      <c r="L174" s="38"/>
      <c r="M174" s="38"/>
      <c r="N174" s="38"/>
      <c r="O174" s="38"/>
      <c r="P174" s="38"/>
      <c r="Q174" s="47"/>
      <c r="R174" s="67"/>
      <c r="S174" s="68"/>
      <c r="T174" s="72"/>
    </row>
    <row r="175" spans="2:20">
      <c r="B175" s="19">
        <v>171</v>
      </c>
      <c r="C175" s="35"/>
      <c r="D175" s="36"/>
      <c r="E175" s="38"/>
      <c r="F175" s="38"/>
      <c r="G175" s="65"/>
      <c r="H175" s="38"/>
      <c r="I175" s="38"/>
      <c r="J175" s="61"/>
      <c r="K175" s="38"/>
      <c r="L175" s="38"/>
      <c r="M175" s="38"/>
      <c r="N175" s="38"/>
      <c r="O175" s="38"/>
      <c r="P175" s="38"/>
      <c r="Q175" s="47"/>
      <c r="R175" s="67"/>
      <c r="S175" s="68"/>
      <c r="T175" s="72"/>
    </row>
    <row r="176" spans="2:20">
      <c r="B176" s="19">
        <v>172</v>
      </c>
      <c r="C176" s="35"/>
      <c r="D176" s="36"/>
      <c r="E176" s="38"/>
      <c r="F176" s="38"/>
      <c r="G176" s="65"/>
      <c r="H176" s="38"/>
      <c r="I176" s="38"/>
      <c r="J176" s="61"/>
      <c r="K176" s="38"/>
      <c r="L176" s="38"/>
      <c r="M176" s="38"/>
      <c r="N176" s="38"/>
      <c r="O176" s="38"/>
      <c r="P176" s="38"/>
      <c r="Q176" s="47"/>
      <c r="R176" s="67"/>
      <c r="S176" s="68"/>
      <c r="T176" s="72"/>
    </row>
    <row r="177" spans="2:20">
      <c r="B177" s="19">
        <v>173</v>
      </c>
      <c r="C177" s="35"/>
      <c r="D177" s="36"/>
      <c r="E177" s="38"/>
      <c r="F177" s="38"/>
      <c r="G177" s="65"/>
      <c r="H177" s="38"/>
      <c r="I177" s="38"/>
      <c r="J177" s="61"/>
      <c r="K177" s="38"/>
      <c r="L177" s="38"/>
      <c r="M177" s="38"/>
      <c r="N177" s="38"/>
      <c r="O177" s="38"/>
      <c r="P177" s="38"/>
      <c r="Q177" s="47"/>
      <c r="R177" s="67"/>
      <c r="S177" s="68"/>
      <c r="T177" s="72"/>
    </row>
    <row r="178" spans="2:20">
      <c r="B178" s="19">
        <v>174</v>
      </c>
      <c r="C178" s="35"/>
      <c r="D178" s="36"/>
      <c r="E178" s="38"/>
      <c r="F178" s="38"/>
      <c r="G178" s="65"/>
      <c r="H178" s="38"/>
      <c r="I178" s="38"/>
      <c r="J178" s="61"/>
      <c r="K178" s="38"/>
      <c r="L178" s="38"/>
      <c r="M178" s="38"/>
      <c r="N178" s="38"/>
      <c r="O178" s="38"/>
      <c r="P178" s="38"/>
      <c r="Q178" s="47"/>
      <c r="R178" s="67"/>
      <c r="S178" s="68"/>
      <c r="T178" s="72"/>
    </row>
    <row r="179" spans="2:20">
      <c r="B179" s="19">
        <v>175</v>
      </c>
      <c r="C179" s="35"/>
      <c r="D179" s="36"/>
      <c r="E179" s="38"/>
      <c r="F179" s="38"/>
      <c r="G179" s="65"/>
      <c r="H179" s="38"/>
      <c r="I179" s="38"/>
      <c r="J179" s="61"/>
      <c r="K179" s="38"/>
      <c r="L179" s="38"/>
      <c r="M179" s="38"/>
      <c r="N179" s="38"/>
      <c r="O179" s="38"/>
      <c r="P179" s="38"/>
      <c r="Q179" s="47"/>
      <c r="R179" s="67"/>
      <c r="S179" s="68"/>
      <c r="T179" s="72"/>
    </row>
    <row r="180" spans="2:20">
      <c r="B180" s="19">
        <v>176</v>
      </c>
      <c r="C180" s="35"/>
      <c r="D180" s="36"/>
      <c r="E180" s="38"/>
      <c r="F180" s="38"/>
      <c r="G180" s="65"/>
      <c r="H180" s="38"/>
      <c r="I180" s="38"/>
      <c r="J180" s="61"/>
      <c r="K180" s="38"/>
      <c r="L180" s="38"/>
      <c r="M180" s="38"/>
      <c r="N180" s="38"/>
      <c r="O180" s="38"/>
      <c r="P180" s="38"/>
      <c r="Q180" s="47"/>
      <c r="R180" s="67"/>
      <c r="S180" s="68"/>
      <c r="T180" s="72"/>
    </row>
    <row r="181" spans="2:20">
      <c r="B181" s="19">
        <v>177</v>
      </c>
      <c r="C181" s="35"/>
      <c r="D181" s="36"/>
      <c r="E181" s="38"/>
      <c r="F181" s="38"/>
      <c r="G181" s="65"/>
      <c r="H181" s="38"/>
      <c r="I181" s="38"/>
      <c r="J181" s="61"/>
      <c r="K181" s="38"/>
      <c r="L181" s="38"/>
      <c r="M181" s="38"/>
      <c r="N181" s="38"/>
      <c r="O181" s="38"/>
      <c r="P181" s="38"/>
      <c r="Q181" s="47"/>
      <c r="R181" s="67"/>
      <c r="S181" s="68"/>
      <c r="T181" s="72"/>
    </row>
    <row r="182" spans="2:20">
      <c r="B182" s="19">
        <v>178</v>
      </c>
      <c r="C182" s="35"/>
      <c r="D182" s="36"/>
      <c r="E182" s="38"/>
      <c r="F182" s="38"/>
      <c r="G182" s="65"/>
      <c r="H182" s="38"/>
      <c r="I182" s="38"/>
      <c r="J182" s="61"/>
      <c r="K182" s="38"/>
      <c r="L182" s="38"/>
      <c r="M182" s="38"/>
      <c r="N182" s="38"/>
      <c r="O182" s="38"/>
      <c r="P182" s="38"/>
      <c r="Q182" s="47"/>
      <c r="R182" s="67"/>
      <c r="S182" s="68"/>
      <c r="T182" s="72"/>
    </row>
    <row r="183" spans="2:20">
      <c r="B183" s="19">
        <v>179</v>
      </c>
      <c r="C183" s="35"/>
      <c r="D183" s="36"/>
      <c r="E183" s="38"/>
      <c r="F183" s="38"/>
      <c r="G183" s="65"/>
      <c r="H183" s="38"/>
      <c r="I183" s="38"/>
      <c r="J183" s="61"/>
      <c r="K183" s="38"/>
      <c r="L183" s="38"/>
      <c r="M183" s="38"/>
      <c r="N183" s="38"/>
      <c r="O183" s="38"/>
      <c r="P183" s="38"/>
      <c r="Q183" s="47"/>
      <c r="R183" s="67"/>
      <c r="S183" s="68"/>
      <c r="T183" s="72"/>
    </row>
    <row r="184" spans="2:20">
      <c r="B184" s="19">
        <v>180</v>
      </c>
      <c r="C184" s="35"/>
      <c r="D184" s="36"/>
      <c r="E184" s="38"/>
      <c r="F184" s="38"/>
      <c r="G184" s="65"/>
      <c r="H184" s="38"/>
      <c r="I184" s="38"/>
      <c r="J184" s="61"/>
      <c r="K184" s="38"/>
      <c r="L184" s="38"/>
      <c r="M184" s="38"/>
      <c r="N184" s="38"/>
      <c r="O184" s="38"/>
      <c r="P184" s="38"/>
      <c r="Q184" s="47"/>
      <c r="R184" s="67"/>
      <c r="S184" s="68"/>
      <c r="T184" s="72"/>
    </row>
    <row r="185" spans="2:20">
      <c r="B185" s="19">
        <v>181</v>
      </c>
      <c r="C185" s="35"/>
      <c r="D185" s="36"/>
      <c r="E185" s="38"/>
      <c r="F185" s="38"/>
      <c r="G185" s="65"/>
      <c r="H185" s="38"/>
      <c r="I185" s="38"/>
      <c r="J185" s="61"/>
      <c r="K185" s="38"/>
      <c r="L185" s="38"/>
      <c r="M185" s="38"/>
      <c r="N185" s="38"/>
      <c r="O185" s="38"/>
      <c r="P185" s="38"/>
      <c r="Q185" s="47"/>
      <c r="R185" s="67"/>
      <c r="S185" s="68"/>
      <c r="T185" s="72"/>
    </row>
    <row r="186" spans="2:20">
      <c r="B186" s="19">
        <v>182</v>
      </c>
      <c r="C186" s="35"/>
      <c r="D186" s="36"/>
      <c r="E186" s="38"/>
      <c r="F186" s="38"/>
      <c r="G186" s="65"/>
      <c r="H186" s="38"/>
      <c r="I186" s="38"/>
      <c r="J186" s="61"/>
      <c r="K186" s="38"/>
      <c r="L186" s="38"/>
      <c r="M186" s="38"/>
      <c r="N186" s="38"/>
      <c r="O186" s="38"/>
      <c r="P186" s="38"/>
      <c r="Q186" s="47"/>
      <c r="R186" s="67"/>
      <c r="S186" s="68"/>
      <c r="T186" s="72"/>
    </row>
    <row r="187" spans="2:20">
      <c r="B187" s="19">
        <v>183</v>
      </c>
      <c r="C187" s="35"/>
      <c r="D187" s="36"/>
      <c r="E187" s="38"/>
      <c r="F187" s="38"/>
      <c r="G187" s="65"/>
      <c r="H187" s="38"/>
      <c r="I187" s="38"/>
      <c r="J187" s="61"/>
      <c r="K187" s="38"/>
      <c r="L187" s="38"/>
      <c r="M187" s="38"/>
      <c r="N187" s="38"/>
      <c r="O187" s="38"/>
      <c r="P187" s="38"/>
      <c r="Q187" s="47"/>
      <c r="R187" s="67"/>
      <c r="S187" s="68"/>
      <c r="T187" s="72"/>
    </row>
    <row r="188" spans="2:20">
      <c r="B188" s="19">
        <v>184</v>
      </c>
      <c r="C188" s="35"/>
      <c r="D188" s="36"/>
      <c r="E188" s="38"/>
      <c r="F188" s="38"/>
      <c r="G188" s="65"/>
      <c r="H188" s="38"/>
      <c r="I188" s="38"/>
      <c r="J188" s="61"/>
      <c r="K188" s="38"/>
      <c r="L188" s="38"/>
      <c r="M188" s="38"/>
      <c r="N188" s="38"/>
      <c r="O188" s="38"/>
      <c r="P188" s="38"/>
      <c r="Q188" s="47"/>
      <c r="R188" s="67"/>
      <c r="S188" s="68"/>
      <c r="T188" s="72"/>
    </row>
    <row r="189" spans="2:20">
      <c r="B189" s="19">
        <v>185</v>
      </c>
      <c r="C189" s="35"/>
      <c r="D189" s="36"/>
      <c r="E189" s="38"/>
      <c r="F189" s="38"/>
      <c r="G189" s="65"/>
      <c r="H189" s="38"/>
      <c r="I189" s="38"/>
      <c r="J189" s="61"/>
      <c r="K189" s="38"/>
      <c r="L189" s="38"/>
      <c r="M189" s="38"/>
      <c r="N189" s="38"/>
      <c r="O189" s="38"/>
      <c r="P189" s="38"/>
      <c r="Q189" s="47"/>
      <c r="R189" s="67"/>
      <c r="S189" s="68"/>
      <c r="T189" s="72"/>
    </row>
    <row r="190" spans="2:20">
      <c r="B190" s="19">
        <v>186</v>
      </c>
      <c r="C190" s="35"/>
      <c r="D190" s="36"/>
      <c r="E190" s="38"/>
      <c r="F190" s="38"/>
      <c r="G190" s="65"/>
      <c r="H190" s="38"/>
      <c r="I190" s="38"/>
      <c r="J190" s="61"/>
      <c r="K190" s="38"/>
      <c r="L190" s="38"/>
      <c r="M190" s="38"/>
      <c r="N190" s="38"/>
      <c r="O190" s="38"/>
      <c r="P190" s="38"/>
      <c r="Q190" s="47"/>
      <c r="R190" s="67"/>
      <c r="S190" s="68"/>
      <c r="T190" s="72"/>
    </row>
    <row r="191" spans="2:20">
      <c r="B191" s="19">
        <v>187</v>
      </c>
      <c r="C191" s="35"/>
      <c r="D191" s="36"/>
      <c r="E191" s="38"/>
      <c r="F191" s="38"/>
      <c r="G191" s="65"/>
      <c r="H191" s="38"/>
      <c r="I191" s="38"/>
      <c r="J191" s="61"/>
      <c r="K191" s="38"/>
      <c r="L191" s="38"/>
      <c r="M191" s="38"/>
      <c r="N191" s="38"/>
      <c r="O191" s="38"/>
      <c r="P191" s="38"/>
      <c r="Q191" s="47"/>
      <c r="R191" s="67"/>
      <c r="S191" s="68"/>
      <c r="T191" s="72"/>
    </row>
    <row r="192" spans="2:20">
      <c r="B192" s="19">
        <v>188</v>
      </c>
      <c r="C192" s="35"/>
      <c r="D192" s="36"/>
      <c r="E192" s="38"/>
      <c r="F192" s="38"/>
      <c r="G192" s="65"/>
      <c r="H192" s="38"/>
      <c r="I192" s="38"/>
      <c r="J192" s="61"/>
      <c r="K192" s="38"/>
      <c r="L192" s="38"/>
      <c r="M192" s="38"/>
      <c r="N192" s="38"/>
      <c r="O192" s="38"/>
      <c r="P192" s="38"/>
      <c r="Q192" s="47"/>
      <c r="R192" s="67"/>
      <c r="S192" s="68"/>
      <c r="T192" s="72"/>
    </row>
    <row r="193" spans="2:20">
      <c r="B193" s="19">
        <v>189</v>
      </c>
      <c r="C193" s="35"/>
      <c r="D193" s="36"/>
      <c r="E193" s="38"/>
      <c r="F193" s="38"/>
      <c r="G193" s="65"/>
      <c r="H193" s="38"/>
      <c r="I193" s="38"/>
      <c r="J193" s="61"/>
      <c r="K193" s="38"/>
      <c r="L193" s="38"/>
      <c r="M193" s="38"/>
      <c r="N193" s="38"/>
      <c r="O193" s="38"/>
      <c r="P193" s="38"/>
      <c r="Q193" s="47"/>
      <c r="R193" s="67"/>
      <c r="S193" s="68"/>
      <c r="T193" s="72"/>
    </row>
    <row r="194" spans="2:20">
      <c r="B194" s="19">
        <v>190</v>
      </c>
      <c r="C194" s="35"/>
      <c r="D194" s="36"/>
      <c r="E194" s="38"/>
      <c r="F194" s="38"/>
      <c r="G194" s="65"/>
      <c r="H194" s="38"/>
      <c r="I194" s="38"/>
      <c r="J194" s="61"/>
      <c r="K194" s="38"/>
      <c r="L194" s="38"/>
      <c r="M194" s="38"/>
      <c r="N194" s="38"/>
      <c r="O194" s="38"/>
      <c r="P194" s="38"/>
      <c r="Q194" s="47"/>
      <c r="R194" s="67"/>
      <c r="S194" s="68"/>
      <c r="T194" s="72"/>
    </row>
    <row r="195" spans="2:20">
      <c r="B195" s="19">
        <v>191</v>
      </c>
      <c r="C195" s="35"/>
      <c r="D195" s="36"/>
      <c r="E195" s="38"/>
      <c r="F195" s="38"/>
      <c r="G195" s="65"/>
      <c r="H195" s="38"/>
      <c r="I195" s="38"/>
      <c r="J195" s="61"/>
      <c r="K195" s="38"/>
      <c r="L195" s="38"/>
      <c r="M195" s="38"/>
      <c r="N195" s="38"/>
      <c r="O195" s="38"/>
      <c r="P195" s="38"/>
      <c r="Q195" s="47"/>
      <c r="R195" s="67"/>
      <c r="S195" s="68"/>
      <c r="T195" s="72"/>
    </row>
    <row r="196" spans="2:20">
      <c r="B196" s="19">
        <v>192</v>
      </c>
      <c r="C196" s="35"/>
      <c r="D196" s="36"/>
      <c r="E196" s="38"/>
      <c r="F196" s="38"/>
      <c r="G196" s="65"/>
      <c r="H196" s="38"/>
      <c r="I196" s="38"/>
      <c r="J196" s="61"/>
      <c r="K196" s="38"/>
      <c r="L196" s="38"/>
      <c r="M196" s="38"/>
      <c r="N196" s="38"/>
      <c r="O196" s="38"/>
      <c r="P196" s="38"/>
      <c r="Q196" s="47"/>
      <c r="R196" s="67"/>
      <c r="S196" s="68"/>
      <c r="T196" s="72"/>
    </row>
    <row r="197" spans="2:20">
      <c r="B197" s="19">
        <v>193</v>
      </c>
      <c r="C197" s="35"/>
      <c r="D197" s="36"/>
      <c r="E197" s="38"/>
      <c r="F197" s="38"/>
      <c r="G197" s="65"/>
      <c r="H197" s="38"/>
      <c r="I197" s="38"/>
      <c r="J197" s="61"/>
      <c r="K197" s="38"/>
      <c r="L197" s="38"/>
      <c r="M197" s="38"/>
      <c r="N197" s="38"/>
      <c r="O197" s="38"/>
      <c r="P197" s="38"/>
      <c r="Q197" s="47"/>
      <c r="R197" s="67"/>
      <c r="S197" s="68"/>
      <c r="T197" s="72"/>
    </row>
    <row r="198" spans="2:20">
      <c r="B198" s="19">
        <v>194</v>
      </c>
      <c r="C198" s="35"/>
      <c r="D198" s="36"/>
      <c r="E198" s="38"/>
      <c r="F198" s="38"/>
      <c r="G198" s="65"/>
      <c r="H198" s="38"/>
      <c r="I198" s="38"/>
      <c r="J198" s="61"/>
      <c r="K198" s="38"/>
      <c r="L198" s="38"/>
      <c r="M198" s="38"/>
      <c r="N198" s="38"/>
      <c r="O198" s="38"/>
      <c r="P198" s="38"/>
      <c r="Q198" s="47"/>
      <c r="R198" s="67"/>
      <c r="S198" s="68"/>
      <c r="T198" s="72"/>
    </row>
    <row r="199" spans="2:20">
      <c r="B199" s="19">
        <v>195</v>
      </c>
      <c r="C199" s="35"/>
      <c r="D199" s="36"/>
      <c r="E199" s="38"/>
      <c r="F199" s="38"/>
      <c r="G199" s="65"/>
      <c r="H199" s="38"/>
      <c r="I199" s="38"/>
      <c r="J199" s="61"/>
      <c r="K199" s="38"/>
      <c r="L199" s="38"/>
      <c r="M199" s="38"/>
      <c r="N199" s="38"/>
      <c r="O199" s="38"/>
      <c r="P199" s="38"/>
      <c r="Q199" s="47"/>
      <c r="R199" s="67"/>
      <c r="S199" s="68"/>
      <c r="T199" s="72"/>
    </row>
    <row r="200" spans="2:20">
      <c r="B200" s="19">
        <v>196</v>
      </c>
      <c r="C200" s="35"/>
      <c r="D200" s="36"/>
      <c r="E200" s="38"/>
      <c r="F200" s="38"/>
      <c r="G200" s="65"/>
      <c r="H200" s="38"/>
      <c r="I200" s="38"/>
      <c r="J200" s="61"/>
      <c r="K200" s="38"/>
      <c r="L200" s="38"/>
      <c r="M200" s="38"/>
      <c r="N200" s="38"/>
      <c r="O200" s="38"/>
      <c r="P200" s="38"/>
      <c r="Q200" s="47"/>
      <c r="R200" s="67"/>
      <c r="S200" s="68"/>
      <c r="T200" s="72"/>
    </row>
    <row r="201" spans="2:20">
      <c r="B201" s="19">
        <v>197</v>
      </c>
      <c r="C201" s="35"/>
      <c r="D201" s="36"/>
      <c r="E201" s="38"/>
      <c r="F201" s="38"/>
      <c r="G201" s="65"/>
      <c r="H201" s="38"/>
      <c r="I201" s="38"/>
      <c r="J201" s="61"/>
      <c r="K201" s="38"/>
      <c r="L201" s="38"/>
      <c r="M201" s="38"/>
      <c r="N201" s="38"/>
      <c r="O201" s="38"/>
      <c r="P201" s="38"/>
      <c r="Q201" s="47"/>
      <c r="R201" s="67"/>
      <c r="S201" s="68"/>
      <c r="T201" s="72"/>
    </row>
    <row r="202" spans="2:20">
      <c r="B202" s="19">
        <v>198</v>
      </c>
      <c r="C202" s="35"/>
      <c r="D202" s="36"/>
      <c r="E202" s="38"/>
      <c r="F202" s="38"/>
      <c r="G202" s="65"/>
      <c r="H202" s="38"/>
      <c r="I202" s="38"/>
      <c r="J202" s="61"/>
      <c r="K202" s="38"/>
      <c r="L202" s="38"/>
      <c r="M202" s="38"/>
      <c r="N202" s="38"/>
      <c r="O202" s="38"/>
      <c r="P202" s="38"/>
      <c r="Q202" s="47"/>
      <c r="R202" s="67"/>
      <c r="S202" s="68"/>
      <c r="T202" s="72"/>
    </row>
    <row r="203" spans="2:20">
      <c r="B203" s="19">
        <v>199</v>
      </c>
      <c r="C203" s="35"/>
      <c r="D203" s="36"/>
      <c r="E203" s="38"/>
      <c r="F203" s="38"/>
      <c r="G203" s="65"/>
      <c r="H203" s="38"/>
      <c r="I203" s="38"/>
      <c r="J203" s="61"/>
      <c r="K203" s="38"/>
      <c r="L203" s="38"/>
      <c r="M203" s="38"/>
      <c r="N203" s="38"/>
      <c r="O203" s="38"/>
      <c r="P203" s="38"/>
      <c r="Q203" s="47"/>
      <c r="R203" s="67"/>
      <c r="S203" s="68"/>
      <c r="T203" s="72"/>
    </row>
    <row r="204" spans="2:20">
      <c r="B204" s="19">
        <v>200</v>
      </c>
      <c r="C204" s="35"/>
      <c r="D204" s="36"/>
      <c r="E204" s="38"/>
      <c r="F204" s="38"/>
      <c r="G204" s="65"/>
      <c r="H204" s="38"/>
      <c r="I204" s="38"/>
      <c r="J204" s="61"/>
      <c r="K204" s="38"/>
      <c r="L204" s="38"/>
      <c r="M204" s="38"/>
      <c r="N204" s="38"/>
      <c r="O204" s="38"/>
      <c r="P204" s="38"/>
      <c r="Q204" s="47"/>
      <c r="R204" s="67"/>
      <c r="S204" s="68"/>
      <c r="T204" s="72"/>
    </row>
  </sheetData>
  <sheetProtection algorithmName="SHA-512" hashValue="KJLGvKq5YY6ezGvwOoFTK0iCHoUMk/aYvqxsbhoY33Ot1n7jLZFxZZ1BX1WU4FqdasGddVz1A/Khnl27EtBAkg==" saltValue="dzkeEAkFBnO3wkaAFqe5qQ==" spinCount="100000" sheet="1" selectLockedCells="1" sort="0" autoFilter="0"/>
  <protectedRanges>
    <protectedRange sqref="C4:T204" name="AllowSortFilter"/>
  </protectedRanges>
  <autoFilter ref="C4:T55" xr:uid="{00000000-0009-0000-0000-000002000000}"/>
  <mergeCells count="3">
    <mergeCell ref="C2:D2"/>
    <mergeCell ref="E2:F2"/>
    <mergeCell ref="C3:D3"/>
  </mergeCells>
  <dataValidations count="6">
    <dataValidation type="date" allowBlank="1" showInputMessage="1" showErrorMessage="1" sqref="E5:E204 H5:H204" xr:uid="{00000000-0002-0000-0200-000000000000}">
      <formula1>42736</formula1>
      <formula2>49674</formula2>
    </dataValidation>
    <dataValidation type="whole" allowBlank="1" showInputMessage="1" showErrorMessage="1" sqref="L5:L204" xr:uid="{00000000-0002-0000-0200-000001000000}">
      <formula1>0</formula1>
      <formula2>300</formula2>
    </dataValidation>
    <dataValidation type="list" allowBlank="1" showInputMessage="1" showErrorMessage="1" sqref="Q5:Q204 F5:F204 K5:K204" xr:uid="{00000000-0002-0000-0200-000002000000}">
      <formula1>"Yes, No"</formula1>
    </dataValidation>
    <dataValidation type="list" allowBlank="1" showInputMessage="1" showErrorMessage="1" sqref="M5:P204" xr:uid="{00000000-0002-0000-0200-000003000000}">
      <formula1>"0,1,2,3,4,5,6"</formula1>
    </dataValidation>
    <dataValidation type="list" allowBlank="1" showInputMessage="1" showErrorMessage="1" sqref="I5:I204" xr:uid="{00000000-0002-0000-0200-000004000000}">
      <formula1>"Yes, No, Not applicable"</formula1>
    </dataValidation>
    <dataValidation type="textLength" operator="lessThan" allowBlank="1" showInputMessage="1" showErrorMessage="1" sqref="J5:J204 T5:T204" xr:uid="{00000000-0002-0000-0200-000005000000}">
      <formula1>240</formula1>
    </dataValidation>
  </dataValidations>
  <hyperlinks>
    <hyperlink ref="H3" location="Instructions!A1" display="Questions on what should be reported?" xr:uid="{00000000-0004-0000-02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List!$G$2:$G$3</xm:f>
          </x14:formula1>
          <xm:sqref>R5:R204</xm:sqref>
        </x14:dataValidation>
        <x14:dataValidation type="list" allowBlank="1" showInputMessage="1" showErrorMessage="1" xr:uid="{00000000-0002-0000-0200-000007000000}">
          <x14:formula1>
            <xm:f>List!$B$2:$B$15</xm:f>
          </x14:formula1>
          <xm:sqref>G5:G204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4"/>
  <sheetViews>
    <sheetView showGridLines="0" showRowColHeaders="0"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RowHeight="14.6"/>
  <cols>
    <col min="1" max="1" width="2.15234375" customWidth="1"/>
    <col min="2" max="2" width="2.84375" customWidth="1"/>
    <col min="3" max="3" width="16.4609375" customWidth="1"/>
    <col min="4" max="4" width="14.921875" customWidth="1"/>
    <col min="5" max="5" width="29.61328125" style="20" customWidth="1"/>
    <col min="6" max="6" width="18.84375" customWidth="1"/>
    <col min="7" max="7" width="17.07421875" customWidth="1"/>
    <col min="8" max="8" width="18.3828125" customWidth="1"/>
  </cols>
  <sheetData>
    <row r="1" spans="2:10" ht="14.5" customHeight="1" thickBot="1"/>
    <row r="2" spans="2:10">
      <c r="C2" s="222">
        <f>Agency!F4</f>
        <v>0</v>
      </c>
      <c r="D2" s="223"/>
      <c r="E2" s="223"/>
      <c r="F2" s="223"/>
      <c r="G2" s="126"/>
      <c r="H2" s="127"/>
    </row>
    <row r="3" spans="2:10" ht="22.75" customHeight="1" thickBot="1">
      <c r="C3" s="218" t="s">
        <v>52</v>
      </c>
      <c r="D3" s="219"/>
      <c r="E3" s="128" t="str">
        <f>Agency!F9</f>
        <v>Quarter 1 (January - March activity)</v>
      </c>
      <c r="F3" s="129"/>
      <c r="G3" s="130">
        <f>Agency!F11</f>
        <v>2022</v>
      </c>
      <c r="H3" s="131"/>
    </row>
    <row r="4" spans="2:10" ht="29.6" thickBot="1">
      <c r="B4" s="76"/>
      <c r="C4" s="122" t="s">
        <v>47</v>
      </c>
      <c r="D4" s="123" t="s">
        <v>46</v>
      </c>
      <c r="E4" s="124" t="s">
        <v>62</v>
      </c>
      <c r="F4" s="123" t="s">
        <v>48</v>
      </c>
      <c r="G4" s="123" t="s">
        <v>137</v>
      </c>
      <c r="H4" s="125" t="s">
        <v>57</v>
      </c>
      <c r="I4" s="220" t="s">
        <v>92</v>
      </c>
      <c r="J4" s="221"/>
    </row>
    <row r="5" spans="2:10">
      <c r="B5" s="19">
        <v>1</v>
      </c>
      <c r="C5" s="77"/>
      <c r="D5" s="77"/>
      <c r="E5" s="78"/>
      <c r="F5" s="79"/>
      <c r="G5" s="80"/>
      <c r="H5" s="81"/>
      <c r="I5" s="151" t="s">
        <v>87</v>
      </c>
      <c r="J5" s="101"/>
    </row>
    <row r="6" spans="2:10">
      <c r="B6" s="19">
        <v>2</v>
      </c>
      <c r="C6" s="39"/>
      <c r="D6" s="39"/>
      <c r="E6" s="40"/>
      <c r="F6" s="41"/>
      <c r="G6" s="42"/>
      <c r="H6" s="43"/>
      <c r="I6" s="101" t="s">
        <v>93</v>
      </c>
      <c r="J6" s="101"/>
    </row>
    <row r="7" spans="2:10">
      <c r="B7" s="19">
        <v>3</v>
      </c>
      <c r="C7" s="39"/>
      <c r="D7" s="39"/>
      <c r="E7" s="40"/>
      <c r="F7" s="41"/>
      <c r="G7" s="42"/>
      <c r="H7" s="43"/>
      <c r="I7" s="101" t="s">
        <v>88</v>
      </c>
      <c r="J7" s="101"/>
    </row>
    <row r="8" spans="2:10">
      <c r="B8" s="19">
        <v>4</v>
      </c>
      <c r="C8" s="39"/>
      <c r="D8" s="39"/>
      <c r="E8" s="48"/>
      <c r="F8" s="41"/>
      <c r="G8" s="42"/>
      <c r="H8" s="43"/>
      <c r="I8" s="101" t="s">
        <v>89</v>
      </c>
      <c r="J8" s="101"/>
    </row>
    <row r="9" spans="2:10">
      <c r="B9" s="19">
        <v>5</v>
      </c>
      <c r="C9" s="39"/>
      <c r="D9" s="44"/>
      <c r="E9" s="40"/>
      <c r="F9" s="44"/>
      <c r="G9" s="42"/>
      <c r="H9" s="43"/>
      <c r="I9" s="101" t="s">
        <v>90</v>
      </c>
      <c r="J9" s="101"/>
    </row>
    <row r="10" spans="2:10">
      <c r="B10" s="19">
        <v>6</v>
      </c>
      <c r="C10" s="39"/>
      <c r="D10" s="44"/>
      <c r="E10" s="40"/>
      <c r="F10" s="44"/>
      <c r="G10" s="42"/>
      <c r="H10" s="43"/>
      <c r="I10" s="101" t="s">
        <v>91</v>
      </c>
      <c r="J10" s="101"/>
    </row>
    <row r="11" spans="2:10">
      <c r="B11" s="19">
        <v>7</v>
      </c>
      <c r="C11" s="39"/>
      <c r="D11" s="44"/>
      <c r="E11" s="40"/>
      <c r="F11" s="44"/>
      <c r="G11" s="42"/>
      <c r="H11" s="43"/>
      <c r="I11" s="101" t="s">
        <v>94</v>
      </c>
      <c r="J11" s="101"/>
    </row>
    <row r="12" spans="2:10">
      <c r="B12" s="19">
        <v>8</v>
      </c>
      <c r="C12" s="39"/>
      <c r="D12" s="44"/>
      <c r="E12" s="40"/>
      <c r="F12" s="44"/>
      <c r="G12" s="42"/>
      <c r="H12" s="43"/>
    </row>
    <row r="13" spans="2:10">
      <c r="B13" s="19">
        <v>9</v>
      </c>
      <c r="C13" s="39"/>
      <c r="D13" s="44"/>
      <c r="E13" s="40"/>
      <c r="F13" s="44"/>
      <c r="G13" s="42"/>
      <c r="H13" s="43"/>
    </row>
    <row r="14" spans="2:10">
      <c r="B14" s="19">
        <v>10</v>
      </c>
      <c r="C14" s="39"/>
      <c r="D14" s="44"/>
      <c r="E14" s="40"/>
      <c r="F14" s="44"/>
      <c r="G14" s="42"/>
      <c r="H14" s="43"/>
    </row>
    <row r="15" spans="2:10">
      <c r="B15" s="19">
        <v>11</v>
      </c>
      <c r="C15" s="77"/>
      <c r="D15" s="77"/>
      <c r="E15" s="78"/>
      <c r="F15" s="79"/>
      <c r="G15" s="80"/>
      <c r="H15" s="81"/>
    </row>
    <row r="16" spans="2:10">
      <c r="B16" s="19">
        <v>12</v>
      </c>
      <c r="C16" s="39"/>
      <c r="D16" s="39"/>
      <c r="E16" s="40"/>
      <c r="F16" s="41"/>
      <c r="G16" s="42"/>
      <c r="H16" s="43"/>
    </row>
    <row r="17" spans="2:8">
      <c r="B17" s="19">
        <v>13</v>
      </c>
      <c r="C17" s="39"/>
      <c r="D17" s="39"/>
      <c r="E17" s="40"/>
      <c r="F17" s="41"/>
      <c r="G17" s="42"/>
      <c r="H17" s="43"/>
    </row>
    <row r="18" spans="2:8">
      <c r="B18" s="19">
        <v>14</v>
      </c>
      <c r="C18" s="39"/>
      <c r="D18" s="39"/>
      <c r="E18" s="48"/>
      <c r="F18" s="41"/>
      <c r="G18" s="42"/>
      <c r="H18" s="43"/>
    </row>
    <row r="19" spans="2:8">
      <c r="B19" s="19">
        <v>15</v>
      </c>
      <c r="C19" s="39"/>
      <c r="D19" s="44"/>
      <c r="E19" s="40"/>
      <c r="F19" s="44"/>
      <c r="G19" s="42"/>
      <c r="H19" s="43"/>
    </row>
    <row r="20" spans="2:8">
      <c r="B20" s="19">
        <v>16</v>
      </c>
      <c r="C20" s="39"/>
      <c r="D20" s="44"/>
      <c r="E20" s="40"/>
      <c r="F20" s="44"/>
      <c r="G20" s="42"/>
      <c r="H20" s="43"/>
    </row>
    <row r="21" spans="2:8">
      <c r="B21" s="19">
        <v>17</v>
      </c>
      <c r="C21" s="39"/>
      <c r="D21" s="44"/>
      <c r="E21" s="40"/>
      <c r="F21" s="44"/>
      <c r="G21" s="42"/>
      <c r="H21" s="43"/>
    </row>
    <row r="22" spans="2:8">
      <c r="B22" s="19">
        <v>18</v>
      </c>
      <c r="C22" s="39"/>
      <c r="D22" s="44"/>
      <c r="E22" s="40"/>
      <c r="F22" s="44"/>
      <c r="G22" s="42"/>
      <c r="H22" s="43"/>
    </row>
    <row r="23" spans="2:8">
      <c r="B23" s="19">
        <v>19</v>
      </c>
      <c r="C23" s="39"/>
      <c r="D23" s="44"/>
      <c r="E23" s="40"/>
      <c r="F23" s="44"/>
      <c r="G23" s="42"/>
      <c r="H23" s="43"/>
    </row>
    <row r="24" spans="2:8">
      <c r="B24" s="19">
        <v>20</v>
      </c>
      <c r="C24" s="39"/>
      <c r="D24" s="44"/>
      <c r="E24" s="40"/>
      <c r="F24" s="44"/>
      <c r="G24" s="42"/>
      <c r="H24" s="43"/>
    </row>
    <row r="25" spans="2:8">
      <c r="B25" s="19">
        <v>21</v>
      </c>
      <c r="C25" s="77"/>
      <c r="D25" s="77"/>
      <c r="E25" s="78"/>
      <c r="F25" s="79"/>
      <c r="G25" s="80"/>
      <c r="H25" s="81"/>
    </row>
    <row r="26" spans="2:8">
      <c r="B26" s="19">
        <v>22</v>
      </c>
      <c r="C26" s="39"/>
      <c r="D26" s="39"/>
      <c r="E26" s="40"/>
      <c r="F26" s="41"/>
      <c r="G26" s="42"/>
      <c r="H26" s="43"/>
    </row>
    <row r="27" spans="2:8">
      <c r="B27" s="19">
        <v>23</v>
      </c>
      <c r="C27" s="39"/>
      <c r="D27" s="39"/>
      <c r="E27" s="40"/>
      <c r="F27" s="41"/>
      <c r="G27" s="42"/>
      <c r="H27" s="43"/>
    </row>
    <row r="28" spans="2:8">
      <c r="B28" s="19">
        <v>24</v>
      </c>
      <c r="C28" s="39"/>
      <c r="D28" s="39"/>
      <c r="E28" s="48"/>
      <c r="F28" s="41"/>
      <c r="G28" s="42"/>
      <c r="H28" s="43"/>
    </row>
    <row r="29" spans="2:8">
      <c r="B29" s="19">
        <v>25</v>
      </c>
      <c r="C29" s="39"/>
      <c r="D29" s="44"/>
      <c r="E29" s="40"/>
      <c r="F29" s="44"/>
      <c r="G29" s="42"/>
      <c r="H29" s="43"/>
    </row>
    <row r="30" spans="2:8">
      <c r="B30" s="19">
        <v>26</v>
      </c>
      <c r="C30" s="39"/>
      <c r="D30" s="44"/>
      <c r="E30" s="40"/>
      <c r="F30" s="44"/>
      <c r="G30" s="42"/>
      <c r="H30" s="43"/>
    </row>
    <row r="31" spans="2:8">
      <c r="B31" s="19">
        <v>27</v>
      </c>
      <c r="C31" s="39"/>
      <c r="D31" s="44"/>
      <c r="E31" s="40"/>
      <c r="F31" s="44"/>
      <c r="G31" s="42"/>
      <c r="H31" s="43"/>
    </row>
    <row r="32" spans="2:8">
      <c r="B32" s="19">
        <v>28</v>
      </c>
      <c r="C32" s="39"/>
      <c r="D32" s="44"/>
      <c r="E32" s="40"/>
      <c r="F32" s="44"/>
      <c r="G32" s="42"/>
      <c r="H32" s="43"/>
    </row>
    <row r="33" spans="2:8">
      <c r="B33" s="19">
        <v>29</v>
      </c>
      <c r="C33" s="39"/>
      <c r="D33" s="44"/>
      <c r="E33" s="40"/>
      <c r="F33" s="44"/>
      <c r="G33" s="42"/>
      <c r="H33" s="43"/>
    </row>
    <row r="34" spans="2:8">
      <c r="B34" s="19">
        <v>30</v>
      </c>
      <c r="C34" s="39"/>
      <c r="D34" s="44"/>
      <c r="E34" s="40"/>
      <c r="F34" s="44"/>
      <c r="G34" s="42"/>
      <c r="H34" s="43"/>
    </row>
    <row r="35" spans="2:8">
      <c r="B35" s="19">
        <v>31</v>
      </c>
      <c r="C35" s="77"/>
      <c r="D35" s="77"/>
      <c r="E35" s="78"/>
      <c r="F35" s="79"/>
      <c r="G35" s="80"/>
      <c r="H35" s="81"/>
    </row>
    <row r="36" spans="2:8">
      <c r="B36" s="19">
        <v>32</v>
      </c>
      <c r="C36" s="39"/>
      <c r="D36" s="39"/>
      <c r="E36" s="40"/>
      <c r="F36" s="41"/>
      <c r="G36" s="42"/>
      <c r="H36" s="43"/>
    </row>
    <row r="37" spans="2:8">
      <c r="B37" s="19">
        <v>33</v>
      </c>
      <c r="C37" s="39"/>
      <c r="D37" s="39"/>
      <c r="E37" s="40"/>
      <c r="F37" s="41"/>
      <c r="G37" s="42"/>
      <c r="H37" s="43"/>
    </row>
    <row r="38" spans="2:8">
      <c r="B38" s="19">
        <v>34</v>
      </c>
      <c r="C38" s="39"/>
      <c r="D38" s="39"/>
      <c r="E38" s="48"/>
      <c r="F38" s="41"/>
      <c r="G38" s="42"/>
      <c r="H38" s="43"/>
    </row>
    <row r="39" spans="2:8">
      <c r="B39" s="19">
        <v>35</v>
      </c>
      <c r="C39" s="39"/>
      <c r="D39" s="44"/>
      <c r="E39" s="40"/>
      <c r="F39" s="44"/>
      <c r="G39" s="42"/>
      <c r="H39" s="43"/>
    </row>
    <row r="40" spans="2:8">
      <c r="B40" s="19">
        <v>36</v>
      </c>
      <c r="C40" s="39"/>
      <c r="D40" s="44"/>
      <c r="E40" s="40"/>
      <c r="F40" s="44"/>
      <c r="G40" s="42"/>
      <c r="H40" s="43"/>
    </row>
    <row r="41" spans="2:8">
      <c r="B41" s="19">
        <v>37</v>
      </c>
      <c r="C41" s="39"/>
      <c r="D41" s="44"/>
      <c r="E41" s="40"/>
      <c r="F41" s="44"/>
      <c r="G41" s="42"/>
      <c r="H41" s="43"/>
    </row>
    <row r="42" spans="2:8">
      <c r="B42" s="19">
        <v>38</v>
      </c>
      <c r="C42" s="39"/>
      <c r="D42" s="44"/>
      <c r="E42" s="40"/>
      <c r="F42" s="44"/>
      <c r="G42" s="42"/>
      <c r="H42" s="43"/>
    </row>
    <row r="43" spans="2:8">
      <c r="B43" s="19">
        <v>39</v>
      </c>
      <c r="C43" s="39"/>
      <c r="D43" s="44"/>
      <c r="E43" s="40"/>
      <c r="F43" s="44"/>
      <c r="G43" s="42"/>
      <c r="H43" s="43"/>
    </row>
    <row r="44" spans="2:8">
      <c r="B44" s="19">
        <v>40</v>
      </c>
      <c r="C44" s="39"/>
      <c r="D44" s="44"/>
      <c r="E44" s="40"/>
      <c r="F44" s="44"/>
      <c r="G44" s="42"/>
      <c r="H44" s="43"/>
    </row>
  </sheetData>
  <sheetProtection algorithmName="SHA-512" hashValue="1uXyuOsZDCfA3LUPKmPvfXSpgyZIOAfcaCxYVD7YlxHbXNQkau4cAp5zM7kCbihwVQUN7+OrXpfLYbPPTKOdaQ==" saltValue="17HME3maxI19uykXEFvGsw==" spinCount="100000" sheet="1" selectLockedCells="1"/>
  <mergeCells count="4">
    <mergeCell ref="C3:D3"/>
    <mergeCell ref="I4:J4"/>
    <mergeCell ref="C2:D2"/>
    <mergeCell ref="E2:F2"/>
  </mergeCells>
  <dataValidations count="1">
    <dataValidation type="list" allowBlank="1" showInputMessage="1" showErrorMessage="1" sqref="H5:H44" xr:uid="{00000000-0002-0000-0300-000000000000}">
      <formula1>"1.0,.9,.8,.7,.75,.6,.5,.4,.3,.25,.2,.1"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List!$J$2:$J$5</xm:f>
          </x14:formula1>
          <xm:sqref>E5:E44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45"/>
  <sheetViews>
    <sheetView showGridLines="0" showRowColHeaders="0" zoomScale="90" zoomScaleNormal="90" workbookViewId="0">
      <selection activeCell="O8" sqref="O8"/>
    </sheetView>
  </sheetViews>
  <sheetFormatPr defaultRowHeight="14.6"/>
  <cols>
    <col min="1" max="1" width="2.15234375" customWidth="1"/>
    <col min="2" max="3" width="2.84375" customWidth="1"/>
    <col min="4" max="4" width="31.61328125" style="141" customWidth="1"/>
    <col min="5" max="5" width="3.84375" customWidth="1"/>
    <col min="6" max="6" width="18.84375" style="21" customWidth="1"/>
    <col min="7" max="7" width="3.3828125" customWidth="1"/>
    <col min="8" max="8" width="31.61328125" style="141" customWidth="1"/>
    <col min="9" max="9" width="3.84375" customWidth="1"/>
    <col min="10" max="10" width="18.84375" style="21" customWidth="1"/>
    <col min="11" max="12" width="2.84375" customWidth="1"/>
    <col min="13" max="22" width="8.921875" style="69"/>
  </cols>
  <sheetData>
    <row r="1" spans="2:19" ht="14.5" customHeight="1" thickBot="1"/>
    <row r="2" spans="2:19" ht="18.45">
      <c r="B2" s="224">
        <f>Agency!F4</f>
        <v>0</v>
      </c>
      <c r="C2" s="225"/>
      <c r="D2" s="225"/>
      <c r="E2" s="225"/>
      <c r="F2" s="225"/>
      <c r="G2" s="225"/>
      <c r="H2" s="225"/>
      <c r="I2" s="225"/>
      <c r="J2" s="225"/>
      <c r="K2" s="225"/>
      <c r="L2" s="226"/>
      <c r="P2" s="69" t="s">
        <v>78</v>
      </c>
    </row>
    <row r="3" spans="2:19" ht="18.45">
      <c r="B3" s="229"/>
      <c r="C3" s="230"/>
      <c r="D3" s="230"/>
      <c r="E3" s="230"/>
      <c r="F3" s="230"/>
      <c r="G3" s="230"/>
      <c r="H3" s="230"/>
      <c r="I3" s="230"/>
      <c r="J3" s="230"/>
      <c r="K3" s="230"/>
      <c r="L3" s="231"/>
    </row>
    <row r="4" spans="2:19" ht="16.3" thickBot="1">
      <c r="B4" s="218" t="s">
        <v>126</v>
      </c>
      <c r="C4" s="219"/>
      <c r="D4" s="219"/>
      <c r="E4" s="219"/>
      <c r="F4" s="219"/>
      <c r="G4" s="219"/>
      <c r="H4" s="219"/>
      <c r="I4" s="219"/>
      <c r="J4" s="227"/>
      <c r="K4" s="227"/>
      <c r="L4" s="228"/>
    </row>
    <row r="5" spans="2:19" ht="14.5" customHeight="1">
      <c r="B5" s="3"/>
      <c r="C5" s="4"/>
      <c r="D5" s="49"/>
      <c r="E5" s="4"/>
      <c r="F5" s="49"/>
      <c r="G5" s="22"/>
      <c r="H5" s="49"/>
      <c r="I5" s="22"/>
      <c r="J5" s="49"/>
      <c r="K5" s="4"/>
      <c r="L5" s="5"/>
      <c r="M5" s="14"/>
      <c r="N5" s="14" t="s">
        <v>2</v>
      </c>
      <c r="P5" s="69" t="s">
        <v>79</v>
      </c>
      <c r="S5" s="69" t="s">
        <v>80</v>
      </c>
    </row>
    <row r="6" spans="2:19" ht="27" customHeight="1">
      <c r="B6" s="6"/>
      <c r="C6" s="7"/>
      <c r="D6" s="148" t="s">
        <v>206</v>
      </c>
      <c r="E6" s="23"/>
      <c r="F6" s="57" t="str">
        <f>Agency!$F$9</f>
        <v>Quarter 1 (January - March activity)</v>
      </c>
      <c r="G6" s="24"/>
      <c r="H6" s="180" t="s">
        <v>49</v>
      </c>
      <c r="I6" s="25"/>
      <c r="J6" s="51">
        <f>Agency!$F$11</f>
        <v>2022</v>
      </c>
      <c r="K6" s="7"/>
      <c r="L6" s="9"/>
      <c r="M6" s="14"/>
      <c r="N6" s="14"/>
    </row>
    <row r="7" spans="2:19" ht="14.5" customHeight="1">
      <c r="B7" s="6"/>
      <c r="C7" s="7"/>
      <c r="D7" s="50"/>
      <c r="E7" s="7"/>
      <c r="F7" s="50"/>
      <c r="G7" s="24"/>
      <c r="H7" s="50"/>
      <c r="I7" s="24"/>
      <c r="J7" s="50"/>
      <c r="K7" s="7"/>
      <c r="L7" s="9"/>
      <c r="M7" s="14"/>
      <c r="N7" s="14"/>
    </row>
    <row r="8" spans="2:19" ht="20.05" customHeight="1">
      <c r="B8" s="6"/>
      <c r="C8" s="7"/>
      <c r="D8" s="148" t="s">
        <v>71</v>
      </c>
      <c r="E8" s="7"/>
      <c r="F8" s="21">
        <f>SUBTOTAL(3,Clients!C5:C204)</f>
        <v>0</v>
      </c>
      <c r="G8" s="23"/>
      <c r="H8" s="180" t="s">
        <v>69</v>
      </c>
      <c r="I8" s="7"/>
      <c r="J8" s="51">
        <f>SUM(Staff!H5:H44)</f>
        <v>0</v>
      </c>
      <c r="K8" s="7"/>
      <c r="L8" s="9"/>
      <c r="M8" s="14" t="b">
        <f>LEN(F8)&gt;0</f>
        <v>1</v>
      </c>
      <c r="N8" s="14" t="b">
        <f>LEN(F8)&gt;0</f>
        <v>1</v>
      </c>
    </row>
    <row r="9" spans="2:19" ht="7.5" customHeight="1">
      <c r="B9" s="6"/>
      <c r="C9" s="7"/>
      <c r="D9" s="50"/>
      <c r="E9" s="7"/>
      <c r="F9" s="50"/>
      <c r="G9" s="24"/>
      <c r="H9" s="50"/>
      <c r="I9" s="24"/>
      <c r="J9" s="50"/>
      <c r="K9" s="7"/>
      <c r="L9" s="9"/>
      <c r="M9" s="14"/>
      <c r="N9" s="14"/>
    </row>
    <row r="10" spans="2:19" ht="7.5" customHeight="1">
      <c r="B10" s="6"/>
      <c r="C10" s="7"/>
      <c r="D10" s="50"/>
      <c r="E10" s="7"/>
      <c r="F10" s="50"/>
      <c r="G10" s="24"/>
      <c r="H10" s="50"/>
      <c r="I10" s="24"/>
      <c r="J10" s="50"/>
      <c r="K10" s="7"/>
      <c r="L10" s="9"/>
      <c r="M10" s="14" t="e">
        <f>LEN(#REF!)&gt;0</f>
        <v>#REF!</v>
      </c>
      <c r="N10" s="14" t="e">
        <f>LEN(#REF!)&gt;0</f>
        <v>#REF!</v>
      </c>
    </row>
    <row r="11" spans="2:19" ht="20.05" customHeight="1">
      <c r="B11" s="6"/>
      <c r="C11" s="7"/>
      <c r="D11" s="148" t="s">
        <v>51</v>
      </c>
      <c r="E11" s="7"/>
      <c r="F11" s="52" t="e">
        <f>SUM(F8/J8)</f>
        <v>#DIV/0!</v>
      </c>
      <c r="G11" s="25"/>
      <c r="H11" s="180" t="s">
        <v>81</v>
      </c>
      <c r="I11" s="7"/>
      <c r="J11" s="53">
        <f>SUM(Clients!L5:L204)</f>
        <v>0</v>
      </c>
      <c r="K11" s="7"/>
      <c r="L11" s="9"/>
      <c r="M11" s="14"/>
      <c r="N11" s="14"/>
    </row>
    <row r="12" spans="2:19" ht="7.5" customHeight="1">
      <c r="B12" s="6"/>
      <c r="C12" s="7"/>
      <c r="D12" s="50"/>
      <c r="E12" s="7"/>
      <c r="F12" s="50"/>
      <c r="G12" s="24"/>
      <c r="H12" s="50"/>
      <c r="I12" s="24"/>
      <c r="J12" s="50"/>
      <c r="K12" s="7"/>
      <c r="L12" s="9"/>
      <c r="M12" s="14" t="e">
        <f>LEN(F11)&gt;0</f>
        <v>#DIV/0!</v>
      </c>
      <c r="N12" s="14"/>
    </row>
    <row r="13" spans="2:19" ht="7.5" customHeight="1">
      <c r="B13" s="6"/>
      <c r="C13" s="7"/>
      <c r="D13" s="50"/>
      <c r="E13" s="7"/>
      <c r="F13" s="50"/>
      <c r="G13" s="24"/>
      <c r="H13" s="50"/>
      <c r="I13" s="24"/>
      <c r="J13" s="50"/>
      <c r="K13" s="7"/>
      <c r="L13" s="9"/>
      <c r="M13" s="14"/>
      <c r="N13" s="14"/>
    </row>
    <row r="14" spans="2:19" ht="20.05" customHeight="1">
      <c r="B14" s="6"/>
      <c r="C14" s="7"/>
      <c r="D14" s="148" t="s">
        <v>70</v>
      </c>
      <c r="E14" s="7"/>
      <c r="F14" s="53" t="e">
        <f>SUM(J11/F8)</f>
        <v>#DIV/0!</v>
      </c>
      <c r="G14" s="24"/>
      <c r="H14" s="180" t="s">
        <v>83</v>
      </c>
      <c r="I14" s="7"/>
      <c r="J14" s="53">
        <f>COUNTIF(Clients!F5:F204,"Yes")</f>
        <v>0</v>
      </c>
      <c r="K14" s="7"/>
      <c r="L14" s="9"/>
      <c r="M14" s="14"/>
      <c r="N14" s="14"/>
      <c r="S14" s="69" t="s">
        <v>82</v>
      </c>
    </row>
    <row r="15" spans="2:19">
      <c r="B15" s="6"/>
      <c r="C15" s="7"/>
      <c r="D15" s="50"/>
      <c r="E15" s="7"/>
      <c r="F15" s="50"/>
      <c r="G15" s="24"/>
      <c r="H15" s="50"/>
      <c r="I15" s="24"/>
      <c r="J15" s="50"/>
      <c r="K15" s="7"/>
      <c r="L15" s="9"/>
      <c r="M15" s="14"/>
      <c r="N15" s="14"/>
    </row>
    <row r="16" spans="2:19" ht="39.549999999999997" customHeight="1">
      <c r="B16" s="6"/>
      <c r="C16" s="8"/>
      <c r="D16" s="149" t="s">
        <v>183</v>
      </c>
      <c r="E16" s="7"/>
      <c r="F16" s="53">
        <f>COUNTIF(Clients!R5:R204,"No")</f>
        <v>0</v>
      </c>
      <c r="G16" s="26"/>
      <c r="H16" s="179" t="s">
        <v>184</v>
      </c>
      <c r="I16" s="26"/>
      <c r="J16" s="53">
        <f>COUNTIF(Clients!R5:R204,"Yes")</f>
        <v>0</v>
      </c>
      <c r="K16" s="7"/>
      <c r="L16" s="9"/>
      <c r="M16" s="14"/>
      <c r="N16" s="14"/>
    </row>
    <row r="17" spans="2:19" ht="14.5" customHeight="1">
      <c r="B17" s="6"/>
      <c r="C17" s="7"/>
      <c r="D17" s="50"/>
      <c r="E17" s="7"/>
      <c r="F17" s="50"/>
      <c r="G17" s="24"/>
      <c r="H17" s="50"/>
      <c r="I17" s="24"/>
      <c r="J17" s="50"/>
      <c r="K17" s="7"/>
      <c r="L17" s="9"/>
      <c r="M17" s="14" t="b">
        <f>LEN(F16)&gt;0</f>
        <v>1</v>
      </c>
      <c r="N17" s="14" t="b">
        <f>LEN(9)&gt;0</f>
        <v>1</v>
      </c>
    </row>
    <row r="18" spans="2:19" ht="29.5" customHeight="1">
      <c r="B18" s="6"/>
      <c r="C18" s="7"/>
      <c r="D18" s="149" t="s">
        <v>232</v>
      </c>
      <c r="E18" s="7"/>
      <c r="F18" s="54">
        <f>COUNTIF(Clients!H5:H204,"&gt;0")</f>
        <v>0</v>
      </c>
      <c r="G18" s="27"/>
      <c r="H18" s="179" t="s">
        <v>185</v>
      </c>
      <c r="I18" s="27"/>
      <c r="J18" s="54">
        <f>COUNTIF(Clients!I5:I204,"Yes")</f>
        <v>0</v>
      </c>
      <c r="K18" s="7"/>
      <c r="L18" s="9"/>
      <c r="M18" s="14"/>
      <c r="N18" s="14"/>
      <c r="P18" s="69" t="s">
        <v>82</v>
      </c>
    </row>
    <row r="19" spans="2:19" ht="14.5" customHeight="1">
      <c r="B19" s="6"/>
      <c r="C19" s="7"/>
      <c r="D19" s="148"/>
      <c r="E19" s="7"/>
      <c r="F19" s="50"/>
      <c r="G19" s="24"/>
      <c r="H19" s="50"/>
      <c r="I19" s="24"/>
      <c r="J19" s="50"/>
      <c r="K19" s="7"/>
      <c r="L19" s="9"/>
      <c r="M19" s="14" t="b">
        <f>NOT(ISBLANK(F18))</f>
        <v>1</v>
      </c>
      <c r="N19" s="14" t="b">
        <f>LEN(F18)&gt;6</f>
        <v>0</v>
      </c>
    </row>
    <row r="20" spans="2:19" ht="33.549999999999997" customHeight="1">
      <c r="B20" s="6"/>
      <c r="C20" s="7"/>
      <c r="D20" s="149" t="s">
        <v>186</v>
      </c>
      <c r="E20" s="7"/>
      <c r="F20" s="54">
        <f>SUM(Clients!M5:M204)</f>
        <v>0</v>
      </c>
      <c r="G20" s="27"/>
      <c r="H20" s="179" t="s">
        <v>187</v>
      </c>
      <c r="I20" s="27"/>
      <c r="J20" s="54">
        <f>SUM(Clients!N5:N204)</f>
        <v>0</v>
      </c>
      <c r="K20" s="7"/>
      <c r="L20" s="9"/>
    </row>
    <row r="21" spans="2:19" ht="14.5" customHeight="1">
      <c r="B21" s="6"/>
      <c r="C21" s="7"/>
      <c r="D21" s="148"/>
      <c r="E21" s="7"/>
      <c r="F21" s="50"/>
      <c r="G21" s="24"/>
      <c r="H21" s="50"/>
      <c r="I21" s="24"/>
      <c r="J21" s="50"/>
      <c r="K21" s="7"/>
      <c r="L21" s="9"/>
    </row>
    <row r="22" spans="2:19">
      <c r="B22" s="6"/>
      <c r="C22" s="7"/>
      <c r="D22" s="179" t="s">
        <v>66</v>
      </c>
      <c r="E22" s="7"/>
      <c r="F22" s="54">
        <f>SUM(Clients!P5:P204)</f>
        <v>0</v>
      </c>
      <c r="G22" s="27"/>
      <c r="H22" s="149" t="s">
        <v>65</v>
      </c>
      <c r="I22" s="27"/>
      <c r="J22" s="54">
        <f>SUM(Clients!O5:O204)</f>
        <v>0</v>
      </c>
      <c r="K22" s="7"/>
      <c r="L22" s="9"/>
      <c r="N22" s="16"/>
    </row>
    <row r="23" spans="2:19" ht="6" customHeight="1">
      <c r="B23" s="6"/>
      <c r="C23" s="7"/>
      <c r="D23" s="148"/>
      <c r="E23" s="7"/>
      <c r="F23" s="50"/>
      <c r="G23" s="24"/>
      <c r="H23" s="50"/>
      <c r="I23" s="24"/>
      <c r="J23" s="50"/>
      <c r="K23" s="7"/>
      <c r="L23" s="9"/>
      <c r="M23" s="70"/>
      <c r="N23" s="70"/>
    </row>
    <row r="24" spans="2:19" ht="47.6" customHeight="1">
      <c r="B24" s="6"/>
      <c r="C24" s="7"/>
      <c r="D24" s="149" t="s">
        <v>208</v>
      </c>
      <c r="E24" s="7"/>
      <c r="F24" s="54">
        <f>COUNTIF(Clients!Q5:Q204,"Yes")</f>
        <v>0</v>
      </c>
      <c r="G24" s="27"/>
      <c r="H24" s="179" t="s">
        <v>207</v>
      </c>
      <c r="I24" s="27"/>
      <c r="J24" s="54" t="e">
        <f>SUM(J14/F18)</f>
        <v>#DIV/0!</v>
      </c>
      <c r="K24" s="7"/>
      <c r="L24" s="9"/>
      <c r="M24" s="70"/>
      <c r="N24" s="70"/>
    </row>
    <row r="25" spans="2:19" ht="14.5" customHeight="1">
      <c r="B25" s="6"/>
      <c r="C25" s="7"/>
      <c r="D25" s="50"/>
      <c r="E25" s="7"/>
      <c r="F25" s="50"/>
      <c r="G25" s="24"/>
      <c r="H25" s="50"/>
      <c r="I25" s="24"/>
      <c r="J25" s="50"/>
      <c r="K25" s="7"/>
      <c r="L25" s="9"/>
      <c r="M25" s="70"/>
      <c r="N25" s="70"/>
    </row>
    <row r="26" spans="2:19" ht="30.45">
      <c r="B26" s="6"/>
      <c r="C26" s="7"/>
      <c r="D26" s="179" t="s">
        <v>172</v>
      </c>
      <c r="E26" s="7"/>
      <c r="F26" s="54">
        <f>COUNTIF(Clients!G5:G204, "Independent housing")</f>
        <v>0</v>
      </c>
      <c r="G26" s="27"/>
      <c r="H26" s="179" t="s">
        <v>173</v>
      </c>
      <c r="I26" s="27"/>
      <c r="J26" s="54">
        <f>COUNTIF(Clients!G5:G204, "Shelter")</f>
        <v>0</v>
      </c>
      <c r="K26" s="7"/>
      <c r="L26" s="9"/>
      <c r="M26" s="70"/>
      <c r="N26" s="70"/>
      <c r="S26" s="69" t="s">
        <v>84</v>
      </c>
    </row>
    <row r="27" spans="2:19" ht="14.5" customHeight="1">
      <c r="B27" s="6"/>
      <c r="C27" s="7"/>
      <c r="D27" s="50"/>
      <c r="E27" s="7"/>
      <c r="F27" s="50"/>
      <c r="G27" s="24"/>
      <c r="H27" s="149"/>
      <c r="I27" s="24"/>
      <c r="J27" s="50"/>
      <c r="K27" s="7"/>
      <c r="L27" s="9"/>
      <c r="M27" s="70"/>
      <c r="N27" s="70"/>
    </row>
    <row r="28" spans="2:19" ht="30.45">
      <c r="B28" s="6"/>
      <c r="C28" s="7"/>
      <c r="D28" s="179" t="s">
        <v>174</v>
      </c>
      <c r="E28" s="7"/>
      <c r="F28" s="54">
        <f>COUNTIF(Clients!G5:G204, "Homeless")</f>
        <v>0</v>
      </c>
      <c r="G28" s="27"/>
      <c r="H28" s="179" t="s">
        <v>175</v>
      </c>
      <c r="I28" s="27"/>
      <c r="J28" s="54">
        <f>COUNTIF(Clients!G5:G204, "Crisis Stabilization Unit")</f>
        <v>0</v>
      </c>
      <c r="K28" s="7"/>
      <c r="L28" s="9"/>
      <c r="M28" s="70"/>
      <c r="N28" s="70"/>
    </row>
    <row r="29" spans="2:19" ht="14.5" customHeight="1">
      <c r="B29" s="6"/>
      <c r="C29" s="7"/>
      <c r="D29" s="50"/>
      <c r="E29" s="7"/>
      <c r="F29" s="50"/>
      <c r="G29" s="24"/>
      <c r="H29" s="50"/>
      <c r="I29" s="24"/>
      <c r="J29" s="50"/>
      <c r="K29" s="7"/>
      <c r="L29" s="9"/>
    </row>
    <row r="30" spans="2:19" ht="29.15">
      <c r="B30" s="6"/>
      <c r="C30" s="7"/>
      <c r="D30" s="179" t="s">
        <v>176</v>
      </c>
      <c r="E30" s="7"/>
      <c r="F30" s="54">
        <f>COUNTIF(Clients!G5:G204, "Hospital-Psychiatric")</f>
        <v>0</v>
      </c>
      <c r="G30" s="27"/>
      <c r="H30" s="179" t="s">
        <v>177</v>
      </c>
      <c r="I30" s="27"/>
      <c r="J30" s="54">
        <f>COUNTIF(Clients!G5:G204, "Hospital-Medical")</f>
        <v>0</v>
      </c>
      <c r="K30" s="7"/>
      <c r="L30" s="9"/>
    </row>
    <row r="31" spans="2:19" ht="14.5" customHeight="1">
      <c r="B31" s="6"/>
      <c r="C31" s="7"/>
      <c r="D31" s="50"/>
      <c r="E31" s="7"/>
      <c r="F31" s="50"/>
      <c r="G31" s="24"/>
      <c r="H31" s="50"/>
      <c r="I31" s="24"/>
      <c r="J31" s="50"/>
      <c r="K31" s="7"/>
      <c r="L31" s="9"/>
    </row>
    <row r="32" spans="2:19" ht="29.15">
      <c r="B32" s="6"/>
      <c r="C32" s="7"/>
      <c r="D32" s="179" t="s">
        <v>178</v>
      </c>
      <c r="E32" s="7"/>
      <c r="F32" s="54">
        <f>COUNTIF(Clients!G5:G204, "Family/Friend")</f>
        <v>0</v>
      </c>
      <c r="G32" s="27"/>
      <c r="H32" s="179" t="s">
        <v>179</v>
      </c>
      <c r="I32" s="27"/>
      <c r="J32" s="54">
        <f>COUNTIF(Clients!G5:G204, "Shared Living")</f>
        <v>0</v>
      </c>
      <c r="K32" s="7"/>
      <c r="L32" s="9"/>
    </row>
    <row r="33" spans="2:12">
      <c r="B33" s="6"/>
      <c r="C33" s="7"/>
      <c r="D33" s="50"/>
      <c r="E33" s="7"/>
      <c r="F33" s="50"/>
      <c r="G33" s="24"/>
      <c r="H33" s="50"/>
      <c r="I33" s="24"/>
      <c r="J33" s="50"/>
      <c r="K33" s="7"/>
      <c r="L33" s="9"/>
    </row>
    <row r="34" spans="2:12" ht="29.15">
      <c r="B34" s="6"/>
      <c r="C34" s="7"/>
      <c r="D34" s="179" t="s">
        <v>180</v>
      </c>
      <c r="E34" s="7"/>
      <c r="F34" s="54">
        <f>COUNTIF(Clients!G5:G204, "Step-Down")</f>
        <v>0</v>
      </c>
      <c r="G34" s="27"/>
      <c r="H34" s="179" t="s">
        <v>181</v>
      </c>
      <c r="I34" s="27"/>
      <c r="J34" s="54">
        <f>COUNTIF(Clients!G5:G204, "Unknown")</f>
        <v>0</v>
      </c>
      <c r="K34" s="7"/>
      <c r="L34" s="9"/>
    </row>
    <row r="35" spans="2:12" ht="14.5" customHeight="1">
      <c r="B35" s="6"/>
      <c r="C35" s="7"/>
      <c r="D35" s="50"/>
      <c r="E35" s="7"/>
      <c r="F35" s="50"/>
      <c r="G35" s="24"/>
      <c r="H35" s="50"/>
      <c r="I35" s="24"/>
      <c r="J35" s="50"/>
      <c r="K35" s="7"/>
      <c r="L35" s="9"/>
    </row>
    <row r="36" spans="2:12" ht="29.15">
      <c r="B36" s="6"/>
      <c r="C36" s="7"/>
      <c r="D36" s="179" t="s">
        <v>182</v>
      </c>
      <c r="E36" s="7"/>
      <c r="F36" s="54">
        <f>COUNTIF(Clients!G5:G204, "Other")</f>
        <v>0</v>
      </c>
      <c r="G36" s="27"/>
      <c r="H36" s="150"/>
      <c r="I36" s="27"/>
      <c r="J36" s="132"/>
      <c r="K36" s="7"/>
      <c r="L36" s="9"/>
    </row>
    <row r="37" spans="2:12" ht="7.5" customHeight="1">
      <c r="B37" s="6"/>
      <c r="C37" s="7"/>
      <c r="D37" s="50"/>
      <c r="E37" s="7"/>
      <c r="F37" s="50"/>
      <c r="G37" s="24"/>
      <c r="H37" s="50"/>
      <c r="I37" s="24"/>
      <c r="J37" s="50"/>
      <c r="K37" s="7"/>
      <c r="L37" s="9"/>
    </row>
    <row r="38" spans="2:12" ht="7.5" customHeight="1" thickBot="1">
      <c r="B38" s="10"/>
      <c r="C38" s="11"/>
      <c r="D38" s="55"/>
      <c r="E38" s="11"/>
      <c r="F38" s="55"/>
      <c r="G38" s="28"/>
      <c r="H38" s="55"/>
      <c r="I38" s="28"/>
      <c r="J38" s="55"/>
      <c r="K38" s="11"/>
      <c r="L38" s="12"/>
    </row>
    <row r="40" spans="2:12" ht="20.6">
      <c r="B40" s="15"/>
      <c r="C40" s="15"/>
      <c r="D40" s="56"/>
      <c r="E40" s="15"/>
      <c r="F40" s="56"/>
      <c r="G40" s="15"/>
      <c r="H40" s="2"/>
      <c r="I40" s="15"/>
    </row>
    <row r="41" spans="2:12" ht="20.6">
      <c r="B41" s="15"/>
      <c r="C41" s="15"/>
      <c r="D41" s="56"/>
      <c r="E41" s="17"/>
      <c r="F41" s="56"/>
      <c r="G41" s="15"/>
      <c r="H41" s="2"/>
      <c r="I41" s="15"/>
    </row>
    <row r="42" spans="2:12" ht="20.6">
      <c r="B42" s="15"/>
      <c r="C42" s="15"/>
      <c r="D42" s="56"/>
      <c r="E42" s="15"/>
      <c r="F42" s="56"/>
      <c r="G42" s="15"/>
      <c r="H42" s="2"/>
      <c r="I42" s="15"/>
    </row>
    <row r="43" spans="2:12" ht="20.6">
      <c r="B43" s="15"/>
      <c r="C43" s="15"/>
      <c r="D43" s="56"/>
      <c r="E43" s="15"/>
      <c r="F43" s="56"/>
      <c r="G43" s="15"/>
      <c r="H43" s="2"/>
      <c r="I43" s="15"/>
    </row>
    <row r="44" spans="2:12" ht="20.6">
      <c r="B44" s="15"/>
      <c r="C44" s="15"/>
      <c r="D44" s="56"/>
      <c r="E44" s="15"/>
      <c r="F44" s="56"/>
      <c r="G44" s="15"/>
      <c r="H44" s="2"/>
      <c r="I44" s="15"/>
    </row>
    <row r="45" spans="2:12" ht="20.6">
      <c r="B45" s="15"/>
      <c r="C45" s="15"/>
      <c r="D45" s="56"/>
      <c r="E45" s="15"/>
      <c r="F45" s="56"/>
      <c r="G45" s="15"/>
      <c r="H45" s="2"/>
      <c r="I45" s="15"/>
    </row>
  </sheetData>
  <sheetProtection algorithmName="SHA-512" hashValue="AWP0Pu8SDP/WKq/iv5bjXuffv+odRLK8jGSutVwodx9KBhtUKba/HM12sm8GYWOoQOU6nGydoJ65+IUH/c3HCQ==" saltValue="LRO8WRphxivRZ8un4ZhgqA==" spinCount="100000" sheet="1" selectLockedCells="1" selectUnlockedCells="1"/>
  <mergeCells count="3">
    <mergeCell ref="B2:L2"/>
    <mergeCell ref="B4:L4"/>
    <mergeCell ref="B3:L3"/>
  </mergeCells>
  <dataValidations count="12">
    <dataValidation type="custom" allowBlank="1" showInputMessage="1" showErrorMessage="1" sqref="J21:K21" xr:uid="{00000000-0002-0000-0400-000000000000}">
      <formula1>N19</formula1>
    </dataValidation>
    <dataValidation type="custom" allowBlank="1" showInputMessage="1" showErrorMessage="1" sqref="K20 J23 F19:K19 H22:H23 I20 G20" xr:uid="{00000000-0002-0000-0400-000001000000}">
      <formula1>#REF!</formula1>
    </dataValidation>
    <dataValidation type="custom" allowBlank="1" showInputMessage="1" showErrorMessage="1" sqref="J36 K24" xr:uid="{00000000-0002-0000-0400-000002000000}">
      <formula1>N20</formula1>
    </dataValidation>
    <dataValidation type="custom" allowBlank="1" showInputMessage="1" showErrorMessage="1" sqref="K22:K23" xr:uid="{00000000-0002-0000-0400-000003000000}">
      <formula1>O19</formula1>
    </dataValidation>
    <dataValidation type="custom" allowBlank="1" showInputMessage="1" showErrorMessage="1" sqref="F21:I21" xr:uid="{00000000-0002-0000-0400-000004000000}">
      <formula1>M19</formula1>
    </dataValidation>
    <dataValidation type="custom" allowBlank="1" showInputMessage="1" showErrorMessage="1" sqref="H18" xr:uid="{00000000-0002-0000-0400-000005000000}">
      <formula1>O17</formula1>
    </dataValidation>
    <dataValidation type="custom" allowBlank="1" showInputMessage="1" showErrorMessage="1" sqref="I26 I28 G26 G28" xr:uid="{00000000-0002-0000-0400-000006000000}">
      <formula1>N21</formula1>
    </dataValidation>
    <dataValidation type="custom" allowBlank="1" showInputMessage="1" showErrorMessage="1" sqref="K26 K28" xr:uid="{00000000-0002-0000-0400-000007000000}">
      <formula1>O21</formula1>
    </dataValidation>
    <dataValidation type="custom" allowBlank="1" showInputMessage="1" showErrorMessage="1" sqref="G36:I36 G34:I34 G32:I32 G30:I30 I24 G24" xr:uid="{00000000-0002-0000-0400-000008000000}">
      <formula1>N20</formula1>
    </dataValidation>
    <dataValidation type="custom" allowBlank="1" showInputMessage="1" showErrorMessage="1" sqref="H20 I22:I23 G22:G23 F23" xr:uid="{00000000-0002-0000-0400-000009000000}">
      <formula1>M17</formula1>
    </dataValidation>
    <dataValidation type="custom" allowBlank="1" showInputMessage="1" showErrorMessage="1" sqref="K18" xr:uid="{00000000-0002-0000-0400-00000A000000}">
      <formula1>O19</formula1>
    </dataValidation>
    <dataValidation type="custom" allowBlank="1" showInputMessage="1" showErrorMessage="1" sqref="F18:G18 I18" xr:uid="{00000000-0002-0000-0400-00000B000000}">
      <formula1>M19</formula1>
    </dataValidation>
  </dataValidations>
  <pageMargins left="0.7" right="0.7" top="0.75" bottom="0.75" header="0.3" footer="0.3"/>
  <pageSetup scale="42" orientation="portrait" r:id="rId1"/>
  <ignoredErrors>
    <ignoredError sqref="M10:N1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6"/>
  <sheetViews>
    <sheetView showGridLines="0" showRowColHeaders="0" topLeftCell="A2" zoomScale="90" zoomScaleNormal="90" workbookViewId="0">
      <selection activeCell="C29" activeCellId="6" sqref="C5 C9 C13 C17 C21 C25 C29"/>
    </sheetView>
  </sheetViews>
  <sheetFormatPr defaultRowHeight="14.6"/>
  <cols>
    <col min="1" max="1" width="1.53515625" customWidth="1"/>
    <col min="2" max="2" width="3.15234375" customWidth="1"/>
  </cols>
  <sheetData>
    <row r="2" spans="2:8">
      <c r="C2" s="178" t="s">
        <v>246</v>
      </c>
      <c r="D2" s="173"/>
      <c r="E2" s="173"/>
      <c r="F2" s="173"/>
      <c r="G2" s="173"/>
      <c r="H2" s="173"/>
    </row>
    <row r="3" spans="2:8">
      <c r="C3" s="174" t="s">
        <v>121</v>
      </c>
      <c r="D3" s="173"/>
      <c r="E3" s="173"/>
      <c r="F3" s="173"/>
      <c r="G3" s="173"/>
      <c r="H3" s="173"/>
    </row>
    <row r="4" spans="2:8">
      <c r="C4" s="175" t="s">
        <v>123</v>
      </c>
      <c r="D4" s="173"/>
      <c r="E4" s="173"/>
      <c r="F4" s="173"/>
      <c r="G4" s="173"/>
      <c r="H4" s="173"/>
    </row>
    <row r="5" spans="2:8">
      <c r="C5" s="176" t="s">
        <v>122</v>
      </c>
      <c r="D5" s="176"/>
      <c r="E5" s="177"/>
      <c r="F5" s="173"/>
      <c r="G5" s="173"/>
      <c r="H5" s="173"/>
    </row>
    <row r="7" spans="2:8">
      <c r="C7" s="100" t="s">
        <v>241</v>
      </c>
    </row>
    <row r="8" spans="2:8">
      <c r="C8" s="101" t="s">
        <v>139</v>
      </c>
    </row>
    <row r="9" spans="2:8">
      <c r="B9" s="142"/>
      <c r="C9" s="143" t="s">
        <v>113</v>
      </c>
      <c r="D9" s="142"/>
      <c r="E9" s="142"/>
    </row>
    <row r="11" spans="2:8">
      <c r="C11" s="100" t="s">
        <v>242</v>
      </c>
    </row>
    <row r="12" spans="2:8">
      <c r="C12" s="101" t="s">
        <v>221</v>
      </c>
    </row>
    <row r="13" spans="2:8">
      <c r="B13" s="142"/>
      <c r="C13" s="143" t="s">
        <v>222</v>
      </c>
      <c r="D13" s="142"/>
      <c r="E13" s="142"/>
    </row>
    <row r="15" spans="2:8">
      <c r="C15" s="102" t="s">
        <v>243</v>
      </c>
    </row>
    <row r="16" spans="2:8">
      <c r="C16" s="101" t="s">
        <v>115</v>
      </c>
    </row>
    <row r="17" spans="2:5">
      <c r="B17" s="142"/>
      <c r="C17" s="144" t="s">
        <v>114</v>
      </c>
      <c r="D17" s="142"/>
      <c r="E17" s="142"/>
    </row>
    <row r="19" spans="2:5">
      <c r="C19" s="103" t="s">
        <v>244</v>
      </c>
    </row>
    <row r="20" spans="2:5">
      <c r="C20" s="101" t="s">
        <v>116</v>
      </c>
    </row>
    <row r="21" spans="2:5">
      <c r="B21" s="142"/>
      <c r="C21" s="143" t="s">
        <v>138</v>
      </c>
      <c r="D21" s="142"/>
      <c r="E21" s="142"/>
    </row>
    <row r="23" spans="2:5">
      <c r="C23" s="103" t="s">
        <v>245</v>
      </c>
    </row>
    <row r="24" spans="2:5">
      <c r="C24" s="101" t="s">
        <v>223</v>
      </c>
    </row>
    <row r="25" spans="2:5">
      <c r="C25" s="159" t="s">
        <v>224</v>
      </c>
      <c r="D25" s="142"/>
      <c r="E25" s="142"/>
    </row>
    <row r="26" spans="2:5">
      <c r="B26" s="142"/>
    </row>
    <row r="27" spans="2:5">
      <c r="C27" s="100" t="s">
        <v>140</v>
      </c>
    </row>
    <row r="28" spans="2:5">
      <c r="C28" s="101" t="s">
        <v>118</v>
      </c>
    </row>
    <row r="29" spans="2:5">
      <c r="C29" s="143" t="s">
        <v>117</v>
      </c>
      <c r="D29" s="142"/>
      <c r="E29" s="142"/>
    </row>
    <row r="46" spans="3:3">
      <c r="C46" s="157" t="s">
        <v>212</v>
      </c>
    </row>
  </sheetData>
  <sheetProtection algorithmName="SHA-512" hashValue="d6CDooMUsQpjsPImolSkzCp//Zg2gdqt8Ezpftz2IpFYno6YmHYRBFABZzzakK2rFk1nFdpw/aSu2p+P943D8Q==" saltValue="WQCm2kv7eDTYt2qEQh95sw==" spinCount="100000" sheet="1" selectLockedCells="1"/>
  <hyperlinks>
    <hyperlink ref="C9" r:id="rId1" display="mailto:tippesd@dshs.wa.gov" xr:uid="{00000000-0004-0000-0500-000000000000}"/>
    <hyperlink ref="C17" r:id="rId2" display="mailto:christine.cricchio@dshs.wa.gov" xr:uid="{00000000-0004-0000-0500-000001000000}"/>
    <hyperlink ref="C21" r:id="rId3" xr:uid="{00000000-0004-0000-0500-000002000000}"/>
    <hyperlink ref="C29" r:id="rId4" display="mailto:howarwj@dshs.wa.gov" xr:uid="{00000000-0004-0000-0500-000003000000}"/>
    <hyperlink ref="C5" r:id="rId5" display="mailto:trobas@dshs.wa.gov" xr:uid="{00000000-0004-0000-0500-000004000000}"/>
    <hyperlink ref="C13" r:id="rId6" xr:uid="{2BA3A588-B913-494D-B60E-0D5DABC69B33}"/>
    <hyperlink ref="C25" r:id="rId7" display="mailto:Emily.Prather@dshs.wa.gov" xr:uid="{A2261623-3285-4A97-A4CE-FB2880157702}"/>
  </hyperlinks>
  <pageMargins left="0.7" right="0.7" top="0.75" bottom="0.75" header="0.3" footer="0.3"/>
  <pageSetup orientation="portrait"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58CB-96DF-4623-9808-6F48E7C8D675}">
  <dimension ref="B4:C13"/>
  <sheetViews>
    <sheetView showGridLines="0" showRowColHeaders="0" workbookViewId="0">
      <selection activeCell="C3" sqref="C3"/>
    </sheetView>
  </sheetViews>
  <sheetFormatPr defaultRowHeight="14.6"/>
  <cols>
    <col min="3" max="3" width="52.4609375" bestFit="1" customWidth="1"/>
  </cols>
  <sheetData>
    <row r="4" spans="2:3">
      <c r="B4" s="161" t="s">
        <v>213</v>
      </c>
      <c r="C4" s="160" t="s">
        <v>217</v>
      </c>
    </row>
    <row r="5" spans="2:3">
      <c r="B5" s="162">
        <v>43586</v>
      </c>
      <c r="C5" t="s">
        <v>214</v>
      </c>
    </row>
    <row r="6" spans="2:3">
      <c r="B6" s="162">
        <v>43862</v>
      </c>
      <c r="C6" t="s">
        <v>215</v>
      </c>
    </row>
    <row r="7" spans="2:3">
      <c r="B7" s="162">
        <v>44136</v>
      </c>
      <c r="C7" t="s">
        <v>216</v>
      </c>
    </row>
    <row r="8" spans="2:3">
      <c r="B8" s="162">
        <v>44593</v>
      </c>
      <c r="C8" t="s">
        <v>234</v>
      </c>
    </row>
    <row r="9" spans="2:3">
      <c r="B9" s="156"/>
      <c r="C9" t="s">
        <v>235</v>
      </c>
    </row>
    <row r="10" spans="2:3">
      <c r="B10" s="156"/>
      <c r="C10" t="s">
        <v>236</v>
      </c>
    </row>
    <row r="11" spans="2:3">
      <c r="C11" t="s">
        <v>247</v>
      </c>
    </row>
    <row r="12" spans="2:3">
      <c r="C12" t="s">
        <v>233</v>
      </c>
    </row>
    <row r="13" spans="2:3">
      <c r="C13" t="s">
        <v>248</v>
      </c>
    </row>
  </sheetData>
  <sheetProtection algorithmName="SHA-512" hashValue="rUf6+kYyCf0y97UImSNsSUuSy7DeISXMvezySi9D9w8MhY0LEDj9OlynrsbSYUfWwi+ZNprswpbZVkZXXR5SaQ==" saltValue="QXvb0Aw+Xn2QHFcRGV3s4g=="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M25"/>
  <sheetViews>
    <sheetView topLeftCell="D1" zoomScale="50" zoomScaleNormal="50" workbookViewId="0">
      <selection activeCell="N5" sqref="N5"/>
    </sheetView>
  </sheetViews>
  <sheetFormatPr defaultRowHeight="14.6"/>
  <cols>
    <col min="1" max="1" width="19" customWidth="1"/>
    <col min="2" max="2" width="16.61328125" customWidth="1"/>
    <col min="3" max="3" width="36.3828125" customWidth="1"/>
    <col min="4" max="4" width="26.53515625" customWidth="1"/>
    <col min="5" max="5" width="30.84375" customWidth="1"/>
    <col min="6" max="6" width="21.921875" customWidth="1"/>
    <col min="7" max="7" width="28.07421875" style="21" bestFit="1" customWidth="1"/>
    <col min="8" max="8" width="21.4609375" style="106" customWidth="1"/>
    <col min="9" max="9" width="48" style="1" customWidth="1"/>
    <col min="10" max="10" width="13.61328125" customWidth="1"/>
    <col min="11" max="11" width="25.921875" customWidth="1"/>
    <col min="12" max="12" width="20.61328125" bestFit="1" customWidth="1"/>
    <col min="13" max="13" width="27.53515625" customWidth="1"/>
    <col min="14" max="14" width="24.15234375" customWidth="1"/>
  </cols>
  <sheetData>
    <row r="1" spans="1:13" ht="29.15">
      <c r="A1" s="29" t="s">
        <v>3</v>
      </c>
      <c r="B1" s="29" t="s">
        <v>73</v>
      </c>
      <c r="C1" s="29" t="s">
        <v>20</v>
      </c>
      <c r="D1" s="30" t="s">
        <v>21</v>
      </c>
      <c r="E1" s="30" t="s">
        <v>22</v>
      </c>
      <c r="F1" s="30" t="s">
        <v>44</v>
      </c>
      <c r="G1" s="58" t="s">
        <v>72</v>
      </c>
      <c r="H1" s="107" t="s">
        <v>99</v>
      </c>
      <c r="I1" s="85" t="s">
        <v>100</v>
      </c>
      <c r="J1" s="85" t="s">
        <v>108</v>
      </c>
      <c r="K1" s="135" t="s">
        <v>130</v>
      </c>
      <c r="L1" s="135" t="s">
        <v>131</v>
      </c>
      <c r="M1" s="85" t="s">
        <v>225</v>
      </c>
    </row>
    <row r="2" spans="1:13" ht="29.15">
      <c r="A2" s="31" t="s">
        <v>5</v>
      </c>
      <c r="B2" s="31" t="s">
        <v>4</v>
      </c>
      <c r="C2" s="31" t="s">
        <v>237</v>
      </c>
      <c r="D2" s="62" t="s">
        <v>85</v>
      </c>
      <c r="E2" s="62" t="s">
        <v>86</v>
      </c>
      <c r="F2" s="104" t="s">
        <v>189</v>
      </c>
      <c r="G2" s="32" t="s">
        <v>203</v>
      </c>
      <c r="H2" s="31" t="s">
        <v>1</v>
      </c>
      <c r="I2" s="31" t="s">
        <v>105</v>
      </c>
      <c r="J2" s="31" t="s">
        <v>109</v>
      </c>
      <c r="K2" s="31" t="s">
        <v>132</v>
      </c>
      <c r="L2" s="32" t="s">
        <v>155</v>
      </c>
      <c r="M2" s="134" t="s">
        <v>253</v>
      </c>
    </row>
    <row r="3" spans="1:13" ht="29.15">
      <c r="A3" s="31" t="s">
        <v>6</v>
      </c>
      <c r="B3" s="31" t="s">
        <v>5</v>
      </c>
      <c r="C3" s="31" t="s">
        <v>210</v>
      </c>
      <c r="D3" s="31" t="s">
        <v>132</v>
      </c>
      <c r="E3" s="32">
        <v>2021</v>
      </c>
      <c r="F3" s="31" t="s">
        <v>190</v>
      </c>
      <c r="G3" s="31" t="s">
        <v>204</v>
      </c>
      <c r="H3" s="31" t="s">
        <v>0</v>
      </c>
      <c r="I3" s="31" t="s">
        <v>106</v>
      </c>
      <c r="J3" s="31" t="s">
        <v>110</v>
      </c>
      <c r="K3" s="31" t="s">
        <v>133</v>
      </c>
      <c r="L3" s="32" t="s">
        <v>156</v>
      </c>
      <c r="M3" s="134" t="s">
        <v>226</v>
      </c>
    </row>
    <row r="4" spans="1:13" ht="43.75">
      <c r="A4" s="31" t="s">
        <v>10</v>
      </c>
      <c r="B4" s="31" t="s">
        <v>6</v>
      </c>
      <c r="C4" s="31" t="s">
        <v>23</v>
      </c>
      <c r="D4" s="31" t="s">
        <v>133</v>
      </c>
      <c r="E4" s="32">
        <v>2022</v>
      </c>
      <c r="F4" s="104" t="s">
        <v>191</v>
      </c>
      <c r="G4" s="59"/>
      <c r="H4" s="31" t="s">
        <v>45</v>
      </c>
      <c r="I4" s="31" t="s">
        <v>148</v>
      </c>
      <c r="J4" s="31" t="s">
        <v>111</v>
      </c>
      <c r="K4" s="31" t="s">
        <v>134</v>
      </c>
      <c r="L4" s="32" t="s">
        <v>157</v>
      </c>
      <c r="M4" s="134" t="s">
        <v>227</v>
      </c>
    </row>
    <row r="5" spans="1:13" ht="43.75">
      <c r="A5" s="31" t="s">
        <v>7</v>
      </c>
      <c r="B5" s="32" t="s">
        <v>209</v>
      </c>
      <c r="C5" s="31" t="s">
        <v>24</v>
      </c>
      <c r="D5" s="31" t="s">
        <v>134</v>
      </c>
      <c r="E5" s="32">
        <v>2023</v>
      </c>
      <c r="F5" s="104" t="s">
        <v>192</v>
      </c>
      <c r="G5" s="109"/>
      <c r="H5" s="31" t="s">
        <v>95</v>
      </c>
      <c r="I5" s="31" t="s">
        <v>141</v>
      </c>
      <c r="J5" s="31" t="s">
        <v>119</v>
      </c>
      <c r="K5" s="31" t="s">
        <v>135</v>
      </c>
      <c r="L5" s="32" t="s">
        <v>158</v>
      </c>
      <c r="M5" s="134" t="s">
        <v>228</v>
      </c>
    </row>
    <row r="6" spans="1:13" ht="102">
      <c r="A6" s="31" t="s">
        <v>8</v>
      </c>
      <c r="B6" s="31" t="s">
        <v>10</v>
      </c>
      <c r="C6" s="31" t="s">
        <v>218</v>
      </c>
      <c r="D6" s="31" t="s">
        <v>135</v>
      </c>
      <c r="E6" s="32">
        <v>2024</v>
      </c>
      <c r="F6" s="104" t="s">
        <v>193</v>
      </c>
      <c r="G6" s="59"/>
      <c r="H6" s="31" t="s">
        <v>125</v>
      </c>
      <c r="I6" s="31" t="s">
        <v>142</v>
      </c>
      <c r="J6" s="105"/>
      <c r="K6" s="31"/>
      <c r="L6" s="134"/>
      <c r="M6" s="134"/>
    </row>
    <row r="7" spans="1:13" ht="29.15">
      <c r="A7" s="31" t="s">
        <v>161</v>
      </c>
      <c r="B7" s="31" t="s">
        <v>7</v>
      </c>
      <c r="C7" s="31" t="s">
        <v>219</v>
      </c>
      <c r="D7" s="104" t="s">
        <v>27</v>
      </c>
      <c r="E7" s="105">
        <v>2025</v>
      </c>
      <c r="F7" s="104" t="s">
        <v>194</v>
      </c>
      <c r="G7" s="59"/>
      <c r="H7" s="31" t="s">
        <v>74</v>
      </c>
      <c r="I7" s="31" t="s">
        <v>160</v>
      </c>
      <c r="J7" s="105"/>
      <c r="K7" s="31"/>
      <c r="L7" s="134"/>
      <c r="M7" s="134"/>
    </row>
    <row r="8" spans="1:13" ht="29.15">
      <c r="A8" s="31" t="s">
        <v>12</v>
      </c>
      <c r="B8" s="31" t="s">
        <v>8</v>
      </c>
      <c r="C8" s="31" t="s">
        <v>25</v>
      </c>
      <c r="D8" s="104" t="s">
        <v>28</v>
      </c>
      <c r="E8" s="105">
        <v>2026</v>
      </c>
      <c r="F8" s="104" t="s">
        <v>195</v>
      </c>
      <c r="G8" s="59"/>
      <c r="H8" s="31" t="s">
        <v>67</v>
      </c>
      <c r="I8" s="31" t="s">
        <v>103</v>
      </c>
      <c r="J8" s="32"/>
      <c r="K8" s="31"/>
      <c r="L8" s="134"/>
      <c r="M8" s="134"/>
    </row>
    <row r="9" spans="1:13" ht="43.75">
      <c r="A9" s="31" t="s">
        <v>16</v>
      </c>
      <c r="B9" s="31" t="s">
        <v>9</v>
      </c>
      <c r="C9" s="31" t="s">
        <v>26</v>
      </c>
      <c r="D9" s="104" t="s">
        <v>29</v>
      </c>
      <c r="E9" s="105">
        <v>2027</v>
      </c>
      <c r="F9" s="104" t="s">
        <v>196</v>
      </c>
      <c r="G9" s="59"/>
      <c r="H9" s="31" t="s">
        <v>76</v>
      </c>
      <c r="I9" s="31" t="s">
        <v>162</v>
      </c>
      <c r="J9" s="32"/>
      <c r="K9" s="31"/>
      <c r="L9" s="134"/>
      <c r="M9" s="134"/>
    </row>
    <row r="10" spans="1:13" ht="43.75">
      <c r="A10" s="31" t="s">
        <v>11</v>
      </c>
      <c r="B10" s="31" t="s">
        <v>238</v>
      </c>
      <c r="C10" s="31" t="s">
        <v>211</v>
      </c>
      <c r="D10" s="104" t="s">
        <v>30</v>
      </c>
      <c r="E10" s="105">
        <v>2028</v>
      </c>
      <c r="F10" s="104" t="s">
        <v>197</v>
      </c>
      <c r="G10" s="59"/>
      <c r="H10" s="31" t="s">
        <v>75</v>
      </c>
      <c r="I10" s="31" t="s">
        <v>167</v>
      </c>
      <c r="J10" s="31"/>
      <c r="K10" s="32"/>
      <c r="L10" s="134"/>
      <c r="M10" s="134"/>
    </row>
    <row r="11" spans="1:13" ht="29.15">
      <c r="A11" s="31" t="s">
        <v>124</v>
      </c>
      <c r="B11" s="171" t="s">
        <v>13</v>
      </c>
      <c r="C11" s="31" t="s">
        <v>220</v>
      </c>
      <c r="D11" s="105"/>
      <c r="E11" s="105"/>
      <c r="F11" s="104" t="s">
        <v>198</v>
      </c>
      <c r="G11" s="59"/>
      <c r="H11" s="84" t="s">
        <v>159</v>
      </c>
      <c r="I11" s="84" t="s">
        <v>104</v>
      </c>
      <c r="J11" s="32"/>
      <c r="K11" s="32"/>
      <c r="L11" s="134"/>
      <c r="M11" s="134"/>
    </row>
    <row r="12" spans="1:13" ht="43.75">
      <c r="A12" s="32"/>
      <c r="B12" s="171" t="s">
        <v>11</v>
      </c>
      <c r="C12" s="31" t="s">
        <v>31</v>
      </c>
      <c r="D12" s="105"/>
      <c r="E12" s="105"/>
      <c r="F12" s="104" t="s">
        <v>199</v>
      </c>
      <c r="G12" s="109"/>
      <c r="H12" s="31" t="s">
        <v>77</v>
      </c>
      <c r="I12" s="31" t="s">
        <v>152</v>
      </c>
      <c r="J12" s="105"/>
      <c r="K12" s="32"/>
      <c r="L12" s="134"/>
      <c r="M12" s="134"/>
    </row>
    <row r="13" spans="1:13" ht="29.15">
      <c r="A13" s="32"/>
      <c r="B13" s="171" t="s">
        <v>14</v>
      </c>
      <c r="C13" s="31" t="s">
        <v>32</v>
      </c>
      <c r="D13" s="32"/>
      <c r="E13" s="32"/>
      <c r="F13" s="31" t="s">
        <v>124</v>
      </c>
      <c r="G13" s="59"/>
      <c r="H13" s="31" t="s">
        <v>58</v>
      </c>
      <c r="I13" s="31" t="s">
        <v>143</v>
      </c>
      <c r="J13" s="32"/>
      <c r="K13" s="32"/>
      <c r="L13" s="134"/>
      <c r="M13" s="134"/>
    </row>
    <row r="14" spans="1:13" ht="43.75">
      <c r="A14" s="32"/>
      <c r="B14" s="171" t="s">
        <v>124</v>
      </c>
      <c r="C14" s="31" t="s">
        <v>33</v>
      </c>
      <c r="D14" s="105"/>
      <c r="E14" s="105"/>
      <c r="F14" s="104" t="s">
        <v>200</v>
      </c>
      <c r="G14" s="59"/>
      <c r="H14" s="31" t="s">
        <v>59</v>
      </c>
      <c r="I14" s="31" t="s">
        <v>144</v>
      </c>
      <c r="J14" s="105"/>
      <c r="K14" s="32"/>
      <c r="L14" s="134"/>
      <c r="M14" s="134"/>
    </row>
    <row r="15" spans="1:13" ht="43.75">
      <c r="A15" s="32"/>
      <c r="B15" s="31" t="s">
        <v>15</v>
      </c>
      <c r="C15" s="31" t="s">
        <v>34</v>
      </c>
      <c r="D15" s="32"/>
      <c r="E15" s="32"/>
      <c r="F15" s="105"/>
      <c r="G15" s="59"/>
      <c r="H15" s="31" t="s">
        <v>60</v>
      </c>
      <c r="I15" s="31" t="s">
        <v>153</v>
      </c>
      <c r="J15" s="32"/>
      <c r="K15" s="32"/>
      <c r="L15" s="134"/>
      <c r="M15" s="134"/>
    </row>
    <row r="16" spans="1:13" ht="29.15">
      <c r="A16" s="32"/>
      <c r="B16" s="32"/>
      <c r="C16" s="31" t="s">
        <v>35</v>
      </c>
      <c r="D16" s="32"/>
      <c r="E16" s="32"/>
      <c r="F16" s="105"/>
      <c r="G16" s="59"/>
      <c r="H16" s="31" t="s">
        <v>61</v>
      </c>
      <c r="I16" s="31" t="s">
        <v>145</v>
      </c>
      <c r="J16" s="32"/>
      <c r="K16" s="32"/>
      <c r="L16" s="134"/>
      <c r="M16" s="134"/>
    </row>
    <row r="17" spans="1:13" ht="43.75">
      <c r="A17" s="32"/>
      <c r="B17" s="32"/>
      <c r="C17" s="31" t="s">
        <v>36</v>
      </c>
      <c r="D17" s="32"/>
      <c r="E17" s="32"/>
      <c r="F17" s="32"/>
      <c r="G17" s="59"/>
      <c r="H17" s="108" t="s">
        <v>170</v>
      </c>
      <c r="I17" s="31" t="s">
        <v>171</v>
      </c>
      <c r="J17" s="32"/>
      <c r="K17" s="32"/>
      <c r="L17" s="134"/>
      <c r="M17" s="134"/>
    </row>
    <row r="18" spans="1:13" ht="43.75">
      <c r="A18" s="32"/>
      <c r="B18" s="32"/>
      <c r="C18" s="31" t="s">
        <v>37</v>
      </c>
      <c r="D18" s="32"/>
      <c r="E18" s="32"/>
      <c r="F18" s="32"/>
      <c r="G18" s="59"/>
      <c r="H18" s="31" t="s">
        <v>147</v>
      </c>
      <c r="I18" s="31" t="s">
        <v>154</v>
      </c>
      <c r="J18" s="32"/>
      <c r="K18" s="32"/>
      <c r="L18" s="134"/>
      <c r="M18" s="134"/>
    </row>
    <row r="19" spans="1:13" ht="43.75">
      <c r="A19" s="32"/>
      <c r="B19" s="32"/>
      <c r="C19" s="158" t="s">
        <v>38</v>
      </c>
      <c r="D19" s="32"/>
      <c r="E19" s="32"/>
      <c r="F19" s="32"/>
      <c r="G19" s="59"/>
      <c r="H19" s="108" t="s">
        <v>96</v>
      </c>
      <c r="I19" s="31" t="s">
        <v>146</v>
      </c>
      <c r="J19" s="32"/>
      <c r="K19" s="32"/>
      <c r="L19" s="134"/>
      <c r="M19" s="134"/>
    </row>
    <row r="20" spans="1:13" ht="29.15">
      <c r="A20" s="32"/>
      <c r="B20" s="32"/>
      <c r="C20" s="31" t="s">
        <v>39</v>
      </c>
      <c r="D20" s="32"/>
      <c r="E20" s="32"/>
      <c r="F20" s="32"/>
      <c r="G20" s="59"/>
      <c r="H20" s="31" t="s">
        <v>107</v>
      </c>
      <c r="I20" s="31" t="s">
        <v>168</v>
      </c>
      <c r="J20" s="32"/>
      <c r="K20" s="32"/>
      <c r="L20" s="134"/>
      <c r="M20" s="134"/>
    </row>
    <row r="21" spans="1:13">
      <c r="A21" s="32"/>
      <c r="B21" s="32"/>
      <c r="C21" s="31"/>
      <c r="D21" s="32"/>
      <c r="E21" s="32"/>
      <c r="F21" s="32"/>
      <c r="G21" s="109"/>
      <c r="H21" s="31"/>
      <c r="I21" s="155"/>
      <c r="J21" s="32"/>
      <c r="K21" s="154"/>
      <c r="L21" s="134"/>
      <c r="M21" s="134"/>
    </row>
    <row r="22" spans="1:13">
      <c r="A22" s="32"/>
      <c r="B22" s="32"/>
      <c r="C22" s="31"/>
      <c r="D22" s="32"/>
      <c r="E22" s="32"/>
      <c r="F22" s="32"/>
      <c r="G22" s="109"/>
      <c r="H22" s="31"/>
      <c r="I22" s="155"/>
      <c r="J22" s="32"/>
      <c r="K22" s="154"/>
      <c r="L22" s="134"/>
      <c r="M22" s="134"/>
    </row>
    <row r="23" spans="1:13">
      <c r="A23" s="32"/>
      <c r="B23" s="32"/>
      <c r="C23" s="31"/>
      <c r="D23" s="32"/>
      <c r="E23" s="32"/>
      <c r="F23" s="32"/>
      <c r="G23" s="109"/>
      <c r="H23" s="31"/>
      <c r="I23" s="155"/>
      <c r="J23" s="32"/>
      <c r="K23" s="154"/>
      <c r="L23" s="134"/>
      <c r="M23" s="134"/>
    </row>
    <row r="24" spans="1:13">
      <c r="A24" s="32"/>
      <c r="B24" s="32"/>
      <c r="C24" s="31"/>
      <c r="D24" s="32"/>
      <c r="E24" s="32"/>
      <c r="F24" s="32"/>
      <c r="G24" s="109"/>
      <c r="H24" s="32"/>
      <c r="I24" s="155"/>
      <c r="J24" s="32"/>
      <c r="K24" s="134"/>
      <c r="L24" s="134"/>
      <c r="M24" s="134"/>
    </row>
    <row r="25" spans="1:13">
      <c r="A25" s="32"/>
      <c r="B25" s="32"/>
      <c r="C25" s="158"/>
      <c r="D25" s="32"/>
      <c r="E25" s="32"/>
      <c r="F25" s="32"/>
      <c r="G25" s="109"/>
      <c r="H25" s="32"/>
      <c r="I25" s="155"/>
      <c r="J25" s="32"/>
      <c r="K25" s="134"/>
      <c r="L25" s="134"/>
      <c r="M25" s="134"/>
    </row>
  </sheetData>
  <phoneticPr fontId="30"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Agency</vt:lpstr>
      <vt:lpstr>Clients</vt:lpstr>
      <vt:lpstr>Staff</vt:lpstr>
      <vt:lpstr>Summary for Qtr</vt:lpstr>
      <vt:lpstr>DSHS contacts</vt:lpstr>
      <vt:lpstr>NOTES page</vt:lpstr>
      <vt:lpstr>List</vt:lpstr>
      <vt:lpstr>CY</vt:lpstr>
      <vt:lpstr>Period</vt:lpstr>
      <vt:lpstr>PriorSetting</vt:lpstr>
    </vt:vector>
  </TitlesOfParts>
  <Company>Washington State 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Trobaugh, Suemary (DSHS/ALTSA/HCS)</dc:creator>
  <cp:lastModifiedBy>Trobaugh, Suemary (DSHS/ALTSA/HCS)</cp:lastModifiedBy>
  <cp:lastPrinted>2020-02-15T00:04:20Z</cp:lastPrinted>
  <dcterms:created xsi:type="dcterms:W3CDTF">2020-02-06T20:44:57Z</dcterms:created>
  <dcterms:modified xsi:type="dcterms:W3CDTF">2022-01-20T21:15:22Z</dcterms:modified>
</cp:coreProperties>
</file>