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defaultThemeVersion="124226"/>
  <bookViews>
    <workbookView xWindow="-15" yWindow="285" windowWidth="22455" windowHeight="9180" tabRatio="753" firstSheet="1" activeTab="3"/>
  </bookViews>
  <sheets>
    <sheet name="Data" sheetId="72" state="hidden" r:id="rId1"/>
    <sheet name="Events" sheetId="23" r:id="rId2"/>
    <sheet name="AD" sheetId="43" r:id="rId3"/>
    <sheet name="Elig" sheetId="45" r:id="rId4"/>
    <sheet name="Risk" sheetId="47" r:id="rId5"/>
    <sheet name="IP Score" sheetId="48" r:id="rId6"/>
    <sheet name="Claims" sheetId="49" r:id="rId7"/>
    <sheet name="OP" sheetId="50" r:id="rId8"/>
    <sheet name="IP" sheetId="51" r:id="rId9"/>
    <sheet name="Rx" sheetId="52" r:id="rId10"/>
    <sheet name="ER" sheetId="53" r:id="rId11"/>
    <sheet name="AOD" sheetId="54" r:id="rId12"/>
    <sheet name="MH" sheetId="55" r:id="rId13"/>
    <sheet name="LTC" sheetId="56" r:id="rId14"/>
    <sheet name="Labs" sheetId="57" r:id="rId15"/>
    <sheet name="Providers" sheetId="58" r:id="rId16"/>
    <sheet name="CARE" sheetId="59" r:id="rId17"/>
    <sheet name="HRI" sheetId="61" r:id="rId18"/>
    <sheet name="ClaimsPri" sheetId="63" r:id="rId19"/>
    <sheet name="ClaimsPsy" sheetId="62" r:id="rId20"/>
    <sheet name="Privacy" sheetId="44" r:id="rId21"/>
    <sheet name="EligView" sheetId="71" r:id="rId22"/>
  </sheets>
  <calcPr calcId="145621"/>
</workbook>
</file>

<file path=xl/calcChain.xml><?xml version="1.0" encoding="utf-8"?>
<calcChain xmlns="http://schemas.openxmlformats.org/spreadsheetml/2006/main">
  <c r="G5" i="71" l="1"/>
  <c r="G5" i="45"/>
  <c r="D147" i="72" l="1"/>
  <c r="F147" i="72" s="1"/>
  <c r="D146" i="72"/>
  <c r="F146" i="72" s="1"/>
  <c r="D145" i="72"/>
  <c r="F145" i="72" s="1"/>
  <c r="D144" i="72"/>
  <c r="F144" i="72" s="1"/>
  <c r="D143" i="72"/>
  <c r="F143" i="72" s="1"/>
  <c r="D142" i="72"/>
  <c r="F142" i="72" s="1"/>
  <c r="D141" i="72"/>
  <c r="F141" i="72" s="1"/>
  <c r="D140" i="72"/>
  <c r="F140" i="72" s="1"/>
  <c r="D139" i="72"/>
  <c r="F139" i="72" s="1"/>
  <c r="D138" i="72"/>
  <c r="F138" i="72" s="1"/>
  <c r="D137" i="72"/>
  <c r="F137" i="72" s="1"/>
  <c r="D136" i="72"/>
  <c r="F136" i="72" s="1"/>
  <c r="D135" i="72"/>
  <c r="F135" i="72" s="1"/>
  <c r="D134" i="72"/>
  <c r="F134" i="72" s="1"/>
  <c r="D133" i="72"/>
  <c r="F133" i="72" s="1"/>
  <c r="D132" i="72"/>
  <c r="F132" i="72" s="1"/>
  <c r="D131" i="72"/>
  <c r="F131" i="72" s="1"/>
  <c r="D130" i="72"/>
  <c r="F130" i="72" s="1"/>
  <c r="D129" i="72"/>
  <c r="F129" i="72" s="1"/>
  <c r="D128" i="72"/>
  <c r="F128" i="72" s="1"/>
  <c r="D127" i="72"/>
  <c r="F127" i="72" s="1"/>
  <c r="D126" i="72"/>
  <c r="F126" i="72" s="1"/>
  <c r="D125" i="72"/>
  <c r="F125" i="72" s="1"/>
  <c r="D124" i="72"/>
  <c r="F124" i="72" s="1"/>
  <c r="D123" i="72"/>
  <c r="F123" i="72" s="1"/>
  <c r="D122" i="72"/>
  <c r="F122" i="72" s="1"/>
  <c r="D121" i="72"/>
  <c r="F121" i="72" s="1"/>
  <c r="D120" i="72"/>
  <c r="F120" i="72" s="1"/>
  <c r="D119" i="72"/>
  <c r="F119" i="72" s="1"/>
  <c r="T118" i="72"/>
  <c r="V118" i="72" s="1"/>
  <c r="D118" i="72"/>
  <c r="F118" i="72" s="1"/>
  <c r="T117" i="72"/>
  <c r="V117" i="72" s="1"/>
  <c r="T116" i="72"/>
  <c r="V116" i="72" s="1"/>
  <c r="D116" i="72"/>
  <c r="F116" i="72" s="1"/>
  <c r="T115" i="72"/>
  <c r="V115" i="72" s="1"/>
  <c r="L115" i="72"/>
  <c r="N115" i="72" s="1"/>
  <c r="D115" i="72"/>
  <c r="F115" i="72" s="1"/>
  <c r="T114" i="72"/>
  <c r="V114" i="72" s="1"/>
  <c r="L114" i="72"/>
  <c r="N114" i="72" s="1"/>
  <c r="D114" i="72"/>
  <c r="F114" i="72" s="1"/>
  <c r="T113" i="72"/>
  <c r="V113" i="72" s="1"/>
  <c r="L113" i="72"/>
  <c r="N113" i="72" s="1"/>
  <c r="D113" i="72"/>
  <c r="F113" i="72" s="1"/>
  <c r="T112" i="72"/>
  <c r="V112" i="72" s="1"/>
  <c r="L112" i="72"/>
  <c r="N112" i="72" s="1"/>
  <c r="D112" i="72"/>
  <c r="F112" i="72" s="1"/>
  <c r="T111" i="72"/>
  <c r="V111" i="72" s="1"/>
  <c r="D111" i="72"/>
  <c r="F111" i="72" s="1"/>
  <c r="T110" i="72"/>
  <c r="V110" i="72" s="1"/>
  <c r="L110" i="72"/>
  <c r="N110" i="72" s="1"/>
  <c r="D110" i="72"/>
  <c r="F110" i="72" s="1"/>
  <c r="T109" i="72"/>
  <c r="V109" i="72" s="1"/>
  <c r="L109" i="72"/>
  <c r="N109" i="72" s="1"/>
  <c r="D109" i="72"/>
  <c r="F109" i="72" s="1"/>
  <c r="L108" i="72"/>
  <c r="N108" i="72" s="1"/>
  <c r="D108" i="72"/>
  <c r="F108" i="72" s="1"/>
  <c r="L107" i="72"/>
  <c r="N107" i="72" s="1"/>
  <c r="D107" i="72"/>
  <c r="F107" i="72" s="1"/>
  <c r="L106" i="72"/>
  <c r="N106" i="72" s="1"/>
  <c r="D106" i="72"/>
  <c r="F106" i="72" s="1"/>
  <c r="L105" i="72"/>
  <c r="N105" i="72" s="1"/>
  <c r="D105" i="72"/>
  <c r="F105" i="72" s="1"/>
  <c r="L104" i="72"/>
  <c r="N104" i="72" s="1"/>
  <c r="D104" i="72"/>
  <c r="F104" i="72" s="1"/>
  <c r="L103" i="72"/>
  <c r="N103" i="72" s="1"/>
  <c r="D103" i="72"/>
  <c r="F103" i="72" s="1"/>
  <c r="L102" i="72"/>
  <c r="N102" i="72" s="1"/>
  <c r="D102" i="72"/>
  <c r="F102" i="72" s="1"/>
  <c r="L101" i="72"/>
  <c r="N101" i="72" s="1"/>
  <c r="D101" i="72"/>
  <c r="F101" i="72" s="1"/>
  <c r="L100" i="72"/>
  <c r="N100" i="72" s="1"/>
  <c r="L99" i="72"/>
  <c r="N99" i="72" s="1"/>
  <c r="L98" i="72"/>
  <c r="N98" i="72" s="1"/>
  <c r="L97" i="72"/>
  <c r="N97" i="72" s="1"/>
  <c r="L96" i="72"/>
  <c r="N96" i="72" s="1"/>
  <c r="L95" i="72"/>
  <c r="N95" i="72" s="1"/>
  <c r="L94" i="72"/>
  <c r="N94" i="72" s="1"/>
  <c r="L93" i="72"/>
  <c r="N93" i="72" s="1"/>
  <c r="L92" i="72"/>
  <c r="N92" i="72" s="1"/>
  <c r="D92" i="72"/>
  <c r="G92" i="72" s="1"/>
  <c r="C47" i="49" s="1"/>
  <c r="L91" i="72"/>
  <c r="N91" i="72" s="1"/>
  <c r="D91" i="72"/>
  <c r="F91" i="72" s="1"/>
  <c r="B46" i="49" s="1"/>
  <c r="L90" i="72"/>
  <c r="N90" i="72" s="1"/>
  <c r="D90" i="72"/>
  <c r="G90" i="72" s="1"/>
  <c r="C45" i="49" s="1"/>
  <c r="L89" i="72"/>
  <c r="N89" i="72" s="1"/>
  <c r="D89" i="72"/>
  <c r="F89" i="72" s="1"/>
  <c r="B44" i="49" s="1"/>
  <c r="T88" i="72"/>
  <c r="V88" i="72" s="1"/>
  <c r="L88" i="72"/>
  <c r="N88" i="72" s="1"/>
  <c r="D88" i="72"/>
  <c r="G88" i="72" s="1"/>
  <c r="C43" i="49" s="1"/>
  <c r="L87" i="72"/>
  <c r="N87" i="72" s="1"/>
  <c r="D87" i="72"/>
  <c r="F87" i="72" s="1"/>
  <c r="B42" i="49" s="1"/>
  <c r="L86" i="72"/>
  <c r="N86" i="72" s="1"/>
  <c r="D86" i="72"/>
  <c r="G86" i="72" s="1"/>
  <c r="C41" i="49" s="1"/>
  <c r="L85" i="72"/>
  <c r="N85" i="72" s="1"/>
  <c r="D85" i="72"/>
  <c r="F85" i="72" s="1"/>
  <c r="B40" i="49" s="1"/>
  <c r="L84" i="72"/>
  <c r="N84" i="72" s="1"/>
  <c r="D84" i="72"/>
  <c r="G84" i="72" s="1"/>
  <c r="C39" i="49" s="1"/>
  <c r="L83" i="72"/>
  <c r="N83" i="72" s="1"/>
  <c r="D83" i="72"/>
  <c r="F83" i="72" s="1"/>
  <c r="B38" i="49" s="1"/>
  <c r="D82" i="72"/>
  <c r="G82" i="72" s="1"/>
  <c r="C37" i="49" s="1"/>
  <c r="D81" i="72"/>
  <c r="F81" i="72" s="1"/>
  <c r="B36" i="49" s="1"/>
  <c r="D80" i="72"/>
  <c r="G80" i="72" s="1"/>
  <c r="C35" i="49" s="1"/>
  <c r="D79" i="72"/>
  <c r="F79" i="72" s="1"/>
  <c r="B34" i="49" s="1"/>
  <c r="D78" i="72"/>
  <c r="G78" i="72" s="1"/>
  <c r="C33" i="49" s="1"/>
  <c r="D77" i="72"/>
  <c r="F77" i="72" s="1"/>
  <c r="B32" i="49" s="1"/>
  <c r="T76" i="72"/>
  <c r="V76" i="72" s="1"/>
  <c r="H55" i="58" s="1"/>
  <c r="D76" i="72"/>
  <c r="G76" i="72" s="1"/>
  <c r="C31" i="49" s="1"/>
  <c r="T75" i="72"/>
  <c r="V75" i="72" s="1"/>
  <c r="H54" i="58" s="1"/>
  <c r="D75" i="72"/>
  <c r="F75" i="72" s="1"/>
  <c r="B30" i="49" s="1"/>
  <c r="T74" i="72"/>
  <c r="V74" i="72" s="1"/>
  <c r="H53" i="58" s="1"/>
  <c r="D74" i="72"/>
  <c r="G74" i="72" s="1"/>
  <c r="C29" i="49" s="1"/>
  <c r="T73" i="72"/>
  <c r="V73" i="72" s="1"/>
  <c r="H52" i="58" s="1"/>
  <c r="D73" i="72"/>
  <c r="F73" i="72" s="1"/>
  <c r="B28" i="49" s="1"/>
  <c r="T72" i="72"/>
  <c r="V72" i="72" s="1"/>
  <c r="H51" i="58" s="1"/>
  <c r="D72" i="72"/>
  <c r="G72" i="72" s="1"/>
  <c r="C27" i="49" s="1"/>
  <c r="T71" i="72"/>
  <c r="V71" i="72" s="1"/>
  <c r="H50" i="58" s="1"/>
  <c r="D71" i="72"/>
  <c r="F71" i="72" s="1"/>
  <c r="B26" i="49" s="1"/>
  <c r="T70" i="72"/>
  <c r="V70" i="72" s="1"/>
  <c r="H49" i="58" s="1"/>
  <c r="D70" i="72"/>
  <c r="G70" i="72" s="1"/>
  <c r="C25" i="49" s="1"/>
  <c r="T69" i="72"/>
  <c r="V69" i="72" s="1"/>
  <c r="H48" i="58" s="1"/>
  <c r="D69" i="72"/>
  <c r="F69" i="72" s="1"/>
  <c r="B24" i="49" s="1"/>
  <c r="T68" i="72"/>
  <c r="V68" i="72" s="1"/>
  <c r="H47" i="58" s="1"/>
  <c r="D68" i="72"/>
  <c r="G68" i="72" s="1"/>
  <c r="C23" i="49" s="1"/>
  <c r="T67" i="72"/>
  <c r="V67" i="72" s="1"/>
  <c r="H46" i="58" s="1"/>
  <c r="D67" i="72"/>
  <c r="F67" i="72" s="1"/>
  <c r="B22" i="49" s="1"/>
  <c r="T66" i="72"/>
  <c r="V66" i="72" s="1"/>
  <c r="H45" i="58" s="1"/>
  <c r="D66" i="72"/>
  <c r="G66" i="72" s="1"/>
  <c r="C21" i="49" s="1"/>
  <c r="T65" i="72"/>
  <c r="V65" i="72" s="1"/>
  <c r="H44" i="58" s="1"/>
  <c r="D65" i="72"/>
  <c r="F65" i="72" s="1"/>
  <c r="B20" i="49" s="1"/>
  <c r="T64" i="72"/>
  <c r="V64" i="72" s="1"/>
  <c r="H43" i="58" s="1"/>
  <c r="D64" i="72"/>
  <c r="G64" i="72" s="1"/>
  <c r="C19" i="49" s="1"/>
  <c r="T63" i="72"/>
  <c r="V63" i="72" s="1"/>
  <c r="H42" i="58" s="1"/>
  <c r="D63" i="72"/>
  <c r="F63" i="72" s="1"/>
  <c r="B18" i="49" s="1"/>
  <c r="T62" i="72"/>
  <c r="V62" i="72" s="1"/>
  <c r="H41" i="58" s="1"/>
  <c r="T61" i="72"/>
  <c r="V61" i="72" s="1"/>
  <c r="H40" i="58" s="1"/>
  <c r="T60" i="72"/>
  <c r="V60" i="72" s="1"/>
  <c r="H39" i="58" s="1"/>
  <c r="T59" i="72"/>
  <c r="V59" i="72" s="1"/>
  <c r="H38" i="58" s="1"/>
  <c r="T58" i="72"/>
  <c r="V58" i="72" s="1"/>
  <c r="H37" i="58" s="1"/>
  <c r="T57" i="72"/>
  <c r="V57" i="72" s="1"/>
  <c r="H36" i="58" s="1"/>
  <c r="T56" i="72"/>
  <c r="V56" i="72" s="1"/>
  <c r="H35" i="58" s="1"/>
  <c r="T55" i="72"/>
  <c r="V55" i="72" s="1"/>
  <c r="H34" i="58" s="1"/>
  <c r="L55" i="72"/>
  <c r="N55" i="72" s="1"/>
  <c r="B17" i="53" s="1"/>
  <c r="T54" i="72"/>
  <c r="V54" i="72" s="1"/>
  <c r="H33" i="58" s="1"/>
  <c r="T53" i="72"/>
  <c r="V53" i="72" s="1"/>
  <c r="H32" i="58" s="1"/>
  <c r="T52" i="72"/>
  <c r="V52" i="72" s="1"/>
  <c r="H31" i="58" s="1"/>
  <c r="T51" i="72"/>
  <c r="V51" i="72" s="1"/>
  <c r="H30" i="58" s="1"/>
  <c r="T50" i="72"/>
  <c r="V50" i="72" s="1"/>
  <c r="H29" i="58" s="1"/>
  <c r="L50" i="72"/>
  <c r="N50" i="72" s="1"/>
  <c r="B42" i="52" s="1"/>
  <c r="T49" i="72"/>
  <c r="V49" i="72" s="1"/>
  <c r="H28" i="58" s="1"/>
  <c r="L49" i="72"/>
  <c r="N49" i="72" s="1"/>
  <c r="B41" i="52" s="1"/>
  <c r="T48" i="72"/>
  <c r="V48" i="72" s="1"/>
  <c r="H27" i="58" s="1"/>
  <c r="L48" i="72"/>
  <c r="N48" i="72" s="1"/>
  <c r="B40" i="52" s="1"/>
  <c r="T47" i="72"/>
  <c r="V47" i="72" s="1"/>
  <c r="H26" i="58" s="1"/>
  <c r="L47" i="72"/>
  <c r="N47" i="72" s="1"/>
  <c r="B39" i="52" s="1"/>
  <c r="T46" i="72"/>
  <c r="V46" i="72" s="1"/>
  <c r="H25" i="58" s="1"/>
  <c r="L46" i="72"/>
  <c r="N46" i="72" s="1"/>
  <c r="B38" i="52" s="1"/>
  <c r="D46" i="72"/>
  <c r="F46" i="72" s="1"/>
  <c r="F24" i="48" s="1"/>
  <c r="T45" i="72"/>
  <c r="V45" i="72" s="1"/>
  <c r="H24" i="58" s="1"/>
  <c r="L45" i="72"/>
  <c r="N45" i="72" s="1"/>
  <c r="B37" i="52" s="1"/>
  <c r="D45" i="72"/>
  <c r="F45" i="72" s="1"/>
  <c r="F23" i="48" s="1"/>
  <c r="T44" i="72"/>
  <c r="V44" i="72" s="1"/>
  <c r="H23" i="58" s="1"/>
  <c r="L44" i="72"/>
  <c r="N44" i="72" s="1"/>
  <c r="B36" i="52" s="1"/>
  <c r="D44" i="72"/>
  <c r="F44" i="72" s="1"/>
  <c r="F22" i="48" s="1"/>
  <c r="T43" i="72"/>
  <c r="V43" i="72" s="1"/>
  <c r="H22" i="58" s="1"/>
  <c r="L43" i="72"/>
  <c r="N43" i="72" s="1"/>
  <c r="B35" i="52" s="1"/>
  <c r="D43" i="72"/>
  <c r="F43" i="72" s="1"/>
  <c r="F21" i="48" s="1"/>
  <c r="T42" i="72"/>
  <c r="V42" i="72" s="1"/>
  <c r="H21" i="58" s="1"/>
  <c r="L42" i="72"/>
  <c r="N42" i="72" s="1"/>
  <c r="B34" i="52" s="1"/>
  <c r="D42" i="72"/>
  <c r="F42" i="72" s="1"/>
  <c r="F20" i="48" s="1"/>
  <c r="T41" i="72"/>
  <c r="V41" i="72" s="1"/>
  <c r="H20" i="58" s="1"/>
  <c r="L41" i="72"/>
  <c r="N41" i="72" s="1"/>
  <c r="B33" i="52" s="1"/>
  <c r="D41" i="72"/>
  <c r="F41" i="72" s="1"/>
  <c r="F19" i="48" s="1"/>
  <c r="T40" i="72"/>
  <c r="V40" i="72" s="1"/>
  <c r="H19" i="58" s="1"/>
  <c r="L40" i="72"/>
  <c r="N40" i="72" s="1"/>
  <c r="B32" i="52" s="1"/>
  <c r="D40" i="72"/>
  <c r="F40" i="72" s="1"/>
  <c r="F18" i="48" s="1"/>
  <c r="T39" i="72"/>
  <c r="V39" i="72" s="1"/>
  <c r="H18" i="58" s="1"/>
  <c r="L39" i="72"/>
  <c r="N39" i="72" s="1"/>
  <c r="B31" i="52" s="1"/>
  <c r="D39" i="72"/>
  <c r="F39" i="72" s="1"/>
  <c r="F17" i="48" s="1"/>
  <c r="T38" i="72"/>
  <c r="V38" i="72" s="1"/>
  <c r="H17" i="58" s="1"/>
  <c r="L38" i="72"/>
  <c r="N38" i="72" s="1"/>
  <c r="B30" i="52" s="1"/>
  <c r="D38" i="72"/>
  <c r="F38" i="72" s="1"/>
  <c r="F16" i="48" s="1"/>
  <c r="L37" i="72"/>
  <c r="N37" i="72" s="1"/>
  <c r="B29" i="52" s="1"/>
  <c r="D37" i="72"/>
  <c r="F37" i="72" s="1"/>
  <c r="F15" i="48" s="1"/>
  <c r="L36" i="72"/>
  <c r="N36" i="72" s="1"/>
  <c r="B28" i="52" s="1"/>
  <c r="D36" i="72"/>
  <c r="F36" i="72" s="1"/>
  <c r="F14" i="48" s="1"/>
  <c r="L35" i="72"/>
  <c r="N35" i="72" s="1"/>
  <c r="B27" i="52" s="1"/>
  <c r="L34" i="72"/>
  <c r="N34" i="72" s="1"/>
  <c r="B26" i="52" s="1"/>
  <c r="T33" i="72"/>
  <c r="W33" i="72" s="1"/>
  <c r="C39" i="57" s="1"/>
  <c r="L33" i="72"/>
  <c r="N33" i="72" s="1"/>
  <c r="B25" i="52" s="1"/>
  <c r="T32" i="72"/>
  <c r="V32" i="72" s="1"/>
  <c r="B38" i="57" s="1"/>
  <c r="L32" i="72"/>
  <c r="N32" i="72" s="1"/>
  <c r="B24" i="52" s="1"/>
  <c r="T31" i="72"/>
  <c r="W31" i="72" s="1"/>
  <c r="C37" i="57" s="1"/>
  <c r="L31" i="72"/>
  <c r="N31" i="72" s="1"/>
  <c r="B23" i="52" s="1"/>
  <c r="T30" i="72"/>
  <c r="W30" i="72" s="1"/>
  <c r="C36" i="57" s="1"/>
  <c r="L30" i="72"/>
  <c r="N30" i="72" s="1"/>
  <c r="B22" i="52" s="1"/>
  <c r="T29" i="72"/>
  <c r="W29" i="72" s="1"/>
  <c r="C35" i="57" s="1"/>
  <c r="L29" i="72"/>
  <c r="N29" i="72" s="1"/>
  <c r="B21" i="52" s="1"/>
  <c r="T28" i="72"/>
  <c r="V28" i="72" s="1"/>
  <c r="B34" i="57" s="1"/>
  <c r="L28" i="72"/>
  <c r="N28" i="72" s="1"/>
  <c r="B20" i="52" s="1"/>
  <c r="T27" i="72"/>
  <c r="W27" i="72" s="1"/>
  <c r="C33" i="57" s="1"/>
  <c r="L27" i="72"/>
  <c r="N27" i="72" s="1"/>
  <c r="B19" i="52" s="1"/>
  <c r="T26" i="72"/>
  <c r="W26" i="72" s="1"/>
  <c r="C32" i="57" s="1"/>
  <c r="L26" i="72"/>
  <c r="N26" i="72" s="1"/>
  <c r="B18" i="52" s="1"/>
  <c r="T25" i="72"/>
  <c r="W25" i="72" s="1"/>
  <c r="C31" i="57" s="1"/>
  <c r="T24" i="72"/>
  <c r="W24" i="72" s="1"/>
  <c r="C30" i="57" s="1"/>
  <c r="T23" i="72"/>
  <c r="W23" i="72" s="1"/>
  <c r="C29" i="57" s="1"/>
  <c r="T22" i="72"/>
  <c r="V22" i="72" s="1"/>
  <c r="B28" i="57" s="1"/>
  <c r="T21" i="72"/>
  <c r="W21" i="72" s="1"/>
  <c r="C27" i="57" s="1"/>
  <c r="T20" i="72"/>
  <c r="W20" i="72" s="1"/>
  <c r="C26" i="57" s="1"/>
  <c r="D20" i="72"/>
  <c r="F20" i="72" s="1"/>
  <c r="K27" i="47" s="1"/>
  <c r="T19" i="72"/>
  <c r="W19" i="72" s="1"/>
  <c r="C25" i="57" s="1"/>
  <c r="D19" i="72"/>
  <c r="F19" i="72" s="1"/>
  <c r="K26" i="47" s="1"/>
  <c r="T18" i="72"/>
  <c r="V18" i="72" s="1"/>
  <c r="B24" i="57" s="1"/>
  <c r="D18" i="72"/>
  <c r="F18" i="72" s="1"/>
  <c r="K25" i="47" s="1"/>
  <c r="T17" i="72"/>
  <c r="W17" i="72" s="1"/>
  <c r="C23" i="57" s="1"/>
  <c r="D17" i="72"/>
  <c r="F17" i="72" s="1"/>
  <c r="K24" i="47" s="1"/>
  <c r="T16" i="72"/>
  <c r="W16" i="72" s="1"/>
  <c r="C22" i="57" s="1"/>
  <c r="D16" i="72"/>
  <c r="F16" i="72" s="1"/>
  <c r="K23" i="47" s="1"/>
  <c r="T15" i="72"/>
  <c r="W15" i="72" s="1"/>
  <c r="C21" i="57" s="1"/>
  <c r="D15" i="72"/>
  <c r="F15" i="72" s="1"/>
  <c r="K22" i="47" s="1"/>
  <c r="T14" i="72"/>
  <c r="V14" i="72" s="1"/>
  <c r="B20" i="57" s="1"/>
  <c r="D14" i="72"/>
  <c r="F14" i="72" s="1"/>
  <c r="K21" i="47" s="1"/>
  <c r="T13" i="72"/>
  <c r="V13" i="72" s="1"/>
  <c r="B19" i="57" s="1"/>
  <c r="D13" i="72"/>
  <c r="F13" i="72" s="1"/>
  <c r="K20" i="47" s="1"/>
  <c r="T12" i="72"/>
  <c r="W12" i="72" s="1"/>
  <c r="C18" i="57" s="1"/>
  <c r="D12" i="72"/>
  <c r="F12" i="72" s="1"/>
  <c r="K19" i="47" s="1"/>
  <c r="T11" i="72"/>
  <c r="W11" i="72" s="1"/>
  <c r="C17" i="57" s="1"/>
  <c r="L11" i="72"/>
  <c r="O11" i="72" s="1"/>
  <c r="C19" i="51" s="1"/>
  <c r="D11" i="72"/>
  <c r="F11" i="72" s="1"/>
  <c r="K18" i="47" s="1"/>
  <c r="T10" i="72"/>
  <c r="W10" i="72" s="1"/>
  <c r="C16" i="57" s="1"/>
  <c r="L10" i="72"/>
  <c r="O10" i="72" s="1"/>
  <c r="C18" i="51" s="1"/>
  <c r="D10" i="72"/>
  <c r="F10" i="72" s="1"/>
  <c r="K17" i="47" s="1"/>
  <c r="T9" i="72"/>
  <c r="W9" i="72" s="1"/>
  <c r="C15" i="57" s="1"/>
  <c r="L9" i="72"/>
  <c r="O9" i="72" s="1"/>
  <c r="C17" i="51" s="1"/>
  <c r="D9" i="72"/>
  <c r="F9" i="72" s="1"/>
  <c r="K16" i="47" s="1"/>
  <c r="F6" i="72"/>
  <c r="B8" i="71" s="1"/>
  <c r="F5" i="72"/>
  <c r="C4" i="72"/>
  <c r="D4" i="72" s="1"/>
  <c r="F4" i="72" s="1"/>
  <c r="V19" i="72" l="1"/>
  <c r="B25" i="57" s="1"/>
  <c r="V21" i="72"/>
  <c r="B27" i="57" s="1"/>
  <c r="G4" i="45"/>
  <c r="G4" i="71"/>
  <c r="B17" i="63"/>
  <c r="C17" i="63"/>
  <c r="B19" i="63"/>
  <c r="C19" i="63"/>
  <c r="B21" i="63"/>
  <c r="C21" i="63"/>
  <c r="B23" i="63"/>
  <c r="C23" i="63"/>
  <c r="B26" i="63"/>
  <c r="C26" i="63"/>
  <c r="B29" i="63"/>
  <c r="C29" i="63"/>
  <c r="B19" i="62"/>
  <c r="C19" i="62"/>
  <c r="C22" i="50"/>
  <c r="B22" i="50"/>
  <c r="C26" i="50"/>
  <c r="B26" i="50"/>
  <c r="C30" i="50"/>
  <c r="B30" i="50"/>
  <c r="C34" i="50"/>
  <c r="B34" i="50"/>
  <c r="C38" i="50"/>
  <c r="B38" i="50"/>
  <c r="C42" i="50"/>
  <c r="B42" i="50"/>
  <c r="C46" i="50"/>
  <c r="B46" i="50"/>
  <c r="B25" i="63"/>
  <c r="C25" i="63"/>
  <c r="B28" i="63"/>
  <c r="C28" i="63"/>
  <c r="B18" i="62"/>
  <c r="C18" i="62"/>
  <c r="C20" i="50"/>
  <c r="B20" i="50"/>
  <c r="C23" i="50"/>
  <c r="B23" i="50"/>
  <c r="C27" i="50"/>
  <c r="B27" i="50"/>
  <c r="C31" i="50"/>
  <c r="B31" i="50"/>
  <c r="C35" i="50"/>
  <c r="B35" i="50"/>
  <c r="C39" i="50"/>
  <c r="B39" i="50"/>
  <c r="C43" i="50"/>
  <c r="B43" i="50"/>
  <c r="C47" i="50"/>
  <c r="B47" i="50"/>
  <c r="B16" i="63"/>
  <c r="C16" i="63"/>
  <c r="B18" i="63"/>
  <c r="C18" i="63"/>
  <c r="B20" i="63"/>
  <c r="C20" i="63"/>
  <c r="B22" i="63"/>
  <c r="C22" i="63"/>
  <c r="B24" i="63"/>
  <c r="C24" i="63"/>
  <c r="B27" i="63"/>
  <c r="C27" i="63"/>
  <c r="B17" i="62"/>
  <c r="C17" i="62"/>
  <c r="B31" i="63"/>
  <c r="C31" i="63"/>
  <c r="C24" i="50"/>
  <c r="B24" i="50"/>
  <c r="C28" i="50"/>
  <c r="B28" i="50"/>
  <c r="C32" i="50"/>
  <c r="B32" i="50"/>
  <c r="C36" i="50"/>
  <c r="B36" i="50"/>
  <c r="C40" i="50"/>
  <c r="B40" i="50"/>
  <c r="C44" i="50"/>
  <c r="B44" i="50"/>
  <c r="C48" i="50"/>
  <c r="B48" i="50"/>
  <c r="B16" i="62"/>
  <c r="C16" i="62"/>
  <c r="B30" i="63"/>
  <c r="C30" i="63"/>
  <c r="C21" i="50"/>
  <c r="B21" i="50"/>
  <c r="C25" i="50"/>
  <c r="B25" i="50"/>
  <c r="C29" i="50"/>
  <c r="B29" i="50"/>
  <c r="C33" i="50"/>
  <c r="B33" i="50"/>
  <c r="C37" i="50"/>
  <c r="B37" i="50"/>
  <c r="C41" i="50"/>
  <c r="B41" i="50"/>
  <c r="C45" i="50"/>
  <c r="B45" i="50"/>
  <c r="C49" i="50"/>
  <c r="B49" i="50"/>
  <c r="W18" i="72"/>
  <c r="C24" i="57" s="1"/>
  <c r="F74" i="72"/>
  <c r="B29" i="49" s="1"/>
  <c r="V23" i="72"/>
  <c r="B29" i="57" s="1"/>
  <c r="F64" i="72"/>
  <c r="B19" i="49" s="1"/>
  <c r="G67" i="72"/>
  <c r="C22" i="49" s="1"/>
  <c r="B8" i="45"/>
  <c r="V9" i="72"/>
  <c r="B15" i="57" s="1"/>
  <c r="V10" i="72"/>
  <c r="B16" i="57" s="1"/>
  <c r="V11" i="72"/>
  <c r="B17" i="57" s="1"/>
  <c r="G85" i="72"/>
  <c r="C40" i="49" s="1"/>
  <c r="F92" i="72"/>
  <c r="B47" i="49" s="1"/>
  <c r="W13" i="72"/>
  <c r="C19" i="57" s="1"/>
  <c r="W22" i="72"/>
  <c r="C28" i="57" s="1"/>
  <c r="W14" i="72"/>
  <c r="C20" i="57" s="1"/>
  <c r="V15" i="72"/>
  <c r="B21" i="57" s="1"/>
  <c r="V25" i="72"/>
  <c r="B31" i="57" s="1"/>
  <c r="V31" i="72"/>
  <c r="B37" i="57" s="1"/>
  <c r="F68" i="72"/>
  <c r="B23" i="49" s="1"/>
  <c r="F82" i="72"/>
  <c r="B37" i="49" s="1"/>
  <c r="G91" i="72"/>
  <c r="C46" i="49" s="1"/>
  <c r="V17" i="72"/>
  <c r="B23" i="57" s="1"/>
  <c r="V27" i="72"/>
  <c r="B33" i="57" s="1"/>
  <c r="V33" i="72"/>
  <c r="B39" i="57" s="1"/>
  <c r="G63" i="72"/>
  <c r="C18" i="49" s="1"/>
  <c r="F86" i="72"/>
  <c r="B41" i="49" s="1"/>
  <c r="W28" i="72"/>
  <c r="C34" i="57" s="1"/>
  <c r="V29" i="72"/>
  <c r="B35" i="57" s="1"/>
  <c r="F66" i="72"/>
  <c r="B21" i="49" s="1"/>
  <c r="G71" i="72"/>
  <c r="C26" i="49" s="1"/>
  <c r="F72" i="72"/>
  <c r="B27" i="49" s="1"/>
  <c r="F80" i="72"/>
  <c r="B35" i="49" s="1"/>
  <c r="F84" i="72"/>
  <c r="B39" i="49" s="1"/>
  <c r="F90" i="72"/>
  <c r="B45" i="49" s="1"/>
  <c r="W32" i="72"/>
  <c r="C38" i="57" s="1"/>
  <c r="F70" i="72"/>
  <c r="B25" i="49" s="1"/>
  <c r="G75" i="72"/>
  <c r="C30" i="49" s="1"/>
  <c r="F76" i="72"/>
  <c r="B31" i="49" s="1"/>
  <c r="F78" i="72"/>
  <c r="B33" i="49" s="1"/>
  <c r="F88" i="72"/>
  <c r="B43" i="49" s="1"/>
  <c r="N9" i="72"/>
  <c r="B17" i="51" s="1"/>
  <c r="N10" i="72"/>
  <c r="B18" i="51" s="1"/>
  <c r="N11" i="72"/>
  <c r="B19" i="51" s="1"/>
  <c r="V12" i="72"/>
  <c r="B18" i="57" s="1"/>
  <c r="V16" i="72"/>
  <c r="B22" i="57" s="1"/>
  <c r="V20" i="72"/>
  <c r="B26" i="57" s="1"/>
  <c r="V24" i="72"/>
  <c r="B30" i="57" s="1"/>
  <c r="V26" i="72"/>
  <c r="B32" i="57" s="1"/>
  <c r="V30" i="72"/>
  <c r="B36" i="57" s="1"/>
  <c r="G65" i="72"/>
  <c r="C20" i="49" s="1"/>
  <c r="G73" i="72"/>
  <c r="C28" i="49" s="1"/>
  <c r="G87" i="72"/>
  <c r="C42" i="49" s="1"/>
  <c r="G89" i="72"/>
  <c r="C44" i="49" s="1"/>
  <c r="G69" i="72"/>
  <c r="C24" i="49" s="1"/>
  <c r="G77" i="72"/>
  <c r="C32" i="49" s="1"/>
  <c r="G79" i="72"/>
  <c r="C34" i="49" s="1"/>
  <c r="G81" i="72"/>
  <c r="C36" i="49" s="1"/>
  <c r="G83" i="72"/>
  <c r="C38" i="49" s="1"/>
  <c r="E19" i="71" l="1"/>
  <c r="G19" i="71" s="1"/>
  <c r="E18" i="71"/>
  <c r="G18" i="71" s="1"/>
  <c r="E17" i="71"/>
  <c r="G17" i="71" s="1"/>
  <c r="B23" i="71" l="1"/>
  <c r="B24" i="71" s="1"/>
  <c r="B25" i="71" s="1"/>
  <c r="B26" i="71" s="1"/>
  <c r="B27" i="71" s="1"/>
  <c r="B28" i="71" s="1"/>
  <c r="B29" i="71" s="1"/>
  <c r="B30" i="71" s="1"/>
  <c r="B31" i="71" s="1"/>
  <c r="B32" i="71" s="1"/>
  <c r="B33" i="71" s="1"/>
  <c r="B34" i="71" s="1"/>
  <c r="B35" i="71" s="1"/>
  <c r="B36" i="71" s="1"/>
  <c r="B37" i="71" s="1"/>
  <c r="B38" i="71" s="1"/>
  <c r="B39" i="71" s="1"/>
  <c r="B40" i="71" s="1"/>
  <c r="B41" i="71" s="1"/>
  <c r="B42" i="71" s="1"/>
  <c r="C6" i="51"/>
  <c r="E19" i="45" l="1"/>
  <c r="G19" i="45" s="1"/>
  <c r="E18" i="45"/>
  <c r="G18" i="45" s="1"/>
  <c r="E17" i="45"/>
  <c r="G17" i="45" s="1"/>
  <c r="B23" i="45" l="1"/>
  <c r="H24" i="43" l="1"/>
  <c r="F24" i="43"/>
  <c r="K24" i="43"/>
  <c r="J24" i="43"/>
  <c r="M24" i="43"/>
  <c r="D35" i="23"/>
  <c r="H35" i="23"/>
  <c r="F35" i="23"/>
  <c r="L35" i="23"/>
  <c r="J35" i="23"/>
  <c r="N35" i="23"/>
  <c r="R35" i="23"/>
  <c r="P35" i="23"/>
  <c r="T35" i="23"/>
  <c r="B24" i="45"/>
  <c r="O24" i="43"/>
  <c r="B25" i="45" l="1"/>
  <c r="B26" i="45" l="1"/>
  <c r="B27" i="45" l="1"/>
  <c r="B28" i="45" s="1"/>
  <c r="B29" i="45" l="1"/>
  <c r="B30" i="45" s="1"/>
  <c r="G11" i="63"/>
  <c r="C11" i="63"/>
  <c r="G10" i="63"/>
  <c r="C10" i="63"/>
  <c r="G9" i="63"/>
  <c r="C9" i="63"/>
  <c r="G6" i="63"/>
  <c r="C6" i="63"/>
  <c r="C5" i="63"/>
  <c r="C4" i="63"/>
  <c r="H11" i="62"/>
  <c r="C11" i="62"/>
  <c r="H10" i="62"/>
  <c r="C10" i="62"/>
  <c r="H9" i="62"/>
  <c r="C9" i="62"/>
  <c r="H6" i="62"/>
  <c r="C6" i="62"/>
  <c r="C5" i="62"/>
  <c r="C4" i="62"/>
  <c r="B31" i="45" l="1"/>
  <c r="G11" i="61"/>
  <c r="C11" i="61"/>
  <c r="G10" i="61"/>
  <c r="C10" i="61"/>
  <c r="G9" i="61"/>
  <c r="C9" i="61"/>
  <c r="G6" i="61"/>
  <c r="C6" i="61"/>
  <c r="C5" i="61"/>
  <c r="C4" i="61"/>
  <c r="G11" i="59"/>
  <c r="C11" i="59"/>
  <c r="G10" i="59"/>
  <c r="C10" i="59"/>
  <c r="G9" i="59"/>
  <c r="C9" i="59"/>
  <c r="G6" i="59"/>
  <c r="C6" i="59"/>
  <c r="C5" i="59"/>
  <c r="C4" i="59"/>
  <c r="G11" i="58"/>
  <c r="C11" i="58"/>
  <c r="G10" i="58"/>
  <c r="C10" i="58"/>
  <c r="G9" i="58"/>
  <c r="C9" i="58"/>
  <c r="G6" i="58"/>
  <c r="C6" i="58"/>
  <c r="C5" i="58"/>
  <c r="C4" i="58"/>
  <c r="G11" i="57"/>
  <c r="C11" i="57"/>
  <c r="G10" i="57"/>
  <c r="C10" i="57"/>
  <c r="G9" i="57"/>
  <c r="C9" i="57"/>
  <c r="G6" i="57"/>
  <c r="C6" i="57"/>
  <c r="C5" i="57"/>
  <c r="C4" i="57"/>
  <c r="G11" i="56"/>
  <c r="C11" i="56"/>
  <c r="G10" i="56"/>
  <c r="C10" i="56"/>
  <c r="G9" i="56"/>
  <c r="C9" i="56"/>
  <c r="G6" i="56"/>
  <c r="C6" i="56"/>
  <c r="C5" i="56"/>
  <c r="C4" i="56"/>
  <c r="G11" i="55"/>
  <c r="C11" i="55"/>
  <c r="G10" i="55"/>
  <c r="C10" i="55"/>
  <c r="G9" i="55"/>
  <c r="C9" i="55"/>
  <c r="G6" i="55"/>
  <c r="C6" i="55"/>
  <c r="C5" i="55"/>
  <c r="C4" i="55"/>
  <c r="G11" i="54"/>
  <c r="C11" i="54"/>
  <c r="G10" i="54"/>
  <c r="C10" i="54"/>
  <c r="G9" i="54"/>
  <c r="C9" i="54"/>
  <c r="G6" i="54"/>
  <c r="C6" i="54"/>
  <c r="C5" i="54"/>
  <c r="C4" i="54"/>
  <c r="H11" i="53"/>
  <c r="C11" i="53"/>
  <c r="H10" i="53"/>
  <c r="C10" i="53"/>
  <c r="H9" i="53"/>
  <c r="C9" i="53"/>
  <c r="H6" i="53"/>
  <c r="C6" i="53"/>
  <c r="C5" i="53"/>
  <c r="C4" i="53"/>
  <c r="G11" i="52"/>
  <c r="C11" i="52"/>
  <c r="G10" i="52"/>
  <c r="C10" i="52"/>
  <c r="G9" i="52"/>
  <c r="C9" i="52"/>
  <c r="G6" i="52"/>
  <c r="C6" i="52"/>
  <c r="C5" i="52"/>
  <c r="C4" i="52"/>
  <c r="I11" i="51"/>
  <c r="C11" i="51"/>
  <c r="I10" i="51"/>
  <c r="C10" i="51"/>
  <c r="I9" i="51"/>
  <c r="C9" i="51"/>
  <c r="I6" i="51"/>
  <c r="C5" i="51"/>
  <c r="C4" i="51"/>
  <c r="H11" i="50"/>
  <c r="C11" i="50"/>
  <c r="H10" i="50"/>
  <c r="C10" i="50"/>
  <c r="H9" i="50"/>
  <c r="C9" i="50"/>
  <c r="H6" i="50"/>
  <c r="C6" i="50"/>
  <c r="C5" i="50"/>
  <c r="C4" i="50"/>
  <c r="H11" i="49"/>
  <c r="C11" i="49"/>
  <c r="H10" i="49"/>
  <c r="C10" i="49"/>
  <c r="H9" i="49"/>
  <c r="C9" i="49"/>
  <c r="H6" i="49"/>
  <c r="C6" i="49"/>
  <c r="C5" i="49"/>
  <c r="C4" i="49"/>
  <c r="G11" i="48"/>
  <c r="C11" i="48"/>
  <c r="G10" i="48"/>
  <c r="C10" i="48"/>
  <c r="G9" i="48"/>
  <c r="C9" i="48"/>
  <c r="G6" i="48"/>
  <c r="C6" i="48"/>
  <c r="C5" i="48"/>
  <c r="C4" i="48"/>
  <c r="G11" i="47"/>
  <c r="G10" i="47"/>
  <c r="G9" i="47"/>
  <c r="C11" i="47"/>
  <c r="C10" i="47"/>
  <c r="C9" i="47"/>
  <c r="G6" i="47"/>
  <c r="C6" i="47"/>
  <c r="C5" i="47"/>
  <c r="C4" i="47"/>
  <c r="C37" i="23"/>
  <c r="C26" i="43"/>
  <c r="B32" i="45" l="1"/>
  <c r="B33" i="45" s="1"/>
  <c r="B34" i="45" s="1"/>
  <c r="B35" i="45" s="1"/>
  <c r="B36" i="45" s="1"/>
  <c r="B37" i="45" s="1"/>
  <c r="B38" i="45" s="1"/>
  <c r="B39" i="45" s="1"/>
  <c r="B40" i="45" s="1"/>
  <c r="B41" i="45" s="1"/>
  <c r="B42" i="45" s="1"/>
  <c r="G5" i="63"/>
  <c r="G5" i="47"/>
  <c r="H5" i="62"/>
  <c r="G5" i="61"/>
  <c r="G5" i="59"/>
  <c r="G5" i="58"/>
  <c r="G5" i="57"/>
  <c r="G5" i="56"/>
  <c r="G5" i="55"/>
  <c r="G5" i="54"/>
  <c r="H5" i="53"/>
  <c r="G5" i="52"/>
  <c r="I5" i="51"/>
  <c r="H5" i="50"/>
  <c r="H5" i="49"/>
  <c r="G5" i="48"/>
  <c r="B8" i="63" l="1"/>
  <c r="B8" i="62"/>
  <c r="B8" i="61"/>
  <c r="B8" i="59"/>
  <c r="B8" i="58"/>
  <c r="B8" i="57"/>
  <c r="B8" i="56"/>
  <c r="B8" i="55"/>
  <c r="B8" i="54"/>
  <c r="B8" i="53"/>
  <c r="B8" i="52"/>
  <c r="B8" i="50"/>
  <c r="B8" i="49"/>
  <c r="B8" i="48"/>
  <c r="B8" i="47"/>
  <c r="B8" i="51"/>
  <c r="G4" i="63"/>
  <c r="H4" i="62"/>
  <c r="G4" i="61"/>
  <c r="G4" i="59"/>
  <c r="G4" i="58"/>
  <c r="G4" i="57"/>
  <c r="G4" i="56"/>
  <c r="G4" i="55"/>
  <c r="G4" i="54"/>
  <c r="H4" i="53"/>
  <c r="I4" i="51"/>
  <c r="H4" i="50"/>
  <c r="H4" i="49"/>
  <c r="G4" i="48"/>
  <c r="G4" i="47"/>
  <c r="G4" i="52"/>
</calcChain>
</file>

<file path=xl/sharedStrings.xml><?xml version="1.0" encoding="utf-8"?>
<sst xmlns="http://schemas.openxmlformats.org/spreadsheetml/2006/main" count="1903" uniqueCount="704">
  <si>
    <t>Patient:</t>
  </si>
  <si>
    <t>Current user: USERX@DSHS.WA.GOV</t>
  </si>
  <si>
    <t>Medicare authorization: yes</t>
  </si>
  <si>
    <t>PRISM Version 3.16.11; Data last updated: 2014-10-09 19:00:27 UTC</t>
  </si>
  <si>
    <t>Please note that this is a BETA version of PRISM 3 integrating data from Medicare, ProviderOne and other sources. Some features available in the prior version of PRISM will be temporarily disabled as the application redesign is completed. New versions of PRISM 3 will be released periodically as features are restored and bugs are fixed. Please email the development team at chad.zhu@dshs.wa.gov if you want to report defects directly or use our Bitmessage address BM-2DBbnxkrfKZm2LPWW1ghhin78dr4ncnXYr for secure communication.</t>
  </si>
  <si>
    <t>Privacy Notice</t>
  </si>
  <si>
    <t xml:space="preserve">Thank you for visiting the our website and reviewing our Privacy Notice. This statement addresses collection and use of information obtained from users of the website.  </t>
  </si>
  <si>
    <t>Information collected if you use this site</t>
  </si>
  <si>
    <t>We automatically collect and store the following information about your visit:</t>
  </si>
  <si>
    <r>
      <t>1.</t>
    </r>
    <r>
      <rPr>
        <sz val="7"/>
        <color theme="1"/>
        <rFont val="Times New Roman"/>
        <family val="1"/>
      </rPr>
      <t xml:space="preserve">                   </t>
    </r>
    <r>
      <rPr>
        <sz val="11"/>
        <color theme="1"/>
        <rFont val="Calibri"/>
        <family val="2"/>
        <scheme val="minor"/>
      </rPr>
      <t>The Internet Protocol Address and domain name used to access this site.</t>
    </r>
  </si>
  <si>
    <r>
      <t>2.</t>
    </r>
    <r>
      <rPr>
        <sz val="7"/>
        <color theme="1"/>
        <rFont val="Times New Roman"/>
        <family val="1"/>
      </rPr>
      <t xml:space="preserve">                   </t>
    </r>
    <r>
      <rPr>
        <sz val="11"/>
        <color theme="1"/>
        <rFont val="Calibri"/>
        <family val="2"/>
        <scheme val="minor"/>
      </rPr>
      <t>The type of browser and operating system you used;</t>
    </r>
  </si>
  <si>
    <r>
      <t>3.</t>
    </r>
    <r>
      <rPr>
        <sz val="7"/>
        <color theme="1"/>
        <rFont val="Times New Roman"/>
        <family val="1"/>
      </rPr>
      <t xml:space="preserve">                   </t>
    </r>
    <r>
      <rPr>
        <sz val="11"/>
        <color theme="1"/>
        <rFont val="Calibri"/>
        <family val="2"/>
        <scheme val="minor"/>
      </rPr>
      <t>The date and time you visited this site;</t>
    </r>
  </si>
  <si>
    <r>
      <t>4.</t>
    </r>
    <r>
      <rPr>
        <sz val="7"/>
        <color theme="1"/>
        <rFont val="Times New Roman"/>
        <family val="1"/>
      </rPr>
      <t xml:space="preserve">                   </t>
    </r>
    <r>
      <rPr>
        <sz val="11"/>
        <color theme="1"/>
        <rFont val="Calibri"/>
        <family val="2"/>
        <scheme val="minor"/>
      </rPr>
      <t>The web pages you accessed at this site; and</t>
    </r>
  </si>
  <si>
    <r>
      <t>5.</t>
    </r>
    <r>
      <rPr>
        <sz val="7"/>
        <color theme="1"/>
        <rFont val="Times New Roman"/>
        <family val="1"/>
      </rPr>
      <t xml:space="preserve">                   </t>
    </r>
    <r>
      <rPr>
        <sz val="11"/>
        <color theme="1"/>
        <rFont val="Calibri"/>
        <family val="2"/>
        <scheme val="minor"/>
      </rPr>
      <t>The website you visited prior to coming to this website.</t>
    </r>
  </si>
  <si>
    <t>The information we collect will be used only to improve the content of our website.</t>
  </si>
  <si>
    <t xml:space="preserve"> Security</t>
  </si>
  <si>
    <t>We have taken several steps to safeguard the integrity of the data and prevent unauthorized access to this site. For security purposes, we use software to monitor traffic to identify unauthorized attempts to access this website. These measures are designed to prevent unauthorized access to protected health information, and to provide reasonable protection of private information in our possession.</t>
  </si>
  <si>
    <t>Disclaimer</t>
  </si>
  <si>
    <t>We reserve the right to update this Privacy Notice at any time without notice by posting a revised Privacy Notice at the website.</t>
  </si>
  <si>
    <t>privacy statement</t>
  </si>
  <si>
    <t>DEM0GRAPHICS(…)</t>
  </si>
  <si>
    <t>Name:</t>
  </si>
  <si>
    <t>Gender:</t>
  </si>
  <si>
    <t>P1 ID (ACES):</t>
  </si>
  <si>
    <t>Risk Score:</t>
  </si>
  <si>
    <t>Primary Risk:</t>
  </si>
  <si>
    <t>Mental 
Illness:</t>
  </si>
  <si>
    <t>DOB:</t>
  </si>
  <si>
    <t>Age:</t>
  </si>
  <si>
    <t>Phone:</t>
  </si>
  <si>
    <t>IP Admit Risk
Score:</t>
  </si>
  <si>
    <t>Secondary Risk:</t>
  </si>
  <si>
    <t>Substance Abuse:</t>
  </si>
  <si>
    <t>Risk Factors</t>
  </si>
  <si>
    <t>RSN Mental Health encounters sourced from ProviderOne</t>
  </si>
  <si>
    <t>Nursing facility or hospice services</t>
  </si>
  <si>
    <r>
      <rPr>
        <b/>
        <sz val="11"/>
        <color theme="1"/>
        <rFont val="Calibri"/>
        <family val="2"/>
        <scheme val="minor"/>
      </rPr>
      <t>Showing all providers</t>
    </r>
    <r>
      <rPr>
        <sz val="11"/>
        <color theme="1"/>
        <rFont val="Calibri"/>
        <family val="2"/>
        <scheme val="minor"/>
      </rPr>
      <t xml:space="preserve"> (</t>
    </r>
    <r>
      <rPr>
        <u/>
        <sz val="11"/>
        <color rgb="FF0070C0"/>
        <rFont val="Calibri"/>
        <family val="2"/>
        <scheme val="minor"/>
      </rPr>
      <t>Click here for likely primary care providers based on Puget Sound Health Alliance criteria</t>
    </r>
    <r>
      <rPr>
        <sz val="11"/>
        <color theme="1"/>
        <rFont val="Calibri"/>
        <family val="2"/>
        <scheme val="minor"/>
      </rPr>
      <t>)</t>
    </r>
  </si>
  <si>
    <t>Health Risk Indicators</t>
  </si>
  <si>
    <t>CORTEZ,LUCHITA</t>
  </si>
  <si>
    <t>F</t>
  </si>
  <si>
    <t>(360) 382-1831</t>
  </si>
  <si>
    <t>Gastro, high</t>
  </si>
  <si>
    <t>Hematological, medium</t>
  </si>
  <si>
    <t>Psychiatric, medium low</t>
  </si>
  <si>
    <t>No</t>
  </si>
  <si>
    <t>Recent Managed Care Enrollments</t>
  </si>
  <si>
    <t>Monthly eligibility</t>
  </si>
  <si>
    <t>111 Any St SE, Apt 123
Anytown, WA 98765</t>
  </si>
  <si>
    <r>
      <rPr>
        <sz val="11"/>
        <rFont val="Calibri"/>
        <family val="2"/>
        <scheme val="minor"/>
      </rPr>
      <t>Showing all claims</t>
    </r>
    <r>
      <rPr>
        <sz val="11"/>
        <color theme="1"/>
        <rFont val="Calibri"/>
        <family val="2"/>
        <scheme val="minor"/>
      </rPr>
      <t xml:space="preserve"> (</t>
    </r>
    <r>
      <rPr>
        <b/>
        <u/>
        <sz val="11"/>
        <color rgb="FF0070C0"/>
        <rFont val="Calibri"/>
        <family val="2"/>
        <scheme val="minor"/>
      </rPr>
      <t>Click here for claims from likely primary care providers based on Puget Sound Health Alliance criteria</t>
    </r>
    <r>
      <rPr>
        <sz val="11"/>
        <color theme="1"/>
        <rFont val="Calibri"/>
        <family val="2"/>
        <scheme val="minor"/>
      </rPr>
      <t>)</t>
    </r>
  </si>
  <si>
    <t>Professional Office, Ambulatory Surgery Center, and non-ER Hospital Outpatient Visits</t>
  </si>
  <si>
    <t>May include ancillary professional claims associated with an outpatient ER visit</t>
  </si>
  <si>
    <t>Inpatient</t>
  </si>
  <si>
    <t>Prescriptions</t>
  </si>
  <si>
    <t>Outpatient ER</t>
  </si>
  <si>
    <t>No record found in CARE assessments.</t>
  </si>
  <si>
    <t>Long Term Care Clients</t>
  </si>
  <si>
    <t>Risk Level: 2</t>
  </si>
  <si>
    <r>
      <t>Showing Claims from likely primary care providers (</t>
    </r>
    <r>
      <rPr>
        <b/>
        <u/>
        <sz val="11"/>
        <color theme="2" tint="-0.499984740745262"/>
        <rFont val="Calibri"/>
        <family val="2"/>
        <scheme val="minor"/>
      </rPr>
      <t>Reference material courtesy of Puget Sound Health Alliance</t>
    </r>
    <r>
      <rPr>
        <b/>
        <sz val="11"/>
        <color theme="1"/>
        <rFont val="Calibri"/>
        <family val="2"/>
        <scheme val="minor"/>
      </rPr>
      <t>)</t>
    </r>
  </si>
  <si>
    <t>Claim line level details related to disease category: PSYCHIATRIC</t>
  </si>
  <si>
    <t>OP Line27</t>
  </si>
  <si>
    <t>OP Line26</t>
  </si>
  <si>
    <t>OP Line25</t>
  </si>
  <si>
    <t>OP Line24</t>
  </si>
  <si>
    <t>OP Line23</t>
  </si>
  <si>
    <t>OP Line22</t>
  </si>
  <si>
    <t>OP Line21</t>
  </si>
  <si>
    <t>OP Line20</t>
  </si>
  <si>
    <t>OP Line19</t>
  </si>
  <si>
    <t>OP Line18</t>
  </si>
  <si>
    <t>OP Line17</t>
  </si>
  <si>
    <t>OP Line16</t>
  </si>
  <si>
    <t>OP Line15</t>
  </si>
  <si>
    <t>OP Line14</t>
  </si>
  <si>
    <t>OP Line13</t>
  </si>
  <si>
    <t>OP Line12</t>
  </si>
  <si>
    <t>OP Line11</t>
  </si>
  <si>
    <t>OP Line10</t>
  </si>
  <si>
    <t>OP Line9</t>
  </si>
  <si>
    <t>OP Line8</t>
  </si>
  <si>
    <t>OP Line7</t>
  </si>
  <si>
    <t>ProvPri Line15</t>
  </si>
  <si>
    <t>OP Line6</t>
  </si>
  <si>
    <t>ProvPri Line14</t>
  </si>
  <si>
    <t>ClaimsPsy Line11</t>
  </si>
  <si>
    <t>OP Line5</t>
  </si>
  <si>
    <t>ProvPri Line13</t>
  </si>
  <si>
    <t>ClaimsPsy Line10</t>
  </si>
  <si>
    <t>OP Line4</t>
  </si>
  <si>
    <t>ProvPri Line12</t>
  </si>
  <si>
    <t>ClaimsPsy Line9</t>
  </si>
  <si>
    <t>OP Line3</t>
  </si>
  <si>
    <t>ProvPri Line11</t>
  </si>
  <si>
    <t>ClaimsPsy Line8</t>
  </si>
  <si>
    <t>OP Line2</t>
  </si>
  <si>
    <t>ProvPri Line10</t>
  </si>
  <si>
    <t>ClaimsPsy Line7</t>
  </si>
  <si>
    <t>OP Line1</t>
  </si>
  <si>
    <t>ProvPri Line9</t>
  </si>
  <si>
    <t>ClaimsPsy Line6</t>
  </si>
  <si>
    <t>Final Date</t>
  </si>
  <si>
    <t>Offset Now</t>
  </si>
  <si>
    <t>Month Offset</t>
  </si>
  <si>
    <t>Day</t>
  </si>
  <si>
    <t>Description</t>
  </si>
  <si>
    <t>ProvPri Line8</t>
  </si>
  <si>
    <t>ClaimsPsy Line5</t>
  </si>
  <si>
    <t>ClaimsPri Line16</t>
  </si>
  <si>
    <t>ProvPri Line7</t>
  </si>
  <si>
    <t>ClaimsPsy Line4</t>
  </si>
  <si>
    <t>ClaimsPri Line15</t>
  </si>
  <si>
    <t>ProvPri Line6</t>
  </si>
  <si>
    <t>ClaimsPsy Line3</t>
  </si>
  <si>
    <t>ClaimsPri Line14</t>
  </si>
  <si>
    <t>ProvPri Line5</t>
  </si>
  <si>
    <t>ClaimsPsy Line2</t>
  </si>
  <si>
    <t>ClaimsPri Line13</t>
  </si>
  <si>
    <t>ProvPri Line4</t>
  </si>
  <si>
    <t>ClaimsPsy Line1</t>
  </si>
  <si>
    <t>ClaimsPri Line12</t>
  </si>
  <si>
    <t>ProvPri Line3</t>
  </si>
  <si>
    <t>ClaimsPri Line11</t>
  </si>
  <si>
    <t>ProvPri Line2</t>
  </si>
  <si>
    <t>MH Line28</t>
  </si>
  <si>
    <t>ClaimsPri Line10</t>
  </si>
  <si>
    <t>ProvPri Line1</t>
  </si>
  <si>
    <t>MH Line27</t>
  </si>
  <si>
    <t>ClaimsPri Line9</t>
  </si>
  <si>
    <t>First Date</t>
  </si>
  <si>
    <t>Day1</t>
  </si>
  <si>
    <t>MH Line26</t>
  </si>
  <si>
    <t>ClaimsPri Line8</t>
  </si>
  <si>
    <t>LTC Line 20</t>
  </si>
  <si>
    <t>MH Line25</t>
  </si>
  <si>
    <t>ClaimsPri Line7</t>
  </si>
  <si>
    <t>LTC Line 19</t>
  </si>
  <si>
    <t>MH Line24</t>
  </si>
  <si>
    <t>ClaimsPri Line6</t>
  </si>
  <si>
    <t>LTC Line 18</t>
  </si>
  <si>
    <t>MH Line23</t>
  </si>
  <si>
    <t>ClaimsPri Line5</t>
  </si>
  <si>
    <t>LTC Line 17</t>
  </si>
  <si>
    <t>MH Line22</t>
  </si>
  <si>
    <t>ClaimsPri Line4</t>
  </si>
  <si>
    <t>LTC Line 16</t>
  </si>
  <si>
    <t>MH Line21</t>
  </si>
  <si>
    <t>ClaimsPri Line3</t>
  </si>
  <si>
    <t>LTC Line 15</t>
  </si>
  <si>
    <t>MH Line20</t>
  </si>
  <si>
    <t>ClaimsPri Line2</t>
  </si>
  <si>
    <t>LTC Line 14</t>
  </si>
  <si>
    <t>MH Line19</t>
  </si>
  <si>
    <t>ClaimsPri Line1</t>
  </si>
  <si>
    <t>LTC Line 13</t>
  </si>
  <si>
    <t>MH Line18</t>
  </si>
  <si>
    <t>LTC Line 12</t>
  </si>
  <si>
    <t>MH Line17</t>
  </si>
  <si>
    <t>Claims Line37</t>
  </si>
  <si>
    <t>LTC Line 11</t>
  </si>
  <si>
    <t>MH Line16</t>
  </si>
  <si>
    <t>Claims Line36</t>
  </si>
  <si>
    <t>LTC Line 10</t>
  </si>
  <si>
    <t>MH Line15</t>
  </si>
  <si>
    <t>Claims Line35</t>
  </si>
  <si>
    <t>LTC Line 9</t>
  </si>
  <si>
    <t>MH Line14</t>
  </si>
  <si>
    <t>Claims Line34</t>
  </si>
  <si>
    <t>LTC Line 8</t>
  </si>
  <si>
    <t>MH Line13</t>
  </si>
  <si>
    <t>Claims Line33</t>
  </si>
  <si>
    <t>LTC Line 7</t>
  </si>
  <si>
    <t>MH Line12</t>
  </si>
  <si>
    <t>Claims Line32</t>
  </si>
  <si>
    <t>LTC Line 6</t>
  </si>
  <si>
    <t>MH Line11</t>
  </si>
  <si>
    <t>Claims Line31</t>
  </si>
  <si>
    <t>LTC Line 5</t>
  </si>
  <si>
    <t>MH Line10</t>
  </si>
  <si>
    <t>Claims Line30</t>
  </si>
  <si>
    <t>LTC Line 4</t>
  </si>
  <si>
    <t>MH Line9</t>
  </si>
  <si>
    <t>Claims Line29</t>
  </si>
  <si>
    <t>LTC Line 3</t>
  </si>
  <si>
    <t>MH Line8</t>
  </si>
  <si>
    <t>Claims Line28</t>
  </si>
  <si>
    <t>LTC Line 2</t>
  </si>
  <si>
    <t>MH Line7</t>
  </si>
  <si>
    <t>Claims Line27</t>
  </si>
  <si>
    <t>LTC Line 1</t>
  </si>
  <si>
    <t>MH Line6</t>
  </si>
  <si>
    <t>Claims Line26</t>
  </si>
  <si>
    <t>MH Line5</t>
  </si>
  <si>
    <t>Claims Line25</t>
  </si>
  <si>
    <t>Prov Line49</t>
  </si>
  <si>
    <t>MH Line4</t>
  </si>
  <si>
    <t>Claims Line24</t>
  </si>
  <si>
    <t>Prov Line48</t>
  </si>
  <si>
    <t>MH Line3</t>
  </si>
  <si>
    <t>Claims Line23</t>
  </si>
  <si>
    <t>Prov Line47</t>
  </si>
  <si>
    <t>MH Line2</t>
  </si>
  <si>
    <t>Claims Line22</t>
  </si>
  <si>
    <t>Prov Line46</t>
  </si>
  <si>
    <t>MH Line1</t>
  </si>
  <si>
    <t>Claims Line21</t>
  </si>
  <si>
    <t>Prov Line45</t>
  </si>
  <si>
    <t>Claims Line20</t>
  </si>
  <si>
    <t>Prov Line44</t>
  </si>
  <si>
    <t>ER Line27</t>
  </si>
  <si>
    <t>Claims Line19</t>
  </si>
  <si>
    <t>Prov Line43</t>
  </si>
  <si>
    <t>ER Line26</t>
  </si>
  <si>
    <t>Claims Line18</t>
  </si>
  <si>
    <t>Prov Line42</t>
  </si>
  <si>
    <t>ER Line25</t>
  </si>
  <si>
    <t>Claims Line17</t>
  </si>
  <si>
    <t>Prov Line41</t>
  </si>
  <si>
    <t>ER Line24</t>
  </si>
  <si>
    <t>Claims Line16</t>
  </si>
  <si>
    <t>Prov Line40</t>
  </si>
  <si>
    <t>ER Line23</t>
  </si>
  <si>
    <t>Claims Line15</t>
  </si>
  <si>
    <t>Prov Line39</t>
  </si>
  <si>
    <t>ER Line22</t>
  </si>
  <si>
    <t>Claims Line14</t>
  </si>
  <si>
    <t>Prov Line38</t>
  </si>
  <si>
    <t>ER Line21</t>
  </si>
  <si>
    <t>Claims Line13</t>
  </si>
  <si>
    <t>Prov Line37</t>
  </si>
  <si>
    <t>ER Line20</t>
  </si>
  <si>
    <t>Claims Line12</t>
  </si>
  <si>
    <t>Prov Line36</t>
  </si>
  <si>
    <t>ER Line19</t>
  </si>
  <si>
    <t>Claims Line11</t>
  </si>
  <si>
    <t>Prov Line35</t>
  </si>
  <si>
    <t>ER Line18</t>
  </si>
  <si>
    <t>Claims Line10</t>
  </si>
  <si>
    <t>Prov Line34</t>
  </si>
  <si>
    <t>ER Line17</t>
  </si>
  <si>
    <t>Claims Line9</t>
  </si>
  <si>
    <t>Prov Line33</t>
  </si>
  <si>
    <t>ER Line16</t>
  </si>
  <si>
    <t>Claims Line8</t>
  </si>
  <si>
    <t>Prov Line32</t>
  </si>
  <si>
    <t>ER Line15</t>
  </si>
  <si>
    <t>Claims Line7</t>
  </si>
  <si>
    <t>Prov Line31</t>
  </si>
  <si>
    <t>ER Line14</t>
  </si>
  <si>
    <t>Claims Line6</t>
  </si>
  <si>
    <t>Prov Line30</t>
  </si>
  <si>
    <t>ER Line13</t>
  </si>
  <si>
    <t>Claims Line5</t>
  </si>
  <si>
    <t>Prov Line29</t>
  </si>
  <si>
    <t>ER Line12</t>
  </si>
  <si>
    <t>Claims Line4</t>
  </si>
  <si>
    <t>Prov Line28</t>
  </si>
  <si>
    <t>ER Line11</t>
  </si>
  <si>
    <t>Claims Line3</t>
  </si>
  <si>
    <t>Prov Line27</t>
  </si>
  <si>
    <t>ER Line10</t>
  </si>
  <si>
    <t>Claims Line2</t>
  </si>
  <si>
    <t>Prov Line26</t>
  </si>
  <si>
    <t>ER Line9</t>
  </si>
  <si>
    <t>Claims Line1</t>
  </si>
  <si>
    <t>Prov Line25</t>
  </si>
  <si>
    <t>ER Line8</t>
  </si>
  <si>
    <t>Prov Line24</t>
  </si>
  <si>
    <t>ER Line7</t>
  </si>
  <si>
    <t>IP Score Line26</t>
  </si>
  <si>
    <t>Prov Line23</t>
  </si>
  <si>
    <t>ER Line6</t>
  </si>
  <si>
    <t>IP Score Line25</t>
  </si>
  <si>
    <t>Prov Line22</t>
  </si>
  <si>
    <t>ER Line5</t>
  </si>
  <si>
    <t>IP Score Line24</t>
  </si>
  <si>
    <t>Prov Line21</t>
  </si>
  <si>
    <t>ER Line4</t>
  </si>
  <si>
    <t>IP Score Line23</t>
  </si>
  <si>
    <t>Prov Line20</t>
  </si>
  <si>
    <t>ER Line3</t>
  </si>
  <si>
    <t>IP Score Line22</t>
  </si>
  <si>
    <t>Prov Line19</t>
  </si>
  <si>
    <t>ER Line2</t>
  </si>
  <si>
    <t>IP Score Line21</t>
  </si>
  <si>
    <t>Prov Line18</t>
  </si>
  <si>
    <t>ER Line1</t>
  </si>
  <si>
    <t>IP Score Line20</t>
  </si>
  <si>
    <t>Prov Line17</t>
  </si>
  <si>
    <t>IP Score Line19</t>
  </si>
  <si>
    <t>Prov Line16</t>
  </si>
  <si>
    <t>IP Score Line18</t>
  </si>
  <si>
    <t>Prov Line15</t>
  </si>
  <si>
    <t>Rx Line27</t>
  </si>
  <si>
    <t>IP Score Line17</t>
  </si>
  <si>
    <t>Prov Line14</t>
  </si>
  <si>
    <t>Rx Line26</t>
  </si>
  <si>
    <t>IP Score Line16</t>
  </si>
  <si>
    <t>Prov Line13</t>
  </si>
  <si>
    <t>Rx Line25</t>
  </si>
  <si>
    <t>IP Score Line15</t>
  </si>
  <si>
    <t>Prov Line12</t>
  </si>
  <si>
    <t>Rx Line24</t>
  </si>
  <si>
    <t>IP Score Line14</t>
  </si>
  <si>
    <t>Prov Line11</t>
  </si>
  <si>
    <t>Rx Line23</t>
  </si>
  <si>
    <t>IP Score Line13</t>
  </si>
  <si>
    <t>Prov Line10</t>
  </si>
  <si>
    <t>Rx Line22</t>
  </si>
  <si>
    <t>IP Score Line12</t>
  </si>
  <si>
    <t>Prov Line9</t>
  </si>
  <si>
    <t>Rx Line21</t>
  </si>
  <si>
    <t>IP Score Line11</t>
  </si>
  <si>
    <t>Prov Line8</t>
  </si>
  <si>
    <t>Rx Line20</t>
  </si>
  <si>
    <t>IP Score Line10</t>
  </si>
  <si>
    <t>Prov Line7</t>
  </si>
  <si>
    <t>Rx Line19</t>
  </si>
  <si>
    <t>IP Score Line9</t>
  </si>
  <si>
    <t>Prov Line6</t>
  </si>
  <si>
    <t>Rx Line18</t>
  </si>
  <si>
    <t>IP Score Line8</t>
  </si>
  <si>
    <t>Prov Line5</t>
  </si>
  <si>
    <t>Rx Line17</t>
  </si>
  <si>
    <t>IP Score Line7</t>
  </si>
  <si>
    <t>Prov Line4</t>
  </si>
  <si>
    <t>Rx Line16</t>
  </si>
  <si>
    <t>IP Score Line6</t>
  </si>
  <si>
    <t>Prov Line3</t>
  </si>
  <si>
    <t>Rx Line15</t>
  </si>
  <si>
    <t>IP Score Line5</t>
  </si>
  <si>
    <t>Prov Line2</t>
  </si>
  <si>
    <t>Rx Line14</t>
  </si>
  <si>
    <t>IP Score Line4</t>
  </si>
  <si>
    <t>Prov Line1</t>
  </si>
  <si>
    <t>Rx Line13</t>
  </si>
  <si>
    <t>IP Score Line3</t>
  </si>
  <si>
    <t>Rx Line12</t>
  </si>
  <si>
    <t>IP Score Line2</t>
  </si>
  <si>
    <t>Labs Line28</t>
  </si>
  <si>
    <t>Rx Line11</t>
  </si>
  <si>
    <t>IP Score Line1</t>
  </si>
  <si>
    <t>Labs Line27</t>
  </si>
  <si>
    <t>Rx Line10</t>
  </si>
  <si>
    <t>Labs Line26</t>
  </si>
  <si>
    <t>Rx Line9</t>
  </si>
  <si>
    <t>Risk Line26</t>
  </si>
  <si>
    <t>Labs Line25</t>
  </si>
  <si>
    <t>Rx Line8</t>
  </si>
  <si>
    <t>Risk Line25</t>
  </si>
  <si>
    <t>Labs Line24</t>
  </si>
  <si>
    <t>Rx Line7</t>
  </si>
  <si>
    <t>Risk Line24</t>
  </si>
  <si>
    <t>Labs Line23</t>
  </si>
  <si>
    <t>Rx Line6</t>
  </si>
  <si>
    <t>Risk Line23</t>
  </si>
  <si>
    <t>Labs Line22</t>
  </si>
  <si>
    <t>Rx Line5</t>
  </si>
  <si>
    <t>Risk Line22</t>
  </si>
  <si>
    <t>Labs Line21</t>
  </si>
  <si>
    <t>Rx Line4</t>
  </si>
  <si>
    <t>Risk Line21</t>
  </si>
  <si>
    <t>Labs Line20</t>
  </si>
  <si>
    <t>Rx Line3</t>
  </si>
  <si>
    <t>Risk Line20</t>
  </si>
  <si>
    <t>Labs Line19</t>
  </si>
  <si>
    <t>Rx Line2</t>
  </si>
  <si>
    <t>Risk Line19</t>
  </si>
  <si>
    <t>Labs Line18</t>
  </si>
  <si>
    <t>Rx Line1</t>
  </si>
  <si>
    <t>Risk Line18</t>
  </si>
  <si>
    <t>Labs Line17</t>
  </si>
  <si>
    <t>Risk Line17</t>
  </si>
  <si>
    <t>Labs Line16</t>
  </si>
  <si>
    <t>IP Line8 Col2</t>
  </si>
  <si>
    <t>Risk Line16</t>
  </si>
  <si>
    <t>Labs Line15</t>
  </si>
  <si>
    <t>IP Line8 Col1</t>
  </si>
  <si>
    <t>Risk Line15</t>
  </si>
  <si>
    <t>Labs Line14</t>
  </si>
  <si>
    <t>IP Line7 Col2</t>
  </si>
  <si>
    <t>Risk Line14</t>
  </si>
  <si>
    <t>Labs Line13</t>
  </si>
  <si>
    <t>IP Line7 Col1</t>
  </si>
  <si>
    <t>Risk Line13</t>
  </si>
  <si>
    <t>Labs Line12</t>
  </si>
  <si>
    <t>IP Line6 Col2</t>
  </si>
  <si>
    <t>Risk Line12</t>
  </si>
  <si>
    <t>Labs Line11</t>
  </si>
  <si>
    <t>IP Line6 Col1</t>
  </si>
  <si>
    <t>Risk Line11</t>
  </si>
  <si>
    <t>Labs Line10</t>
  </si>
  <si>
    <t>IP Line5 Col2</t>
  </si>
  <si>
    <t>Risk Line10</t>
  </si>
  <si>
    <t>Labs Line9</t>
  </si>
  <si>
    <t>IP Line5 Col1</t>
  </si>
  <si>
    <t>Risk Line9</t>
  </si>
  <si>
    <t>Labs Line8</t>
  </si>
  <si>
    <t>IP Line4 Col2</t>
  </si>
  <si>
    <t>Risk Line8</t>
  </si>
  <si>
    <t>Labs Line7</t>
  </si>
  <si>
    <t>IP Line4 Col1</t>
  </si>
  <si>
    <t>Risk Line7</t>
  </si>
  <si>
    <t>Labs Line6</t>
  </si>
  <si>
    <t>IP Line3 Col2</t>
  </si>
  <si>
    <t>Risk Line6</t>
  </si>
  <si>
    <t>Labs Line5</t>
  </si>
  <si>
    <t>IP Line3 Col1</t>
  </si>
  <si>
    <t>Risk Line5</t>
  </si>
  <si>
    <t>Labs Line4</t>
  </si>
  <si>
    <t>IP Line2 Col2</t>
  </si>
  <si>
    <t>Risk Line4</t>
  </si>
  <si>
    <t>Labs Line3</t>
  </si>
  <si>
    <t>IP Line2 Col1</t>
  </si>
  <si>
    <t>Risk Line3</t>
  </si>
  <si>
    <t>Labs Line2</t>
  </si>
  <si>
    <t>IP Line1 Col2</t>
  </si>
  <si>
    <t>Risk Line2</t>
  </si>
  <si>
    <t>Labs Line1</t>
  </si>
  <si>
    <t>IP Line1 Col1</t>
  </si>
  <si>
    <t>Risk Line1</t>
  </si>
  <si>
    <t>Day2</t>
  </si>
  <si>
    <t>Service Date Range Start</t>
  </si>
  <si>
    <t>Service Date Range End</t>
  </si>
  <si>
    <t>Birthdate</t>
  </si>
  <si>
    <t>Age</t>
  </si>
  <si>
    <t>Concat</t>
  </si>
  <si>
    <t>Current Year</t>
  </si>
  <si>
    <t>Month-Day</t>
  </si>
  <si>
    <t>ELIG FIELDS</t>
  </si>
  <si>
    <t>07-22</t>
  </si>
  <si>
    <t>1050874632WA (0607455641)</t>
  </si>
  <si>
    <t>MC Program</t>
  </si>
  <si>
    <t>MC provider</t>
  </si>
  <si>
    <t>From</t>
  </si>
  <si>
    <t>To</t>
  </si>
  <si>
    <t>MH</t>
  </si>
  <si>
    <t>Maximum Health</t>
  </si>
  <si>
    <t>Calendar
year month</t>
  </si>
  <si>
    <t>Living
arrangement</t>
  </si>
  <si>
    <t>Placement
status</t>
  </si>
  <si>
    <t>Dual</t>
  </si>
  <si>
    <t>RAC</t>
  </si>
  <si>
    <t>AU Medical coverage group</t>
  </si>
  <si>
    <t>MC Provider</t>
  </si>
  <si>
    <t>AT HOME</t>
  </si>
  <si>
    <t>FOSTER CARE NON-TITLE 4</t>
  </si>
  <si>
    <t>Not Dual, Not a Medicare Beneficiary</t>
  </si>
  <si>
    <t>Foster Care Placement</t>
  </si>
  <si>
    <t>Categorically Needy Medicaid Blind/Disabled; SSI cash eligible</t>
  </si>
  <si>
    <t>SSI Categorically Needy</t>
  </si>
  <si>
    <t>SSI Related FC/AS/JR Medical</t>
  </si>
  <si>
    <t>Disease Category</t>
  </si>
  <si>
    <t>Risk Factor</t>
  </si>
  <si>
    <t>Claims</t>
  </si>
  <si>
    <t>Last Date</t>
  </si>
  <si>
    <t>Risk Score</t>
  </si>
  <si>
    <t>Risk %</t>
  </si>
  <si>
    <t>Gastrointestinal</t>
  </si>
  <si>
    <t>GASTROSTOMY STATUS</t>
  </si>
  <si>
    <t>Most recent Drug or Diagnosis</t>
  </si>
  <si>
    <t>Hematological</t>
  </si>
  <si>
    <t>Cardiovascular</t>
  </si>
  <si>
    <t>Renal</t>
  </si>
  <si>
    <t>Psychiatric</t>
  </si>
  <si>
    <t>Metabolic</t>
  </si>
  <si>
    <t>Cancer</t>
  </si>
  <si>
    <t>Cerebrovascular</t>
  </si>
  <si>
    <t>HEMOPHAGOCYTIC SYNDROME</t>
  </si>
  <si>
    <t>SPONTANEOUS ECCHYMOSES</t>
  </si>
  <si>
    <t>VESICOURETERAL REFLUX UNSPECIFIED</t>
  </si>
  <si>
    <t>CONDUCT DISTURBANCE NOS</t>
  </si>
  <si>
    <t>ONDANSETRON ORALLY DISINTEGRATING TAB 4 MG</t>
  </si>
  <si>
    <t>FAILURE TO THRIVE</t>
  </si>
  <si>
    <t>MAL NEO LAT FLOOR MOUTH</t>
  </si>
  <si>
    <t>UNSPECIFIED LATE EFFECT OF CEREBROVASCUL</t>
  </si>
  <si>
    <t>FUROSEMIDE ORAL SOLN 10 MG/ML</t>
  </si>
  <si>
    <t>ESOPHAGEAL REFLUX</t>
  </si>
  <si>
    <t>HYPOPLAS LEFT HEART SYND</t>
  </si>
  <si>
    <t>Cardiovascular, medium</t>
  </si>
  <si>
    <t>Renal, low</t>
  </si>
  <si>
    <t>Nausea -Rx</t>
  </si>
  <si>
    <t>Metabolic, very low</t>
  </si>
  <si>
    <t>Cancer, low</t>
  </si>
  <si>
    <t>Cerebrovascular, low</t>
  </si>
  <si>
    <t>Cardiac -Rx</t>
  </si>
  <si>
    <t>Gastro, low</t>
  </si>
  <si>
    <t>Cardiovascular, low</t>
  </si>
  <si>
    <t>Count of IP admits in past 181 to 365 days</t>
  </si>
  <si>
    <t>Count of IP admits in past 366 to 730 days</t>
  </si>
  <si>
    <t>Cardiac - Rx</t>
  </si>
  <si>
    <t>Female</t>
  </si>
  <si>
    <t>Nausea - Rx</t>
  </si>
  <si>
    <t>Weight (raw)</t>
  </si>
  <si>
    <t>Events</t>
  </si>
  <si>
    <t>Start Date</t>
  </si>
  <si>
    <t>End Date</t>
  </si>
  <si>
    <t>Line</t>
  </si>
  <si>
    <t>Drug</t>
  </si>
  <si>
    <t>Primary Diagnosis</t>
  </si>
  <si>
    <t>Procedure</t>
  </si>
  <si>
    <t>Revenue Code</t>
  </si>
  <si>
    <t>Servicing Provider</t>
  </si>
  <si>
    <t>Line Amount</t>
  </si>
  <si>
    <t>Paid Amount</t>
  </si>
  <si>
    <t>Claim Type</t>
  </si>
  <si>
    <t>ASPIRIN CHEW TAB 81 MG</t>
  </si>
  <si>
    <t>SILDENAFIL CITRATE TAB 20 MG</t>
  </si>
  <si>
    <t>*ORAL VEHICLES***</t>
  </si>
  <si>
    <t>SPIRONOLACTONE TAB 25 MG</t>
  </si>
  <si>
    <t>CHERRY SYRUP</t>
  </si>
  <si>
    <t>CALCIUM CARBONATE SUSB 1250 MG/5ML (500 MG/SML ELEMENTAL CA)</t>
  </si>
  <si>
    <t>*NUTRITIONAL SUPPLEMENT LIQUID**</t>
  </si>
  <si>
    <t>ENALAPRIL MALEATE TAB 2.5 MG</t>
  </si>
  <si>
    <t>DYSPHAGIA, UNSPECIFIED</t>
  </si>
  <si>
    <t>EF ped caloric dense&gt;/=0.7kc</t>
  </si>
  <si>
    <t>Enteral feed sup kit grav by</t>
  </si>
  <si>
    <t>Food thickener oral</t>
  </si>
  <si>
    <t>Office/outpatient visit, est</t>
  </si>
  <si>
    <t>Change gastrostomy tube</t>
  </si>
  <si>
    <t>G0463</t>
  </si>
  <si>
    <t>Med nutrition, indiv, subseq</t>
  </si>
  <si>
    <t>Clinic- General Classification</t>
  </si>
  <si>
    <t>Other Therapeutic Services (Also see 095x, an extension of 094x)- Genera</t>
  </si>
  <si>
    <t>Steven Ashbury Clinic Pharmacy</t>
  </si>
  <si>
    <t>Jones Medical Services, Inc.</t>
  </si>
  <si>
    <t>Acme HealthCare System</t>
  </si>
  <si>
    <t>Robert Joy MD</t>
  </si>
  <si>
    <t>Pharmacy</t>
  </si>
  <si>
    <t>Med Vendor</t>
  </si>
  <si>
    <t>Professional</t>
  </si>
  <si>
    <t>OPPS</t>
  </si>
  <si>
    <t>OTR SYMPTOMS INVOLVING HEAD &amp; NECK</t>
  </si>
  <si>
    <t>COMMON VENTRICLE</t>
  </si>
  <si>
    <t>VOMITING ALONE</t>
  </si>
  <si>
    <t>PROBL W/SPECIAL FUNC SCHOOL MEDICAL</t>
  </si>
  <si>
    <t>DYSFUNCT EUSTACHIAN TUBE</t>
  </si>
  <si>
    <t>SKIN HYPERTRO/ATROPH NOS</t>
  </si>
  <si>
    <t>FEEDING PROBLEM</t>
  </si>
  <si>
    <t>OTHER UNSPECIFIED COUNSELING</t>
  </si>
  <si>
    <t>AMBLYOPIA NOS</t>
  </si>
  <si>
    <t>ACUTE NASOPHARYNGITIS</t>
  </si>
  <si>
    <t>Cine/vid x-ray, throat/esoph</t>
  </si>
  <si>
    <t>Echo transthoracic</t>
  </si>
  <si>
    <t>Doppler echo exam, heart</t>
  </si>
  <si>
    <t>Doppler color flow add-on</t>
  </si>
  <si>
    <t>Emergency dept visit</t>
  </si>
  <si>
    <t>Speech/hearing therapy</t>
  </si>
  <si>
    <t>Office consultation</t>
  </si>
  <si>
    <t>Pure tone audiometry, air</t>
  </si>
  <si>
    <t>Tympanometry</t>
  </si>
  <si>
    <t>Medical Home Level I</t>
  </si>
  <si>
    <t>John Franks MD</t>
  </si>
  <si>
    <t>Ronald Jones, MD</t>
  </si>
  <si>
    <t>Rhonda White</t>
  </si>
  <si>
    <t>Mary Duggart</t>
  </si>
  <si>
    <t>Carl S Standish, MD</t>
  </si>
  <si>
    <t>Melinda R Acton ARNP</t>
  </si>
  <si>
    <t>Acme Outreach</t>
  </si>
  <si>
    <t>Mary Shelley MD</t>
  </si>
  <si>
    <t>Charles X Pomeroy, MD</t>
  </si>
  <si>
    <t>OP Line28</t>
  </si>
  <si>
    <t>OP Line29</t>
  </si>
  <si>
    <t>Service End Date</t>
  </si>
  <si>
    <t>Reimbursement</t>
  </si>
  <si>
    <t>ER</t>
  </si>
  <si>
    <t>Length of Stay</t>
  </si>
  <si>
    <t>DRG</t>
  </si>
  <si>
    <t>Billing Provider</t>
  </si>
  <si>
    <t>Provider</t>
  </si>
  <si>
    <t>E Codes</t>
  </si>
  <si>
    <t>Service 
Start Date</t>
  </si>
  <si>
    <t>Yes</t>
  </si>
  <si>
    <t>4 days</t>
  </si>
  <si>
    <t>091</t>
  </si>
  <si>
    <t>PERSISTENT VOMITING</t>
  </si>
  <si>
    <t>VIRAL ENTERITIS NOS</t>
  </si>
  <si>
    <t>UNSPECIFIED VIRAL INFECTIONS</t>
  </si>
  <si>
    <t>3 days</t>
  </si>
  <si>
    <t>2 days</t>
  </si>
  <si>
    <t>Michelle Baran</t>
  </si>
  <si>
    <t>Abdul Azzan, MD</t>
  </si>
  <si>
    <t>Marcus O Orlov</t>
  </si>
  <si>
    <t>Generic Name</t>
  </si>
  <si>
    <t>Drug Class</t>
  </si>
  <si>
    <t>Quantity</t>
  </si>
  <si>
    <t>Days Supplied</t>
  </si>
  <si>
    <t>Prescriber</t>
  </si>
  <si>
    <t>Refill sequence</t>
  </si>
  <si>
    <t>ANALGESICS - NONNARCOTIC</t>
  </si>
  <si>
    <t>PHARMACEUTICAL ADJUVANTS - LIQUID VEHICLES</t>
  </si>
  <si>
    <t>CARDIOVASCULAR AGENTS - MISC. - PULMONARY HYPERTENSION - PHOSPHODIESTERASE INHIBITORS</t>
  </si>
  <si>
    <t>DIURETICS</t>
  </si>
  <si>
    <t>526521100101</t>
  </si>
  <si>
    <t>CALCIUM CARBONATE SUSP 1250 MG/5ML (500 MG/5ML ELEMENTAL CA)</t>
  </si>
  <si>
    <t>MINERALS &amp; ELECTROLYTES</t>
  </si>
  <si>
    <t>52652100101</t>
  </si>
  <si>
    <t>ANTIHYPERTENSIVES - ACE INHIBITORS</t>
  </si>
  <si>
    <t>Rhona Smith</t>
  </si>
  <si>
    <t>Darius Haiku</t>
  </si>
  <si>
    <t>Mabel E Hayes</t>
  </si>
  <si>
    <t>00</t>
  </si>
  <si>
    <t>04</t>
  </si>
  <si>
    <t>02</t>
  </si>
  <si>
    <t>06</t>
  </si>
  <si>
    <t>03</t>
  </si>
  <si>
    <t>12</t>
  </si>
  <si>
    <t>01</t>
  </si>
  <si>
    <t>05</t>
  </si>
  <si>
    <t>11</t>
  </si>
  <si>
    <t>Service
Start Date</t>
  </si>
  <si>
    <t>Paid</t>
  </si>
  <si>
    <t>NE</t>
  </si>
  <si>
    <t>EPCT</t>
  </si>
  <si>
    <t>EPCP</t>
  </si>
  <si>
    <t>ENP</t>
  </si>
  <si>
    <t>Alcohol</t>
  </si>
  <si>
    <t>Injury</t>
  </si>
  <si>
    <t>Psych</t>
  </si>
  <si>
    <t>Other</t>
  </si>
  <si>
    <t>E
Codes</t>
  </si>
  <si>
    <t>DYSPHAGIA, OROPHARYNGEAL PHASE</t>
  </si>
  <si>
    <t>Radiology - Diagnostic- General Classification</t>
  </si>
  <si>
    <t>Routine venipuncture</t>
  </si>
  <si>
    <t>Laboratory- General Classification</t>
  </si>
  <si>
    <t>Complete cbc w/auto diff wbc</t>
  </si>
  <si>
    <t>Laboratory- Hematology</t>
  </si>
  <si>
    <t>Prothrombin time</t>
  </si>
  <si>
    <t>Thromboplastin time, partial</t>
  </si>
  <si>
    <t>ABDOMINAL PAIN, OTHER SPECIFIED SITE</t>
  </si>
  <si>
    <t>Tissue exam by pathologist</t>
  </si>
  <si>
    <t>John O Brown, MD</t>
  </si>
  <si>
    <t>Laboratory Pathology- Histology</t>
  </si>
  <si>
    <t>Laboratory Pathology- General Classification</t>
  </si>
  <si>
    <t>HYPERTROPHY OF KIDNEY</t>
  </si>
  <si>
    <t>Us exam abdo back wall, comp</t>
  </si>
  <si>
    <t>Chaka D Khan, MD</t>
  </si>
  <si>
    <t>Chest x-ray</t>
  </si>
  <si>
    <t>Laboratory- Chemistry</t>
  </si>
  <si>
    <t>Laboratory- Bateriology &amp; Microbiology</t>
  </si>
  <si>
    <t>Laboratory- Urology</t>
  </si>
  <si>
    <t>Radiology - Diagnostic- Chest X-Ray</t>
  </si>
  <si>
    <t>CYANOSIS</t>
  </si>
  <si>
    <t>Last Service 
Date</t>
  </si>
  <si>
    <t>CORAM ALTERNATE SITE SERVICES INC</t>
  </si>
  <si>
    <t>Jones Medical Services</t>
  </si>
  <si>
    <t>Anytown Radiological Associates</t>
  </si>
  <si>
    <t>Anytown Children's Hospital</t>
  </si>
  <si>
    <t>Stopar Children's Dental Clinic</t>
  </si>
  <si>
    <t>Anytown School District</t>
  </si>
  <si>
    <t>Hayes</t>
  </si>
  <si>
    <t>Shelley</t>
  </si>
  <si>
    <t>Robert Joy</t>
  </si>
  <si>
    <t>Jane Favor</t>
  </si>
  <si>
    <t>Ronald Brown</t>
  </si>
  <si>
    <t>Alice Hanks</t>
  </si>
  <si>
    <t>Charles Roy</t>
  </si>
  <si>
    <t>Mary Shelley</t>
  </si>
  <si>
    <t>Chandra Adu</t>
  </si>
  <si>
    <t>Jasper Smith</t>
  </si>
  <si>
    <t>Anytown Anesthesia Associates, Inc</t>
  </si>
  <si>
    <t>Ronal Hakan</t>
  </si>
  <si>
    <t>Anytown Pathology</t>
  </si>
  <si>
    <t>Thurston Howell</t>
  </si>
  <si>
    <t>Jada Pinkett</t>
  </si>
  <si>
    <t>Darnell Holbrook</t>
  </si>
  <si>
    <t>Shirley Ugest</t>
  </si>
  <si>
    <t>Terrence Paine</t>
  </si>
  <si>
    <t>John Powers</t>
  </si>
  <si>
    <t>Arnold Pigg</t>
  </si>
  <si>
    <t>Tracey Lords</t>
  </si>
  <si>
    <t>Jing Ming</t>
  </si>
  <si>
    <t>Maya Orzobal</t>
  </si>
  <si>
    <t>Dustin Hoffman</t>
  </si>
  <si>
    <t>Fayad Farquar</t>
  </si>
  <si>
    <t>Mindy McPage</t>
  </si>
  <si>
    <t>Sturgess Halcyon</t>
  </si>
  <si>
    <t>Mary Contra</t>
  </si>
  <si>
    <t>Andrew Drano</t>
  </si>
  <si>
    <t>Any County Fire Protection District 17</t>
  </si>
  <si>
    <t>Anytown County Fire Protection District 17</t>
  </si>
  <si>
    <t>Melinda Barn</t>
  </si>
  <si>
    <t>Indicator</t>
  </si>
  <si>
    <t>Risk score</t>
  </si>
  <si>
    <t>Substance use disorder dianosis subsequent to last treatment encounter</t>
  </si>
  <si>
    <t>Inpatient admissions in last 12 months</t>
  </si>
  <si>
    <t>Value</t>
  </si>
  <si>
    <t>not present</t>
  </si>
  <si>
    <t>Outpatient ER visits in last 12 months</t>
  </si>
  <si>
    <t>Treatment for injury diagnosis</t>
  </si>
  <si>
    <t>Failure to thrive diagnosis</t>
  </si>
  <si>
    <t>Nutrition problem diagnosis</t>
  </si>
  <si>
    <t>Crisis mental health encounter (past 12 months)</t>
  </si>
  <si>
    <t>Mental health inpatient stay (past 12 months)</t>
  </si>
  <si>
    <t>Outpatient ER with primary psychiatric diagnosis (past 12 months)</t>
  </si>
  <si>
    <t>Child under age 6 receiving psych Rx in past 12 months</t>
  </si>
  <si>
    <t>Servicing 
Provider</t>
  </si>
  <si>
    <t>SPONTANEOUS ECCHMOSES</t>
  </si>
  <si>
    <t>FAILURE TO DHRIVE</t>
  </si>
  <si>
    <t>Diagnosis</t>
  </si>
  <si>
    <t>PSYTX PT&amp;/FAMILY 30 MINUTES</t>
  </si>
  <si>
    <t>Office/outpatient vist, est</t>
  </si>
  <si>
    <t>Melinda Barn, MD</t>
  </si>
  <si>
    <t>Hearing Impaired:
No</t>
  </si>
  <si>
    <t>Interpreter Needed:
No</t>
  </si>
  <si>
    <t>1234567890WA (1234567890)</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</si>
</sst>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8" formatCode="&quot;$&quot;#,##0.00_);[Red]\(&quot;$&quot;#,##0.00\)"/>
    <numFmt numFmtId="164" formatCode="0.0%"/>
    <numFmt numFmtId="165" formatCode="yyyy\-mm\-dd"/>
    <numFmt numFmtId="166" formatCode="yyyy"/>
    <numFmt numFmtId="167" formatCode="yyyymm"/>
    <numFmt numFmtId="168" formatCode="mmm\-yyyy"/>
  </numFmts>
  <fonts count="16" x14ac:knownFonts="1">
    <font>
      <sz val="11"/>
      <color theme="1"/>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sz val="7"/>
      <color theme="1"/>
      <name val="Times New Roman"/>
      <family val="1"/>
    </font>
    <font>
      <sz val="11"/>
      <name val="Calibri"/>
      <family val="2"/>
      <scheme val="minor"/>
    </font>
    <font>
      <b/>
      <sz val="14"/>
      <color theme="1"/>
      <name val="Calibri"/>
      <family val="2"/>
      <scheme val="minor"/>
    </font>
    <font>
      <b/>
      <sz val="18"/>
      <color theme="1"/>
      <name val="Calibri"/>
      <family val="2"/>
      <scheme val="minor"/>
    </font>
    <font>
      <u/>
      <sz val="11"/>
      <color rgb="FF0070C0"/>
      <name val="Calibri"/>
      <family val="2"/>
      <scheme val="minor"/>
    </font>
    <font>
      <b/>
      <sz val="13.5"/>
      <color theme="1"/>
      <name val="Calibri"/>
      <family val="2"/>
      <scheme val="minor"/>
    </font>
    <font>
      <u/>
      <sz val="22"/>
      <color theme="1"/>
      <name val="Calibri"/>
      <family val="2"/>
      <scheme val="minor"/>
    </font>
    <font>
      <b/>
      <sz val="16"/>
      <color theme="1"/>
      <name val="Calibri"/>
      <family val="2"/>
      <scheme val="minor"/>
    </font>
    <font>
      <b/>
      <u/>
      <sz val="11"/>
      <color rgb="FF0070C0"/>
      <name val="Calibri"/>
      <family val="2"/>
      <scheme val="minor"/>
    </font>
    <font>
      <b/>
      <u/>
      <sz val="11"/>
      <color theme="2" tint="-0.499984740745262"/>
      <name val="Calibri"/>
      <family val="2"/>
      <scheme val="minor"/>
    </font>
    <font>
      <b/>
      <u/>
      <sz val="11"/>
      <color theme="1"/>
      <name val="Calibri"/>
      <family val="2"/>
      <scheme val="minor"/>
    </font>
    <font>
      <u/>
      <sz val="11"/>
      <color theme="1"/>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3" tint="0.79998168889431442"/>
        <bgColor indexed="64"/>
      </patternFill>
    </fill>
  </fills>
  <borders count="4">
    <border>
      <left/>
      <right/>
      <top/>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s>
  <cellStyleXfs count="2">
    <xf numFmtId="0" fontId="0" fillId="0" borderId="0"/>
    <xf numFmtId="0" fontId="3" fillId="0" borderId="0" applyNumberFormat="0" applyFill="0" applyBorder="0" applyAlignment="0" applyProtection="0"/>
  </cellStyleXfs>
  <cellXfs count="209">
    <xf numFmtId="0" fontId="0" fillId="0" borderId="0" xfId="0"/>
    <xf numFmtId="0" fontId="0" fillId="0" borderId="0" xfId="0" applyBorder="1"/>
    <xf numFmtId="0" fontId="0" fillId="0" borderId="0" xfId="0" applyAlignment="1">
      <alignment vertical="center"/>
    </xf>
    <xf numFmtId="0" fontId="2" fillId="0" borderId="0" xfId="0" applyFont="1" applyAlignment="1">
      <alignment vertical="center"/>
    </xf>
    <xf numFmtId="0" fontId="0" fillId="0" borderId="0" xfId="0" applyAlignment="1">
      <alignment horizontal="left" vertical="center" indent="8"/>
    </xf>
    <xf numFmtId="0" fontId="2" fillId="0" borderId="0" xfId="0" applyFont="1" applyAlignment="1">
      <alignment vertical="top"/>
    </xf>
    <xf numFmtId="0" fontId="0" fillId="0" borderId="0" xfId="0" applyBorder="1" applyAlignment="1">
      <alignment vertical="center"/>
    </xf>
    <xf numFmtId="0" fontId="0" fillId="2" borderId="0" xfId="0" applyFill="1" applyBorder="1" applyAlignment="1">
      <alignment vertical="center"/>
    </xf>
    <xf numFmtId="0" fontId="0" fillId="2" borderId="0" xfId="0" applyFill="1" applyBorder="1" applyAlignment="1">
      <alignment vertical="center" wrapText="1"/>
    </xf>
    <xf numFmtId="0" fontId="0" fillId="2" borderId="0" xfId="0" applyFill="1" applyBorder="1"/>
    <xf numFmtId="0" fontId="1" fillId="2" borderId="0" xfId="0" applyFont="1" applyFill="1" applyBorder="1" applyAlignment="1">
      <alignment horizontal="left" vertical="center"/>
    </xf>
    <xf numFmtId="0" fontId="1" fillId="2" borderId="0" xfId="0" applyFont="1" applyFill="1" applyBorder="1" applyAlignment="1">
      <alignment vertical="center"/>
    </xf>
    <xf numFmtId="0" fontId="1" fillId="0" borderId="0" xfId="0" applyFont="1" applyBorder="1" applyAlignment="1">
      <alignment vertical="center" wrapText="1"/>
    </xf>
    <xf numFmtId="0" fontId="0" fillId="2" borderId="0" xfId="0" applyFill="1" applyBorder="1" applyAlignment="1">
      <alignment horizontal="right" vertical="center"/>
    </xf>
    <xf numFmtId="0" fontId="0" fillId="0" borderId="0" xfId="0" applyBorder="1" applyAlignment="1">
      <alignment horizontal="right" vertical="center"/>
    </xf>
    <xf numFmtId="0" fontId="0" fillId="2" borderId="0" xfId="0" applyFill="1" applyBorder="1" applyAlignment="1">
      <alignment horizontal="right" vertical="center" wrapText="1"/>
    </xf>
    <xf numFmtId="164" fontId="1" fillId="2" borderId="0" xfId="0" applyNumberFormat="1" applyFont="1" applyFill="1" applyBorder="1" applyAlignment="1">
      <alignment horizontal="left" vertical="center"/>
    </xf>
    <xf numFmtId="165" fontId="0" fillId="2" borderId="0" xfId="0" applyNumberFormat="1" applyFill="1" applyBorder="1" applyAlignment="1">
      <alignment horizontal="left" vertical="center"/>
    </xf>
    <xf numFmtId="0" fontId="0" fillId="0" borderId="0" xfId="0" applyBorder="1" applyAlignment="1">
      <alignment horizontal="left" vertical="center"/>
    </xf>
    <xf numFmtId="0" fontId="5" fillId="2" borderId="0" xfId="0" applyFont="1" applyFill="1" applyBorder="1" applyAlignment="1">
      <alignment horizontal="left" vertical="center"/>
    </xf>
    <xf numFmtId="164" fontId="5" fillId="2" borderId="0" xfId="0" applyNumberFormat="1" applyFont="1" applyFill="1" applyBorder="1" applyAlignment="1">
      <alignment horizontal="left" vertical="center"/>
    </xf>
    <xf numFmtId="0" fontId="0" fillId="0" borderId="2" xfId="0" applyBorder="1" applyAlignment="1">
      <alignment wrapText="1"/>
    </xf>
    <xf numFmtId="0" fontId="6" fillId="0" borderId="0" xfId="0" applyFont="1" applyBorder="1" applyAlignment="1">
      <alignment horizontal="left" vertical="center"/>
    </xf>
    <xf numFmtId="0" fontId="0" fillId="0" borderId="0" xfId="0" applyBorder="1" applyAlignment="1">
      <alignment wrapText="1"/>
    </xf>
    <xf numFmtId="0" fontId="3" fillId="2" borderId="0" xfId="1" applyFill="1" applyBorder="1" applyAlignment="1">
      <alignment vertical="center" wrapText="1"/>
    </xf>
    <xf numFmtId="0" fontId="0" fillId="0" borderId="0" xfId="0" applyFill="1" applyBorder="1" applyAlignment="1">
      <alignment vertical="center" wrapText="1"/>
    </xf>
    <xf numFmtId="0" fontId="3" fillId="0" borderId="0" xfId="1" applyFill="1" applyBorder="1" applyAlignment="1">
      <alignment vertical="center" wrapText="1"/>
    </xf>
    <xf numFmtId="0" fontId="0" fillId="0" borderId="0" xfId="0" applyFill="1" applyBorder="1" applyAlignment="1">
      <alignment horizontal="right" vertical="center" wrapText="1"/>
    </xf>
    <xf numFmtId="0" fontId="1" fillId="0" borderId="0" xfId="0" applyFont="1" applyFill="1" applyBorder="1" applyAlignment="1">
      <alignment vertical="center"/>
    </xf>
    <xf numFmtId="0" fontId="7" fillId="0" borderId="0" xfId="0" applyFont="1" applyAlignment="1">
      <alignment vertical="center"/>
    </xf>
    <xf numFmtId="0" fontId="0" fillId="0" borderId="0" xfId="0" applyAlignment="1">
      <alignment horizontal="left"/>
    </xf>
    <xf numFmtId="0" fontId="9" fillId="0" borderId="0" xfId="0" applyFont="1" applyAlignment="1">
      <alignment vertical="center"/>
    </xf>
    <xf numFmtId="0" fontId="9" fillId="0" borderId="0" xfId="0" applyFont="1" applyAlignment="1">
      <alignment vertical="center"/>
    </xf>
    <xf numFmtId="0" fontId="9" fillId="0" borderId="0" xfId="0" applyFont="1" applyAlignment="1">
      <alignment horizontal="left" vertical="center"/>
    </xf>
    <xf numFmtId="0" fontId="11" fillId="0" borderId="0" xfId="0" applyFont="1" applyAlignment="1">
      <alignment vertical="center"/>
    </xf>
    <xf numFmtId="0" fontId="0" fillId="0" borderId="0" xfId="0"/>
    <xf numFmtId="0" fontId="0" fillId="0" borderId="0" xfId="0"/>
    <xf numFmtId="0" fontId="0" fillId="0" borderId="0" xfId="0" applyBorder="1" applyAlignment="1">
      <alignment horizontal="left" vertical="center"/>
    </xf>
    <xf numFmtId="0" fontId="0" fillId="0" borderId="0" xfId="0" applyAlignment="1">
      <alignment horizontal="left" vertical="center"/>
    </xf>
    <xf numFmtId="165" fontId="0" fillId="0" borderId="0" xfId="0" applyNumberFormat="1"/>
    <xf numFmtId="0" fontId="2" fillId="0" borderId="0" xfId="0" applyFont="1"/>
    <xf numFmtId="165" fontId="14" fillId="3" borderId="0" xfId="0" applyNumberFormat="1" applyFont="1" applyFill="1"/>
    <xf numFmtId="0" fontId="15" fillId="3" borderId="0" xfId="0" applyFont="1" applyFill="1"/>
    <xf numFmtId="0" fontId="14" fillId="3" borderId="0" xfId="0" applyFont="1" applyFill="1"/>
    <xf numFmtId="0" fontId="14" fillId="3" borderId="0" xfId="0" applyFont="1" applyFill="1" applyAlignment="1">
      <alignment horizontal="left"/>
    </xf>
    <xf numFmtId="1" fontId="0" fillId="0" borderId="0" xfId="0" applyNumberFormat="1"/>
    <xf numFmtId="14" fontId="0" fillId="0" borderId="0" xfId="0" applyNumberFormat="1"/>
    <xf numFmtId="166" fontId="0" fillId="0" borderId="0" xfId="0" applyNumberFormat="1"/>
    <xf numFmtId="49" fontId="0" fillId="0" borderId="0" xfId="0" applyNumberFormat="1" applyAlignment="1">
      <alignment horizontal="left"/>
    </xf>
    <xf numFmtId="0" fontId="14" fillId="0" borderId="0" xfId="0" applyFont="1"/>
    <xf numFmtId="0" fontId="14" fillId="0" borderId="0" xfId="0" applyFont="1" applyAlignment="1">
      <alignment horizontal="left"/>
    </xf>
    <xf numFmtId="1" fontId="0" fillId="0" borderId="0" xfId="0" applyNumberFormat="1" applyBorder="1" applyAlignment="1">
      <alignment horizontal="left" vertical="center"/>
    </xf>
    <xf numFmtId="0" fontId="2" fillId="4" borderId="0" xfId="0" applyFont="1" applyFill="1" applyBorder="1" applyAlignment="1">
      <alignment horizontal="left" vertical="center" wrapText="1" indent="1"/>
    </xf>
    <xf numFmtId="0" fontId="2" fillId="4" borderId="0" xfId="0" applyFont="1" applyFill="1" applyBorder="1" applyAlignment="1">
      <alignment horizontal="left" vertical="center"/>
    </xf>
    <xf numFmtId="0" fontId="0" fillId="0" borderId="0" xfId="0" applyFont="1" applyAlignment="1">
      <alignment horizontal="left" vertical="center" indent="1"/>
    </xf>
    <xf numFmtId="165" fontId="0" fillId="0" borderId="0" xfId="0" applyNumberFormat="1" applyBorder="1" applyAlignment="1">
      <alignment horizontal="left"/>
    </xf>
    <xf numFmtId="0" fontId="2" fillId="5" borderId="0" xfId="0" applyFont="1" applyFill="1" applyBorder="1" applyAlignment="1">
      <alignment vertical="center"/>
    </xf>
    <xf numFmtId="0" fontId="2" fillId="5" borderId="0" xfId="0" applyFont="1" applyFill="1" applyBorder="1" applyAlignment="1">
      <alignment vertical="center" wrapText="1"/>
    </xf>
    <xf numFmtId="0" fontId="2" fillId="5" borderId="0" xfId="0" applyFont="1" applyFill="1" applyBorder="1" applyAlignment="1">
      <alignment horizontal="left" vertical="center" wrapText="1"/>
    </xf>
    <xf numFmtId="0" fontId="0" fillId="0" borderId="0" xfId="0" applyFont="1" applyBorder="1"/>
    <xf numFmtId="0" fontId="2" fillId="5" borderId="0" xfId="0" applyFont="1" applyFill="1" applyBorder="1" applyAlignment="1">
      <alignment horizontal="left" vertical="center" wrapText="1" indent="1"/>
    </xf>
    <xf numFmtId="167" fontId="0" fillId="0" borderId="0" xfId="0" applyNumberFormat="1" applyFont="1" applyAlignment="1">
      <alignment horizontal="left" vertical="center" indent="1"/>
    </xf>
    <xf numFmtId="0" fontId="0" fillId="0" borderId="0" xfId="0" applyFill="1" applyBorder="1" applyAlignment="1">
      <alignment vertical="center"/>
    </xf>
    <xf numFmtId="167" fontId="0" fillId="3" borderId="0" xfId="0" applyNumberFormat="1" applyFont="1" applyFill="1" applyAlignment="1">
      <alignment horizontal="left" vertical="center" indent="1"/>
    </xf>
    <xf numFmtId="0" fontId="0" fillId="3" borderId="0" xfId="0" applyFill="1" applyBorder="1" applyAlignment="1">
      <alignment vertical="center"/>
    </xf>
    <xf numFmtId="0" fontId="0" fillId="4" borderId="0" xfId="0" applyFill="1" applyBorder="1" applyAlignment="1">
      <alignment vertical="center" wrapText="1"/>
    </xf>
    <xf numFmtId="0" fontId="3" fillId="4" borderId="0" xfId="1" applyFill="1" applyBorder="1" applyAlignment="1">
      <alignment vertical="center" wrapText="1"/>
    </xf>
    <xf numFmtId="0" fontId="0" fillId="4" borderId="0" xfId="0" applyFill="1" applyBorder="1" applyAlignment="1">
      <alignment horizontal="right" vertical="center" wrapText="1"/>
    </xf>
    <xf numFmtId="0" fontId="1" fillId="4" borderId="0" xfId="0" applyFont="1" applyFill="1" applyBorder="1" applyAlignment="1">
      <alignment vertical="center"/>
    </xf>
    <xf numFmtId="0" fontId="0" fillId="4" borderId="0" xfId="0" applyFill="1" applyBorder="1" applyAlignment="1">
      <alignment vertical="center"/>
    </xf>
    <xf numFmtId="0" fontId="1" fillId="4" borderId="0" xfId="0" applyFont="1" applyFill="1" applyBorder="1" applyAlignment="1">
      <alignment horizontal="left" vertical="center"/>
    </xf>
    <xf numFmtId="0" fontId="0" fillId="4" borderId="0" xfId="0" applyFill="1" applyBorder="1" applyAlignment="1">
      <alignment horizontal="right" vertical="center"/>
    </xf>
    <xf numFmtId="164" fontId="1" fillId="4" borderId="0" xfId="0" applyNumberFormat="1" applyFont="1" applyFill="1" applyBorder="1" applyAlignment="1">
      <alignment horizontal="left" vertical="center"/>
    </xf>
    <xf numFmtId="0" fontId="5" fillId="4" borderId="0" xfId="0" applyFont="1" applyFill="1" applyBorder="1" applyAlignment="1">
      <alignment horizontal="left" vertical="center"/>
    </xf>
    <xf numFmtId="164" fontId="5" fillId="4" borderId="0" xfId="0" applyNumberFormat="1" applyFont="1" applyFill="1" applyBorder="1" applyAlignment="1">
      <alignment horizontal="left" vertical="center"/>
    </xf>
    <xf numFmtId="0" fontId="0" fillId="4" borderId="0" xfId="0" applyFill="1" applyBorder="1"/>
    <xf numFmtId="165" fontId="0" fillId="4" borderId="0" xfId="0" applyNumberFormat="1" applyFill="1" applyBorder="1" applyAlignment="1">
      <alignment horizontal="left" vertical="center"/>
    </xf>
    <xf numFmtId="0" fontId="11" fillId="0" borderId="0" xfId="0" applyFont="1" applyAlignment="1">
      <alignment horizontal="center"/>
    </xf>
    <xf numFmtId="0" fontId="0" fillId="0" borderId="0" xfId="0" applyBorder="1" applyAlignment="1">
      <alignment horizontal="left" vertical="center" wrapText="1"/>
    </xf>
    <xf numFmtId="0" fontId="2" fillId="5" borderId="0" xfId="0" applyFont="1" applyFill="1" applyBorder="1" applyAlignment="1">
      <alignment horizontal="left" vertical="center" wrapText="1"/>
    </xf>
    <xf numFmtId="165" fontId="0" fillId="0" borderId="0" xfId="0" applyNumberFormat="1" applyBorder="1" applyAlignment="1">
      <alignment horizontal="left"/>
    </xf>
    <xf numFmtId="0" fontId="0" fillId="4" borderId="0" xfId="0" applyFill="1" applyBorder="1" applyAlignment="1">
      <alignment horizontal="right" vertical="center" wrapText="1"/>
    </xf>
    <xf numFmtId="0" fontId="0" fillId="4" borderId="0" xfId="0" applyFill="1" applyBorder="1" applyAlignment="1">
      <alignment horizontal="right" vertical="center"/>
    </xf>
    <xf numFmtId="0" fontId="0" fillId="0" borderId="0" xfId="0" applyBorder="1" applyAlignment="1">
      <alignment horizontal="right" vertical="center"/>
    </xf>
    <xf numFmtId="0" fontId="0" fillId="0" borderId="0" xfId="0" applyBorder="1" applyAlignment="1">
      <alignment horizontal="left" vertical="center"/>
    </xf>
    <xf numFmtId="0" fontId="0" fillId="0" borderId="0" xfId="0" applyBorder="1" applyAlignment="1">
      <alignment horizontal="left"/>
    </xf>
    <xf numFmtId="0" fontId="0" fillId="0" borderId="0" xfId="0" applyAlignment="1">
      <alignment horizontal="left"/>
    </xf>
    <xf numFmtId="168" fontId="0" fillId="0" borderId="0" xfId="0" applyNumberFormat="1" applyBorder="1" applyAlignment="1">
      <alignment horizontal="left"/>
    </xf>
    <xf numFmtId="168" fontId="0" fillId="0" borderId="0" xfId="0" applyNumberFormat="1" applyBorder="1"/>
    <xf numFmtId="0" fontId="0" fillId="0" borderId="0" xfId="0" applyBorder="1" applyAlignment="1">
      <alignment horizontal="center"/>
    </xf>
    <xf numFmtId="0" fontId="2" fillId="2" borderId="0" xfId="0" applyFont="1" applyFill="1" applyBorder="1" applyAlignment="1">
      <alignment vertical="center"/>
    </xf>
    <xf numFmtId="0" fontId="2" fillId="2" borderId="0" xfId="0" applyFont="1" applyFill="1" applyBorder="1" applyAlignment="1">
      <alignment horizontal="left" vertical="center" indent="1"/>
    </xf>
    <xf numFmtId="0" fontId="0" fillId="0" borderId="0" xfId="0" applyBorder="1" applyAlignment="1">
      <alignment horizontal="left" vertical="center" indent="1"/>
    </xf>
    <xf numFmtId="0" fontId="2" fillId="2" borderId="0" xfId="0" applyFont="1" applyFill="1" applyBorder="1" applyAlignment="1">
      <alignment horizontal="left" vertical="center"/>
    </xf>
    <xf numFmtId="9" fontId="0" fillId="0" borderId="0" xfId="0" applyNumberFormat="1" applyBorder="1" applyAlignment="1">
      <alignment horizontal="left" vertical="center"/>
    </xf>
    <xf numFmtId="0" fontId="1" fillId="0" borderId="0" xfId="0" applyFont="1" applyBorder="1" applyAlignment="1">
      <alignment horizontal="left" vertical="center"/>
    </xf>
    <xf numFmtId="2" fontId="1" fillId="0" borderId="0" xfId="0" applyNumberFormat="1" applyFont="1" applyBorder="1" applyAlignment="1">
      <alignment horizontal="left" vertical="center"/>
    </xf>
    <xf numFmtId="0" fontId="3" fillId="0" borderId="0" xfId="1" applyFill="1" applyBorder="1" applyAlignment="1">
      <alignment horizontal="left" vertical="center" wrapText="1" indent="1"/>
    </xf>
    <xf numFmtId="0" fontId="0" fillId="0" borderId="0" xfId="0" applyBorder="1" applyAlignment="1">
      <alignment horizontal="left" indent="1"/>
    </xf>
    <xf numFmtId="0" fontId="2" fillId="2" borderId="0" xfId="0" applyFont="1" applyFill="1" applyBorder="1" applyAlignment="1">
      <alignment horizontal="left" vertical="center" wrapText="1"/>
    </xf>
    <xf numFmtId="165" fontId="0" fillId="0" borderId="0" xfId="0" applyNumberFormat="1" applyBorder="1" applyAlignment="1">
      <alignment horizontal="left" vertical="center"/>
    </xf>
    <xf numFmtId="10" fontId="0" fillId="0" borderId="0" xfId="0" applyNumberFormat="1" applyBorder="1" applyAlignment="1">
      <alignment horizontal="left" vertical="center"/>
    </xf>
    <xf numFmtId="0" fontId="2" fillId="2" borderId="0" xfId="0" applyFont="1" applyFill="1" applyAlignment="1">
      <alignment horizontal="left" vertical="center"/>
    </xf>
    <xf numFmtId="0" fontId="2" fillId="2" borderId="0" xfId="0" applyFont="1" applyFill="1" applyBorder="1" applyAlignment="1">
      <alignment vertical="center" wrapText="1"/>
    </xf>
    <xf numFmtId="8" fontId="0" fillId="0" borderId="0" xfId="0" applyNumberFormat="1" applyBorder="1" applyAlignment="1">
      <alignment horizontal="left" vertical="center"/>
    </xf>
    <xf numFmtId="165" fontId="0" fillId="0" borderId="0" xfId="0" applyNumberFormat="1" applyAlignment="1">
      <alignment horizontal="left" vertical="center"/>
    </xf>
    <xf numFmtId="0" fontId="3" fillId="3" borderId="0" xfId="1" applyFill="1" applyBorder="1" applyAlignment="1">
      <alignment horizontal="left" vertical="center" wrapText="1" indent="1"/>
    </xf>
    <xf numFmtId="0" fontId="0" fillId="3" borderId="0" xfId="0" applyFill="1" applyBorder="1" applyAlignment="1">
      <alignment horizontal="left" vertical="center"/>
    </xf>
    <xf numFmtId="165" fontId="0" fillId="3" borderId="0" xfId="0" applyNumberFormat="1" applyFill="1" applyBorder="1" applyAlignment="1">
      <alignment horizontal="left" vertical="center"/>
    </xf>
    <xf numFmtId="0" fontId="1" fillId="3" borderId="0" xfId="0" applyFont="1" applyFill="1" applyBorder="1" applyAlignment="1">
      <alignment horizontal="left" vertical="center"/>
    </xf>
    <xf numFmtId="9" fontId="0" fillId="3" borderId="0" xfId="0" applyNumberFormat="1" applyFill="1" applyBorder="1" applyAlignment="1">
      <alignment horizontal="left" vertical="center"/>
    </xf>
    <xf numFmtId="2" fontId="1" fillId="3" borderId="0" xfId="0" applyNumberFormat="1" applyFont="1" applyFill="1" applyBorder="1" applyAlignment="1">
      <alignment horizontal="left" vertical="center"/>
    </xf>
    <xf numFmtId="10" fontId="0" fillId="3" borderId="0" xfId="0" applyNumberFormat="1" applyFill="1" applyBorder="1" applyAlignment="1">
      <alignment horizontal="left" vertical="center"/>
    </xf>
    <xf numFmtId="165" fontId="0" fillId="3" borderId="0" xfId="0" applyNumberFormat="1" applyFill="1" applyAlignment="1">
      <alignment horizontal="left" vertical="center"/>
    </xf>
    <xf numFmtId="0" fontId="0" fillId="3" borderId="0" xfId="0" applyFill="1" applyAlignment="1">
      <alignment horizontal="left" vertical="center"/>
    </xf>
    <xf numFmtId="8" fontId="0" fillId="3" borderId="0" xfId="0" applyNumberFormat="1" applyFill="1" applyBorder="1" applyAlignment="1">
      <alignment horizontal="left" vertical="center"/>
    </xf>
    <xf numFmtId="0" fontId="3" fillId="0" borderId="0" xfId="1" applyFill="1" applyBorder="1" applyAlignment="1">
      <alignment horizontal="left" vertical="center" wrapText="1"/>
    </xf>
    <xf numFmtId="0" fontId="0" fillId="2" borderId="0" xfId="0" applyFill="1" applyBorder="1" applyAlignment="1">
      <alignment horizontal="left" vertical="center"/>
    </xf>
    <xf numFmtId="0" fontId="3" fillId="3" borderId="0" xfId="1" applyFill="1" applyBorder="1" applyAlignment="1">
      <alignment horizontal="left" vertical="center" wrapText="1"/>
    </xf>
    <xf numFmtId="0" fontId="2" fillId="2" borderId="0" xfId="0" applyFont="1" applyFill="1" applyAlignment="1">
      <alignment vertical="center"/>
    </xf>
    <xf numFmtId="0" fontId="0" fillId="3" borderId="0" xfId="0" applyFill="1" applyAlignment="1">
      <alignment vertical="center"/>
    </xf>
    <xf numFmtId="0" fontId="2" fillId="2" borderId="0" xfId="0" applyFont="1" applyFill="1" applyAlignment="1">
      <alignment vertical="center" wrapText="1"/>
    </xf>
    <xf numFmtId="165" fontId="0" fillId="0" borderId="0" xfId="0" applyNumberFormat="1" applyFill="1" applyAlignment="1">
      <alignment horizontal="left" vertical="center"/>
    </xf>
    <xf numFmtId="0" fontId="0" fillId="0" borderId="0" xfId="0" applyFill="1" applyAlignment="1">
      <alignment horizontal="left" vertical="center"/>
    </xf>
    <xf numFmtId="0" fontId="0" fillId="0" borderId="0" xfId="0" applyFill="1" applyAlignment="1">
      <alignment vertical="center"/>
    </xf>
    <xf numFmtId="8" fontId="0" fillId="0" borderId="0" xfId="0" applyNumberFormat="1" applyFill="1" applyBorder="1" applyAlignment="1">
      <alignment horizontal="left" vertical="center"/>
    </xf>
    <xf numFmtId="0" fontId="0" fillId="0" borderId="0" xfId="0" applyFill="1" applyBorder="1" applyAlignment="1">
      <alignment horizontal="left" vertical="center"/>
    </xf>
    <xf numFmtId="0" fontId="0" fillId="0" borderId="0" xfId="0" quotePrefix="1" applyBorder="1" applyAlignment="1">
      <alignment vertical="center"/>
    </xf>
    <xf numFmtId="0" fontId="2" fillId="2" borderId="0" xfId="0" applyFont="1" applyFill="1" applyBorder="1" applyAlignment="1">
      <alignment horizontal="left" vertical="center" wrapText="1" indent="1"/>
    </xf>
    <xf numFmtId="165" fontId="0" fillId="0" borderId="0" xfId="0" applyNumberFormat="1" applyBorder="1" applyAlignment="1">
      <alignment horizontal="left" vertical="center" indent="1"/>
    </xf>
    <xf numFmtId="165" fontId="0" fillId="3" borderId="0" xfId="0" applyNumberFormat="1" applyFill="1" applyBorder="1" applyAlignment="1">
      <alignment horizontal="left" vertical="center" indent="1"/>
    </xf>
    <xf numFmtId="0" fontId="0" fillId="3" borderId="0" xfId="0" quotePrefix="1" applyFill="1" applyBorder="1" applyAlignment="1">
      <alignment vertical="center"/>
    </xf>
    <xf numFmtId="0" fontId="0" fillId="0" borderId="0" xfId="0" applyBorder="1" applyAlignment="1">
      <alignment vertical="center" wrapText="1"/>
    </xf>
    <xf numFmtId="0" fontId="3" fillId="3" borderId="0" xfId="1" applyFill="1" applyBorder="1" applyAlignment="1">
      <alignment vertical="center" wrapText="1"/>
    </xf>
    <xf numFmtId="0" fontId="0" fillId="2" borderId="0" xfId="0" applyFill="1" applyBorder="1" applyAlignment="1">
      <alignment horizontal="left" vertical="center" wrapText="1" indent="1"/>
    </xf>
    <xf numFmtId="0" fontId="3" fillId="0" borderId="0" xfId="1" applyFill="1" applyBorder="1" applyAlignment="1">
      <alignment vertical="center"/>
    </xf>
    <xf numFmtId="0" fontId="3" fillId="0" borderId="0" xfId="1" applyFill="1" applyBorder="1" applyAlignment="1">
      <alignment horizontal="left" vertical="center"/>
    </xf>
    <xf numFmtId="0" fontId="3" fillId="3" borderId="0" xfId="1" applyFill="1" applyBorder="1" applyAlignment="1">
      <alignment horizontal="left" vertical="center"/>
    </xf>
    <xf numFmtId="0" fontId="3" fillId="0" borderId="0" xfId="1" applyBorder="1" applyAlignment="1">
      <alignment vertical="center"/>
    </xf>
    <xf numFmtId="0" fontId="0" fillId="3" borderId="0" xfId="0" applyFont="1" applyFill="1" applyAlignment="1">
      <alignment horizontal="left" vertical="center" indent="1"/>
    </xf>
    <xf numFmtId="165" fontId="0" fillId="3" borderId="0" xfId="0" applyNumberFormat="1" applyFill="1" applyBorder="1" applyAlignment="1">
      <alignment horizontal="left"/>
    </xf>
    <xf numFmtId="0" fontId="11" fillId="0" borderId="0" xfId="0" applyFont="1" applyAlignment="1">
      <alignment horizontal="center"/>
    </xf>
    <xf numFmtId="0" fontId="0" fillId="0" borderId="1" xfId="0" applyBorder="1" applyAlignment="1">
      <alignment horizontal="left" wrapText="1"/>
    </xf>
    <xf numFmtId="0" fontId="0" fillId="0" borderId="2" xfId="0" applyBorder="1" applyAlignment="1">
      <alignment horizontal="left" wrapText="1"/>
    </xf>
    <xf numFmtId="0" fontId="0" fillId="0" borderId="3" xfId="0" applyBorder="1" applyAlignment="1">
      <alignment horizontal="left" wrapText="1"/>
    </xf>
    <xf numFmtId="0" fontId="3" fillId="0" borderId="0" xfId="1" applyBorder="1" applyAlignment="1">
      <alignment horizontal="left"/>
    </xf>
    <xf numFmtId="168" fontId="0" fillId="0" borderId="0" xfId="0" applyNumberFormat="1" applyBorder="1" applyAlignment="1">
      <alignment horizontal="left" indent="3"/>
    </xf>
    <xf numFmtId="168" fontId="0" fillId="0" borderId="0" xfId="0" applyNumberFormat="1" applyBorder="1" applyAlignment="1">
      <alignment horizontal="left" indent="1"/>
    </xf>
    <xf numFmtId="168" fontId="0" fillId="0" borderId="0" xfId="0" applyNumberFormat="1" applyBorder="1" applyAlignment="1">
      <alignment horizontal="left" indent="5"/>
    </xf>
    <xf numFmtId="168" fontId="0" fillId="0" borderId="0" xfId="0" applyNumberFormat="1" applyBorder="1" applyAlignment="1">
      <alignment horizontal="center"/>
    </xf>
    <xf numFmtId="168" fontId="0" fillId="0" borderId="0" xfId="0" applyNumberFormat="1" applyBorder="1" applyAlignment="1">
      <alignment horizontal="left" indent="2"/>
    </xf>
    <xf numFmtId="0" fontId="0" fillId="0" borderId="0" xfId="0" applyBorder="1" applyAlignment="1">
      <alignment horizontal="left" vertical="center"/>
    </xf>
    <xf numFmtId="0" fontId="9" fillId="0" borderId="0" xfId="0" applyFont="1" applyAlignment="1">
      <alignment horizontal="left" vertical="center"/>
    </xf>
    <xf numFmtId="0" fontId="2" fillId="4" borderId="0" xfId="0" applyFont="1" applyFill="1" applyBorder="1" applyAlignment="1">
      <alignment horizontal="left" vertical="center" wrapText="1"/>
    </xf>
    <xf numFmtId="0" fontId="0" fillId="0" borderId="0" xfId="0" applyBorder="1" applyAlignment="1">
      <alignment horizontal="left"/>
    </xf>
    <xf numFmtId="0" fontId="0" fillId="3" borderId="0" xfId="0" applyFill="1" applyBorder="1" applyAlignment="1">
      <alignment horizontal="left"/>
    </xf>
    <xf numFmtId="165" fontId="0" fillId="0" borderId="0" xfId="0" applyNumberFormat="1" applyBorder="1" applyAlignment="1">
      <alignment horizontal="left"/>
    </xf>
    <xf numFmtId="165" fontId="0" fillId="3" borderId="0" xfId="0" applyNumberFormat="1" applyFill="1" applyBorder="1" applyAlignment="1">
      <alignment horizontal="left"/>
    </xf>
    <xf numFmtId="0" fontId="2" fillId="5" borderId="0" xfId="0" applyFont="1" applyFill="1" applyBorder="1" applyAlignment="1">
      <alignment horizontal="left" vertical="center" wrapText="1"/>
    </xf>
    <xf numFmtId="0" fontId="2" fillId="5" borderId="0" xfId="0" applyFont="1" applyFill="1" applyBorder="1" applyAlignment="1">
      <alignment horizontal="left" vertical="center"/>
    </xf>
    <xf numFmtId="0" fontId="0" fillId="0" borderId="0" xfId="0" applyBorder="1" applyAlignment="1">
      <alignment horizontal="left" vertical="center" wrapText="1"/>
    </xf>
    <xf numFmtId="0" fontId="0" fillId="3" borderId="0" xfId="0" applyFill="1" applyBorder="1" applyAlignment="1">
      <alignment horizontal="left" vertical="center" wrapText="1"/>
    </xf>
    <xf numFmtId="0" fontId="0" fillId="4" borderId="0" xfId="0" applyFill="1" applyBorder="1" applyAlignment="1">
      <alignment horizontal="right" vertical="center" wrapText="1"/>
    </xf>
    <xf numFmtId="0" fontId="0" fillId="4" borderId="0" xfId="0" applyFill="1" applyBorder="1" applyAlignment="1">
      <alignment horizontal="right" vertical="center"/>
    </xf>
    <xf numFmtId="0" fontId="0" fillId="0" borderId="0" xfId="0" applyBorder="1" applyAlignment="1">
      <alignment horizontal="right" vertical="center"/>
    </xf>
    <xf numFmtId="0" fontId="0" fillId="3" borderId="0" xfId="0" applyFill="1" applyBorder="1" applyAlignment="1">
      <alignment horizontal="left" vertical="center"/>
    </xf>
    <xf numFmtId="0" fontId="3" fillId="0" borderId="0" xfId="1" applyFill="1" applyBorder="1" applyAlignment="1">
      <alignment horizontal="left" vertical="center" wrapText="1"/>
    </xf>
    <xf numFmtId="0" fontId="3" fillId="3" borderId="0" xfId="1" applyFill="1" applyBorder="1" applyAlignment="1">
      <alignment horizontal="left" vertical="center" wrapText="1"/>
    </xf>
    <xf numFmtId="0" fontId="0" fillId="2" borderId="0" xfId="0" applyFill="1" applyBorder="1" applyAlignment="1">
      <alignment horizontal="right" vertical="center" wrapText="1"/>
    </xf>
    <xf numFmtId="0" fontId="0" fillId="2" borderId="0" xfId="0" applyFill="1" applyBorder="1" applyAlignment="1">
      <alignment horizontal="right" vertical="center"/>
    </xf>
    <xf numFmtId="0" fontId="2" fillId="2" borderId="0" xfId="0" applyFont="1" applyFill="1" applyBorder="1" applyAlignment="1">
      <alignment horizontal="left" vertical="center"/>
    </xf>
    <xf numFmtId="0" fontId="0" fillId="3" borderId="0" xfId="0" applyFill="1" applyBorder="1" applyAlignment="1">
      <alignment horizontal="left" vertical="center" indent="1"/>
    </xf>
    <xf numFmtId="0" fontId="0" fillId="0" borderId="0" xfId="0" applyFill="1" applyBorder="1" applyAlignment="1">
      <alignment horizontal="left" vertical="center" indent="1"/>
    </xf>
    <xf numFmtId="0" fontId="0" fillId="0" borderId="0" xfId="0" applyBorder="1" applyAlignment="1">
      <alignment horizontal="left" vertical="center" indent="1"/>
    </xf>
    <xf numFmtId="0" fontId="0" fillId="2" borderId="0" xfId="0" applyFill="1" applyBorder="1" applyAlignment="1">
      <alignment horizontal="left" vertical="center"/>
    </xf>
    <xf numFmtId="0" fontId="5" fillId="2" borderId="0" xfId="0" applyFont="1" applyFill="1" applyBorder="1" applyAlignment="1">
      <alignment horizontal="left" vertical="center"/>
    </xf>
    <xf numFmtId="0" fontId="1" fillId="2" borderId="0" xfId="0" applyFont="1" applyFill="1" applyBorder="1" applyAlignment="1">
      <alignment horizontal="left" vertical="center"/>
    </xf>
    <xf numFmtId="0" fontId="1" fillId="0" borderId="0" xfId="0" applyFont="1" applyBorder="1" applyAlignment="1">
      <alignment horizontal="left" vertical="center" wrapText="1"/>
    </xf>
    <xf numFmtId="0" fontId="3" fillId="2" borderId="0" xfId="1" applyFill="1" applyBorder="1" applyAlignment="1">
      <alignment horizontal="left" vertical="center" wrapText="1"/>
    </xf>
    <xf numFmtId="165" fontId="0" fillId="2" borderId="0" xfId="0" applyNumberFormat="1" applyFill="1" applyBorder="1" applyAlignment="1">
      <alignment horizontal="left" vertical="center"/>
    </xf>
    <xf numFmtId="164" fontId="5" fillId="2" borderId="0" xfId="0" applyNumberFormat="1" applyFont="1" applyFill="1" applyBorder="1" applyAlignment="1">
      <alignment horizontal="left" vertical="center"/>
    </xf>
    <xf numFmtId="164" fontId="1" fillId="2" borderId="0" xfId="0" applyNumberFormat="1" applyFont="1" applyFill="1" applyBorder="1" applyAlignment="1">
      <alignment horizontal="left" vertical="center"/>
    </xf>
    <xf numFmtId="0" fontId="0" fillId="3" borderId="0" xfId="0" applyFill="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0" fontId="0" fillId="3" borderId="0" xfId="0" applyFill="1" applyAlignment="1">
      <alignment horizontal="left" vertical="center" wrapText="1"/>
    </xf>
    <xf numFmtId="0" fontId="0" fillId="0" borderId="0" xfId="0" applyAlignment="1">
      <alignment horizontal="left"/>
    </xf>
    <xf numFmtId="0" fontId="2" fillId="2" borderId="0" xfId="0" applyFont="1" applyFill="1" applyAlignment="1">
      <alignment horizontal="left" vertical="center"/>
    </xf>
    <xf numFmtId="165" fontId="0" fillId="2" borderId="0" xfId="0" applyNumberFormat="1" applyFill="1" applyBorder="1" applyAlignment="1">
      <alignment horizontal="left" vertical="center" indent="1"/>
    </xf>
    <xf numFmtId="164" fontId="5" fillId="2" borderId="0" xfId="0" applyNumberFormat="1" applyFont="1" applyFill="1" applyBorder="1" applyAlignment="1">
      <alignment horizontal="left" vertical="center" indent="1"/>
    </xf>
    <xf numFmtId="164" fontId="1" fillId="2" borderId="0" xfId="0" applyNumberFormat="1" applyFont="1" applyFill="1" applyBorder="1" applyAlignment="1">
      <alignment horizontal="left" vertical="center" indent="1"/>
    </xf>
    <xf numFmtId="0" fontId="1" fillId="0" borderId="0" xfId="0" applyFont="1" applyBorder="1" applyAlignment="1">
      <alignment horizontal="left" vertical="center" wrapText="1" indent="1"/>
    </xf>
    <xf numFmtId="0" fontId="1" fillId="2" borderId="0" xfId="0" applyFont="1" applyFill="1" applyBorder="1" applyAlignment="1">
      <alignment horizontal="left" vertical="center" indent="1"/>
    </xf>
    <xf numFmtId="0" fontId="0" fillId="0" borderId="0" xfId="0" applyFill="1" applyAlignment="1">
      <alignment horizontal="left" vertical="center" wrapText="1"/>
    </xf>
    <xf numFmtId="0" fontId="0" fillId="0" borderId="0" xfId="0" quotePrefix="1" applyBorder="1" applyAlignment="1">
      <alignment horizontal="left" vertical="center"/>
    </xf>
    <xf numFmtId="0" fontId="0" fillId="3" borderId="0" xfId="0" quotePrefix="1" applyFill="1" applyBorder="1" applyAlignment="1">
      <alignment horizontal="left" vertical="center"/>
    </xf>
    <xf numFmtId="0" fontId="0" fillId="2" borderId="0" xfId="0" applyFill="1" applyBorder="1" applyAlignment="1">
      <alignment horizontal="left" vertical="center" wrapText="1"/>
    </xf>
    <xf numFmtId="0" fontId="7" fillId="0" borderId="0" xfId="0" applyFont="1" applyAlignment="1">
      <alignment horizontal="left" vertical="center"/>
    </xf>
    <xf numFmtId="0" fontId="3" fillId="3" borderId="0" xfId="1" applyFill="1" applyBorder="1" applyAlignment="1">
      <alignment horizontal="left" vertical="center" wrapText="1" indent="1"/>
    </xf>
    <xf numFmtId="0" fontId="2" fillId="2" borderId="0" xfId="0" applyFont="1" applyFill="1" applyBorder="1" applyAlignment="1">
      <alignment horizontal="left" vertical="center" wrapText="1" indent="1"/>
    </xf>
    <xf numFmtId="0" fontId="2" fillId="2" borderId="0" xfId="0" applyFont="1" applyFill="1" applyBorder="1" applyAlignment="1">
      <alignment horizontal="left" vertical="center" wrapText="1"/>
    </xf>
    <xf numFmtId="0" fontId="3" fillId="0" borderId="0" xfId="1" applyFill="1" applyBorder="1" applyAlignment="1">
      <alignment horizontal="left" vertical="center" wrapText="1" indent="1"/>
    </xf>
    <xf numFmtId="165" fontId="0" fillId="0" borderId="0" xfId="0" applyNumberFormat="1" applyBorder="1" applyAlignment="1">
      <alignment horizontal="left" vertical="center"/>
    </xf>
    <xf numFmtId="165" fontId="0" fillId="3" borderId="0" xfId="0" applyNumberFormat="1" applyFill="1" applyBorder="1" applyAlignment="1">
      <alignment horizontal="left" vertical="center"/>
    </xf>
    <xf numFmtId="0" fontId="2" fillId="2" borderId="0" xfId="0" applyFont="1" applyFill="1" applyBorder="1" applyAlignment="1">
      <alignment horizontal="left" vertical="center" indent="1"/>
    </xf>
    <xf numFmtId="0" fontId="10" fillId="0" borderId="0" xfId="0" applyFont="1" applyAlignment="1">
      <alignment horizontal="left"/>
    </xf>
    <xf numFmtId="0" fontId="2" fillId="0" borderId="0" xfId="0" applyFont="1" applyBorder="1" applyAlignment="1">
      <alignment horizontal="left"/>
    </xf>
    <xf numFmtId="0" fontId="0" fillId="0" borderId="0" xfId="0" applyBorder="1" applyAlignment="1">
      <alignment horizontal="left" vertical="top" wrapText="1"/>
    </xf>
    <xf numFmtId="0" fontId="0" fillId="0" borderId="0" xfId="0" applyBorder="1" applyAlignment="1">
      <alignment horizontal="left" vertical="top"/>
    </xf>
  </cellXfs>
  <cellStyles count="2">
    <cellStyle name="Hyperlink" xfId="1" builtinId="8"/>
    <cellStyle name="Normal" xfId="0" builtinId="0"/>
  </cellStyles>
  <dxfs count="0"/>
  <tableStyles count="0" defaultTableStyle="TableStyleMedium2" defaultPivotStyle="PivotStyleLight16"/>
  <colors>
    <mruColors>
      <color rgb="FFFFE9A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8" Type="http://schemas.openxmlformats.org/officeDocument/2006/relationships/hyperlink" Target="#Claims!A1"/><Relationship Id="rId13" Type="http://schemas.openxmlformats.org/officeDocument/2006/relationships/hyperlink" Target="#AOD!A1"/><Relationship Id="rId18" Type="http://schemas.openxmlformats.org/officeDocument/2006/relationships/hyperlink" Target="#HRI!A1"/><Relationship Id="rId3" Type="http://schemas.openxmlformats.org/officeDocument/2006/relationships/hyperlink" Target="#Events!A1"/><Relationship Id="rId7" Type="http://schemas.openxmlformats.org/officeDocument/2006/relationships/hyperlink" Target="#'IP Score'!A1"/><Relationship Id="rId12" Type="http://schemas.openxmlformats.org/officeDocument/2006/relationships/hyperlink" Target="#ER!A1"/><Relationship Id="rId17" Type="http://schemas.openxmlformats.org/officeDocument/2006/relationships/hyperlink" Target="#Care!A1"/><Relationship Id="rId2" Type="http://schemas.openxmlformats.org/officeDocument/2006/relationships/image" Target="../media/image2.png"/><Relationship Id="rId16" Type="http://schemas.openxmlformats.org/officeDocument/2006/relationships/hyperlink" Target="#Providers!A1"/><Relationship Id="rId1" Type="http://schemas.openxmlformats.org/officeDocument/2006/relationships/image" Target="../media/image1.png"/><Relationship Id="rId6" Type="http://schemas.openxmlformats.org/officeDocument/2006/relationships/hyperlink" Target="#Risk!A1"/><Relationship Id="rId11" Type="http://schemas.openxmlformats.org/officeDocument/2006/relationships/hyperlink" Target="#Rx!A1"/><Relationship Id="rId5" Type="http://schemas.openxmlformats.org/officeDocument/2006/relationships/hyperlink" Target="#Elig!A1"/><Relationship Id="rId15" Type="http://schemas.openxmlformats.org/officeDocument/2006/relationships/hyperlink" Target="#Labs!A1"/><Relationship Id="rId10" Type="http://schemas.openxmlformats.org/officeDocument/2006/relationships/hyperlink" Target="#IP!A1"/><Relationship Id="rId19" Type="http://schemas.openxmlformats.org/officeDocument/2006/relationships/hyperlink" Target="#LTC!A1"/><Relationship Id="rId4" Type="http://schemas.openxmlformats.org/officeDocument/2006/relationships/hyperlink" Target="#AD!A1"/><Relationship Id="rId9" Type="http://schemas.openxmlformats.org/officeDocument/2006/relationships/hyperlink" Target="#OP!A1"/><Relationship Id="rId14" Type="http://schemas.openxmlformats.org/officeDocument/2006/relationships/hyperlink" Target="#MH!A1"/></Relationships>
</file>

<file path=xl/drawings/_rels/drawing10.xml.rels><?xml version="1.0" encoding="UTF-8" standalone="yes"?>
<Relationships xmlns="http://schemas.openxmlformats.org/package/2006/relationships"><Relationship Id="rId8" Type="http://schemas.openxmlformats.org/officeDocument/2006/relationships/hyperlink" Target="#IP!A1"/><Relationship Id="rId13" Type="http://schemas.openxmlformats.org/officeDocument/2006/relationships/hyperlink" Target="#Labs!A1"/><Relationship Id="rId18" Type="http://schemas.openxmlformats.org/officeDocument/2006/relationships/hyperlink" Target="#LTC!A1"/><Relationship Id="rId3" Type="http://schemas.openxmlformats.org/officeDocument/2006/relationships/hyperlink" Target="#Elig!A1"/><Relationship Id="rId7" Type="http://schemas.openxmlformats.org/officeDocument/2006/relationships/hyperlink" Target="#OP!A1"/><Relationship Id="rId12" Type="http://schemas.openxmlformats.org/officeDocument/2006/relationships/hyperlink" Target="#MH!A1"/><Relationship Id="rId17" Type="http://schemas.openxmlformats.org/officeDocument/2006/relationships/hyperlink" Target="#Events!A1"/><Relationship Id="rId2" Type="http://schemas.openxmlformats.org/officeDocument/2006/relationships/hyperlink" Target="#AD!A1"/><Relationship Id="rId16" Type="http://schemas.openxmlformats.org/officeDocument/2006/relationships/hyperlink" Target="#HRI!A1"/><Relationship Id="rId20" Type="http://schemas.openxmlformats.org/officeDocument/2006/relationships/image" Target="../media/image6.png"/><Relationship Id="rId1" Type="http://schemas.openxmlformats.org/officeDocument/2006/relationships/image" Target="../media/image21.png"/><Relationship Id="rId6" Type="http://schemas.openxmlformats.org/officeDocument/2006/relationships/hyperlink" Target="#Claims!A1"/><Relationship Id="rId11" Type="http://schemas.openxmlformats.org/officeDocument/2006/relationships/hyperlink" Target="#AOD!A1"/><Relationship Id="rId5" Type="http://schemas.openxmlformats.org/officeDocument/2006/relationships/hyperlink" Target="#'IP Score'!A1"/><Relationship Id="rId15" Type="http://schemas.openxmlformats.org/officeDocument/2006/relationships/hyperlink" Target="#Care!A1"/><Relationship Id="rId10" Type="http://schemas.openxmlformats.org/officeDocument/2006/relationships/hyperlink" Target="#ER!A1"/><Relationship Id="rId19" Type="http://schemas.openxmlformats.org/officeDocument/2006/relationships/image" Target="../media/image7.png"/><Relationship Id="rId4" Type="http://schemas.openxmlformats.org/officeDocument/2006/relationships/hyperlink" Target="#Risk!A1"/><Relationship Id="rId9" Type="http://schemas.openxmlformats.org/officeDocument/2006/relationships/hyperlink" Target="#Rx!A1"/><Relationship Id="rId14" Type="http://schemas.openxmlformats.org/officeDocument/2006/relationships/hyperlink" Target="#Providers!A1"/></Relationships>
</file>

<file path=xl/drawings/_rels/drawing11.xml.rels><?xml version="1.0" encoding="UTF-8" standalone="yes"?>
<Relationships xmlns="http://schemas.openxmlformats.org/package/2006/relationships"><Relationship Id="rId8" Type="http://schemas.openxmlformats.org/officeDocument/2006/relationships/hyperlink" Target="#IP!A1"/><Relationship Id="rId13" Type="http://schemas.openxmlformats.org/officeDocument/2006/relationships/hyperlink" Target="#Labs!A1"/><Relationship Id="rId18" Type="http://schemas.openxmlformats.org/officeDocument/2006/relationships/hyperlink" Target="#LTC!A1"/><Relationship Id="rId3" Type="http://schemas.openxmlformats.org/officeDocument/2006/relationships/hyperlink" Target="#Elig!A1"/><Relationship Id="rId7" Type="http://schemas.openxmlformats.org/officeDocument/2006/relationships/hyperlink" Target="#OP!A1"/><Relationship Id="rId12" Type="http://schemas.openxmlformats.org/officeDocument/2006/relationships/hyperlink" Target="#MH!A1"/><Relationship Id="rId17" Type="http://schemas.openxmlformats.org/officeDocument/2006/relationships/hyperlink" Target="#Events!A1"/><Relationship Id="rId2" Type="http://schemas.openxmlformats.org/officeDocument/2006/relationships/hyperlink" Target="#AD!A1"/><Relationship Id="rId16" Type="http://schemas.openxmlformats.org/officeDocument/2006/relationships/hyperlink" Target="#HRI!A1"/><Relationship Id="rId1" Type="http://schemas.openxmlformats.org/officeDocument/2006/relationships/image" Target="../media/image22.png"/><Relationship Id="rId6" Type="http://schemas.openxmlformats.org/officeDocument/2006/relationships/hyperlink" Target="#Claims!A1"/><Relationship Id="rId11" Type="http://schemas.openxmlformats.org/officeDocument/2006/relationships/hyperlink" Target="#AOD!A1"/><Relationship Id="rId5" Type="http://schemas.openxmlformats.org/officeDocument/2006/relationships/hyperlink" Target="#'IP Score'!A1"/><Relationship Id="rId15" Type="http://schemas.openxmlformats.org/officeDocument/2006/relationships/hyperlink" Target="#Care!A1"/><Relationship Id="rId10" Type="http://schemas.openxmlformats.org/officeDocument/2006/relationships/hyperlink" Target="#ER!A1"/><Relationship Id="rId19" Type="http://schemas.openxmlformats.org/officeDocument/2006/relationships/image" Target="../media/image7.png"/><Relationship Id="rId4" Type="http://schemas.openxmlformats.org/officeDocument/2006/relationships/hyperlink" Target="#Risk!A1"/><Relationship Id="rId9" Type="http://schemas.openxmlformats.org/officeDocument/2006/relationships/hyperlink" Target="#Rx!A1"/><Relationship Id="rId14" Type="http://schemas.openxmlformats.org/officeDocument/2006/relationships/hyperlink" Target="#Providers!A1"/></Relationships>
</file>

<file path=xl/drawings/_rels/drawing12.xml.rels><?xml version="1.0" encoding="UTF-8" standalone="yes"?>
<Relationships xmlns="http://schemas.openxmlformats.org/package/2006/relationships"><Relationship Id="rId8" Type="http://schemas.openxmlformats.org/officeDocument/2006/relationships/hyperlink" Target="#IP!A1"/><Relationship Id="rId13" Type="http://schemas.openxmlformats.org/officeDocument/2006/relationships/hyperlink" Target="#Labs!A1"/><Relationship Id="rId18" Type="http://schemas.openxmlformats.org/officeDocument/2006/relationships/hyperlink" Target="#LTC!A1"/><Relationship Id="rId3" Type="http://schemas.openxmlformats.org/officeDocument/2006/relationships/hyperlink" Target="#Elig!A1"/><Relationship Id="rId7" Type="http://schemas.openxmlformats.org/officeDocument/2006/relationships/hyperlink" Target="#OP!A1"/><Relationship Id="rId12" Type="http://schemas.openxmlformats.org/officeDocument/2006/relationships/hyperlink" Target="#MH!A1"/><Relationship Id="rId17" Type="http://schemas.openxmlformats.org/officeDocument/2006/relationships/hyperlink" Target="#Events!A1"/><Relationship Id="rId2" Type="http://schemas.openxmlformats.org/officeDocument/2006/relationships/hyperlink" Target="#AD!A1"/><Relationship Id="rId16" Type="http://schemas.openxmlformats.org/officeDocument/2006/relationships/hyperlink" Target="#HRI!A1"/><Relationship Id="rId1" Type="http://schemas.openxmlformats.org/officeDocument/2006/relationships/image" Target="../media/image23.png"/><Relationship Id="rId6" Type="http://schemas.openxmlformats.org/officeDocument/2006/relationships/hyperlink" Target="#Claims!A1"/><Relationship Id="rId11" Type="http://schemas.openxmlformats.org/officeDocument/2006/relationships/hyperlink" Target="#AOD!A1"/><Relationship Id="rId5" Type="http://schemas.openxmlformats.org/officeDocument/2006/relationships/hyperlink" Target="#'IP Score'!A1"/><Relationship Id="rId15" Type="http://schemas.openxmlformats.org/officeDocument/2006/relationships/hyperlink" Target="#Care!A1"/><Relationship Id="rId10" Type="http://schemas.openxmlformats.org/officeDocument/2006/relationships/hyperlink" Target="#ER!A1"/><Relationship Id="rId19" Type="http://schemas.openxmlformats.org/officeDocument/2006/relationships/image" Target="../media/image7.png"/><Relationship Id="rId4" Type="http://schemas.openxmlformats.org/officeDocument/2006/relationships/hyperlink" Target="#Risk!A1"/><Relationship Id="rId9" Type="http://schemas.openxmlformats.org/officeDocument/2006/relationships/hyperlink" Target="#Rx!A1"/><Relationship Id="rId14" Type="http://schemas.openxmlformats.org/officeDocument/2006/relationships/hyperlink" Target="#Providers!A1"/></Relationships>
</file>

<file path=xl/drawings/_rels/drawing13.xml.rels><?xml version="1.0" encoding="UTF-8" standalone="yes"?>
<Relationships xmlns="http://schemas.openxmlformats.org/package/2006/relationships"><Relationship Id="rId8" Type="http://schemas.openxmlformats.org/officeDocument/2006/relationships/hyperlink" Target="#IP!A1"/><Relationship Id="rId13" Type="http://schemas.openxmlformats.org/officeDocument/2006/relationships/hyperlink" Target="#Labs!A1"/><Relationship Id="rId18" Type="http://schemas.openxmlformats.org/officeDocument/2006/relationships/hyperlink" Target="#LTC!A1"/><Relationship Id="rId3" Type="http://schemas.openxmlformats.org/officeDocument/2006/relationships/hyperlink" Target="#Elig!A1"/><Relationship Id="rId7" Type="http://schemas.openxmlformats.org/officeDocument/2006/relationships/hyperlink" Target="#OP!A1"/><Relationship Id="rId12" Type="http://schemas.openxmlformats.org/officeDocument/2006/relationships/hyperlink" Target="#MH!A1"/><Relationship Id="rId17" Type="http://schemas.openxmlformats.org/officeDocument/2006/relationships/hyperlink" Target="#Events!A1"/><Relationship Id="rId2" Type="http://schemas.openxmlformats.org/officeDocument/2006/relationships/hyperlink" Target="#AD!A1"/><Relationship Id="rId16" Type="http://schemas.openxmlformats.org/officeDocument/2006/relationships/hyperlink" Target="#HRI!A1"/><Relationship Id="rId1" Type="http://schemas.openxmlformats.org/officeDocument/2006/relationships/image" Target="../media/image24.png"/><Relationship Id="rId6" Type="http://schemas.openxmlformats.org/officeDocument/2006/relationships/hyperlink" Target="#Claims!A1"/><Relationship Id="rId11" Type="http://schemas.openxmlformats.org/officeDocument/2006/relationships/hyperlink" Target="#AOD!A1"/><Relationship Id="rId5" Type="http://schemas.openxmlformats.org/officeDocument/2006/relationships/hyperlink" Target="#'IP Score'!A1"/><Relationship Id="rId15" Type="http://schemas.openxmlformats.org/officeDocument/2006/relationships/hyperlink" Target="#Care!A1"/><Relationship Id="rId10" Type="http://schemas.openxmlformats.org/officeDocument/2006/relationships/hyperlink" Target="#ER!A1"/><Relationship Id="rId19" Type="http://schemas.openxmlformats.org/officeDocument/2006/relationships/image" Target="../media/image7.png"/><Relationship Id="rId4" Type="http://schemas.openxmlformats.org/officeDocument/2006/relationships/hyperlink" Target="#Risk!A1"/><Relationship Id="rId9" Type="http://schemas.openxmlformats.org/officeDocument/2006/relationships/hyperlink" Target="#Rx!A1"/><Relationship Id="rId14" Type="http://schemas.openxmlformats.org/officeDocument/2006/relationships/hyperlink" Target="#Providers!A1"/></Relationships>
</file>

<file path=xl/drawings/_rels/drawing14.xml.rels><?xml version="1.0" encoding="UTF-8" standalone="yes"?>
<Relationships xmlns="http://schemas.openxmlformats.org/package/2006/relationships"><Relationship Id="rId8" Type="http://schemas.openxmlformats.org/officeDocument/2006/relationships/hyperlink" Target="#IP!A1"/><Relationship Id="rId13" Type="http://schemas.openxmlformats.org/officeDocument/2006/relationships/hyperlink" Target="#Labs!A1"/><Relationship Id="rId18" Type="http://schemas.openxmlformats.org/officeDocument/2006/relationships/hyperlink" Target="#LTC!A1"/><Relationship Id="rId3" Type="http://schemas.openxmlformats.org/officeDocument/2006/relationships/hyperlink" Target="#Elig!A1"/><Relationship Id="rId21" Type="http://schemas.openxmlformats.org/officeDocument/2006/relationships/image" Target="../media/image7.png"/><Relationship Id="rId7" Type="http://schemas.openxmlformats.org/officeDocument/2006/relationships/hyperlink" Target="#OP!A1"/><Relationship Id="rId12" Type="http://schemas.openxmlformats.org/officeDocument/2006/relationships/hyperlink" Target="#MH!A1"/><Relationship Id="rId17" Type="http://schemas.openxmlformats.org/officeDocument/2006/relationships/hyperlink" Target="#Events!A1"/><Relationship Id="rId2" Type="http://schemas.openxmlformats.org/officeDocument/2006/relationships/hyperlink" Target="#AD!A1"/><Relationship Id="rId16" Type="http://schemas.openxmlformats.org/officeDocument/2006/relationships/hyperlink" Target="#HRI!A1"/><Relationship Id="rId20" Type="http://schemas.openxmlformats.org/officeDocument/2006/relationships/image" Target="../media/image27.png"/><Relationship Id="rId1" Type="http://schemas.openxmlformats.org/officeDocument/2006/relationships/image" Target="../media/image25.png"/><Relationship Id="rId6" Type="http://schemas.openxmlformats.org/officeDocument/2006/relationships/hyperlink" Target="#Claims!A1"/><Relationship Id="rId11" Type="http://schemas.openxmlformats.org/officeDocument/2006/relationships/hyperlink" Target="#AOD!A1"/><Relationship Id="rId5" Type="http://schemas.openxmlformats.org/officeDocument/2006/relationships/hyperlink" Target="#'IP Score'!A1"/><Relationship Id="rId15" Type="http://schemas.openxmlformats.org/officeDocument/2006/relationships/hyperlink" Target="#Care!A1"/><Relationship Id="rId10" Type="http://schemas.openxmlformats.org/officeDocument/2006/relationships/hyperlink" Target="#ER!A1"/><Relationship Id="rId19" Type="http://schemas.openxmlformats.org/officeDocument/2006/relationships/image" Target="../media/image26.png"/><Relationship Id="rId4" Type="http://schemas.openxmlformats.org/officeDocument/2006/relationships/hyperlink" Target="#Risk!A1"/><Relationship Id="rId9" Type="http://schemas.openxmlformats.org/officeDocument/2006/relationships/hyperlink" Target="#Rx!A1"/><Relationship Id="rId14" Type="http://schemas.openxmlformats.org/officeDocument/2006/relationships/hyperlink" Target="#Providers!A1"/></Relationships>
</file>

<file path=xl/drawings/_rels/drawing15.xml.rels><?xml version="1.0" encoding="UTF-8" standalone="yes"?>
<Relationships xmlns="http://schemas.openxmlformats.org/package/2006/relationships"><Relationship Id="rId8" Type="http://schemas.openxmlformats.org/officeDocument/2006/relationships/hyperlink" Target="#IP!A1"/><Relationship Id="rId13" Type="http://schemas.openxmlformats.org/officeDocument/2006/relationships/hyperlink" Target="#Labs!A1"/><Relationship Id="rId18" Type="http://schemas.openxmlformats.org/officeDocument/2006/relationships/hyperlink" Target="#LTC!A1"/><Relationship Id="rId3" Type="http://schemas.openxmlformats.org/officeDocument/2006/relationships/hyperlink" Target="#Elig!A1"/><Relationship Id="rId21" Type="http://schemas.openxmlformats.org/officeDocument/2006/relationships/image" Target="../media/image6.png"/><Relationship Id="rId7" Type="http://schemas.openxmlformats.org/officeDocument/2006/relationships/hyperlink" Target="#OP!A1"/><Relationship Id="rId12" Type="http://schemas.openxmlformats.org/officeDocument/2006/relationships/hyperlink" Target="#MH!A1"/><Relationship Id="rId17" Type="http://schemas.openxmlformats.org/officeDocument/2006/relationships/hyperlink" Target="#Events!A1"/><Relationship Id="rId2" Type="http://schemas.openxmlformats.org/officeDocument/2006/relationships/hyperlink" Target="#AD!A1"/><Relationship Id="rId16" Type="http://schemas.openxmlformats.org/officeDocument/2006/relationships/hyperlink" Target="#HRI!A1"/><Relationship Id="rId20" Type="http://schemas.openxmlformats.org/officeDocument/2006/relationships/image" Target="../media/image7.png"/><Relationship Id="rId1" Type="http://schemas.openxmlformats.org/officeDocument/2006/relationships/image" Target="../media/image28.png"/><Relationship Id="rId6" Type="http://schemas.openxmlformats.org/officeDocument/2006/relationships/hyperlink" Target="#Claims!A1"/><Relationship Id="rId11" Type="http://schemas.openxmlformats.org/officeDocument/2006/relationships/hyperlink" Target="#AOD!A1"/><Relationship Id="rId5" Type="http://schemas.openxmlformats.org/officeDocument/2006/relationships/hyperlink" Target="#'IP Score'!A1"/><Relationship Id="rId15" Type="http://schemas.openxmlformats.org/officeDocument/2006/relationships/hyperlink" Target="#Care!A1"/><Relationship Id="rId10" Type="http://schemas.openxmlformats.org/officeDocument/2006/relationships/hyperlink" Target="#ER!A1"/><Relationship Id="rId19" Type="http://schemas.openxmlformats.org/officeDocument/2006/relationships/hyperlink" Target="#ClaimsPri!A1"/><Relationship Id="rId4" Type="http://schemas.openxmlformats.org/officeDocument/2006/relationships/hyperlink" Target="#Risk!A1"/><Relationship Id="rId9" Type="http://schemas.openxmlformats.org/officeDocument/2006/relationships/hyperlink" Target="#Rx!A1"/><Relationship Id="rId14" Type="http://schemas.openxmlformats.org/officeDocument/2006/relationships/hyperlink" Target="#Providers!A1"/></Relationships>
</file>

<file path=xl/drawings/_rels/drawing16.xml.rels><?xml version="1.0" encoding="UTF-8" standalone="yes"?>
<Relationships xmlns="http://schemas.openxmlformats.org/package/2006/relationships"><Relationship Id="rId8" Type="http://schemas.openxmlformats.org/officeDocument/2006/relationships/hyperlink" Target="#IP!A1"/><Relationship Id="rId13" Type="http://schemas.openxmlformats.org/officeDocument/2006/relationships/hyperlink" Target="#Labs!A1"/><Relationship Id="rId18" Type="http://schemas.openxmlformats.org/officeDocument/2006/relationships/hyperlink" Target="#LTC!A1"/><Relationship Id="rId3" Type="http://schemas.openxmlformats.org/officeDocument/2006/relationships/hyperlink" Target="#Elig!A1"/><Relationship Id="rId7" Type="http://schemas.openxmlformats.org/officeDocument/2006/relationships/hyperlink" Target="#OP!A1"/><Relationship Id="rId12" Type="http://schemas.openxmlformats.org/officeDocument/2006/relationships/hyperlink" Target="#MH!A1"/><Relationship Id="rId17" Type="http://schemas.openxmlformats.org/officeDocument/2006/relationships/hyperlink" Target="#Events!A1"/><Relationship Id="rId2" Type="http://schemas.openxmlformats.org/officeDocument/2006/relationships/hyperlink" Target="#AD!A1"/><Relationship Id="rId16" Type="http://schemas.openxmlformats.org/officeDocument/2006/relationships/hyperlink" Target="#HRI!A1"/><Relationship Id="rId1" Type="http://schemas.openxmlformats.org/officeDocument/2006/relationships/image" Target="../media/image29.png"/><Relationship Id="rId6" Type="http://schemas.openxmlformats.org/officeDocument/2006/relationships/hyperlink" Target="#Claims!A1"/><Relationship Id="rId11" Type="http://schemas.openxmlformats.org/officeDocument/2006/relationships/hyperlink" Target="#AOD!A1"/><Relationship Id="rId5" Type="http://schemas.openxmlformats.org/officeDocument/2006/relationships/hyperlink" Target="#'IP Score'!A1"/><Relationship Id="rId15" Type="http://schemas.openxmlformats.org/officeDocument/2006/relationships/hyperlink" Target="#Care!A1"/><Relationship Id="rId10" Type="http://schemas.openxmlformats.org/officeDocument/2006/relationships/hyperlink" Target="#ER!A1"/><Relationship Id="rId19" Type="http://schemas.openxmlformats.org/officeDocument/2006/relationships/image" Target="../media/image7.png"/><Relationship Id="rId4" Type="http://schemas.openxmlformats.org/officeDocument/2006/relationships/hyperlink" Target="#Risk!A1"/><Relationship Id="rId9" Type="http://schemas.openxmlformats.org/officeDocument/2006/relationships/hyperlink" Target="#Rx!A1"/><Relationship Id="rId14" Type="http://schemas.openxmlformats.org/officeDocument/2006/relationships/hyperlink" Target="#Providers!A1"/></Relationships>
</file>

<file path=xl/drawings/_rels/drawing17.xml.rels><?xml version="1.0" encoding="UTF-8" standalone="yes"?>
<Relationships xmlns="http://schemas.openxmlformats.org/package/2006/relationships"><Relationship Id="rId8" Type="http://schemas.openxmlformats.org/officeDocument/2006/relationships/hyperlink" Target="#IP!A1"/><Relationship Id="rId13" Type="http://schemas.openxmlformats.org/officeDocument/2006/relationships/hyperlink" Target="#Labs!A1"/><Relationship Id="rId18" Type="http://schemas.openxmlformats.org/officeDocument/2006/relationships/hyperlink" Target="#LTC!A1"/><Relationship Id="rId3" Type="http://schemas.openxmlformats.org/officeDocument/2006/relationships/hyperlink" Target="#Elig!A1"/><Relationship Id="rId7" Type="http://schemas.openxmlformats.org/officeDocument/2006/relationships/hyperlink" Target="#OP!A1"/><Relationship Id="rId12" Type="http://schemas.openxmlformats.org/officeDocument/2006/relationships/hyperlink" Target="#MH!A1"/><Relationship Id="rId17" Type="http://schemas.openxmlformats.org/officeDocument/2006/relationships/hyperlink" Target="#Events!A1"/><Relationship Id="rId2" Type="http://schemas.openxmlformats.org/officeDocument/2006/relationships/hyperlink" Target="#AD!A1"/><Relationship Id="rId16" Type="http://schemas.openxmlformats.org/officeDocument/2006/relationships/hyperlink" Target="#HRI!A1"/><Relationship Id="rId1" Type="http://schemas.openxmlformats.org/officeDocument/2006/relationships/image" Target="../media/image30.png"/><Relationship Id="rId6" Type="http://schemas.openxmlformats.org/officeDocument/2006/relationships/hyperlink" Target="#Claims!A1"/><Relationship Id="rId11" Type="http://schemas.openxmlformats.org/officeDocument/2006/relationships/hyperlink" Target="#AOD!A1"/><Relationship Id="rId5" Type="http://schemas.openxmlformats.org/officeDocument/2006/relationships/hyperlink" Target="#'IP Score'!A1"/><Relationship Id="rId15" Type="http://schemas.openxmlformats.org/officeDocument/2006/relationships/hyperlink" Target="#Care!A1"/><Relationship Id="rId10" Type="http://schemas.openxmlformats.org/officeDocument/2006/relationships/hyperlink" Target="#ER!A1"/><Relationship Id="rId19" Type="http://schemas.openxmlformats.org/officeDocument/2006/relationships/image" Target="../media/image7.png"/><Relationship Id="rId4" Type="http://schemas.openxmlformats.org/officeDocument/2006/relationships/hyperlink" Target="#Risk!A1"/><Relationship Id="rId9" Type="http://schemas.openxmlformats.org/officeDocument/2006/relationships/hyperlink" Target="#Rx!A1"/><Relationship Id="rId14" Type="http://schemas.openxmlformats.org/officeDocument/2006/relationships/hyperlink" Target="#Providers!A1"/></Relationships>
</file>

<file path=xl/drawings/_rels/drawing18.xml.rels><?xml version="1.0" encoding="UTF-8" standalone="yes"?>
<Relationships xmlns="http://schemas.openxmlformats.org/package/2006/relationships"><Relationship Id="rId8" Type="http://schemas.openxmlformats.org/officeDocument/2006/relationships/hyperlink" Target="#IP!A1"/><Relationship Id="rId13" Type="http://schemas.openxmlformats.org/officeDocument/2006/relationships/hyperlink" Target="#Labs!A1"/><Relationship Id="rId18" Type="http://schemas.openxmlformats.org/officeDocument/2006/relationships/hyperlink" Target="#LTC!A1"/><Relationship Id="rId3" Type="http://schemas.openxmlformats.org/officeDocument/2006/relationships/hyperlink" Target="#Elig!A1"/><Relationship Id="rId7" Type="http://schemas.openxmlformats.org/officeDocument/2006/relationships/hyperlink" Target="#OP!A1"/><Relationship Id="rId12" Type="http://schemas.openxmlformats.org/officeDocument/2006/relationships/hyperlink" Target="#MH!A1"/><Relationship Id="rId17" Type="http://schemas.openxmlformats.org/officeDocument/2006/relationships/hyperlink" Target="#Events!A1"/><Relationship Id="rId2" Type="http://schemas.openxmlformats.org/officeDocument/2006/relationships/hyperlink" Target="#AD!A1"/><Relationship Id="rId16" Type="http://schemas.openxmlformats.org/officeDocument/2006/relationships/hyperlink" Target="#HRI!A1"/><Relationship Id="rId1" Type="http://schemas.openxmlformats.org/officeDocument/2006/relationships/image" Target="../media/image11.png"/><Relationship Id="rId6" Type="http://schemas.openxmlformats.org/officeDocument/2006/relationships/hyperlink" Target="#Claims!A1"/><Relationship Id="rId11" Type="http://schemas.openxmlformats.org/officeDocument/2006/relationships/hyperlink" Target="#AOD!A1"/><Relationship Id="rId5" Type="http://schemas.openxmlformats.org/officeDocument/2006/relationships/hyperlink" Target="#'IP Score'!A1"/><Relationship Id="rId15" Type="http://schemas.openxmlformats.org/officeDocument/2006/relationships/hyperlink" Target="#Care!A1"/><Relationship Id="rId10" Type="http://schemas.openxmlformats.org/officeDocument/2006/relationships/hyperlink" Target="#ER!A1"/><Relationship Id="rId19" Type="http://schemas.openxmlformats.org/officeDocument/2006/relationships/image" Target="../media/image7.png"/><Relationship Id="rId4" Type="http://schemas.openxmlformats.org/officeDocument/2006/relationships/hyperlink" Target="#Risk!A1"/><Relationship Id="rId9" Type="http://schemas.openxmlformats.org/officeDocument/2006/relationships/hyperlink" Target="#Rx!A1"/><Relationship Id="rId14" Type="http://schemas.openxmlformats.org/officeDocument/2006/relationships/hyperlink" Target="#Providers!A1"/></Relationships>
</file>

<file path=xl/drawings/_rels/drawing19.xml.rels><?xml version="1.0" encoding="UTF-8" standalone="yes"?>
<Relationships xmlns="http://schemas.openxmlformats.org/package/2006/relationships"><Relationship Id="rId8" Type="http://schemas.openxmlformats.org/officeDocument/2006/relationships/hyperlink" Target="#IP!A1"/><Relationship Id="rId13" Type="http://schemas.openxmlformats.org/officeDocument/2006/relationships/hyperlink" Target="#Labs!A1"/><Relationship Id="rId18" Type="http://schemas.openxmlformats.org/officeDocument/2006/relationships/hyperlink" Target="#LTC!A1"/><Relationship Id="rId3" Type="http://schemas.openxmlformats.org/officeDocument/2006/relationships/hyperlink" Target="#Elig!A1"/><Relationship Id="rId7" Type="http://schemas.openxmlformats.org/officeDocument/2006/relationships/hyperlink" Target="#OP!A1"/><Relationship Id="rId12" Type="http://schemas.openxmlformats.org/officeDocument/2006/relationships/hyperlink" Target="#MH!A1"/><Relationship Id="rId17" Type="http://schemas.openxmlformats.org/officeDocument/2006/relationships/hyperlink" Target="#Events!A1"/><Relationship Id="rId2" Type="http://schemas.openxmlformats.org/officeDocument/2006/relationships/hyperlink" Target="#AD!A1"/><Relationship Id="rId16" Type="http://schemas.openxmlformats.org/officeDocument/2006/relationships/hyperlink" Target="#HRI!A1"/><Relationship Id="rId1" Type="http://schemas.openxmlformats.org/officeDocument/2006/relationships/image" Target="../media/image11.png"/><Relationship Id="rId6" Type="http://schemas.openxmlformats.org/officeDocument/2006/relationships/hyperlink" Target="#Claims!A1"/><Relationship Id="rId11" Type="http://schemas.openxmlformats.org/officeDocument/2006/relationships/hyperlink" Target="#AOD!A1"/><Relationship Id="rId5" Type="http://schemas.openxmlformats.org/officeDocument/2006/relationships/hyperlink" Target="#'IP Score'!A1"/><Relationship Id="rId15" Type="http://schemas.openxmlformats.org/officeDocument/2006/relationships/hyperlink" Target="#Care!A1"/><Relationship Id="rId10" Type="http://schemas.openxmlformats.org/officeDocument/2006/relationships/hyperlink" Target="#ER!A1"/><Relationship Id="rId19" Type="http://schemas.openxmlformats.org/officeDocument/2006/relationships/image" Target="../media/image7.png"/><Relationship Id="rId4" Type="http://schemas.openxmlformats.org/officeDocument/2006/relationships/hyperlink" Target="#Risk!A1"/><Relationship Id="rId9" Type="http://schemas.openxmlformats.org/officeDocument/2006/relationships/hyperlink" Target="#Rx!A1"/><Relationship Id="rId14" Type="http://schemas.openxmlformats.org/officeDocument/2006/relationships/hyperlink" Target="#Providers!A1"/></Relationships>
</file>

<file path=xl/drawings/_rels/drawing2.xml.rels><?xml version="1.0" encoding="UTF-8" standalone="yes"?>
<Relationships xmlns="http://schemas.openxmlformats.org/package/2006/relationships"><Relationship Id="rId8" Type="http://schemas.openxmlformats.org/officeDocument/2006/relationships/hyperlink" Target="#OP!A1"/><Relationship Id="rId13" Type="http://schemas.openxmlformats.org/officeDocument/2006/relationships/hyperlink" Target="#MH!A1"/><Relationship Id="rId18" Type="http://schemas.openxmlformats.org/officeDocument/2006/relationships/hyperlink" Target="#Events!A1"/><Relationship Id="rId3" Type="http://schemas.openxmlformats.org/officeDocument/2006/relationships/hyperlink" Target="#AD!A1"/><Relationship Id="rId7" Type="http://schemas.openxmlformats.org/officeDocument/2006/relationships/hyperlink" Target="#Claims!A1"/><Relationship Id="rId12" Type="http://schemas.openxmlformats.org/officeDocument/2006/relationships/hyperlink" Target="#AOD!A1"/><Relationship Id="rId17" Type="http://schemas.openxmlformats.org/officeDocument/2006/relationships/hyperlink" Target="#HRI!A1"/><Relationship Id="rId2" Type="http://schemas.openxmlformats.org/officeDocument/2006/relationships/image" Target="../media/image4.png"/><Relationship Id="rId16" Type="http://schemas.openxmlformats.org/officeDocument/2006/relationships/hyperlink" Target="#Care!A1"/><Relationship Id="rId1" Type="http://schemas.openxmlformats.org/officeDocument/2006/relationships/image" Target="../media/image3.png"/><Relationship Id="rId6" Type="http://schemas.openxmlformats.org/officeDocument/2006/relationships/hyperlink" Target="#'IP Score'!A1"/><Relationship Id="rId11" Type="http://schemas.openxmlformats.org/officeDocument/2006/relationships/hyperlink" Target="#ER!A1"/><Relationship Id="rId5" Type="http://schemas.openxmlformats.org/officeDocument/2006/relationships/hyperlink" Target="#Risk!A1"/><Relationship Id="rId15" Type="http://schemas.openxmlformats.org/officeDocument/2006/relationships/hyperlink" Target="#Providers!A1"/><Relationship Id="rId10" Type="http://schemas.openxmlformats.org/officeDocument/2006/relationships/hyperlink" Target="#Rx!A1"/><Relationship Id="rId19" Type="http://schemas.openxmlformats.org/officeDocument/2006/relationships/hyperlink" Target="#LTC!A1"/><Relationship Id="rId4" Type="http://schemas.openxmlformats.org/officeDocument/2006/relationships/hyperlink" Target="#Elig!A1"/><Relationship Id="rId9" Type="http://schemas.openxmlformats.org/officeDocument/2006/relationships/hyperlink" Target="#IP!A1"/><Relationship Id="rId14" Type="http://schemas.openxmlformats.org/officeDocument/2006/relationships/hyperlink" Target="#Labs!A1"/></Relationships>
</file>

<file path=xl/drawings/_rels/drawing20.xml.rels><?xml version="1.0" encoding="UTF-8" standalone="yes"?>
<Relationships xmlns="http://schemas.openxmlformats.org/package/2006/relationships"><Relationship Id="rId8" Type="http://schemas.openxmlformats.org/officeDocument/2006/relationships/hyperlink" Target="#IP!A1"/><Relationship Id="rId13" Type="http://schemas.openxmlformats.org/officeDocument/2006/relationships/hyperlink" Target="#Labs!A1"/><Relationship Id="rId18" Type="http://schemas.openxmlformats.org/officeDocument/2006/relationships/image" Target="../media/image6.png"/><Relationship Id="rId3" Type="http://schemas.openxmlformats.org/officeDocument/2006/relationships/hyperlink" Target="#Elig!A1"/><Relationship Id="rId7" Type="http://schemas.openxmlformats.org/officeDocument/2006/relationships/hyperlink" Target="#OP!A1"/><Relationship Id="rId12" Type="http://schemas.openxmlformats.org/officeDocument/2006/relationships/hyperlink" Target="#MH!A1"/><Relationship Id="rId17" Type="http://schemas.openxmlformats.org/officeDocument/2006/relationships/hyperlink" Target="#Events!A1"/><Relationship Id="rId2" Type="http://schemas.openxmlformats.org/officeDocument/2006/relationships/hyperlink" Target="#AD!A1"/><Relationship Id="rId16" Type="http://schemas.openxmlformats.org/officeDocument/2006/relationships/hyperlink" Target="#HRI!A1"/><Relationship Id="rId20" Type="http://schemas.openxmlformats.org/officeDocument/2006/relationships/image" Target="../media/image7.png"/><Relationship Id="rId1" Type="http://schemas.openxmlformats.org/officeDocument/2006/relationships/image" Target="../media/image5.png"/><Relationship Id="rId6" Type="http://schemas.openxmlformats.org/officeDocument/2006/relationships/hyperlink" Target="#Claims!A1"/><Relationship Id="rId11" Type="http://schemas.openxmlformats.org/officeDocument/2006/relationships/hyperlink" Target="#AOD!A1"/><Relationship Id="rId5" Type="http://schemas.openxmlformats.org/officeDocument/2006/relationships/hyperlink" Target="#'IP Score'!A1"/><Relationship Id="rId15" Type="http://schemas.openxmlformats.org/officeDocument/2006/relationships/hyperlink" Target="#Care!A1"/><Relationship Id="rId10" Type="http://schemas.openxmlformats.org/officeDocument/2006/relationships/hyperlink" Target="#ER!A1"/><Relationship Id="rId19" Type="http://schemas.openxmlformats.org/officeDocument/2006/relationships/hyperlink" Target="#LTC!A1"/><Relationship Id="rId4" Type="http://schemas.openxmlformats.org/officeDocument/2006/relationships/hyperlink" Target="#Risk!A1"/><Relationship Id="rId9" Type="http://schemas.openxmlformats.org/officeDocument/2006/relationships/hyperlink" Target="#Rx!A1"/><Relationship Id="rId14" Type="http://schemas.openxmlformats.org/officeDocument/2006/relationships/hyperlink" Target="#Providers!A1"/></Relationships>
</file>

<file path=xl/drawings/_rels/drawing3.xml.rels><?xml version="1.0" encoding="UTF-8" standalone="yes"?>
<Relationships xmlns="http://schemas.openxmlformats.org/package/2006/relationships"><Relationship Id="rId8" Type="http://schemas.openxmlformats.org/officeDocument/2006/relationships/hyperlink" Target="#IP!A1"/><Relationship Id="rId13" Type="http://schemas.openxmlformats.org/officeDocument/2006/relationships/hyperlink" Target="#Labs!A1"/><Relationship Id="rId18" Type="http://schemas.openxmlformats.org/officeDocument/2006/relationships/image" Target="../media/image6.png"/><Relationship Id="rId3" Type="http://schemas.openxmlformats.org/officeDocument/2006/relationships/hyperlink" Target="#Elig!A1"/><Relationship Id="rId21" Type="http://schemas.openxmlformats.org/officeDocument/2006/relationships/hyperlink" Target="#EligView!A1"/><Relationship Id="rId7" Type="http://schemas.openxmlformats.org/officeDocument/2006/relationships/hyperlink" Target="#OP!A1"/><Relationship Id="rId12" Type="http://schemas.openxmlformats.org/officeDocument/2006/relationships/hyperlink" Target="#MH!A1"/><Relationship Id="rId17" Type="http://schemas.openxmlformats.org/officeDocument/2006/relationships/hyperlink" Target="#Events!A1"/><Relationship Id="rId2" Type="http://schemas.openxmlformats.org/officeDocument/2006/relationships/hyperlink" Target="#AD!A1"/><Relationship Id="rId16" Type="http://schemas.openxmlformats.org/officeDocument/2006/relationships/hyperlink" Target="#HRI!A1"/><Relationship Id="rId20" Type="http://schemas.openxmlformats.org/officeDocument/2006/relationships/image" Target="../media/image7.png"/><Relationship Id="rId1" Type="http://schemas.openxmlformats.org/officeDocument/2006/relationships/image" Target="../media/image5.png"/><Relationship Id="rId6" Type="http://schemas.openxmlformats.org/officeDocument/2006/relationships/hyperlink" Target="#Claims!A1"/><Relationship Id="rId11" Type="http://schemas.openxmlformats.org/officeDocument/2006/relationships/hyperlink" Target="#AOD!A1"/><Relationship Id="rId5" Type="http://schemas.openxmlformats.org/officeDocument/2006/relationships/hyperlink" Target="#'IP Score'!A1"/><Relationship Id="rId15" Type="http://schemas.openxmlformats.org/officeDocument/2006/relationships/hyperlink" Target="#Care!A1"/><Relationship Id="rId10" Type="http://schemas.openxmlformats.org/officeDocument/2006/relationships/hyperlink" Target="#ER!A1"/><Relationship Id="rId19" Type="http://schemas.openxmlformats.org/officeDocument/2006/relationships/hyperlink" Target="#LTC!A1"/><Relationship Id="rId4" Type="http://schemas.openxmlformats.org/officeDocument/2006/relationships/hyperlink" Target="#Risk!A1"/><Relationship Id="rId9" Type="http://schemas.openxmlformats.org/officeDocument/2006/relationships/hyperlink" Target="#Rx!A1"/><Relationship Id="rId14" Type="http://schemas.openxmlformats.org/officeDocument/2006/relationships/hyperlink" Target="#Providers!A1"/></Relationships>
</file>

<file path=xl/drawings/_rels/drawing4.xml.rels><?xml version="1.0" encoding="UTF-8" standalone="yes"?>
<Relationships xmlns="http://schemas.openxmlformats.org/package/2006/relationships"><Relationship Id="rId8" Type="http://schemas.openxmlformats.org/officeDocument/2006/relationships/hyperlink" Target="#IP!A1"/><Relationship Id="rId13" Type="http://schemas.openxmlformats.org/officeDocument/2006/relationships/hyperlink" Target="#Labs!A1"/><Relationship Id="rId18" Type="http://schemas.openxmlformats.org/officeDocument/2006/relationships/image" Target="../media/image6.png"/><Relationship Id="rId3" Type="http://schemas.openxmlformats.org/officeDocument/2006/relationships/hyperlink" Target="#Elig!A1"/><Relationship Id="rId7" Type="http://schemas.openxmlformats.org/officeDocument/2006/relationships/hyperlink" Target="#OP!A1"/><Relationship Id="rId12" Type="http://schemas.openxmlformats.org/officeDocument/2006/relationships/hyperlink" Target="#MH!A1"/><Relationship Id="rId17" Type="http://schemas.openxmlformats.org/officeDocument/2006/relationships/hyperlink" Target="#Events!A1"/><Relationship Id="rId2" Type="http://schemas.openxmlformats.org/officeDocument/2006/relationships/hyperlink" Target="#AD!A1"/><Relationship Id="rId16" Type="http://schemas.openxmlformats.org/officeDocument/2006/relationships/hyperlink" Target="#HRI!A1"/><Relationship Id="rId20" Type="http://schemas.openxmlformats.org/officeDocument/2006/relationships/image" Target="../media/image7.png"/><Relationship Id="rId1" Type="http://schemas.openxmlformats.org/officeDocument/2006/relationships/image" Target="../media/image8.png"/><Relationship Id="rId6" Type="http://schemas.openxmlformats.org/officeDocument/2006/relationships/hyperlink" Target="#Claims!A1"/><Relationship Id="rId11" Type="http://schemas.openxmlformats.org/officeDocument/2006/relationships/hyperlink" Target="#AOD!A1"/><Relationship Id="rId5" Type="http://schemas.openxmlformats.org/officeDocument/2006/relationships/hyperlink" Target="#'IP Score'!A1"/><Relationship Id="rId15" Type="http://schemas.openxmlformats.org/officeDocument/2006/relationships/hyperlink" Target="#Care!A1"/><Relationship Id="rId10" Type="http://schemas.openxmlformats.org/officeDocument/2006/relationships/hyperlink" Target="#ER!A1"/><Relationship Id="rId19" Type="http://schemas.openxmlformats.org/officeDocument/2006/relationships/hyperlink" Target="#LTC!A1"/><Relationship Id="rId4" Type="http://schemas.openxmlformats.org/officeDocument/2006/relationships/hyperlink" Target="#Risk!A1"/><Relationship Id="rId9" Type="http://schemas.openxmlformats.org/officeDocument/2006/relationships/hyperlink" Target="#Rx!A1"/><Relationship Id="rId14" Type="http://schemas.openxmlformats.org/officeDocument/2006/relationships/hyperlink" Target="#Providers!A1"/></Relationships>
</file>

<file path=xl/drawings/_rels/drawing5.xml.rels><?xml version="1.0" encoding="UTF-8" standalone="yes"?>
<Relationships xmlns="http://schemas.openxmlformats.org/package/2006/relationships"><Relationship Id="rId8" Type="http://schemas.openxmlformats.org/officeDocument/2006/relationships/hyperlink" Target="#IP!A1"/><Relationship Id="rId13" Type="http://schemas.openxmlformats.org/officeDocument/2006/relationships/hyperlink" Target="#Labs!A1"/><Relationship Id="rId18" Type="http://schemas.openxmlformats.org/officeDocument/2006/relationships/hyperlink" Target="#LTC!A1"/><Relationship Id="rId3" Type="http://schemas.openxmlformats.org/officeDocument/2006/relationships/hyperlink" Target="#Elig!A1"/><Relationship Id="rId7" Type="http://schemas.openxmlformats.org/officeDocument/2006/relationships/hyperlink" Target="#OP!A1"/><Relationship Id="rId12" Type="http://schemas.openxmlformats.org/officeDocument/2006/relationships/hyperlink" Target="#MH!A1"/><Relationship Id="rId17" Type="http://schemas.openxmlformats.org/officeDocument/2006/relationships/hyperlink" Target="#Events!A1"/><Relationship Id="rId2" Type="http://schemas.openxmlformats.org/officeDocument/2006/relationships/hyperlink" Target="#AD!A1"/><Relationship Id="rId16" Type="http://schemas.openxmlformats.org/officeDocument/2006/relationships/hyperlink" Target="#HRI!A1"/><Relationship Id="rId1" Type="http://schemas.openxmlformats.org/officeDocument/2006/relationships/image" Target="../media/image9.png"/><Relationship Id="rId6" Type="http://schemas.openxmlformats.org/officeDocument/2006/relationships/hyperlink" Target="#Claims!A1"/><Relationship Id="rId11" Type="http://schemas.openxmlformats.org/officeDocument/2006/relationships/hyperlink" Target="#AOD!A1"/><Relationship Id="rId5" Type="http://schemas.openxmlformats.org/officeDocument/2006/relationships/hyperlink" Target="#'IP Score'!A1"/><Relationship Id="rId15" Type="http://schemas.openxmlformats.org/officeDocument/2006/relationships/hyperlink" Target="#Care!A1"/><Relationship Id="rId10" Type="http://schemas.openxmlformats.org/officeDocument/2006/relationships/hyperlink" Target="#ER!A1"/><Relationship Id="rId19" Type="http://schemas.openxmlformats.org/officeDocument/2006/relationships/image" Target="../media/image10.png"/><Relationship Id="rId4" Type="http://schemas.openxmlformats.org/officeDocument/2006/relationships/hyperlink" Target="#Risk!A1"/><Relationship Id="rId9" Type="http://schemas.openxmlformats.org/officeDocument/2006/relationships/hyperlink" Target="#Rx!A1"/><Relationship Id="rId14" Type="http://schemas.openxmlformats.org/officeDocument/2006/relationships/hyperlink" Target="#Providers!A1"/></Relationships>
</file>

<file path=xl/drawings/_rels/drawing6.xml.rels><?xml version="1.0" encoding="UTF-8" standalone="yes"?>
<Relationships xmlns="http://schemas.openxmlformats.org/package/2006/relationships"><Relationship Id="rId8" Type="http://schemas.openxmlformats.org/officeDocument/2006/relationships/hyperlink" Target="#IP!A1"/><Relationship Id="rId13" Type="http://schemas.openxmlformats.org/officeDocument/2006/relationships/hyperlink" Target="#Labs!A1"/><Relationship Id="rId18" Type="http://schemas.openxmlformats.org/officeDocument/2006/relationships/hyperlink" Target="#LTC!A1"/><Relationship Id="rId3" Type="http://schemas.openxmlformats.org/officeDocument/2006/relationships/hyperlink" Target="#Elig!A1"/><Relationship Id="rId21" Type="http://schemas.openxmlformats.org/officeDocument/2006/relationships/image" Target="../media/image12.png"/><Relationship Id="rId7" Type="http://schemas.openxmlformats.org/officeDocument/2006/relationships/hyperlink" Target="#OP!A1"/><Relationship Id="rId12" Type="http://schemas.openxmlformats.org/officeDocument/2006/relationships/hyperlink" Target="#MH!A1"/><Relationship Id="rId17" Type="http://schemas.openxmlformats.org/officeDocument/2006/relationships/hyperlink" Target="#Events!A1"/><Relationship Id="rId2" Type="http://schemas.openxmlformats.org/officeDocument/2006/relationships/hyperlink" Target="#AD!A1"/><Relationship Id="rId16" Type="http://schemas.openxmlformats.org/officeDocument/2006/relationships/hyperlink" Target="#HRI!A1"/><Relationship Id="rId20" Type="http://schemas.openxmlformats.org/officeDocument/2006/relationships/image" Target="../media/image7.png"/><Relationship Id="rId1" Type="http://schemas.openxmlformats.org/officeDocument/2006/relationships/image" Target="../media/image11.png"/><Relationship Id="rId6" Type="http://schemas.openxmlformats.org/officeDocument/2006/relationships/hyperlink" Target="#Claims!A1"/><Relationship Id="rId11" Type="http://schemas.openxmlformats.org/officeDocument/2006/relationships/hyperlink" Target="#AOD!A1"/><Relationship Id="rId5" Type="http://schemas.openxmlformats.org/officeDocument/2006/relationships/hyperlink" Target="#'IP Score'!A1"/><Relationship Id="rId15" Type="http://schemas.openxmlformats.org/officeDocument/2006/relationships/hyperlink" Target="#Care!A1"/><Relationship Id="rId23" Type="http://schemas.openxmlformats.org/officeDocument/2006/relationships/hyperlink" Target="#ClaimsAsb!A1"/><Relationship Id="rId10" Type="http://schemas.openxmlformats.org/officeDocument/2006/relationships/hyperlink" Target="#ER!A1"/><Relationship Id="rId19" Type="http://schemas.openxmlformats.org/officeDocument/2006/relationships/hyperlink" Target="#ClaimsPri!A1"/><Relationship Id="rId4" Type="http://schemas.openxmlformats.org/officeDocument/2006/relationships/hyperlink" Target="#Risk!A1"/><Relationship Id="rId9" Type="http://schemas.openxmlformats.org/officeDocument/2006/relationships/hyperlink" Target="#Rx!A1"/><Relationship Id="rId14" Type="http://schemas.openxmlformats.org/officeDocument/2006/relationships/hyperlink" Target="#Providers!A1"/><Relationship Id="rId22" Type="http://schemas.openxmlformats.org/officeDocument/2006/relationships/image" Target="../media/image13.png"/></Relationships>
</file>

<file path=xl/drawings/_rels/drawing7.xml.rels><?xml version="1.0" encoding="UTF-8" standalone="yes"?>
<Relationships xmlns="http://schemas.openxmlformats.org/package/2006/relationships"><Relationship Id="rId8" Type="http://schemas.openxmlformats.org/officeDocument/2006/relationships/hyperlink" Target="#IP!A1"/><Relationship Id="rId13" Type="http://schemas.openxmlformats.org/officeDocument/2006/relationships/hyperlink" Target="#Labs!A1"/><Relationship Id="rId18" Type="http://schemas.openxmlformats.org/officeDocument/2006/relationships/hyperlink" Target="#LTC!A1"/><Relationship Id="rId3" Type="http://schemas.openxmlformats.org/officeDocument/2006/relationships/hyperlink" Target="#Elig!A1"/><Relationship Id="rId21" Type="http://schemas.openxmlformats.org/officeDocument/2006/relationships/image" Target="../media/image16.png"/><Relationship Id="rId7" Type="http://schemas.openxmlformats.org/officeDocument/2006/relationships/hyperlink" Target="#OP!A1"/><Relationship Id="rId12" Type="http://schemas.openxmlformats.org/officeDocument/2006/relationships/hyperlink" Target="#MH!A1"/><Relationship Id="rId17" Type="http://schemas.openxmlformats.org/officeDocument/2006/relationships/hyperlink" Target="#Events!A1"/><Relationship Id="rId2" Type="http://schemas.openxmlformats.org/officeDocument/2006/relationships/hyperlink" Target="#AD!A1"/><Relationship Id="rId16" Type="http://schemas.openxmlformats.org/officeDocument/2006/relationships/hyperlink" Target="#HRI!A1"/><Relationship Id="rId20" Type="http://schemas.openxmlformats.org/officeDocument/2006/relationships/image" Target="../media/image15.png"/><Relationship Id="rId1" Type="http://schemas.openxmlformats.org/officeDocument/2006/relationships/image" Target="../media/image14.png"/><Relationship Id="rId6" Type="http://schemas.openxmlformats.org/officeDocument/2006/relationships/hyperlink" Target="#Claims!A1"/><Relationship Id="rId11" Type="http://schemas.openxmlformats.org/officeDocument/2006/relationships/hyperlink" Target="#AOD!A1"/><Relationship Id="rId5" Type="http://schemas.openxmlformats.org/officeDocument/2006/relationships/hyperlink" Target="#'IP Score'!A1"/><Relationship Id="rId15" Type="http://schemas.openxmlformats.org/officeDocument/2006/relationships/hyperlink" Target="#Care!A1"/><Relationship Id="rId10" Type="http://schemas.openxmlformats.org/officeDocument/2006/relationships/hyperlink" Target="#ER!A1"/><Relationship Id="rId19" Type="http://schemas.openxmlformats.org/officeDocument/2006/relationships/image" Target="../media/image7.png"/><Relationship Id="rId4" Type="http://schemas.openxmlformats.org/officeDocument/2006/relationships/hyperlink" Target="#Risk!A1"/><Relationship Id="rId9" Type="http://schemas.openxmlformats.org/officeDocument/2006/relationships/hyperlink" Target="#Rx!A1"/><Relationship Id="rId14" Type="http://schemas.openxmlformats.org/officeDocument/2006/relationships/hyperlink" Target="#Providers!A1"/></Relationships>
</file>

<file path=xl/drawings/_rels/drawing8.xml.rels><?xml version="1.0" encoding="UTF-8" standalone="yes"?>
<Relationships xmlns="http://schemas.openxmlformats.org/package/2006/relationships"><Relationship Id="rId8" Type="http://schemas.openxmlformats.org/officeDocument/2006/relationships/hyperlink" Target="#Rx!A1"/><Relationship Id="rId13" Type="http://schemas.openxmlformats.org/officeDocument/2006/relationships/hyperlink" Target="#Providers!A1"/><Relationship Id="rId18" Type="http://schemas.openxmlformats.org/officeDocument/2006/relationships/image" Target="../media/image7.png"/><Relationship Id="rId3" Type="http://schemas.openxmlformats.org/officeDocument/2006/relationships/hyperlink" Target="#Elig!A1"/><Relationship Id="rId7" Type="http://schemas.openxmlformats.org/officeDocument/2006/relationships/hyperlink" Target="#IP!A1"/><Relationship Id="rId12" Type="http://schemas.openxmlformats.org/officeDocument/2006/relationships/hyperlink" Target="#Labs!A1"/><Relationship Id="rId17" Type="http://schemas.openxmlformats.org/officeDocument/2006/relationships/hyperlink" Target="#LTC!A1"/><Relationship Id="rId2" Type="http://schemas.openxmlformats.org/officeDocument/2006/relationships/hyperlink" Target="#AD!A1"/><Relationship Id="rId16" Type="http://schemas.openxmlformats.org/officeDocument/2006/relationships/hyperlink" Target="#Events!A1"/><Relationship Id="rId1" Type="http://schemas.openxmlformats.org/officeDocument/2006/relationships/image" Target="../media/image17.png"/><Relationship Id="rId6" Type="http://schemas.openxmlformats.org/officeDocument/2006/relationships/hyperlink" Target="#OP!A1"/><Relationship Id="rId11" Type="http://schemas.openxmlformats.org/officeDocument/2006/relationships/hyperlink" Target="#MH!A1"/><Relationship Id="rId5" Type="http://schemas.openxmlformats.org/officeDocument/2006/relationships/hyperlink" Target="#'IP Score'!A1"/><Relationship Id="rId15" Type="http://schemas.openxmlformats.org/officeDocument/2006/relationships/hyperlink" Target="#HRI!A1"/><Relationship Id="rId10" Type="http://schemas.openxmlformats.org/officeDocument/2006/relationships/hyperlink" Target="#AOD!A1"/><Relationship Id="rId19" Type="http://schemas.openxmlformats.org/officeDocument/2006/relationships/image" Target="../media/image6.png"/><Relationship Id="rId4" Type="http://schemas.openxmlformats.org/officeDocument/2006/relationships/hyperlink" Target="#Risk!A1"/><Relationship Id="rId9" Type="http://schemas.openxmlformats.org/officeDocument/2006/relationships/hyperlink" Target="#ER!A1"/><Relationship Id="rId14" Type="http://schemas.openxmlformats.org/officeDocument/2006/relationships/hyperlink" Target="#Care!A1"/></Relationships>
</file>

<file path=xl/drawings/_rels/drawing9.xml.rels><?xml version="1.0" encoding="UTF-8" standalone="yes"?>
<Relationships xmlns="http://schemas.openxmlformats.org/package/2006/relationships"><Relationship Id="rId8" Type="http://schemas.openxmlformats.org/officeDocument/2006/relationships/hyperlink" Target="#IP!A1"/><Relationship Id="rId13" Type="http://schemas.openxmlformats.org/officeDocument/2006/relationships/hyperlink" Target="#Labs!A1"/><Relationship Id="rId18" Type="http://schemas.openxmlformats.org/officeDocument/2006/relationships/hyperlink" Target="#LTC!A1"/><Relationship Id="rId3" Type="http://schemas.openxmlformats.org/officeDocument/2006/relationships/hyperlink" Target="#Elig!A1"/><Relationship Id="rId21" Type="http://schemas.openxmlformats.org/officeDocument/2006/relationships/image" Target="../media/image20.png"/><Relationship Id="rId7" Type="http://schemas.openxmlformats.org/officeDocument/2006/relationships/hyperlink" Target="#OP!A1"/><Relationship Id="rId12" Type="http://schemas.openxmlformats.org/officeDocument/2006/relationships/hyperlink" Target="#MH!A1"/><Relationship Id="rId17" Type="http://schemas.openxmlformats.org/officeDocument/2006/relationships/hyperlink" Target="#Events!A1"/><Relationship Id="rId2" Type="http://schemas.openxmlformats.org/officeDocument/2006/relationships/hyperlink" Target="#AD!A1"/><Relationship Id="rId16" Type="http://schemas.openxmlformats.org/officeDocument/2006/relationships/hyperlink" Target="#HRI!A1"/><Relationship Id="rId20" Type="http://schemas.openxmlformats.org/officeDocument/2006/relationships/image" Target="../media/image19.png"/><Relationship Id="rId1" Type="http://schemas.openxmlformats.org/officeDocument/2006/relationships/image" Target="../media/image18.png"/><Relationship Id="rId6" Type="http://schemas.openxmlformats.org/officeDocument/2006/relationships/hyperlink" Target="#Claims!A1"/><Relationship Id="rId11" Type="http://schemas.openxmlformats.org/officeDocument/2006/relationships/hyperlink" Target="#AOD!A1"/><Relationship Id="rId5" Type="http://schemas.openxmlformats.org/officeDocument/2006/relationships/hyperlink" Target="#'IP Score'!A1"/><Relationship Id="rId15" Type="http://schemas.openxmlformats.org/officeDocument/2006/relationships/hyperlink" Target="#Care!A1"/><Relationship Id="rId10" Type="http://schemas.openxmlformats.org/officeDocument/2006/relationships/hyperlink" Target="#ER!A1"/><Relationship Id="rId19" Type="http://schemas.openxmlformats.org/officeDocument/2006/relationships/image" Target="../media/image7.png"/><Relationship Id="rId4" Type="http://schemas.openxmlformats.org/officeDocument/2006/relationships/hyperlink" Target="#Risk!A1"/><Relationship Id="rId9" Type="http://schemas.openxmlformats.org/officeDocument/2006/relationships/hyperlink" Target="#Rx!A1"/><Relationship Id="rId14" Type="http://schemas.openxmlformats.org/officeDocument/2006/relationships/hyperlink" Target="#Providers!A1"/></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9525</xdr:rowOff>
    </xdr:from>
    <xdr:to>
      <xdr:col>19</xdr:col>
      <xdr:colOff>342900</xdr:colOff>
      <xdr:row>2</xdr:row>
      <xdr:rowOff>9525</xdr:rowOff>
    </xdr:to>
    <xdr:pic>
      <xdr:nvPicPr>
        <xdr:cNvPr id="34" name="Picture 3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 y="200025"/>
          <a:ext cx="8658225" cy="590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28575</xdr:colOff>
      <xdr:row>2</xdr:row>
      <xdr:rowOff>152400</xdr:rowOff>
    </xdr:from>
    <xdr:to>
      <xdr:col>20</xdr:col>
      <xdr:colOff>381000</xdr:colOff>
      <xdr:row>34</xdr:row>
      <xdr:rowOff>0</xdr:rowOff>
    </xdr:to>
    <xdr:pic>
      <xdr:nvPicPr>
        <xdr:cNvPr id="33" name="Picture 3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8175" y="933450"/>
          <a:ext cx="9296400" cy="5829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95250</xdr:colOff>
      <xdr:row>1</xdr:row>
      <xdr:rowOff>342900</xdr:rowOff>
    </xdr:from>
    <xdr:to>
      <xdr:col>2</xdr:col>
      <xdr:colOff>57150</xdr:colOff>
      <xdr:row>1</xdr:row>
      <xdr:rowOff>542925</xdr:rowOff>
    </xdr:to>
    <xdr:sp macro="" textlink="">
      <xdr:nvSpPr>
        <xdr:cNvPr id="3" name="Rectangle 2">
          <a:hlinkClick xmlns:r="http://schemas.openxmlformats.org/officeDocument/2006/relationships" r:id="rId3"/>
        </xdr:cNvPr>
        <xdr:cNvSpPr/>
      </xdr:nvSpPr>
      <xdr:spPr>
        <a:xfrm>
          <a:off x="704850" y="533400"/>
          <a:ext cx="57150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57150</xdr:colOff>
      <xdr:row>1</xdr:row>
      <xdr:rowOff>371475</xdr:rowOff>
    </xdr:from>
    <xdr:to>
      <xdr:col>2</xdr:col>
      <xdr:colOff>371475</xdr:colOff>
      <xdr:row>1</xdr:row>
      <xdr:rowOff>542925</xdr:rowOff>
    </xdr:to>
    <xdr:sp macro="" textlink="">
      <xdr:nvSpPr>
        <xdr:cNvPr id="4" name="Rectangle 3">
          <a:hlinkClick xmlns:r="http://schemas.openxmlformats.org/officeDocument/2006/relationships" r:id="rId4"/>
        </xdr:cNvPr>
        <xdr:cNvSpPr/>
      </xdr:nvSpPr>
      <xdr:spPr>
        <a:xfrm>
          <a:off x="1276350" y="561975"/>
          <a:ext cx="31432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428624</xdr:colOff>
      <xdr:row>1</xdr:row>
      <xdr:rowOff>323850</xdr:rowOff>
    </xdr:from>
    <xdr:to>
      <xdr:col>3</xdr:col>
      <xdr:colOff>257174</xdr:colOff>
      <xdr:row>1</xdr:row>
      <xdr:rowOff>571500</xdr:rowOff>
    </xdr:to>
    <xdr:sp macro="" textlink="">
      <xdr:nvSpPr>
        <xdr:cNvPr id="5" name="Rectangle 4">
          <a:hlinkClick xmlns:r="http://schemas.openxmlformats.org/officeDocument/2006/relationships" r:id="rId5"/>
        </xdr:cNvPr>
        <xdr:cNvSpPr/>
      </xdr:nvSpPr>
      <xdr:spPr>
        <a:xfrm>
          <a:off x="1647824" y="514350"/>
          <a:ext cx="276225"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304800</xdr:colOff>
      <xdr:row>1</xdr:row>
      <xdr:rowOff>361951</xdr:rowOff>
    </xdr:from>
    <xdr:to>
      <xdr:col>4</xdr:col>
      <xdr:colOff>47625</xdr:colOff>
      <xdr:row>1</xdr:row>
      <xdr:rowOff>552451</xdr:rowOff>
    </xdr:to>
    <xdr:sp macro="" textlink="">
      <xdr:nvSpPr>
        <xdr:cNvPr id="6" name="Rectangle 5">
          <a:hlinkClick xmlns:r="http://schemas.openxmlformats.org/officeDocument/2006/relationships" r:id="rId6"/>
        </xdr:cNvPr>
        <xdr:cNvSpPr/>
      </xdr:nvSpPr>
      <xdr:spPr>
        <a:xfrm>
          <a:off x="1971675" y="552451"/>
          <a:ext cx="3524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142875</xdr:colOff>
      <xdr:row>1</xdr:row>
      <xdr:rowOff>342901</xdr:rowOff>
    </xdr:from>
    <xdr:to>
      <xdr:col>5</xdr:col>
      <xdr:colOff>428625</xdr:colOff>
      <xdr:row>1</xdr:row>
      <xdr:rowOff>533401</xdr:rowOff>
    </xdr:to>
    <xdr:sp macro="" textlink="">
      <xdr:nvSpPr>
        <xdr:cNvPr id="7" name="Rectangle 6">
          <a:hlinkClick xmlns:r="http://schemas.openxmlformats.org/officeDocument/2006/relationships" r:id="rId7"/>
        </xdr:cNvPr>
        <xdr:cNvSpPr/>
      </xdr:nvSpPr>
      <xdr:spPr>
        <a:xfrm>
          <a:off x="2419350" y="533401"/>
          <a:ext cx="59055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495300</xdr:colOff>
      <xdr:row>1</xdr:row>
      <xdr:rowOff>333375</xdr:rowOff>
    </xdr:from>
    <xdr:to>
      <xdr:col>7</xdr:col>
      <xdr:colOff>114300</xdr:colOff>
      <xdr:row>1</xdr:row>
      <xdr:rowOff>542925</xdr:rowOff>
    </xdr:to>
    <xdr:sp macro="" textlink="">
      <xdr:nvSpPr>
        <xdr:cNvPr id="8" name="Rectangle 7">
          <a:hlinkClick xmlns:r="http://schemas.openxmlformats.org/officeDocument/2006/relationships" r:id="rId8"/>
        </xdr:cNvPr>
        <xdr:cNvSpPr/>
      </xdr:nvSpPr>
      <xdr:spPr>
        <a:xfrm>
          <a:off x="3076575" y="523875"/>
          <a:ext cx="53340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85725</xdr:colOff>
      <xdr:row>1</xdr:row>
      <xdr:rowOff>352424</xdr:rowOff>
    </xdr:from>
    <xdr:to>
      <xdr:col>7</xdr:col>
      <xdr:colOff>419100</xdr:colOff>
      <xdr:row>1</xdr:row>
      <xdr:rowOff>552449</xdr:rowOff>
    </xdr:to>
    <xdr:sp macro="" textlink="">
      <xdr:nvSpPr>
        <xdr:cNvPr id="9" name="Rectangle 8">
          <a:hlinkClick xmlns:r="http://schemas.openxmlformats.org/officeDocument/2006/relationships" r:id="rId9"/>
        </xdr:cNvPr>
        <xdr:cNvSpPr/>
      </xdr:nvSpPr>
      <xdr:spPr>
        <a:xfrm>
          <a:off x="3581400" y="542924"/>
          <a:ext cx="33337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466725</xdr:colOff>
      <xdr:row>1</xdr:row>
      <xdr:rowOff>371475</xdr:rowOff>
    </xdr:from>
    <xdr:to>
      <xdr:col>8</xdr:col>
      <xdr:colOff>114301</xdr:colOff>
      <xdr:row>1</xdr:row>
      <xdr:rowOff>542925</xdr:rowOff>
    </xdr:to>
    <xdr:sp macro="" textlink="">
      <xdr:nvSpPr>
        <xdr:cNvPr id="10" name="Rectangle 9">
          <a:hlinkClick xmlns:r="http://schemas.openxmlformats.org/officeDocument/2006/relationships" r:id="rId10"/>
        </xdr:cNvPr>
        <xdr:cNvSpPr/>
      </xdr:nvSpPr>
      <xdr:spPr>
        <a:xfrm>
          <a:off x="3962400" y="561975"/>
          <a:ext cx="276226"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a:t>
          </a:r>
        </a:p>
      </xdr:txBody>
    </xdr:sp>
    <xdr:clientData/>
  </xdr:twoCellAnchor>
  <xdr:twoCellAnchor>
    <xdr:from>
      <xdr:col>8</xdr:col>
      <xdr:colOff>152399</xdr:colOff>
      <xdr:row>1</xdr:row>
      <xdr:rowOff>333376</xdr:rowOff>
    </xdr:from>
    <xdr:to>
      <xdr:col>9</xdr:col>
      <xdr:colOff>161924</xdr:colOff>
      <xdr:row>1</xdr:row>
      <xdr:rowOff>533400</xdr:rowOff>
    </xdr:to>
    <xdr:sp macro="" textlink="">
      <xdr:nvSpPr>
        <xdr:cNvPr id="11" name="Rectangle 10">
          <a:hlinkClick xmlns:r="http://schemas.openxmlformats.org/officeDocument/2006/relationships" r:id="rId11"/>
        </xdr:cNvPr>
        <xdr:cNvSpPr/>
      </xdr:nvSpPr>
      <xdr:spPr>
        <a:xfrm>
          <a:off x="4276724" y="523876"/>
          <a:ext cx="276225" cy="2000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180975</xdr:colOff>
      <xdr:row>1</xdr:row>
      <xdr:rowOff>352425</xdr:rowOff>
    </xdr:from>
    <xdr:to>
      <xdr:col>9</xdr:col>
      <xdr:colOff>495300</xdr:colOff>
      <xdr:row>1</xdr:row>
      <xdr:rowOff>561975</xdr:rowOff>
    </xdr:to>
    <xdr:sp macro="" textlink="">
      <xdr:nvSpPr>
        <xdr:cNvPr id="12" name="Rectangle 11">
          <a:hlinkClick xmlns:r="http://schemas.openxmlformats.org/officeDocument/2006/relationships" r:id="rId12"/>
        </xdr:cNvPr>
        <xdr:cNvSpPr/>
      </xdr:nvSpPr>
      <xdr:spPr>
        <a:xfrm>
          <a:off x="4572000" y="542925"/>
          <a:ext cx="31432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523875</xdr:colOff>
      <xdr:row>1</xdr:row>
      <xdr:rowOff>361950</xdr:rowOff>
    </xdr:from>
    <xdr:to>
      <xdr:col>10</xdr:col>
      <xdr:colOff>257175</xdr:colOff>
      <xdr:row>1</xdr:row>
      <xdr:rowOff>542925</xdr:rowOff>
    </xdr:to>
    <xdr:sp macro="" textlink="">
      <xdr:nvSpPr>
        <xdr:cNvPr id="13" name="Rectangle 12">
          <a:hlinkClick xmlns:r="http://schemas.openxmlformats.org/officeDocument/2006/relationships" r:id="rId13"/>
        </xdr:cNvPr>
        <xdr:cNvSpPr/>
      </xdr:nvSpPr>
      <xdr:spPr>
        <a:xfrm>
          <a:off x="4914900" y="552450"/>
          <a:ext cx="342900"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57151</xdr:colOff>
      <xdr:row>1</xdr:row>
      <xdr:rowOff>361951</xdr:rowOff>
    </xdr:from>
    <xdr:to>
      <xdr:col>11</xdr:col>
      <xdr:colOff>342901</xdr:colOff>
      <xdr:row>1</xdr:row>
      <xdr:rowOff>552451</xdr:rowOff>
    </xdr:to>
    <xdr:sp macro="" textlink="">
      <xdr:nvSpPr>
        <xdr:cNvPr id="14" name="Rectangle 13">
          <a:hlinkClick xmlns:r="http://schemas.openxmlformats.org/officeDocument/2006/relationships" r:id="rId14"/>
        </xdr:cNvPr>
        <xdr:cNvSpPr/>
      </xdr:nvSpPr>
      <xdr:spPr>
        <a:xfrm>
          <a:off x="5334001" y="552451"/>
          <a:ext cx="28575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209551</xdr:colOff>
      <xdr:row>1</xdr:row>
      <xdr:rowOff>361950</xdr:rowOff>
    </xdr:from>
    <xdr:to>
      <xdr:col>13</xdr:col>
      <xdr:colOff>257176</xdr:colOff>
      <xdr:row>1</xdr:row>
      <xdr:rowOff>552450</xdr:rowOff>
    </xdr:to>
    <xdr:sp macro="" textlink="">
      <xdr:nvSpPr>
        <xdr:cNvPr id="16" name="Rectangle 15">
          <a:hlinkClick xmlns:r="http://schemas.openxmlformats.org/officeDocument/2006/relationships" r:id="rId15"/>
        </xdr:cNvPr>
        <xdr:cNvSpPr/>
      </xdr:nvSpPr>
      <xdr:spPr>
        <a:xfrm>
          <a:off x="6096001" y="552450"/>
          <a:ext cx="34290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466725</xdr:colOff>
      <xdr:row>1</xdr:row>
      <xdr:rowOff>361950</xdr:rowOff>
    </xdr:from>
    <xdr:to>
      <xdr:col>15</xdr:col>
      <xdr:colOff>47625</xdr:colOff>
      <xdr:row>1</xdr:row>
      <xdr:rowOff>552450</xdr:rowOff>
    </xdr:to>
    <xdr:sp macro="" textlink="">
      <xdr:nvSpPr>
        <xdr:cNvPr id="17" name="Rectangle 16">
          <a:hlinkClick xmlns:r="http://schemas.openxmlformats.org/officeDocument/2006/relationships" r:id="rId16"/>
        </xdr:cNvPr>
        <xdr:cNvSpPr/>
      </xdr:nvSpPr>
      <xdr:spPr>
        <a:xfrm>
          <a:off x="6648450" y="552450"/>
          <a:ext cx="48577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15</xdr:col>
      <xdr:colOff>219075</xdr:colOff>
      <xdr:row>1</xdr:row>
      <xdr:rowOff>352425</xdr:rowOff>
    </xdr:from>
    <xdr:to>
      <xdr:col>15</xdr:col>
      <xdr:colOff>571500</xdr:colOff>
      <xdr:row>1</xdr:row>
      <xdr:rowOff>561975</xdr:rowOff>
    </xdr:to>
    <xdr:sp macro="" textlink="">
      <xdr:nvSpPr>
        <xdr:cNvPr id="18" name="Rectangle 17">
          <a:hlinkClick xmlns:r="http://schemas.openxmlformats.org/officeDocument/2006/relationships" r:id="rId17"/>
        </xdr:cNvPr>
        <xdr:cNvSpPr/>
      </xdr:nvSpPr>
      <xdr:spPr>
        <a:xfrm>
          <a:off x="7305675" y="542925"/>
          <a:ext cx="35242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76200</xdr:colOff>
      <xdr:row>1</xdr:row>
      <xdr:rowOff>361950</xdr:rowOff>
    </xdr:from>
    <xdr:to>
      <xdr:col>17</xdr:col>
      <xdr:colOff>133350</xdr:colOff>
      <xdr:row>1</xdr:row>
      <xdr:rowOff>552450</xdr:rowOff>
    </xdr:to>
    <xdr:sp macro="" textlink="">
      <xdr:nvSpPr>
        <xdr:cNvPr id="20" name="Rectangle 19">
          <a:hlinkClick xmlns:r="http://schemas.openxmlformats.org/officeDocument/2006/relationships" r:id="rId18"/>
        </xdr:cNvPr>
        <xdr:cNvSpPr/>
      </xdr:nvSpPr>
      <xdr:spPr>
        <a:xfrm>
          <a:off x="7772400" y="552450"/>
          <a:ext cx="3524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409574</xdr:colOff>
      <xdr:row>1</xdr:row>
      <xdr:rowOff>352425</xdr:rowOff>
    </xdr:from>
    <xdr:to>
      <xdr:col>12</xdr:col>
      <xdr:colOff>133349</xdr:colOff>
      <xdr:row>1</xdr:row>
      <xdr:rowOff>533400</xdr:rowOff>
    </xdr:to>
    <xdr:sp macro="" textlink="">
      <xdr:nvSpPr>
        <xdr:cNvPr id="22" name="Rectangle 21">
          <a:hlinkClick xmlns:r="http://schemas.openxmlformats.org/officeDocument/2006/relationships" r:id="rId19"/>
        </xdr:cNvPr>
        <xdr:cNvSpPr/>
      </xdr:nvSpPr>
      <xdr:spPr>
        <a:xfrm>
          <a:off x="5686424" y="542925"/>
          <a:ext cx="33337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268606</xdr:colOff>
      <xdr:row>10</xdr:row>
      <xdr:rowOff>9524</xdr:rowOff>
    </xdr:from>
    <xdr:to>
      <xdr:col>5</xdr:col>
      <xdr:colOff>9525</xdr:colOff>
      <xdr:row>10</xdr:row>
      <xdr:rowOff>161925</xdr:rowOff>
    </xdr:to>
    <xdr:sp macro="" textlink="">
      <xdr:nvSpPr>
        <xdr:cNvPr id="25" name="Oval 24">
          <a:hlinkClick xmlns:r="http://schemas.openxmlformats.org/officeDocument/2006/relationships" r:id="rId3" tooltip="Inpatient: July 16 2013 details"/>
        </xdr:cNvPr>
        <xdr:cNvSpPr/>
      </xdr:nvSpPr>
      <xdr:spPr>
        <a:xfrm>
          <a:off x="2545081" y="2314574"/>
          <a:ext cx="45719" cy="152401"/>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66676</xdr:colOff>
      <xdr:row>10</xdr:row>
      <xdr:rowOff>66675</xdr:rowOff>
    </xdr:from>
    <xdr:to>
      <xdr:col>5</xdr:col>
      <xdr:colOff>123826</xdr:colOff>
      <xdr:row>10</xdr:row>
      <xdr:rowOff>152400</xdr:rowOff>
    </xdr:to>
    <xdr:sp macro="" textlink="">
      <xdr:nvSpPr>
        <xdr:cNvPr id="26" name="Oval 25">
          <a:hlinkClick xmlns:r="http://schemas.openxmlformats.org/officeDocument/2006/relationships" r:id="rId3" tooltip="Inpatient: July 26 2013 details"/>
        </xdr:cNvPr>
        <xdr:cNvSpPr/>
      </xdr:nvSpPr>
      <xdr:spPr>
        <a:xfrm>
          <a:off x="2647951" y="2371725"/>
          <a:ext cx="57150" cy="85725"/>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285750</xdr:colOff>
      <xdr:row>11</xdr:row>
      <xdr:rowOff>47625</xdr:rowOff>
    </xdr:from>
    <xdr:to>
      <xdr:col>5</xdr:col>
      <xdr:colOff>114300</xdr:colOff>
      <xdr:row>12</xdr:row>
      <xdr:rowOff>28575</xdr:rowOff>
    </xdr:to>
    <xdr:sp macro="" textlink="">
      <xdr:nvSpPr>
        <xdr:cNvPr id="21" name="Rectangle 20">
          <a:hlinkClick xmlns:r="http://schemas.openxmlformats.org/officeDocument/2006/relationships" r:id="rId3" tooltip="Inpatient: August 12 2013 details"/>
        </xdr:cNvPr>
        <xdr:cNvSpPr/>
      </xdr:nvSpPr>
      <xdr:spPr>
        <a:xfrm>
          <a:off x="2562225" y="2543175"/>
          <a:ext cx="133350"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561974</xdr:colOff>
      <xdr:row>10</xdr:row>
      <xdr:rowOff>57150</xdr:rowOff>
    </xdr:from>
    <xdr:to>
      <xdr:col>6</xdr:col>
      <xdr:colOff>38098</xdr:colOff>
      <xdr:row>10</xdr:row>
      <xdr:rowOff>104775</xdr:rowOff>
    </xdr:to>
    <xdr:sp macro="" textlink="">
      <xdr:nvSpPr>
        <xdr:cNvPr id="24" name="Isosceles Triangle 23">
          <a:hlinkClick xmlns:r="http://schemas.openxmlformats.org/officeDocument/2006/relationships" r:id="rId3" tooltip="Inpatient: September 23 2013 details"/>
        </xdr:cNvPr>
        <xdr:cNvSpPr/>
      </xdr:nvSpPr>
      <xdr:spPr>
        <a:xfrm flipH="1">
          <a:off x="3143249" y="2362200"/>
          <a:ext cx="85724" cy="47625"/>
        </a:xfrm>
        <a:prstGeom prst="triangl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114300</xdr:colOff>
      <xdr:row>10</xdr:row>
      <xdr:rowOff>28575</xdr:rowOff>
    </xdr:from>
    <xdr:to>
      <xdr:col>6</xdr:col>
      <xdr:colOff>209550</xdr:colOff>
      <xdr:row>10</xdr:row>
      <xdr:rowOff>114300</xdr:rowOff>
    </xdr:to>
    <xdr:sp macro="" textlink="">
      <xdr:nvSpPr>
        <xdr:cNvPr id="31" name="Isosceles Triangle 30">
          <a:hlinkClick xmlns:r="http://schemas.openxmlformats.org/officeDocument/2006/relationships" r:id="rId3" tooltip="Inpatient: September 24 2013 details"/>
        </xdr:cNvPr>
        <xdr:cNvSpPr/>
      </xdr:nvSpPr>
      <xdr:spPr>
        <a:xfrm>
          <a:off x="3305175" y="2333625"/>
          <a:ext cx="95250" cy="85725"/>
        </a:xfrm>
        <a:prstGeom prst="triangl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15</xdr:col>
      <xdr:colOff>371475</xdr:colOff>
      <xdr:row>15</xdr:row>
      <xdr:rowOff>180974</xdr:rowOff>
    </xdr:from>
    <xdr:to>
      <xdr:col>15</xdr:col>
      <xdr:colOff>485775</xdr:colOff>
      <xdr:row>16</xdr:row>
      <xdr:rowOff>95249</xdr:rowOff>
    </xdr:to>
    <xdr:sp macro="" textlink="">
      <xdr:nvSpPr>
        <xdr:cNvPr id="32" name="Oval 31">
          <a:hlinkClick xmlns:r="http://schemas.openxmlformats.org/officeDocument/2006/relationships" r:id="rId3" tooltip="Outpatient ER: July 7 2014 details"/>
        </xdr:cNvPr>
        <xdr:cNvSpPr/>
      </xdr:nvSpPr>
      <xdr:spPr>
        <a:xfrm>
          <a:off x="7458075" y="3438524"/>
          <a:ext cx="114300" cy="104775"/>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19050</xdr:colOff>
      <xdr:row>1</xdr:row>
      <xdr:rowOff>0</xdr:rowOff>
    </xdr:from>
    <xdr:to>
      <xdr:col>13</xdr:col>
      <xdr:colOff>552450</xdr:colOff>
      <xdr:row>2</xdr:row>
      <xdr:rowOff>0</xdr:rowOff>
    </xdr:to>
    <xdr:pic>
      <xdr:nvPicPr>
        <xdr:cNvPr id="25" name="Picture 2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 y="190500"/>
          <a:ext cx="8639175" cy="590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695325</xdr:colOff>
      <xdr:row>1</xdr:row>
      <xdr:rowOff>371475</xdr:rowOff>
    </xdr:from>
    <xdr:to>
      <xdr:col>1</xdr:col>
      <xdr:colOff>904875</xdr:colOff>
      <xdr:row>1</xdr:row>
      <xdr:rowOff>533400</xdr:rowOff>
    </xdr:to>
    <xdr:sp macro="" textlink="">
      <xdr:nvSpPr>
        <xdr:cNvPr id="3" name="Rectangle 2">
          <a:hlinkClick xmlns:r="http://schemas.openxmlformats.org/officeDocument/2006/relationships" r:id="rId2"/>
        </xdr:cNvPr>
        <xdr:cNvSpPr/>
      </xdr:nvSpPr>
      <xdr:spPr>
        <a:xfrm>
          <a:off x="1304925" y="561975"/>
          <a:ext cx="209550"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114300</xdr:colOff>
      <xdr:row>1</xdr:row>
      <xdr:rowOff>323850</xdr:rowOff>
    </xdr:from>
    <xdr:to>
      <xdr:col>2</xdr:col>
      <xdr:colOff>352425</xdr:colOff>
      <xdr:row>1</xdr:row>
      <xdr:rowOff>542925</xdr:rowOff>
    </xdr:to>
    <xdr:sp macro="" textlink="">
      <xdr:nvSpPr>
        <xdr:cNvPr id="4" name="Rectangle 3">
          <a:hlinkClick xmlns:r="http://schemas.openxmlformats.org/officeDocument/2006/relationships" r:id="rId3"/>
        </xdr:cNvPr>
        <xdr:cNvSpPr/>
      </xdr:nvSpPr>
      <xdr:spPr>
        <a:xfrm>
          <a:off x="1647825" y="514350"/>
          <a:ext cx="238125"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514351</xdr:colOff>
      <xdr:row>1</xdr:row>
      <xdr:rowOff>361950</xdr:rowOff>
    </xdr:from>
    <xdr:to>
      <xdr:col>2</xdr:col>
      <xdr:colOff>762001</xdr:colOff>
      <xdr:row>1</xdr:row>
      <xdr:rowOff>571499</xdr:rowOff>
    </xdr:to>
    <xdr:sp macro="" textlink="">
      <xdr:nvSpPr>
        <xdr:cNvPr id="5" name="Rectangle 4">
          <a:hlinkClick xmlns:r="http://schemas.openxmlformats.org/officeDocument/2006/relationships" r:id="rId4"/>
        </xdr:cNvPr>
        <xdr:cNvSpPr/>
      </xdr:nvSpPr>
      <xdr:spPr>
        <a:xfrm>
          <a:off x="2047876" y="552450"/>
          <a:ext cx="247650" cy="2095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923925</xdr:colOff>
      <xdr:row>1</xdr:row>
      <xdr:rowOff>342900</xdr:rowOff>
    </xdr:from>
    <xdr:to>
      <xdr:col>2</xdr:col>
      <xdr:colOff>1409700</xdr:colOff>
      <xdr:row>1</xdr:row>
      <xdr:rowOff>571500</xdr:rowOff>
    </xdr:to>
    <xdr:sp macro="" textlink="">
      <xdr:nvSpPr>
        <xdr:cNvPr id="6" name="Rectangle 5">
          <a:hlinkClick xmlns:r="http://schemas.openxmlformats.org/officeDocument/2006/relationships" r:id="rId5"/>
        </xdr:cNvPr>
        <xdr:cNvSpPr/>
      </xdr:nvSpPr>
      <xdr:spPr>
        <a:xfrm>
          <a:off x="2457450" y="533400"/>
          <a:ext cx="485775"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28575</xdr:colOff>
      <xdr:row>1</xdr:row>
      <xdr:rowOff>333375</xdr:rowOff>
    </xdr:from>
    <xdr:to>
      <xdr:col>3</xdr:col>
      <xdr:colOff>409575</xdr:colOff>
      <xdr:row>1</xdr:row>
      <xdr:rowOff>523875</xdr:rowOff>
    </xdr:to>
    <xdr:sp macro="" textlink="">
      <xdr:nvSpPr>
        <xdr:cNvPr id="7" name="Rectangle 6">
          <a:hlinkClick xmlns:r="http://schemas.openxmlformats.org/officeDocument/2006/relationships" r:id="rId6"/>
        </xdr:cNvPr>
        <xdr:cNvSpPr/>
      </xdr:nvSpPr>
      <xdr:spPr>
        <a:xfrm>
          <a:off x="3114675" y="523875"/>
          <a:ext cx="38100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600075</xdr:colOff>
      <xdr:row>1</xdr:row>
      <xdr:rowOff>352424</xdr:rowOff>
    </xdr:from>
    <xdr:to>
      <xdr:col>4</xdr:col>
      <xdr:colOff>161925</xdr:colOff>
      <xdr:row>2</xdr:row>
      <xdr:rowOff>0</xdr:rowOff>
    </xdr:to>
    <xdr:sp macro="" textlink="">
      <xdr:nvSpPr>
        <xdr:cNvPr id="8" name="Rectangle 7">
          <a:hlinkClick xmlns:r="http://schemas.openxmlformats.org/officeDocument/2006/relationships" r:id="rId7"/>
        </xdr:cNvPr>
        <xdr:cNvSpPr/>
      </xdr:nvSpPr>
      <xdr:spPr>
        <a:xfrm>
          <a:off x="3686175" y="542924"/>
          <a:ext cx="171450" cy="2381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323850</xdr:colOff>
      <xdr:row>1</xdr:row>
      <xdr:rowOff>371474</xdr:rowOff>
    </xdr:from>
    <xdr:to>
      <xdr:col>4</xdr:col>
      <xdr:colOff>466725</xdr:colOff>
      <xdr:row>1</xdr:row>
      <xdr:rowOff>590549</xdr:rowOff>
    </xdr:to>
    <xdr:sp macro="" textlink="">
      <xdr:nvSpPr>
        <xdr:cNvPr id="9" name="Rectangle 8">
          <a:hlinkClick xmlns:r="http://schemas.openxmlformats.org/officeDocument/2006/relationships" r:id="rId8"/>
        </xdr:cNvPr>
        <xdr:cNvSpPr/>
      </xdr:nvSpPr>
      <xdr:spPr>
        <a:xfrm>
          <a:off x="4019550" y="561974"/>
          <a:ext cx="142875"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142874</xdr:colOff>
      <xdr:row>1</xdr:row>
      <xdr:rowOff>361950</xdr:rowOff>
    </xdr:from>
    <xdr:to>
      <xdr:col>5</xdr:col>
      <xdr:colOff>304800</xdr:colOff>
      <xdr:row>1</xdr:row>
      <xdr:rowOff>571499</xdr:rowOff>
    </xdr:to>
    <xdr:sp macro="" textlink="">
      <xdr:nvSpPr>
        <xdr:cNvPr id="10" name="Rectangle 9">
          <a:hlinkClick xmlns:r="http://schemas.openxmlformats.org/officeDocument/2006/relationships" r:id="rId9"/>
        </xdr:cNvPr>
        <xdr:cNvSpPr/>
      </xdr:nvSpPr>
      <xdr:spPr>
        <a:xfrm>
          <a:off x="4324349" y="552450"/>
          <a:ext cx="161926" cy="2095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66675</xdr:colOff>
      <xdr:row>1</xdr:row>
      <xdr:rowOff>333374</xdr:rowOff>
    </xdr:from>
    <xdr:to>
      <xdr:col>6</xdr:col>
      <xdr:colOff>228600</xdr:colOff>
      <xdr:row>1</xdr:row>
      <xdr:rowOff>552449</xdr:rowOff>
    </xdr:to>
    <xdr:sp macro="" textlink="">
      <xdr:nvSpPr>
        <xdr:cNvPr id="11" name="Rectangle 10">
          <a:hlinkClick xmlns:r="http://schemas.openxmlformats.org/officeDocument/2006/relationships" r:id="rId10"/>
        </xdr:cNvPr>
        <xdr:cNvSpPr/>
      </xdr:nvSpPr>
      <xdr:spPr>
        <a:xfrm>
          <a:off x="4638675" y="523874"/>
          <a:ext cx="161925"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400050</xdr:colOff>
      <xdr:row>1</xdr:row>
      <xdr:rowOff>342900</xdr:rowOff>
    </xdr:from>
    <xdr:to>
      <xdr:col>7</xdr:col>
      <xdr:colOff>200025</xdr:colOff>
      <xdr:row>2</xdr:row>
      <xdr:rowOff>0</xdr:rowOff>
    </xdr:to>
    <xdr:sp macro="" textlink="">
      <xdr:nvSpPr>
        <xdr:cNvPr id="12" name="Rectangle 11">
          <a:hlinkClick xmlns:r="http://schemas.openxmlformats.org/officeDocument/2006/relationships" r:id="rId11"/>
        </xdr:cNvPr>
        <xdr:cNvSpPr/>
      </xdr:nvSpPr>
      <xdr:spPr>
        <a:xfrm>
          <a:off x="4972050" y="533400"/>
          <a:ext cx="24765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381000</xdr:colOff>
      <xdr:row>1</xdr:row>
      <xdr:rowOff>323850</xdr:rowOff>
    </xdr:from>
    <xdr:to>
      <xdr:col>7</xdr:col>
      <xdr:colOff>542925</xdr:colOff>
      <xdr:row>1</xdr:row>
      <xdr:rowOff>552450</xdr:rowOff>
    </xdr:to>
    <xdr:sp macro="" textlink="">
      <xdr:nvSpPr>
        <xdr:cNvPr id="13" name="Rectangle 12">
          <a:hlinkClick xmlns:r="http://schemas.openxmlformats.org/officeDocument/2006/relationships" r:id="rId12"/>
        </xdr:cNvPr>
        <xdr:cNvSpPr/>
      </xdr:nvSpPr>
      <xdr:spPr>
        <a:xfrm>
          <a:off x="5400675" y="514350"/>
          <a:ext cx="161925"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0</xdr:colOff>
      <xdr:row>1</xdr:row>
      <xdr:rowOff>352424</xdr:rowOff>
    </xdr:from>
    <xdr:to>
      <xdr:col>9</xdr:col>
      <xdr:colOff>304800</xdr:colOff>
      <xdr:row>1</xdr:row>
      <xdr:rowOff>523875</xdr:rowOff>
    </xdr:to>
    <xdr:sp macro="" textlink="">
      <xdr:nvSpPr>
        <xdr:cNvPr id="14" name="Rectangle 13">
          <a:hlinkClick xmlns:r="http://schemas.openxmlformats.org/officeDocument/2006/relationships" r:id="rId13"/>
        </xdr:cNvPr>
        <xdr:cNvSpPr/>
      </xdr:nvSpPr>
      <xdr:spPr>
        <a:xfrm>
          <a:off x="6124575" y="542924"/>
          <a:ext cx="304800" cy="1714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466725</xdr:colOff>
      <xdr:row>1</xdr:row>
      <xdr:rowOff>352425</xdr:rowOff>
    </xdr:from>
    <xdr:to>
      <xdr:col>10</xdr:col>
      <xdr:colOff>381000</xdr:colOff>
      <xdr:row>1</xdr:row>
      <xdr:rowOff>542925</xdr:rowOff>
    </xdr:to>
    <xdr:sp macro="" textlink="">
      <xdr:nvSpPr>
        <xdr:cNvPr id="15" name="Rectangle 14">
          <a:hlinkClick xmlns:r="http://schemas.openxmlformats.org/officeDocument/2006/relationships" r:id="rId14"/>
        </xdr:cNvPr>
        <xdr:cNvSpPr/>
      </xdr:nvSpPr>
      <xdr:spPr>
        <a:xfrm>
          <a:off x="6591300" y="542925"/>
          <a:ext cx="56197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561975</xdr:colOff>
      <xdr:row>1</xdr:row>
      <xdr:rowOff>342900</xdr:rowOff>
    </xdr:from>
    <xdr:to>
      <xdr:col>11</xdr:col>
      <xdr:colOff>209550</xdr:colOff>
      <xdr:row>1</xdr:row>
      <xdr:rowOff>523875</xdr:rowOff>
    </xdr:to>
    <xdr:sp macro="" textlink="">
      <xdr:nvSpPr>
        <xdr:cNvPr id="16" name="Rectangle 15">
          <a:hlinkClick xmlns:r="http://schemas.openxmlformats.org/officeDocument/2006/relationships" r:id="rId15"/>
        </xdr:cNvPr>
        <xdr:cNvSpPr/>
      </xdr:nvSpPr>
      <xdr:spPr>
        <a:xfrm>
          <a:off x="7334250" y="533400"/>
          <a:ext cx="29527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390526</xdr:colOff>
      <xdr:row>1</xdr:row>
      <xdr:rowOff>352425</xdr:rowOff>
    </xdr:from>
    <xdr:to>
      <xdr:col>11</xdr:col>
      <xdr:colOff>638176</xdr:colOff>
      <xdr:row>1</xdr:row>
      <xdr:rowOff>523875</xdr:rowOff>
    </xdr:to>
    <xdr:sp macro="" textlink="">
      <xdr:nvSpPr>
        <xdr:cNvPr id="18" name="Rectangle 17">
          <a:hlinkClick xmlns:r="http://schemas.openxmlformats.org/officeDocument/2006/relationships" r:id="rId16"/>
        </xdr:cNvPr>
        <xdr:cNvSpPr/>
      </xdr:nvSpPr>
      <xdr:spPr>
        <a:xfrm>
          <a:off x="7810501" y="542925"/>
          <a:ext cx="247650"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142876</xdr:colOff>
      <xdr:row>1</xdr:row>
      <xdr:rowOff>333374</xdr:rowOff>
    </xdr:from>
    <xdr:to>
      <xdr:col>1</xdr:col>
      <xdr:colOff>561975</xdr:colOff>
      <xdr:row>1</xdr:row>
      <xdr:rowOff>581025</xdr:rowOff>
    </xdr:to>
    <xdr:sp macro="" textlink="">
      <xdr:nvSpPr>
        <xdr:cNvPr id="19" name="Rectangle 18">
          <a:hlinkClick xmlns:r="http://schemas.openxmlformats.org/officeDocument/2006/relationships" r:id="rId17"/>
        </xdr:cNvPr>
        <xdr:cNvSpPr/>
      </xdr:nvSpPr>
      <xdr:spPr>
        <a:xfrm>
          <a:off x="752476" y="523874"/>
          <a:ext cx="419099" cy="2476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104775</xdr:colOff>
      <xdr:row>1</xdr:row>
      <xdr:rowOff>323850</xdr:rowOff>
    </xdr:from>
    <xdr:to>
      <xdr:col>8</xdr:col>
      <xdr:colOff>342900</xdr:colOff>
      <xdr:row>1</xdr:row>
      <xdr:rowOff>523875</xdr:rowOff>
    </xdr:to>
    <xdr:sp macro="" textlink="">
      <xdr:nvSpPr>
        <xdr:cNvPr id="20" name="Rectangle 19">
          <a:hlinkClick xmlns:r="http://schemas.openxmlformats.org/officeDocument/2006/relationships" r:id="rId18"/>
        </xdr:cNvPr>
        <xdr:cNvSpPr/>
      </xdr:nvSpPr>
      <xdr:spPr>
        <a:xfrm>
          <a:off x="5715000" y="514350"/>
          <a:ext cx="23812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9</xdr:col>
      <xdr:colOff>171450</xdr:colOff>
      <xdr:row>3</xdr:row>
      <xdr:rowOff>57150</xdr:rowOff>
    </xdr:from>
    <xdr:to>
      <xdr:col>12</xdr:col>
      <xdr:colOff>609600</xdr:colOff>
      <xdr:row>10</xdr:row>
      <xdr:rowOff>161925</xdr:rowOff>
    </xdr:to>
    <xdr:pic>
      <xdr:nvPicPr>
        <xdr:cNvPr id="23" name="Picture 22"/>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6829425" y="1028700"/>
          <a:ext cx="2381250" cy="2266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13</xdr:row>
      <xdr:rowOff>66675</xdr:rowOff>
    </xdr:from>
    <xdr:to>
      <xdr:col>2</xdr:col>
      <xdr:colOff>38100</xdr:colOff>
      <xdr:row>15</xdr:row>
      <xdr:rowOff>0</xdr:rowOff>
    </xdr:to>
    <xdr:pic>
      <xdr:nvPicPr>
        <xdr:cNvPr id="24" name="Picture 23"/>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609600" y="4000500"/>
          <a:ext cx="962025" cy="314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590550</xdr:colOff>
      <xdr:row>0</xdr:row>
      <xdr:rowOff>171450</xdr:rowOff>
    </xdr:from>
    <xdr:to>
      <xdr:col>13</xdr:col>
      <xdr:colOff>38100</xdr:colOff>
      <xdr:row>2</xdr:row>
      <xdr:rowOff>0</xdr:rowOff>
    </xdr:to>
    <xdr:pic>
      <xdr:nvPicPr>
        <xdr:cNvPr id="23" name="Picture 2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 y="171450"/>
          <a:ext cx="8658225"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638175</xdr:colOff>
      <xdr:row>1</xdr:row>
      <xdr:rowOff>371475</xdr:rowOff>
    </xdr:from>
    <xdr:to>
      <xdr:col>2</xdr:col>
      <xdr:colOff>95250</xdr:colOff>
      <xdr:row>1</xdr:row>
      <xdr:rowOff>561975</xdr:rowOff>
    </xdr:to>
    <xdr:sp macro="" textlink="">
      <xdr:nvSpPr>
        <xdr:cNvPr id="3" name="Rectangle 2">
          <a:hlinkClick xmlns:r="http://schemas.openxmlformats.org/officeDocument/2006/relationships" r:id="rId2"/>
        </xdr:cNvPr>
        <xdr:cNvSpPr/>
      </xdr:nvSpPr>
      <xdr:spPr>
        <a:xfrm>
          <a:off x="1247775" y="561975"/>
          <a:ext cx="38100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57150</xdr:colOff>
      <xdr:row>1</xdr:row>
      <xdr:rowOff>323850</xdr:rowOff>
    </xdr:from>
    <xdr:to>
      <xdr:col>2</xdr:col>
      <xdr:colOff>438150</xdr:colOff>
      <xdr:row>1</xdr:row>
      <xdr:rowOff>561975</xdr:rowOff>
    </xdr:to>
    <xdr:sp macro="" textlink="">
      <xdr:nvSpPr>
        <xdr:cNvPr id="4" name="Rectangle 3">
          <a:hlinkClick xmlns:r="http://schemas.openxmlformats.org/officeDocument/2006/relationships" r:id="rId3"/>
        </xdr:cNvPr>
        <xdr:cNvSpPr/>
      </xdr:nvSpPr>
      <xdr:spPr>
        <a:xfrm>
          <a:off x="1590675" y="514350"/>
          <a:ext cx="381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466725</xdr:colOff>
      <xdr:row>1</xdr:row>
      <xdr:rowOff>361951</xdr:rowOff>
    </xdr:from>
    <xdr:to>
      <xdr:col>2</xdr:col>
      <xdr:colOff>819150</xdr:colOff>
      <xdr:row>1</xdr:row>
      <xdr:rowOff>552451</xdr:rowOff>
    </xdr:to>
    <xdr:sp macro="" textlink="">
      <xdr:nvSpPr>
        <xdr:cNvPr id="5" name="Rectangle 4">
          <a:hlinkClick xmlns:r="http://schemas.openxmlformats.org/officeDocument/2006/relationships" r:id="rId4"/>
        </xdr:cNvPr>
        <xdr:cNvSpPr/>
      </xdr:nvSpPr>
      <xdr:spPr>
        <a:xfrm>
          <a:off x="2000250" y="552451"/>
          <a:ext cx="3524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857250</xdr:colOff>
      <xdr:row>1</xdr:row>
      <xdr:rowOff>342900</xdr:rowOff>
    </xdr:from>
    <xdr:to>
      <xdr:col>2</xdr:col>
      <xdr:colOff>1466850</xdr:colOff>
      <xdr:row>1</xdr:row>
      <xdr:rowOff>542925</xdr:rowOff>
    </xdr:to>
    <xdr:sp macro="" textlink="">
      <xdr:nvSpPr>
        <xdr:cNvPr id="6" name="Rectangle 5">
          <a:hlinkClick xmlns:r="http://schemas.openxmlformats.org/officeDocument/2006/relationships" r:id="rId5"/>
        </xdr:cNvPr>
        <xdr:cNvSpPr/>
      </xdr:nvSpPr>
      <xdr:spPr>
        <a:xfrm>
          <a:off x="2390775" y="533400"/>
          <a:ext cx="60960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1504950</xdr:colOff>
      <xdr:row>1</xdr:row>
      <xdr:rowOff>333375</xdr:rowOff>
    </xdr:from>
    <xdr:to>
      <xdr:col>3</xdr:col>
      <xdr:colOff>485775</xdr:colOff>
      <xdr:row>1</xdr:row>
      <xdr:rowOff>542925</xdr:rowOff>
    </xdr:to>
    <xdr:sp macro="" textlink="">
      <xdr:nvSpPr>
        <xdr:cNvPr id="7" name="Rectangle 6">
          <a:hlinkClick xmlns:r="http://schemas.openxmlformats.org/officeDocument/2006/relationships" r:id="rId6"/>
        </xdr:cNvPr>
        <xdr:cNvSpPr/>
      </xdr:nvSpPr>
      <xdr:spPr>
        <a:xfrm>
          <a:off x="3038475" y="523875"/>
          <a:ext cx="53340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523875</xdr:colOff>
      <xdr:row>1</xdr:row>
      <xdr:rowOff>352424</xdr:rowOff>
    </xdr:from>
    <xdr:to>
      <xdr:col>4</xdr:col>
      <xdr:colOff>219075</xdr:colOff>
      <xdr:row>1</xdr:row>
      <xdr:rowOff>571500</xdr:rowOff>
    </xdr:to>
    <xdr:sp macro="" textlink="">
      <xdr:nvSpPr>
        <xdr:cNvPr id="8" name="Rectangle 7">
          <a:hlinkClick xmlns:r="http://schemas.openxmlformats.org/officeDocument/2006/relationships" r:id="rId7"/>
        </xdr:cNvPr>
        <xdr:cNvSpPr/>
      </xdr:nvSpPr>
      <xdr:spPr>
        <a:xfrm>
          <a:off x="3609975" y="542924"/>
          <a:ext cx="304800" cy="219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257175</xdr:colOff>
      <xdr:row>1</xdr:row>
      <xdr:rowOff>371475</xdr:rowOff>
    </xdr:from>
    <xdr:to>
      <xdr:col>4</xdr:col>
      <xdr:colOff>485775</xdr:colOff>
      <xdr:row>1</xdr:row>
      <xdr:rowOff>581025</xdr:rowOff>
    </xdr:to>
    <xdr:sp macro="" textlink="">
      <xdr:nvSpPr>
        <xdr:cNvPr id="9" name="Rectangle 8">
          <a:hlinkClick xmlns:r="http://schemas.openxmlformats.org/officeDocument/2006/relationships" r:id="rId8"/>
        </xdr:cNvPr>
        <xdr:cNvSpPr/>
      </xdr:nvSpPr>
      <xdr:spPr>
        <a:xfrm>
          <a:off x="3952875" y="561975"/>
          <a:ext cx="22860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561974</xdr:colOff>
      <xdr:row>1</xdr:row>
      <xdr:rowOff>361951</xdr:rowOff>
    </xdr:from>
    <xdr:to>
      <xdr:col>5</xdr:col>
      <xdr:colOff>247649</xdr:colOff>
      <xdr:row>1</xdr:row>
      <xdr:rowOff>561975</xdr:rowOff>
    </xdr:to>
    <xdr:sp macro="" textlink="">
      <xdr:nvSpPr>
        <xdr:cNvPr id="10" name="Rectangle 9">
          <a:hlinkClick xmlns:r="http://schemas.openxmlformats.org/officeDocument/2006/relationships" r:id="rId9"/>
        </xdr:cNvPr>
        <xdr:cNvSpPr/>
      </xdr:nvSpPr>
      <xdr:spPr>
        <a:xfrm>
          <a:off x="4257674" y="552451"/>
          <a:ext cx="295275" cy="2000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257175</xdr:colOff>
      <xdr:row>1</xdr:row>
      <xdr:rowOff>333375</xdr:rowOff>
    </xdr:from>
    <xdr:to>
      <xdr:col>6</xdr:col>
      <xdr:colOff>285750</xdr:colOff>
      <xdr:row>1</xdr:row>
      <xdr:rowOff>542925</xdr:rowOff>
    </xdr:to>
    <xdr:sp macro="" textlink="">
      <xdr:nvSpPr>
        <xdr:cNvPr id="11" name="Rectangle 10">
          <a:hlinkClick xmlns:r="http://schemas.openxmlformats.org/officeDocument/2006/relationships" r:id="rId10"/>
        </xdr:cNvPr>
        <xdr:cNvSpPr/>
      </xdr:nvSpPr>
      <xdr:spPr>
        <a:xfrm>
          <a:off x="4562475" y="523875"/>
          <a:ext cx="29527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323850</xdr:colOff>
      <xdr:row>1</xdr:row>
      <xdr:rowOff>342900</xdr:rowOff>
    </xdr:from>
    <xdr:to>
      <xdr:col>6</xdr:col>
      <xdr:colOff>704850</xdr:colOff>
      <xdr:row>1</xdr:row>
      <xdr:rowOff>561975</xdr:rowOff>
    </xdr:to>
    <xdr:sp macro="" textlink="">
      <xdr:nvSpPr>
        <xdr:cNvPr id="12" name="Rectangle 11">
          <a:hlinkClick xmlns:r="http://schemas.openxmlformats.org/officeDocument/2006/relationships" r:id="rId11"/>
        </xdr:cNvPr>
        <xdr:cNvSpPr/>
      </xdr:nvSpPr>
      <xdr:spPr>
        <a:xfrm>
          <a:off x="4895850" y="533400"/>
          <a:ext cx="381000"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752475</xdr:colOff>
      <xdr:row>1</xdr:row>
      <xdr:rowOff>323850</xdr:rowOff>
    </xdr:from>
    <xdr:to>
      <xdr:col>7</xdr:col>
      <xdr:colOff>85725</xdr:colOff>
      <xdr:row>1</xdr:row>
      <xdr:rowOff>542925</xdr:rowOff>
    </xdr:to>
    <xdr:sp macro="" textlink="">
      <xdr:nvSpPr>
        <xdr:cNvPr id="13" name="Rectangle 12">
          <a:hlinkClick xmlns:r="http://schemas.openxmlformats.org/officeDocument/2006/relationships" r:id="rId12"/>
        </xdr:cNvPr>
        <xdr:cNvSpPr/>
      </xdr:nvSpPr>
      <xdr:spPr>
        <a:xfrm>
          <a:off x="5324475" y="514350"/>
          <a:ext cx="314325"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523875</xdr:colOff>
      <xdr:row>1</xdr:row>
      <xdr:rowOff>352425</xdr:rowOff>
    </xdr:from>
    <xdr:to>
      <xdr:col>8</xdr:col>
      <xdr:colOff>333375</xdr:colOff>
      <xdr:row>1</xdr:row>
      <xdr:rowOff>542925</xdr:rowOff>
    </xdr:to>
    <xdr:sp macro="" textlink="">
      <xdr:nvSpPr>
        <xdr:cNvPr id="14" name="Rectangle 13">
          <a:hlinkClick xmlns:r="http://schemas.openxmlformats.org/officeDocument/2006/relationships" r:id="rId13"/>
        </xdr:cNvPr>
        <xdr:cNvSpPr/>
      </xdr:nvSpPr>
      <xdr:spPr>
        <a:xfrm>
          <a:off x="6076950" y="542925"/>
          <a:ext cx="41910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390525</xdr:colOff>
      <xdr:row>1</xdr:row>
      <xdr:rowOff>352425</xdr:rowOff>
    </xdr:from>
    <xdr:to>
      <xdr:col>9</xdr:col>
      <xdr:colOff>438150</xdr:colOff>
      <xdr:row>1</xdr:row>
      <xdr:rowOff>542925</xdr:rowOff>
    </xdr:to>
    <xdr:sp macro="" textlink="">
      <xdr:nvSpPr>
        <xdr:cNvPr id="15" name="Rectangle 14">
          <a:hlinkClick xmlns:r="http://schemas.openxmlformats.org/officeDocument/2006/relationships" r:id="rId14"/>
        </xdr:cNvPr>
        <xdr:cNvSpPr/>
      </xdr:nvSpPr>
      <xdr:spPr>
        <a:xfrm>
          <a:off x="6553200" y="542925"/>
          <a:ext cx="6572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495300</xdr:colOff>
      <xdr:row>1</xdr:row>
      <xdr:rowOff>342900</xdr:rowOff>
    </xdr:from>
    <xdr:to>
      <xdr:col>10</xdr:col>
      <xdr:colOff>333375</xdr:colOff>
      <xdr:row>1</xdr:row>
      <xdr:rowOff>552450</xdr:rowOff>
    </xdr:to>
    <xdr:sp macro="" textlink="">
      <xdr:nvSpPr>
        <xdr:cNvPr id="16" name="Rectangle 15">
          <a:hlinkClick xmlns:r="http://schemas.openxmlformats.org/officeDocument/2006/relationships" r:id="rId15"/>
        </xdr:cNvPr>
        <xdr:cNvSpPr/>
      </xdr:nvSpPr>
      <xdr:spPr>
        <a:xfrm>
          <a:off x="7267575" y="533400"/>
          <a:ext cx="44767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390525</xdr:colOff>
      <xdr:row>1</xdr:row>
      <xdr:rowOff>352425</xdr:rowOff>
    </xdr:from>
    <xdr:to>
      <xdr:col>11</xdr:col>
      <xdr:colOff>133350</xdr:colOff>
      <xdr:row>1</xdr:row>
      <xdr:rowOff>542925</xdr:rowOff>
    </xdr:to>
    <xdr:sp macro="" textlink="">
      <xdr:nvSpPr>
        <xdr:cNvPr id="18" name="Rectangle 17">
          <a:hlinkClick xmlns:r="http://schemas.openxmlformats.org/officeDocument/2006/relationships" r:id="rId16"/>
        </xdr:cNvPr>
        <xdr:cNvSpPr/>
      </xdr:nvSpPr>
      <xdr:spPr>
        <a:xfrm>
          <a:off x="7772400" y="542925"/>
          <a:ext cx="3524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47626</xdr:colOff>
      <xdr:row>1</xdr:row>
      <xdr:rowOff>333374</xdr:rowOff>
    </xdr:from>
    <xdr:to>
      <xdr:col>1</xdr:col>
      <xdr:colOff>619126</xdr:colOff>
      <xdr:row>1</xdr:row>
      <xdr:rowOff>571499</xdr:rowOff>
    </xdr:to>
    <xdr:sp macro="" textlink="">
      <xdr:nvSpPr>
        <xdr:cNvPr id="19" name="Rectangle 18">
          <a:hlinkClick xmlns:r="http://schemas.openxmlformats.org/officeDocument/2006/relationships" r:id="rId17"/>
        </xdr:cNvPr>
        <xdr:cNvSpPr/>
      </xdr:nvSpPr>
      <xdr:spPr>
        <a:xfrm>
          <a:off x="657226" y="523874"/>
          <a:ext cx="5715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180975</xdr:colOff>
      <xdr:row>1</xdr:row>
      <xdr:rowOff>323850</xdr:rowOff>
    </xdr:from>
    <xdr:to>
      <xdr:col>7</xdr:col>
      <xdr:colOff>419100</xdr:colOff>
      <xdr:row>1</xdr:row>
      <xdr:rowOff>523875</xdr:rowOff>
    </xdr:to>
    <xdr:sp macro="" textlink="">
      <xdr:nvSpPr>
        <xdr:cNvPr id="20" name="Rectangle 19">
          <a:hlinkClick xmlns:r="http://schemas.openxmlformats.org/officeDocument/2006/relationships" r:id="rId18"/>
        </xdr:cNvPr>
        <xdr:cNvSpPr/>
      </xdr:nvSpPr>
      <xdr:spPr>
        <a:xfrm>
          <a:off x="5734050" y="514350"/>
          <a:ext cx="23812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8</xdr:col>
      <xdr:colOff>28575</xdr:colOff>
      <xdr:row>3</xdr:row>
      <xdr:rowOff>0</xdr:rowOff>
    </xdr:from>
    <xdr:to>
      <xdr:col>11</xdr:col>
      <xdr:colOff>581025</xdr:colOff>
      <xdr:row>10</xdr:row>
      <xdr:rowOff>104775</xdr:rowOff>
    </xdr:to>
    <xdr:pic>
      <xdr:nvPicPr>
        <xdr:cNvPr id="21" name="Picture 20"/>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6191250" y="971550"/>
          <a:ext cx="2381250" cy="2266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19050</xdr:colOff>
      <xdr:row>0</xdr:row>
      <xdr:rowOff>161925</xdr:rowOff>
    </xdr:from>
    <xdr:to>
      <xdr:col>13</xdr:col>
      <xdr:colOff>66675</xdr:colOff>
      <xdr:row>2</xdr:row>
      <xdr:rowOff>0</xdr:rowOff>
    </xdr:to>
    <xdr:pic>
      <xdr:nvPicPr>
        <xdr:cNvPr id="23" name="Picture 2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 y="161925"/>
          <a:ext cx="8648700"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638175</xdr:colOff>
      <xdr:row>1</xdr:row>
      <xdr:rowOff>371475</xdr:rowOff>
    </xdr:from>
    <xdr:to>
      <xdr:col>2</xdr:col>
      <xdr:colOff>95250</xdr:colOff>
      <xdr:row>1</xdr:row>
      <xdr:rowOff>561975</xdr:rowOff>
    </xdr:to>
    <xdr:sp macro="" textlink="">
      <xdr:nvSpPr>
        <xdr:cNvPr id="2" name="Rectangle 1">
          <a:hlinkClick xmlns:r="http://schemas.openxmlformats.org/officeDocument/2006/relationships" r:id="rId2"/>
        </xdr:cNvPr>
        <xdr:cNvSpPr/>
      </xdr:nvSpPr>
      <xdr:spPr>
        <a:xfrm>
          <a:off x="1247775" y="561975"/>
          <a:ext cx="38100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57150</xdr:colOff>
      <xdr:row>1</xdr:row>
      <xdr:rowOff>323850</xdr:rowOff>
    </xdr:from>
    <xdr:to>
      <xdr:col>2</xdr:col>
      <xdr:colOff>438150</xdr:colOff>
      <xdr:row>1</xdr:row>
      <xdr:rowOff>561975</xdr:rowOff>
    </xdr:to>
    <xdr:sp macro="" textlink="">
      <xdr:nvSpPr>
        <xdr:cNvPr id="3" name="Rectangle 2">
          <a:hlinkClick xmlns:r="http://schemas.openxmlformats.org/officeDocument/2006/relationships" r:id="rId3"/>
        </xdr:cNvPr>
        <xdr:cNvSpPr/>
      </xdr:nvSpPr>
      <xdr:spPr>
        <a:xfrm>
          <a:off x="1590675" y="514350"/>
          <a:ext cx="381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466725</xdr:colOff>
      <xdr:row>1</xdr:row>
      <xdr:rowOff>361951</xdr:rowOff>
    </xdr:from>
    <xdr:to>
      <xdr:col>2</xdr:col>
      <xdr:colOff>819150</xdr:colOff>
      <xdr:row>1</xdr:row>
      <xdr:rowOff>552451</xdr:rowOff>
    </xdr:to>
    <xdr:sp macro="" textlink="">
      <xdr:nvSpPr>
        <xdr:cNvPr id="4" name="Rectangle 3">
          <a:hlinkClick xmlns:r="http://schemas.openxmlformats.org/officeDocument/2006/relationships" r:id="rId4"/>
        </xdr:cNvPr>
        <xdr:cNvSpPr/>
      </xdr:nvSpPr>
      <xdr:spPr>
        <a:xfrm>
          <a:off x="2000250" y="552451"/>
          <a:ext cx="3524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857250</xdr:colOff>
      <xdr:row>1</xdr:row>
      <xdr:rowOff>342900</xdr:rowOff>
    </xdr:from>
    <xdr:to>
      <xdr:col>2</xdr:col>
      <xdr:colOff>1466850</xdr:colOff>
      <xdr:row>1</xdr:row>
      <xdr:rowOff>542925</xdr:rowOff>
    </xdr:to>
    <xdr:sp macro="" textlink="">
      <xdr:nvSpPr>
        <xdr:cNvPr id="5" name="Rectangle 4">
          <a:hlinkClick xmlns:r="http://schemas.openxmlformats.org/officeDocument/2006/relationships" r:id="rId5"/>
        </xdr:cNvPr>
        <xdr:cNvSpPr/>
      </xdr:nvSpPr>
      <xdr:spPr>
        <a:xfrm>
          <a:off x="2390775" y="533400"/>
          <a:ext cx="60960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1504950</xdr:colOff>
      <xdr:row>1</xdr:row>
      <xdr:rowOff>333375</xdr:rowOff>
    </xdr:from>
    <xdr:to>
      <xdr:col>3</xdr:col>
      <xdr:colOff>485775</xdr:colOff>
      <xdr:row>1</xdr:row>
      <xdr:rowOff>542925</xdr:rowOff>
    </xdr:to>
    <xdr:sp macro="" textlink="">
      <xdr:nvSpPr>
        <xdr:cNvPr id="6" name="Rectangle 5">
          <a:hlinkClick xmlns:r="http://schemas.openxmlformats.org/officeDocument/2006/relationships" r:id="rId6"/>
        </xdr:cNvPr>
        <xdr:cNvSpPr/>
      </xdr:nvSpPr>
      <xdr:spPr>
        <a:xfrm>
          <a:off x="3038475" y="523875"/>
          <a:ext cx="53340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523875</xdr:colOff>
      <xdr:row>1</xdr:row>
      <xdr:rowOff>352424</xdr:rowOff>
    </xdr:from>
    <xdr:to>
      <xdr:col>4</xdr:col>
      <xdr:colOff>219075</xdr:colOff>
      <xdr:row>1</xdr:row>
      <xdr:rowOff>571500</xdr:rowOff>
    </xdr:to>
    <xdr:sp macro="" textlink="">
      <xdr:nvSpPr>
        <xdr:cNvPr id="7" name="Rectangle 6">
          <a:hlinkClick xmlns:r="http://schemas.openxmlformats.org/officeDocument/2006/relationships" r:id="rId7"/>
        </xdr:cNvPr>
        <xdr:cNvSpPr/>
      </xdr:nvSpPr>
      <xdr:spPr>
        <a:xfrm>
          <a:off x="3609975" y="542924"/>
          <a:ext cx="304800" cy="219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257175</xdr:colOff>
      <xdr:row>1</xdr:row>
      <xdr:rowOff>371475</xdr:rowOff>
    </xdr:from>
    <xdr:to>
      <xdr:col>4</xdr:col>
      <xdr:colOff>485775</xdr:colOff>
      <xdr:row>1</xdr:row>
      <xdr:rowOff>581025</xdr:rowOff>
    </xdr:to>
    <xdr:sp macro="" textlink="">
      <xdr:nvSpPr>
        <xdr:cNvPr id="8" name="Rectangle 7">
          <a:hlinkClick xmlns:r="http://schemas.openxmlformats.org/officeDocument/2006/relationships" r:id="rId8"/>
        </xdr:cNvPr>
        <xdr:cNvSpPr/>
      </xdr:nvSpPr>
      <xdr:spPr>
        <a:xfrm>
          <a:off x="3952875" y="561975"/>
          <a:ext cx="22860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561974</xdr:colOff>
      <xdr:row>1</xdr:row>
      <xdr:rowOff>361951</xdr:rowOff>
    </xdr:from>
    <xdr:to>
      <xdr:col>5</xdr:col>
      <xdr:colOff>247649</xdr:colOff>
      <xdr:row>1</xdr:row>
      <xdr:rowOff>561975</xdr:rowOff>
    </xdr:to>
    <xdr:sp macro="" textlink="">
      <xdr:nvSpPr>
        <xdr:cNvPr id="9" name="Rectangle 8">
          <a:hlinkClick xmlns:r="http://schemas.openxmlformats.org/officeDocument/2006/relationships" r:id="rId9"/>
        </xdr:cNvPr>
        <xdr:cNvSpPr/>
      </xdr:nvSpPr>
      <xdr:spPr>
        <a:xfrm>
          <a:off x="4257674" y="552451"/>
          <a:ext cx="295275" cy="2000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257175</xdr:colOff>
      <xdr:row>1</xdr:row>
      <xdr:rowOff>333375</xdr:rowOff>
    </xdr:from>
    <xdr:to>
      <xdr:col>6</xdr:col>
      <xdr:colOff>285750</xdr:colOff>
      <xdr:row>1</xdr:row>
      <xdr:rowOff>542925</xdr:rowOff>
    </xdr:to>
    <xdr:sp macro="" textlink="">
      <xdr:nvSpPr>
        <xdr:cNvPr id="10" name="Rectangle 9">
          <a:hlinkClick xmlns:r="http://schemas.openxmlformats.org/officeDocument/2006/relationships" r:id="rId10"/>
        </xdr:cNvPr>
        <xdr:cNvSpPr/>
      </xdr:nvSpPr>
      <xdr:spPr>
        <a:xfrm>
          <a:off x="4562475" y="523875"/>
          <a:ext cx="29527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323850</xdr:colOff>
      <xdr:row>1</xdr:row>
      <xdr:rowOff>342900</xdr:rowOff>
    </xdr:from>
    <xdr:to>
      <xdr:col>6</xdr:col>
      <xdr:colOff>704850</xdr:colOff>
      <xdr:row>1</xdr:row>
      <xdr:rowOff>561975</xdr:rowOff>
    </xdr:to>
    <xdr:sp macro="" textlink="">
      <xdr:nvSpPr>
        <xdr:cNvPr id="11" name="Rectangle 10">
          <a:hlinkClick xmlns:r="http://schemas.openxmlformats.org/officeDocument/2006/relationships" r:id="rId11"/>
        </xdr:cNvPr>
        <xdr:cNvSpPr/>
      </xdr:nvSpPr>
      <xdr:spPr>
        <a:xfrm>
          <a:off x="4895850" y="533400"/>
          <a:ext cx="381000"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752475</xdr:colOff>
      <xdr:row>1</xdr:row>
      <xdr:rowOff>323850</xdr:rowOff>
    </xdr:from>
    <xdr:to>
      <xdr:col>7</xdr:col>
      <xdr:colOff>85725</xdr:colOff>
      <xdr:row>1</xdr:row>
      <xdr:rowOff>542925</xdr:rowOff>
    </xdr:to>
    <xdr:sp macro="" textlink="">
      <xdr:nvSpPr>
        <xdr:cNvPr id="12" name="Rectangle 11">
          <a:hlinkClick xmlns:r="http://schemas.openxmlformats.org/officeDocument/2006/relationships" r:id="rId12"/>
        </xdr:cNvPr>
        <xdr:cNvSpPr/>
      </xdr:nvSpPr>
      <xdr:spPr>
        <a:xfrm>
          <a:off x="5324475" y="514350"/>
          <a:ext cx="314325"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523875</xdr:colOff>
      <xdr:row>1</xdr:row>
      <xdr:rowOff>352425</xdr:rowOff>
    </xdr:from>
    <xdr:to>
      <xdr:col>8</xdr:col>
      <xdr:colOff>333375</xdr:colOff>
      <xdr:row>1</xdr:row>
      <xdr:rowOff>542925</xdr:rowOff>
    </xdr:to>
    <xdr:sp macro="" textlink="">
      <xdr:nvSpPr>
        <xdr:cNvPr id="13" name="Rectangle 12">
          <a:hlinkClick xmlns:r="http://schemas.openxmlformats.org/officeDocument/2006/relationships" r:id="rId13"/>
        </xdr:cNvPr>
        <xdr:cNvSpPr/>
      </xdr:nvSpPr>
      <xdr:spPr>
        <a:xfrm>
          <a:off x="6076950" y="542925"/>
          <a:ext cx="41910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390525</xdr:colOff>
      <xdr:row>1</xdr:row>
      <xdr:rowOff>352425</xdr:rowOff>
    </xdr:from>
    <xdr:to>
      <xdr:col>9</xdr:col>
      <xdr:colOff>438150</xdr:colOff>
      <xdr:row>1</xdr:row>
      <xdr:rowOff>542925</xdr:rowOff>
    </xdr:to>
    <xdr:sp macro="" textlink="">
      <xdr:nvSpPr>
        <xdr:cNvPr id="14" name="Rectangle 13">
          <a:hlinkClick xmlns:r="http://schemas.openxmlformats.org/officeDocument/2006/relationships" r:id="rId14"/>
        </xdr:cNvPr>
        <xdr:cNvSpPr/>
      </xdr:nvSpPr>
      <xdr:spPr>
        <a:xfrm>
          <a:off x="6553200" y="542925"/>
          <a:ext cx="6572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495300</xdr:colOff>
      <xdr:row>1</xdr:row>
      <xdr:rowOff>342900</xdr:rowOff>
    </xdr:from>
    <xdr:to>
      <xdr:col>10</xdr:col>
      <xdr:colOff>333375</xdr:colOff>
      <xdr:row>1</xdr:row>
      <xdr:rowOff>552450</xdr:rowOff>
    </xdr:to>
    <xdr:sp macro="" textlink="">
      <xdr:nvSpPr>
        <xdr:cNvPr id="15" name="Rectangle 14">
          <a:hlinkClick xmlns:r="http://schemas.openxmlformats.org/officeDocument/2006/relationships" r:id="rId15"/>
        </xdr:cNvPr>
        <xdr:cNvSpPr/>
      </xdr:nvSpPr>
      <xdr:spPr>
        <a:xfrm>
          <a:off x="7267575" y="533400"/>
          <a:ext cx="44767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438150</xdr:colOff>
      <xdr:row>1</xdr:row>
      <xdr:rowOff>352425</xdr:rowOff>
    </xdr:from>
    <xdr:to>
      <xdr:col>11</xdr:col>
      <xdr:colOff>180975</xdr:colOff>
      <xdr:row>1</xdr:row>
      <xdr:rowOff>542925</xdr:rowOff>
    </xdr:to>
    <xdr:sp macro="" textlink="">
      <xdr:nvSpPr>
        <xdr:cNvPr id="17" name="Rectangle 16">
          <a:hlinkClick xmlns:r="http://schemas.openxmlformats.org/officeDocument/2006/relationships" r:id="rId16"/>
        </xdr:cNvPr>
        <xdr:cNvSpPr/>
      </xdr:nvSpPr>
      <xdr:spPr>
        <a:xfrm>
          <a:off x="7820025" y="542925"/>
          <a:ext cx="3524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47626</xdr:colOff>
      <xdr:row>1</xdr:row>
      <xdr:rowOff>333374</xdr:rowOff>
    </xdr:from>
    <xdr:to>
      <xdr:col>1</xdr:col>
      <xdr:colOff>619126</xdr:colOff>
      <xdr:row>1</xdr:row>
      <xdr:rowOff>571499</xdr:rowOff>
    </xdr:to>
    <xdr:sp macro="" textlink="">
      <xdr:nvSpPr>
        <xdr:cNvPr id="18" name="Rectangle 17">
          <a:hlinkClick xmlns:r="http://schemas.openxmlformats.org/officeDocument/2006/relationships" r:id="rId17"/>
        </xdr:cNvPr>
        <xdr:cNvSpPr/>
      </xdr:nvSpPr>
      <xdr:spPr>
        <a:xfrm>
          <a:off x="657226" y="523874"/>
          <a:ext cx="5715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180975</xdr:colOff>
      <xdr:row>1</xdr:row>
      <xdr:rowOff>323850</xdr:rowOff>
    </xdr:from>
    <xdr:to>
      <xdr:col>7</xdr:col>
      <xdr:colOff>419100</xdr:colOff>
      <xdr:row>1</xdr:row>
      <xdr:rowOff>523875</xdr:rowOff>
    </xdr:to>
    <xdr:sp macro="" textlink="">
      <xdr:nvSpPr>
        <xdr:cNvPr id="19" name="Rectangle 18">
          <a:hlinkClick xmlns:r="http://schemas.openxmlformats.org/officeDocument/2006/relationships" r:id="rId18"/>
        </xdr:cNvPr>
        <xdr:cNvSpPr/>
      </xdr:nvSpPr>
      <xdr:spPr>
        <a:xfrm>
          <a:off x="5734050" y="514350"/>
          <a:ext cx="23812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8</xdr:col>
      <xdr:colOff>28575</xdr:colOff>
      <xdr:row>3</xdr:row>
      <xdr:rowOff>0</xdr:rowOff>
    </xdr:from>
    <xdr:to>
      <xdr:col>11</xdr:col>
      <xdr:colOff>581025</xdr:colOff>
      <xdr:row>10</xdr:row>
      <xdr:rowOff>104775</xdr:rowOff>
    </xdr:to>
    <xdr:pic>
      <xdr:nvPicPr>
        <xdr:cNvPr id="21" name="Picture 20"/>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6191250" y="971550"/>
          <a:ext cx="2381250" cy="2266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9525</xdr:colOff>
      <xdr:row>1</xdr:row>
      <xdr:rowOff>0</xdr:rowOff>
    </xdr:from>
    <xdr:to>
      <xdr:col>13</xdr:col>
      <xdr:colOff>57150</xdr:colOff>
      <xdr:row>2</xdr:row>
      <xdr:rowOff>0</xdr:rowOff>
    </xdr:to>
    <xdr:pic>
      <xdr:nvPicPr>
        <xdr:cNvPr id="23" name="Picture 2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90500"/>
          <a:ext cx="8648700" cy="590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638175</xdr:colOff>
      <xdr:row>1</xdr:row>
      <xdr:rowOff>371475</xdr:rowOff>
    </xdr:from>
    <xdr:to>
      <xdr:col>2</xdr:col>
      <xdr:colOff>95250</xdr:colOff>
      <xdr:row>1</xdr:row>
      <xdr:rowOff>561975</xdr:rowOff>
    </xdr:to>
    <xdr:sp macro="" textlink="">
      <xdr:nvSpPr>
        <xdr:cNvPr id="2" name="Rectangle 1">
          <a:hlinkClick xmlns:r="http://schemas.openxmlformats.org/officeDocument/2006/relationships" r:id="rId2"/>
        </xdr:cNvPr>
        <xdr:cNvSpPr/>
      </xdr:nvSpPr>
      <xdr:spPr>
        <a:xfrm>
          <a:off x="1247775" y="561975"/>
          <a:ext cx="38100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57150</xdr:colOff>
      <xdr:row>1</xdr:row>
      <xdr:rowOff>323850</xdr:rowOff>
    </xdr:from>
    <xdr:to>
      <xdr:col>2</xdr:col>
      <xdr:colOff>438150</xdr:colOff>
      <xdr:row>1</xdr:row>
      <xdr:rowOff>561975</xdr:rowOff>
    </xdr:to>
    <xdr:sp macro="" textlink="">
      <xdr:nvSpPr>
        <xdr:cNvPr id="3" name="Rectangle 2">
          <a:hlinkClick xmlns:r="http://schemas.openxmlformats.org/officeDocument/2006/relationships" r:id="rId3"/>
        </xdr:cNvPr>
        <xdr:cNvSpPr/>
      </xdr:nvSpPr>
      <xdr:spPr>
        <a:xfrm>
          <a:off x="1590675" y="514350"/>
          <a:ext cx="381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466725</xdr:colOff>
      <xdr:row>1</xdr:row>
      <xdr:rowOff>361951</xdr:rowOff>
    </xdr:from>
    <xdr:to>
      <xdr:col>2</xdr:col>
      <xdr:colOff>819150</xdr:colOff>
      <xdr:row>1</xdr:row>
      <xdr:rowOff>552451</xdr:rowOff>
    </xdr:to>
    <xdr:sp macro="" textlink="">
      <xdr:nvSpPr>
        <xdr:cNvPr id="4" name="Rectangle 3">
          <a:hlinkClick xmlns:r="http://schemas.openxmlformats.org/officeDocument/2006/relationships" r:id="rId4"/>
        </xdr:cNvPr>
        <xdr:cNvSpPr/>
      </xdr:nvSpPr>
      <xdr:spPr>
        <a:xfrm>
          <a:off x="2000250" y="552451"/>
          <a:ext cx="3524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857250</xdr:colOff>
      <xdr:row>1</xdr:row>
      <xdr:rowOff>342900</xdr:rowOff>
    </xdr:from>
    <xdr:to>
      <xdr:col>2</xdr:col>
      <xdr:colOff>1466850</xdr:colOff>
      <xdr:row>1</xdr:row>
      <xdr:rowOff>542925</xdr:rowOff>
    </xdr:to>
    <xdr:sp macro="" textlink="">
      <xdr:nvSpPr>
        <xdr:cNvPr id="5" name="Rectangle 4">
          <a:hlinkClick xmlns:r="http://schemas.openxmlformats.org/officeDocument/2006/relationships" r:id="rId5"/>
        </xdr:cNvPr>
        <xdr:cNvSpPr/>
      </xdr:nvSpPr>
      <xdr:spPr>
        <a:xfrm>
          <a:off x="2390775" y="533400"/>
          <a:ext cx="60960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1504950</xdr:colOff>
      <xdr:row>1</xdr:row>
      <xdr:rowOff>333375</xdr:rowOff>
    </xdr:from>
    <xdr:to>
      <xdr:col>3</xdr:col>
      <xdr:colOff>485775</xdr:colOff>
      <xdr:row>1</xdr:row>
      <xdr:rowOff>542925</xdr:rowOff>
    </xdr:to>
    <xdr:sp macro="" textlink="">
      <xdr:nvSpPr>
        <xdr:cNvPr id="6" name="Rectangle 5">
          <a:hlinkClick xmlns:r="http://schemas.openxmlformats.org/officeDocument/2006/relationships" r:id="rId6"/>
        </xdr:cNvPr>
        <xdr:cNvSpPr/>
      </xdr:nvSpPr>
      <xdr:spPr>
        <a:xfrm>
          <a:off x="3038475" y="523875"/>
          <a:ext cx="53340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523875</xdr:colOff>
      <xdr:row>1</xdr:row>
      <xdr:rowOff>352424</xdr:rowOff>
    </xdr:from>
    <xdr:to>
      <xdr:col>4</xdr:col>
      <xdr:colOff>219075</xdr:colOff>
      <xdr:row>1</xdr:row>
      <xdr:rowOff>571500</xdr:rowOff>
    </xdr:to>
    <xdr:sp macro="" textlink="">
      <xdr:nvSpPr>
        <xdr:cNvPr id="7" name="Rectangle 6">
          <a:hlinkClick xmlns:r="http://schemas.openxmlformats.org/officeDocument/2006/relationships" r:id="rId7"/>
        </xdr:cNvPr>
        <xdr:cNvSpPr/>
      </xdr:nvSpPr>
      <xdr:spPr>
        <a:xfrm>
          <a:off x="3609975" y="542924"/>
          <a:ext cx="304800" cy="219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257175</xdr:colOff>
      <xdr:row>1</xdr:row>
      <xdr:rowOff>371475</xdr:rowOff>
    </xdr:from>
    <xdr:to>
      <xdr:col>4</xdr:col>
      <xdr:colOff>485775</xdr:colOff>
      <xdr:row>1</xdr:row>
      <xdr:rowOff>581025</xdr:rowOff>
    </xdr:to>
    <xdr:sp macro="" textlink="">
      <xdr:nvSpPr>
        <xdr:cNvPr id="8" name="Rectangle 7">
          <a:hlinkClick xmlns:r="http://schemas.openxmlformats.org/officeDocument/2006/relationships" r:id="rId8"/>
        </xdr:cNvPr>
        <xdr:cNvSpPr/>
      </xdr:nvSpPr>
      <xdr:spPr>
        <a:xfrm>
          <a:off x="3952875" y="561975"/>
          <a:ext cx="22860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561974</xdr:colOff>
      <xdr:row>1</xdr:row>
      <xdr:rowOff>361951</xdr:rowOff>
    </xdr:from>
    <xdr:to>
      <xdr:col>5</xdr:col>
      <xdr:colOff>247649</xdr:colOff>
      <xdr:row>1</xdr:row>
      <xdr:rowOff>561975</xdr:rowOff>
    </xdr:to>
    <xdr:sp macro="" textlink="">
      <xdr:nvSpPr>
        <xdr:cNvPr id="9" name="Rectangle 8">
          <a:hlinkClick xmlns:r="http://schemas.openxmlformats.org/officeDocument/2006/relationships" r:id="rId9"/>
        </xdr:cNvPr>
        <xdr:cNvSpPr/>
      </xdr:nvSpPr>
      <xdr:spPr>
        <a:xfrm>
          <a:off x="4257674" y="552451"/>
          <a:ext cx="295275" cy="2000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257175</xdr:colOff>
      <xdr:row>1</xdr:row>
      <xdr:rowOff>333375</xdr:rowOff>
    </xdr:from>
    <xdr:to>
      <xdr:col>6</xdr:col>
      <xdr:colOff>285750</xdr:colOff>
      <xdr:row>1</xdr:row>
      <xdr:rowOff>542925</xdr:rowOff>
    </xdr:to>
    <xdr:sp macro="" textlink="">
      <xdr:nvSpPr>
        <xdr:cNvPr id="10" name="Rectangle 9">
          <a:hlinkClick xmlns:r="http://schemas.openxmlformats.org/officeDocument/2006/relationships" r:id="rId10"/>
        </xdr:cNvPr>
        <xdr:cNvSpPr/>
      </xdr:nvSpPr>
      <xdr:spPr>
        <a:xfrm>
          <a:off x="4562475" y="523875"/>
          <a:ext cx="29527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323850</xdr:colOff>
      <xdr:row>1</xdr:row>
      <xdr:rowOff>342900</xdr:rowOff>
    </xdr:from>
    <xdr:to>
      <xdr:col>6</xdr:col>
      <xdr:colOff>704850</xdr:colOff>
      <xdr:row>1</xdr:row>
      <xdr:rowOff>561975</xdr:rowOff>
    </xdr:to>
    <xdr:sp macro="" textlink="">
      <xdr:nvSpPr>
        <xdr:cNvPr id="11" name="Rectangle 10">
          <a:hlinkClick xmlns:r="http://schemas.openxmlformats.org/officeDocument/2006/relationships" r:id="rId11"/>
        </xdr:cNvPr>
        <xdr:cNvSpPr/>
      </xdr:nvSpPr>
      <xdr:spPr>
        <a:xfrm>
          <a:off x="4895850" y="533400"/>
          <a:ext cx="381000"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752475</xdr:colOff>
      <xdr:row>1</xdr:row>
      <xdr:rowOff>323850</xdr:rowOff>
    </xdr:from>
    <xdr:to>
      <xdr:col>7</xdr:col>
      <xdr:colOff>85725</xdr:colOff>
      <xdr:row>1</xdr:row>
      <xdr:rowOff>542925</xdr:rowOff>
    </xdr:to>
    <xdr:sp macro="" textlink="">
      <xdr:nvSpPr>
        <xdr:cNvPr id="12" name="Rectangle 11">
          <a:hlinkClick xmlns:r="http://schemas.openxmlformats.org/officeDocument/2006/relationships" r:id="rId12"/>
        </xdr:cNvPr>
        <xdr:cNvSpPr/>
      </xdr:nvSpPr>
      <xdr:spPr>
        <a:xfrm>
          <a:off x="5324475" y="514350"/>
          <a:ext cx="314325"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523875</xdr:colOff>
      <xdr:row>1</xdr:row>
      <xdr:rowOff>352425</xdr:rowOff>
    </xdr:from>
    <xdr:to>
      <xdr:col>8</xdr:col>
      <xdr:colOff>333375</xdr:colOff>
      <xdr:row>1</xdr:row>
      <xdr:rowOff>542925</xdr:rowOff>
    </xdr:to>
    <xdr:sp macro="" textlink="">
      <xdr:nvSpPr>
        <xdr:cNvPr id="13" name="Rectangle 12">
          <a:hlinkClick xmlns:r="http://schemas.openxmlformats.org/officeDocument/2006/relationships" r:id="rId13"/>
        </xdr:cNvPr>
        <xdr:cNvSpPr/>
      </xdr:nvSpPr>
      <xdr:spPr>
        <a:xfrm>
          <a:off x="6076950" y="542925"/>
          <a:ext cx="41910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390525</xdr:colOff>
      <xdr:row>1</xdr:row>
      <xdr:rowOff>352425</xdr:rowOff>
    </xdr:from>
    <xdr:to>
      <xdr:col>9</xdr:col>
      <xdr:colOff>438150</xdr:colOff>
      <xdr:row>1</xdr:row>
      <xdr:rowOff>542925</xdr:rowOff>
    </xdr:to>
    <xdr:sp macro="" textlink="">
      <xdr:nvSpPr>
        <xdr:cNvPr id="14" name="Rectangle 13">
          <a:hlinkClick xmlns:r="http://schemas.openxmlformats.org/officeDocument/2006/relationships" r:id="rId14"/>
        </xdr:cNvPr>
        <xdr:cNvSpPr/>
      </xdr:nvSpPr>
      <xdr:spPr>
        <a:xfrm>
          <a:off x="6553200" y="542925"/>
          <a:ext cx="6572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495300</xdr:colOff>
      <xdr:row>1</xdr:row>
      <xdr:rowOff>342900</xdr:rowOff>
    </xdr:from>
    <xdr:to>
      <xdr:col>10</xdr:col>
      <xdr:colOff>333375</xdr:colOff>
      <xdr:row>1</xdr:row>
      <xdr:rowOff>552450</xdr:rowOff>
    </xdr:to>
    <xdr:sp macro="" textlink="">
      <xdr:nvSpPr>
        <xdr:cNvPr id="15" name="Rectangle 14">
          <a:hlinkClick xmlns:r="http://schemas.openxmlformats.org/officeDocument/2006/relationships" r:id="rId15"/>
        </xdr:cNvPr>
        <xdr:cNvSpPr/>
      </xdr:nvSpPr>
      <xdr:spPr>
        <a:xfrm>
          <a:off x="7267575" y="533400"/>
          <a:ext cx="44767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447675</xdr:colOff>
      <xdr:row>1</xdr:row>
      <xdr:rowOff>352425</xdr:rowOff>
    </xdr:from>
    <xdr:to>
      <xdr:col>11</xdr:col>
      <xdr:colOff>190500</xdr:colOff>
      <xdr:row>1</xdr:row>
      <xdr:rowOff>542925</xdr:rowOff>
    </xdr:to>
    <xdr:sp macro="" textlink="">
      <xdr:nvSpPr>
        <xdr:cNvPr id="17" name="Rectangle 16">
          <a:hlinkClick xmlns:r="http://schemas.openxmlformats.org/officeDocument/2006/relationships" r:id="rId16"/>
        </xdr:cNvPr>
        <xdr:cNvSpPr/>
      </xdr:nvSpPr>
      <xdr:spPr>
        <a:xfrm>
          <a:off x="7829550" y="542925"/>
          <a:ext cx="3524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47626</xdr:colOff>
      <xdr:row>1</xdr:row>
      <xdr:rowOff>333374</xdr:rowOff>
    </xdr:from>
    <xdr:to>
      <xdr:col>1</xdr:col>
      <xdr:colOff>619126</xdr:colOff>
      <xdr:row>1</xdr:row>
      <xdr:rowOff>571499</xdr:rowOff>
    </xdr:to>
    <xdr:sp macro="" textlink="">
      <xdr:nvSpPr>
        <xdr:cNvPr id="18" name="Rectangle 17">
          <a:hlinkClick xmlns:r="http://schemas.openxmlformats.org/officeDocument/2006/relationships" r:id="rId17"/>
        </xdr:cNvPr>
        <xdr:cNvSpPr/>
      </xdr:nvSpPr>
      <xdr:spPr>
        <a:xfrm>
          <a:off x="657226" y="523874"/>
          <a:ext cx="5715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180975</xdr:colOff>
      <xdr:row>1</xdr:row>
      <xdr:rowOff>323850</xdr:rowOff>
    </xdr:from>
    <xdr:to>
      <xdr:col>7</xdr:col>
      <xdr:colOff>419100</xdr:colOff>
      <xdr:row>1</xdr:row>
      <xdr:rowOff>523875</xdr:rowOff>
    </xdr:to>
    <xdr:sp macro="" textlink="">
      <xdr:nvSpPr>
        <xdr:cNvPr id="19" name="Rectangle 18">
          <a:hlinkClick xmlns:r="http://schemas.openxmlformats.org/officeDocument/2006/relationships" r:id="rId18"/>
        </xdr:cNvPr>
        <xdr:cNvSpPr/>
      </xdr:nvSpPr>
      <xdr:spPr>
        <a:xfrm>
          <a:off x="5734050" y="514350"/>
          <a:ext cx="23812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8</xdr:col>
      <xdr:colOff>28575</xdr:colOff>
      <xdr:row>3</xdr:row>
      <xdr:rowOff>0</xdr:rowOff>
    </xdr:from>
    <xdr:to>
      <xdr:col>11</xdr:col>
      <xdr:colOff>581025</xdr:colOff>
      <xdr:row>10</xdr:row>
      <xdr:rowOff>104775</xdr:rowOff>
    </xdr:to>
    <xdr:pic>
      <xdr:nvPicPr>
        <xdr:cNvPr id="21" name="Picture 20"/>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6191250" y="971550"/>
          <a:ext cx="2381250" cy="2266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0</xdr:row>
      <xdr:rowOff>161925</xdr:rowOff>
    </xdr:from>
    <xdr:to>
      <xdr:col>13</xdr:col>
      <xdr:colOff>533400</xdr:colOff>
      <xdr:row>1</xdr:row>
      <xdr:rowOff>571500</xdr:rowOff>
    </xdr:to>
    <xdr:pic>
      <xdr:nvPicPr>
        <xdr:cNvPr id="29" name="Picture 2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61925"/>
          <a:ext cx="8629650" cy="600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695325</xdr:colOff>
      <xdr:row>1</xdr:row>
      <xdr:rowOff>342899</xdr:rowOff>
    </xdr:from>
    <xdr:to>
      <xdr:col>2</xdr:col>
      <xdr:colOff>76200</xdr:colOff>
      <xdr:row>1</xdr:row>
      <xdr:rowOff>542924</xdr:rowOff>
    </xdr:to>
    <xdr:sp macro="" textlink="">
      <xdr:nvSpPr>
        <xdr:cNvPr id="2" name="Rectangle 1">
          <a:hlinkClick xmlns:r="http://schemas.openxmlformats.org/officeDocument/2006/relationships" r:id="rId2"/>
        </xdr:cNvPr>
        <xdr:cNvSpPr/>
      </xdr:nvSpPr>
      <xdr:spPr>
        <a:xfrm>
          <a:off x="1304925" y="533399"/>
          <a:ext cx="18097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228600</xdr:colOff>
      <xdr:row>1</xdr:row>
      <xdr:rowOff>323851</xdr:rowOff>
    </xdr:from>
    <xdr:to>
      <xdr:col>2</xdr:col>
      <xdr:colOff>447675</xdr:colOff>
      <xdr:row>1</xdr:row>
      <xdr:rowOff>533401</xdr:rowOff>
    </xdr:to>
    <xdr:sp macro="" textlink="">
      <xdr:nvSpPr>
        <xdr:cNvPr id="3" name="Rectangle 2">
          <a:hlinkClick xmlns:r="http://schemas.openxmlformats.org/officeDocument/2006/relationships" r:id="rId3"/>
        </xdr:cNvPr>
        <xdr:cNvSpPr/>
      </xdr:nvSpPr>
      <xdr:spPr>
        <a:xfrm>
          <a:off x="1638300" y="514351"/>
          <a:ext cx="21907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619126</xdr:colOff>
      <xdr:row>1</xdr:row>
      <xdr:rowOff>342900</xdr:rowOff>
    </xdr:from>
    <xdr:to>
      <xdr:col>3</xdr:col>
      <xdr:colOff>85726</xdr:colOff>
      <xdr:row>1</xdr:row>
      <xdr:rowOff>552449</xdr:rowOff>
    </xdr:to>
    <xdr:sp macro="" textlink="">
      <xdr:nvSpPr>
        <xdr:cNvPr id="4" name="Rectangle 3">
          <a:hlinkClick xmlns:r="http://schemas.openxmlformats.org/officeDocument/2006/relationships" r:id="rId4"/>
        </xdr:cNvPr>
        <xdr:cNvSpPr/>
      </xdr:nvSpPr>
      <xdr:spPr>
        <a:xfrm>
          <a:off x="2028826" y="533400"/>
          <a:ext cx="247650" cy="2095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247648</xdr:colOff>
      <xdr:row>1</xdr:row>
      <xdr:rowOff>314325</xdr:rowOff>
    </xdr:from>
    <xdr:to>
      <xdr:col>4</xdr:col>
      <xdr:colOff>380999</xdr:colOff>
      <xdr:row>1</xdr:row>
      <xdr:rowOff>504825</xdr:rowOff>
    </xdr:to>
    <xdr:sp macro="" textlink="">
      <xdr:nvSpPr>
        <xdr:cNvPr id="5" name="Rectangle 4">
          <a:hlinkClick xmlns:r="http://schemas.openxmlformats.org/officeDocument/2006/relationships" r:id="rId5"/>
        </xdr:cNvPr>
        <xdr:cNvSpPr/>
      </xdr:nvSpPr>
      <xdr:spPr>
        <a:xfrm>
          <a:off x="2438398" y="504825"/>
          <a:ext cx="495301"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533399</xdr:colOff>
      <xdr:row>1</xdr:row>
      <xdr:rowOff>323849</xdr:rowOff>
    </xdr:from>
    <xdr:to>
      <xdr:col>5</xdr:col>
      <xdr:colOff>314324</xdr:colOff>
      <xdr:row>1</xdr:row>
      <xdr:rowOff>561974</xdr:rowOff>
    </xdr:to>
    <xdr:sp macro="" textlink="">
      <xdr:nvSpPr>
        <xdr:cNvPr id="6" name="Rectangle 5">
          <a:hlinkClick xmlns:r="http://schemas.openxmlformats.org/officeDocument/2006/relationships" r:id="rId6"/>
        </xdr:cNvPr>
        <xdr:cNvSpPr/>
      </xdr:nvSpPr>
      <xdr:spPr>
        <a:xfrm>
          <a:off x="3086099" y="514349"/>
          <a:ext cx="447675"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447675</xdr:colOff>
      <xdr:row>1</xdr:row>
      <xdr:rowOff>333374</xdr:rowOff>
    </xdr:from>
    <xdr:to>
      <xdr:col>5</xdr:col>
      <xdr:colOff>647700</xdr:colOff>
      <xdr:row>1</xdr:row>
      <xdr:rowOff>542925</xdr:rowOff>
    </xdr:to>
    <xdr:sp macro="" textlink="">
      <xdr:nvSpPr>
        <xdr:cNvPr id="7" name="Rectangle 6">
          <a:hlinkClick xmlns:r="http://schemas.openxmlformats.org/officeDocument/2006/relationships" r:id="rId7"/>
        </xdr:cNvPr>
        <xdr:cNvSpPr/>
      </xdr:nvSpPr>
      <xdr:spPr>
        <a:xfrm>
          <a:off x="3667125" y="523874"/>
          <a:ext cx="200025" cy="2095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19050</xdr:colOff>
      <xdr:row>1</xdr:row>
      <xdr:rowOff>342900</xdr:rowOff>
    </xdr:from>
    <xdr:to>
      <xdr:col>6</xdr:col>
      <xdr:colOff>190500</xdr:colOff>
      <xdr:row>1</xdr:row>
      <xdr:rowOff>523875</xdr:rowOff>
    </xdr:to>
    <xdr:sp macro="" textlink="">
      <xdr:nvSpPr>
        <xdr:cNvPr id="8" name="Rectangle 7">
          <a:hlinkClick xmlns:r="http://schemas.openxmlformats.org/officeDocument/2006/relationships" r:id="rId8"/>
        </xdr:cNvPr>
        <xdr:cNvSpPr/>
      </xdr:nvSpPr>
      <xdr:spPr>
        <a:xfrm>
          <a:off x="3990975" y="533400"/>
          <a:ext cx="171450"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333374</xdr:colOff>
      <xdr:row>1</xdr:row>
      <xdr:rowOff>342901</xdr:rowOff>
    </xdr:from>
    <xdr:to>
      <xdr:col>6</xdr:col>
      <xdr:colOff>504825</xdr:colOff>
      <xdr:row>1</xdr:row>
      <xdr:rowOff>533400</xdr:rowOff>
    </xdr:to>
    <xdr:sp macro="" textlink="">
      <xdr:nvSpPr>
        <xdr:cNvPr id="9" name="Rectangle 8">
          <a:hlinkClick xmlns:r="http://schemas.openxmlformats.org/officeDocument/2006/relationships" r:id="rId9"/>
        </xdr:cNvPr>
        <xdr:cNvSpPr/>
      </xdr:nvSpPr>
      <xdr:spPr>
        <a:xfrm>
          <a:off x="4305299" y="533401"/>
          <a:ext cx="171451" cy="1904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638175</xdr:colOff>
      <xdr:row>1</xdr:row>
      <xdr:rowOff>333374</xdr:rowOff>
    </xdr:from>
    <xdr:to>
      <xdr:col>6</xdr:col>
      <xdr:colOff>819150</xdr:colOff>
      <xdr:row>1</xdr:row>
      <xdr:rowOff>552449</xdr:rowOff>
    </xdr:to>
    <xdr:sp macro="" textlink="">
      <xdr:nvSpPr>
        <xdr:cNvPr id="10" name="Rectangle 9">
          <a:hlinkClick xmlns:r="http://schemas.openxmlformats.org/officeDocument/2006/relationships" r:id="rId10"/>
        </xdr:cNvPr>
        <xdr:cNvSpPr/>
      </xdr:nvSpPr>
      <xdr:spPr>
        <a:xfrm>
          <a:off x="4610100" y="523874"/>
          <a:ext cx="180975"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962025</xdr:colOff>
      <xdr:row>1</xdr:row>
      <xdr:rowOff>323850</xdr:rowOff>
    </xdr:from>
    <xdr:to>
      <xdr:col>7</xdr:col>
      <xdr:colOff>238125</xdr:colOff>
      <xdr:row>1</xdr:row>
      <xdr:rowOff>542925</xdr:rowOff>
    </xdr:to>
    <xdr:sp macro="" textlink="">
      <xdr:nvSpPr>
        <xdr:cNvPr id="11" name="Rectangle 10">
          <a:hlinkClick xmlns:r="http://schemas.openxmlformats.org/officeDocument/2006/relationships" r:id="rId11"/>
        </xdr:cNvPr>
        <xdr:cNvSpPr/>
      </xdr:nvSpPr>
      <xdr:spPr>
        <a:xfrm>
          <a:off x="4933950" y="514350"/>
          <a:ext cx="257175"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409576</xdr:colOff>
      <xdr:row>1</xdr:row>
      <xdr:rowOff>304801</xdr:rowOff>
    </xdr:from>
    <xdr:to>
      <xdr:col>8</xdr:col>
      <xdr:colOff>9526</xdr:colOff>
      <xdr:row>1</xdr:row>
      <xdr:rowOff>514351</xdr:rowOff>
    </xdr:to>
    <xdr:sp macro="" textlink="">
      <xdr:nvSpPr>
        <xdr:cNvPr id="12" name="Rectangle 11">
          <a:hlinkClick xmlns:r="http://schemas.openxmlformats.org/officeDocument/2006/relationships" r:id="rId12"/>
        </xdr:cNvPr>
        <xdr:cNvSpPr/>
      </xdr:nvSpPr>
      <xdr:spPr>
        <a:xfrm>
          <a:off x="5362576" y="495301"/>
          <a:ext cx="20955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552450</xdr:colOff>
      <xdr:row>1</xdr:row>
      <xdr:rowOff>323850</xdr:rowOff>
    </xdr:from>
    <xdr:to>
      <xdr:col>9</xdr:col>
      <xdr:colOff>238125</xdr:colOff>
      <xdr:row>1</xdr:row>
      <xdr:rowOff>514350</xdr:rowOff>
    </xdr:to>
    <xdr:sp macro="" textlink="">
      <xdr:nvSpPr>
        <xdr:cNvPr id="13" name="Rectangle 12">
          <a:hlinkClick xmlns:r="http://schemas.openxmlformats.org/officeDocument/2006/relationships" r:id="rId13"/>
        </xdr:cNvPr>
        <xdr:cNvSpPr/>
      </xdr:nvSpPr>
      <xdr:spPr>
        <a:xfrm>
          <a:off x="6115050" y="514350"/>
          <a:ext cx="29527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419101</xdr:colOff>
      <xdr:row>1</xdr:row>
      <xdr:rowOff>314325</xdr:rowOff>
    </xdr:from>
    <xdr:to>
      <xdr:col>10</xdr:col>
      <xdr:colOff>285751</xdr:colOff>
      <xdr:row>1</xdr:row>
      <xdr:rowOff>485775</xdr:rowOff>
    </xdr:to>
    <xdr:sp macro="" textlink="">
      <xdr:nvSpPr>
        <xdr:cNvPr id="14" name="Rectangle 13">
          <a:hlinkClick xmlns:r="http://schemas.openxmlformats.org/officeDocument/2006/relationships" r:id="rId14"/>
        </xdr:cNvPr>
        <xdr:cNvSpPr/>
      </xdr:nvSpPr>
      <xdr:spPr>
        <a:xfrm>
          <a:off x="6591301" y="504825"/>
          <a:ext cx="571500"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438150</xdr:colOff>
      <xdr:row>1</xdr:row>
      <xdr:rowOff>304799</xdr:rowOff>
    </xdr:from>
    <xdr:to>
      <xdr:col>11</xdr:col>
      <xdr:colOff>142875</xdr:colOff>
      <xdr:row>1</xdr:row>
      <xdr:rowOff>542924</xdr:rowOff>
    </xdr:to>
    <xdr:sp macro="" textlink="">
      <xdr:nvSpPr>
        <xdr:cNvPr id="15" name="Rectangle 14">
          <a:hlinkClick xmlns:r="http://schemas.openxmlformats.org/officeDocument/2006/relationships" r:id="rId15"/>
        </xdr:cNvPr>
        <xdr:cNvSpPr/>
      </xdr:nvSpPr>
      <xdr:spPr>
        <a:xfrm>
          <a:off x="7315200" y="495299"/>
          <a:ext cx="314325"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314325</xdr:colOff>
      <xdr:row>1</xdr:row>
      <xdr:rowOff>333375</xdr:rowOff>
    </xdr:from>
    <xdr:to>
      <xdr:col>11</xdr:col>
      <xdr:colOff>552450</xdr:colOff>
      <xdr:row>1</xdr:row>
      <xdr:rowOff>523875</xdr:rowOff>
    </xdr:to>
    <xdr:sp macro="" textlink="">
      <xdr:nvSpPr>
        <xdr:cNvPr id="17" name="Rectangle 16">
          <a:hlinkClick xmlns:r="http://schemas.openxmlformats.org/officeDocument/2006/relationships" r:id="rId16"/>
        </xdr:cNvPr>
        <xdr:cNvSpPr/>
      </xdr:nvSpPr>
      <xdr:spPr>
        <a:xfrm>
          <a:off x="7800975" y="523875"/>
          <a:ext cx="2381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114301</xdr:colOff>
      <xdr:row>1</xdr:row>
      <xdr:rowOff>304799</xdr:rowOff>
    </xdr:from>
    <xdr:to>
      <xdr:col>1</xdr:col>
      <xdr:colOff>552450</xdr:colOff>
      <xdr:row>1</xdr:row>
      <xdr:rowOff>542925</xdr:rowOff>
    </xdr:to>
    <xdr:sp macro="" textlink="">
      <xdr:nvSpPr>
        <xdr:cNvPr id="18" name="Rectangle 17">
          <a:hlinkClick xmlns:r="http://schemas.openxmlformats.org/officeDocument/2006/relationships" r:id="rId17"/>
        </xdr:cNvPr>
        <xdr:cNvSpPr/>
      </xdr:nvSpPr>
      <xdr:spPr>
        <a:xfrm>
          <a:off x="723901" y="495299"/>
          <a:ext cx="438149" cy="2381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152400</xdr:colOff>
      <xdr:row>1</xdr:row>
      <xdr:rowOff>323850</xdr:rowOff>
    </xdr:from>
    <xdr:to>
      <xdr:col>8</xdr:col>
      <xdr:colOff>390525</xdr:colOff>
      <xdr:row>1</xdr:row>
      <xdr:rowOff>523875</xdr:rowOff>
    </xdr:to>
    <xdr:sp macro="" textlink="">
      <xdr:nvSpPr>
        <xdr:cNvPr id="19" name="Rectangle 18">
          <a:hlinkClick xmlns:r="http://schemas.openxmlformats.org/officeDocument/2006/relationships" r:id="rId18"/>
        </xdr:cNvPr>
        <xdr:cNvSpPr/>
      </xdr:nvSpPr>
      <xdr:spPr>
        <a:xfrm>
          <a:off x="5715000" y="514350"/>
          <a:ext cx="23812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600075</xdr:colOff>
      <xdr:row>11</xdr:row>
      <xdr:rowOff>104775</xdr:rowOff>
    </xdr:from>
    <xdr:to>
      <xdr:col>4</xdr:col>
      <xdr:colOff>628650</xdr:colOff>
      <xdr:row>12</xdr:row>
      <xdr:rowOff>200025</xdr:rowOff>
    </xdr:to>
    <xdr:pic>
      <xdr:nvPicPr>
        <xdr:cNvPr id="21" name="Picture 20"/>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600075" y="3619500"/>
          <a:ext cx="2581275" cy="285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19050</xdr:colOff>
      <xdr:row>39</xdr:row>
      <xdr:rowOff>152400</xdr:rowOff>
    </xdr:from>
    <xdr:to>
      <xdr:col>3</xdr:col>
      <xdr:colOff>95250</xdr:colOff>
      <xdr:row>41</xdr:row>
      <xdr:rowOff>38100</xdr:rowOff>
    </xdr:to>
    <xdr:pic>
      <xdr:nvPicPr>
        <xdr:cNvPr id="27" name="Picture 26"/>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628650" y="19097625"/>
          <a:ext cx="1657350"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28575</xdr:colOff>
      <xdr:row>3</xdr:row>
      <xdr:rowOff>0</xdr:rowOff>
    </xdr:from>
    <xdr:to>
      <xdr:col>11</xdr:col>
      <xdr:colOff>485775</xdr:colOff>
      <xdr:row>10</xdr:row>
      <xdr:rowOff>104775</xdr:rowOff>
    </xdr:to>
    <xdr:pic>
      <xdr:nvPicPr>
        <xdr:cNvPr id="28" name="Picture 27"/>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6191250" y="971550"/>
          <a:ext cx="2381250" cy="2266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600075</xdr:colOff>
      <xdr:row>1</xdr:row>
      <xdr:rowOff>9525</xdr:rowOff>
    </xdr:from>
    <xdr:to>
      <xdr:col>13</xdr:col>
      <xdr:colOff>190500</xdr:colOff>
      <xdr:row>2</xdr:row>
      <xdr:rowOff>9525</xdr:rowOff>
    </xdr:to>
    <xdr:pic>
      <xdr:nvPicPr>
        <xdr:cNvPr id="27" name="Picture 2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0075" y="200025"/>
          <a:ext cx="8639175" cy="590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723900</xdr:colOff>
      <xdr:row>1</xdr:row>
      <xdr:rowOff>371474</xdr:rowOff>
    </xdr:from>
    <xdr:to>
      <xdr:col>1</xdr:col>
      <xdr:colOff>885825</xdr:colOff>
      <xdr:row>1</xdr:row>
      <xdr:rowOff>571500</xdr:rowOff>
    </xdr:to>
    <xdr:sp macro="" textlink="">
      <xdr:nvSpPr>
        <xdr:cNvPr id="3" name="Rectangle 2">
          <a:hlinkClick xmlns:r="http://schemas.openxmlformats.org/officeDocument/2006/relationships" r:id="rId2"/>
        </xdr:cNvPr>
        <xdr:cNvSpPr/>
      </xdr:nvSpPr>
      <xdr:spPr>
        <a:xfrm>
          <a:off x="1333500" y="561974"/>
          <a:ext cx="161925" cy="2000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114300</xdr:colOff>
      <xdr:row>1</xdr:row>
      <xdr:rowOff>323851</xdr:rowOff>
    </xdr:from>
    <xdr:to>
      <xdr:col>2</xdr:col>
      <xdr:colOff>352425</xdr:colOff>
      <xdr:row>1</xdr:row>
      <xdr:rowOff>552451</xdr:rowOff>
    </xdr:to>
    <xdr:sp macro="" textlink="">
      <xdr:nvSpPr>
        <xdr:cNvPr id="4" name="Rectangle 3">
          <a:hlinkClick xmlns:r="http://schemas.openxmlformats.org/officeDocument/2006/relationships" r:id="rId3"/>
        </xdr:cNvPr>
        <xdr:cNvSpPr/>
      </xdr:nvSpPr>
      <xdr:spPr>
        <a:xfrm>
          <a:off x="1647825" y="514351"/>
          <a:ext cx="238125"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523875</xdr:colOff>
      <xdr:row>1</xdr:row>
      <xdr:rowOff>361951</xdr:rowOff>
    </xdr:from>
    <xdr:to>
      <xdr:col>2</xdr:col>
      <xdr:colOff>762000</xdr:colOff>
      <xdr:row>1</xdr:row>
      <xdr:rowOff>561975</xdr:rowOff>
    </xdr:to>
    <xdr:sp macro="" textlink="">
      <xdr:nvSpPr>
        <xdr:cNvPr id="5" name="Rectangle 4">
          <a:hlinkClick xmlns:r="http://schemas.openxmlformats.org/officeDocument/2006/relationships" r:id="rId4"/>
        </xdr:cNvPr>
        <xdr:cNvSpPr/>
      </xdr:nvSpPr>
      <xdr:spPr>
        <a:xfrm>
          <a:off x="2057400" y="552451"/>
          <a:ext cx="238125" cy="2000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933450</xdr:colOff>
      <xdr:row>1</xdr:row>
      <xdr:rowOff>342900</xdr:rowOff>
    </xdr:from>
    <xdr:to>
      <xdr:col>2</xdr:col>
      <xdr:colOff>1428750</xdr:colOff>
      <xdr:row>1</xdr:row>
      <xdr:rowOff>571500</xdr:rowOff>
    </xdr:to>
    <xdr:sp macro="" textlink="">
      <xdr:nvSpPr>
        <xdr:cNvPr id="6" name="Rectangle 5">
          <a:hlinkClick xmlns:r="http://schemas.openxmlformats.org/officeDocument/2006/relationships" r:id="rId5"/>
        </xdr:cNvPr>
        <xdr:cNvSpPr/>
      </xdr:nvSpPr>
      <xdr:spPr>
        <a:xfrm>
          <a:off x="2466975" y="533400"/>
          <a:ext cx="495300"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47625</xdr:colOff>
      <xdr:row>1</xdr:row>
      <xdr:rowOff>333375</xdr:rowOff>
    </xdr:from>
    <xdr:to>
      <xdr:col>3</xdr:col>
      <xdr:colOff>447675</xdr:colOff>
      <xdr:row>1</xdr:row>
      <xdr:rowOff>542925</xdr:rowOff>
    </xdr:to>
    <xdr:sp macro="" textlink="">
      <xdr:nvSpPr>
        <xdr:cNvPr id="7" name="Rectangle 6">
          <a:hlinkClick xmlns:r="http://schemas.openxmlformats.org/officeDocument/2006/relationships" r:id="rId6"/>
        </xdr:cNvPr>
        <xdr:cNvSpPr/>
      </xdr:nvSpPr>
      <xdr:spPr>
        <a:xfrm>
          <a:off x="3133725" y="523875"/>
          <a:ext cx="40005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1</xdr:row>
      <xdr:rowOff>352424</xdr:rowOff>
    </xdr:from>
    <xdr:to>
      <xdr:col>4</xdr:col>
      <xdr:colOff>161925</xdr:colOff>
      <xdr:row>1</xdr:row>
      <xdr:rowOff>571500</xdr:rowOff>
    </xdr:to>
    <xdr:sp macro="" textlink="">
      <xdr:nvSpPr>
        <xdr:cNvPr id="8" name="Rectangle 7">
          <a:hlinkClick xmlns:r="http://schemas.openxmlformats.org/officeDocument/2006/relationships" r:id="rId7"/>
        </xdr:cNvPr>
        <xdr:cNvSpPr/>
      </xdr:nvSpPr>
      <xdr:spPr>
        <a:xfrm>
          <a:off x="3676650" y="542924"/>
          <a:ext cx="180975" cy="219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323850</xdr:colOff>
      <xdr:row>1</xdr:row>
      <xdr:rowOff>352425</xdr:rowOff>
    </xdr:from>
    <xdr:to>
      <xdr:col>4</xdr:col>
      <xdr:colOff>485775</xdr:colOff>
      <xdr:row>1</xdr:row>
      <xdr:rowOff>542925</xdr:rowOff>
    </xdr:to>
    <xdr:sp macro="" textlink="">
      <xdr:nvSpPr>
        <xdr:cNvPr id="9" name="Rectangle 8">
          <a:hlinkClick xmlns:r="http://schemas.openxmlformats.org/officeDocument/2006/relationships" r:id="rId8"/>
        </xdr:cNvPr>
        <xdr:cNvSpPr/>
      </xdr:nvSpPr>
      <xdr:spPr>
        <a:xfrm>
          <a:off x="4019550" y="542925"/>
          <a:ext cx="1619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19049</xdr:colOff>
      <xdr:row>1</xdr:row>
      <xdr:rowOff>361951</xdr:rowOff>
    </xdr:from>
    <xdr:to>
      <xdr:col>5</xdr:col>
      <xdr:colOff>171450</xdr:colOff>
      <xdr:row>1</xdr:row>
      <xdr:rowOff>561975</xdr:rowOff>
    </xdr:to>
    <xdr:sp macro="" textlink="">
      <xdr:nvSpPr>
        <xdr:cNvPr id="10" name="Rectangle 9">
          <a:hlinkClick xmlns:r="http://schemas.openxmlformats.org/officeDocument/2006/relationships" r:id="rId9"/>
        </xdr:cNvPr>
        <xdr:cNvSpPr/>
      </xdr:nvSpPr>
      <xdr:spPr>
        <a:xfrm>
          <a:off x="4324349" y="552451"/>
          <a:ext cx="152401" cy="2000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66676</xdr:colOff>
      <xdr:row>1</xdr:row>
      <xdr:rowOff>333374</xdr:rowOff>
    </xdr:from>
    <xdr:to>
      <xdr:col>6</xdr:col>
      <xdr:colOff>238126</xdr:colOff>
      <xdr:row>1</xdr:row>
      <xdr:rowOff>571499</xdr:rowOff>
    </xdr:to>
    <xdr:sp macro="" textlink="">
      <xdr:nvSpPr>
        <xdr:cNvPr id="11" name="Rectangle 10">
          <a:hlinkClick xmlns:r="http://schemas.openxmlformats.org/officeDocument/2006/relationships" r:id="rId10"/>
        </xdr:cNvPr>
        <xdr:cNvSpPr/>
      </xdr:nvSpPr>
      <xdr:spPr>
        <a:xfrm>
          <a:off x="4638676" y="523874"/>
          <a:ext cx="17145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400050</xdr:colOff>
      <xdr:row>1</xdr:row>
      <xdr:rowOff>342900</xdr:rowOff>
    </xdr:from>
    <xdr:to>
      <xdr:col>6</xdr:col>
      <xdr:colOff>647700</xdr:colOff>
      <xdr:row>1</xdr:row>
      <xdr:rowOff>571500</xdr:rowOff>
    </xdr:to>
    <xdr:sp macro="" textlink="">
      <xdr:nvSpPr>
        <xdr:cNvPr id="12" name="Rectangle 11">
          <a:hlinkClick xmlns:r="http://schemas.openxmlformats.org/officeDocument/2006/relationships" r:id="rId11"/>
        </xdr:cNvPr>
        <xdr:cNvSpPr/>
      </xdr:nvSpPr>
      <xdr:spPr>
        <a:xfrm>
          <a:off x="4972050" y="533400"/>
          <a:ext cx="247650"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819150</xdr:colOff>
      <xdr:row>1</xdr:row>
      <xdr:rowOff>323850</xdr:rowOff>
    </xdr:from>
    <xdr:to>
      <xdr:col>6</xdr:col>
      <xdr:colOff>1028700</xdr:colOff>
      <xdr:row>1</xdr:row>
      <xdr:rowOff>571500</xdr:rowOff>
    </xdr:to>
    <xdr:sp macro="" textlink="">
      <xdr:nvSpPr>
        <xdr:cNvPr id="13" name="Rectangle 12">
          <a:hlinkClick xmlns:r="http://schemas.openxmlformats.org/officeDocument/2006/relationships" r:id="rId12"/>
        </xdr:cNvPr>
        <xdr:cNvSpPr/>
      </xdr:nvSpPr>
      <xdr:spPr>
        <a:xfrm>
          <a:off x="5391150" y="514350"/>
          <a:ext cx="20955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476250</xdr:colOff>
      <xdr:row>1</xdr:row>
      <xdr:rowOff>352425</xdr:rowOff>
    </xdr:from>
    <xdr:to>
      <xdr:col>8</xdr:col>
      <xdr:colOff>142875</xdr:colOff>
      <xdr:row>1</xdr:row>
      <xdr:rowOff>542925</xdr:rowOff>
    </xdr:to>
    <xdr:sp macro="" textlink="">
      <xdr:nvSpPr>
        <xdr:cNvPr id="14" name="Rectangle 13">
          <a:hlinkClick xmlns:r="http://schemas.openxmlformats.org/officeDocument/2006/relationships" r:id="rId13"/>
        </xdr:cNvPr>
        <xdr:cNvSpPr/>
      </xdr:nvSpPr>
      <xdr:spPr>
        <a:xfrm>
          <a:off x="6134100" y="542925"/>
          <a:ext cx="2762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342899</xdr:colOff>
      <xdr:row>1</xdr:row>
      <xdr:rowOff>352425</xdr:rowOff>
    </xdr:from>
    <xdr:to>
      <xdr:col>9</xdr:col>
      <xdr:colOff>561974</xdr:colOff>
      <xdr:row>1</xdr:row>
      <xdr:rowOff>561975</xdr:rowOff>
    </xdr:to>
    <xdr:sp macro="" textlink="">
      <xdr:nvSpPr>
        <xdr:cNvPr id="15" name="Rectangle 14">
          <a:hlinkClick xmlns:r="http://schemas.openxmlformats.org/officeDocument/2006/relationships" r:id="rId14"/>
        </xdr:cNvPr>
        <xdr:cNvSpPr/>
      </xdr:nvSpPr>
      <xdr:spPr>
        <a:xfrm>
          <a:off x="6610349" y="542925"/>
          <a:ext cx="56197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95250</xdr:colOff>
      <xdr:row>1</xdr:row>
      <xdr:rowOff>333374</xdr:rowOff>
    </xdr:from>
    <xdr:to>
      <xdr:col>10</xdr:col>
      <xdr:colOff>428625</xdr:colOff>
      <xdr:row>1</xdr:row>
      <xdr:rowOff>552449</xdr:rowOff>
    </xdr:to>
    <xdr:sp macro="" textlink="">
      <xdr:nvSpPr>
        <xdr:cNvPr id="16" name="Rectangle 15">
          <a:hlinkClick xmlns:r="http://schemas.openxmlformats.org/officeDocument/2006/relationships" r:id="rId15"/>
        </xdr:cNvPr>
        <xdr:cNvSpPr/>
      </xdr:nvSpPr>
      <xdr:spPr>
        <a:xfrm>
          <a:off x="7315200" y="523874"/>
          <a:ext cx="333375"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1</xdr:row>
      <xdr:rowOff>352425</xdr:rowOff>
    </xdr:from>
    <xdr:to>
      <xdr:col>11</xdr:col>
      <xdr:colOff>219075</xdr:colOff>
      <xdr:row>1</xdr:row>
      <xdr:rowOff>514350</xdr:rowOff>
    </xdr:to>
    <xdr:sp macro="" textlink="">
      <xdr:nvSpPr>
        <xdr:cNvPr id="18" name="Rectangle 17">
          <a:hlinkClick xmlns:r="http://schemas.openxmlformats.org/officeDocument/2006/relationships" r:id="rId16"/>
        </xdr:cNvPr>
        <xdr:cNvSpPr/>
      </xdr:nvSpPr>
      <xdr:spPr>
        <a:xfrm>
          <a:off x="7829550" y="542925"/>
          <a:ext cx="219075"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142876</xdr:colOff>
      <xdr:row>1</xdr:row>
      <xdr:rowOff>333374</xdr:rowOff>
    </xdr:from>
    <xdr:to>
      <xdr:col>1</xdr:col>
      <xdr:colOff>542925</xdr:colOff>
      <xdr:row>1</xdr:row>
      <xdr:rowOff>571500</xdr:rowOff>
    </xdr:to>
    <xdr:sp macro="" textlink="">
      <xdr:nvSpPr>
        <xdr:cNvPr id="19" name="Rectangle 18">
          <a:hlinkClick xmlns:r="http://schemas.openxmlformats.org/officeDocument/2006/relationships" r:id="rId17"/>
        </xdr:cNvPr>
        <xdr:cNvSpPr/>
      </xdr:nvSpPr>
      <xdr:spPr>
        <a:xfrm>
          <a:off x="752476" y="523874"/>
          <a:ext cx="400049" cy="2381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95250</xdr:colOff>
      <xdr:row>1</xdr:row>
      <xdr:rowOff>323850</xdr:rowOff>
    </xdr:from>
    <xdr:to>
      <xdr:col>7</xdr:col>
      <xdr:colOff>314325</xdr:colOff>
      <xdr:row>1</xdr:row>
      <xdr:rowOff>542925</xdr:rowOff>
    </xdr:to>
    <xdr:sp macro="" textlink="">
      <xdr:nvSpPr>
        <xdr:cNvPr id="20" name="Rectangle 19">
          <a:hlinkClick xmlns:r="http://schemas.openxmlformats.org/officeDocument/2006/relationships" r:id="rId18"/>
        </xdr:cNvPr>
        <xdr:cNvSpPr/>
      </xdr:nvSpPr>
      <xdr:spPr>
        <a:xfrm>
          <a:off x="5753100" y="514350"/>
          <a:ext cx="219075"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438150</xdr:colOff>
      <xdr:row>12</xdr:row>
      <xdr:rowOff>38100</xdr:rowOff>
    </xdr:from>
    <xdr:to>
      <xdr:col>9</xdr:col>
      <xdr:colOff>390525</xdr:colOff>
      <xdr:row>12</xdr:row>
      <xdr:rowOff>161925</xdr:rowOff>
    </xdr:to>
    <xdr:sp macro="" textlink="">
      <xdr:nvSpPr>
        <xdr:cNvPr id="2" name="Rectangle 1">
          <a:hlinkClick xmlns:r="http://schemas.openxmlformats.org/officeDocument/2006/relationships" r:id="rId19"/>
        </xdr:cNvPr>
        <xdr:cNvSpPr/>
      </xdr:nvSpPr>
      <xdr:spPr>
        <a:xfrm>
          <a:off x="1971675" y="3743325"/>
          <a:ext cx="5191125" cy="1238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8</xdr:col>
      <xdr:colOff>28575</xdr:colOff>
      <xdr:row>3</xdr:row>
      <xdr:rowOff>0</xdr:rowOff>
    </xdr:from>
    <xdr:to>
      <xdr:col>12</xdr:col>
      <xdr:colOff>238125</xdr:colOff>
      <xdr:row>10</xdr:row>
      <xdr:rowOff>104775</xdr:rowOff>
    </xdr:to>
    <xdr:pic>
      <xdr:nvPicPr>
        <xdr:cNvPr id="25" name="Picture 24"/>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6191250" y="971550"/>
          <a:ext cx="2381250" cy="2266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13</xdr:row>
      <xdr:rowOff>0</xdr:rowOff>
    </xdr:from>
    <xdr:to>
      <xdr:col>2</xdr:col>
      <xdr:colOff>38100</xdr:colOff>
      <xdr:row>14</xdr:row>
      <xdr:rowOff>123825</xdr:rowOff>
    </xdr:to>
    <xdr:pic>
      <xdr:nvPicPr>
        <xdr:cNvPr id="26" name="Picture 25"/>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609600" y="3886200"/>
          <a:ext cx="962025" cy="314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0</xdr:row>
      <xdr:rowOff>171450</xdr:rowOff>
    </xdr:from>
    <xdr:to>
      <xdr:col>13</xdr:col>
      <xdr:colOff>38100</xdr:colOff>
      <xdr:row>1</xdr:row>
      <xdr:rowOff>581025</xdr:rowOff>
    </xdr:to>
    <xdr:pic>
      <xdr:nvPicPr>
        <xdr:cNvPr id="23" name="Picture 2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1450"/>
          <a:ext cx="8658225" cy="600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638175</xdr:colOff>
      <xdr:row>1</xdr:row>
      <xdr:rowOff>371475</xdr:rowOff>
    </xdr:from>
    <xdr:to>
      <xdr:col>2</xdr:col>
      <xdr:colOff>95250</xdr:colOff>
      <xdr:row>1</xdr:row>
      <xdr:rowOff>561975</xdr:rowOff>
    </xdr:to>
    <xdr:sp macro="" textlink="">
      <xdr:nvSpPr>
        <xdr:cNvPr id="3" name="Rectangle 2">
          <a:hlinkClick xmlns:r="http://schemas.openxmlformats.org/officeDocument/2006/relationships" r:id="rId2"/>
        </xdr:cNvPr>
        <xdr:cNvSpPr/>
      </xdr:nvSpPr>
      <xdr:spPr>
        <a:xfrm>
          <a:off x="1247775" y="561975"/>
          <a:ext cx="38100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57150</xdr:colOff>
      <xdr:row>1</xdr:row>
      <xdr:rowOff>323850</xdr:rowOff>
    </xdr:from>
    <xdr:to>
      <xdr:col>2</xdr:col>
      <xdr:colOff>438150</xdr:colOff>
      <xdr:row>1</xdr:row>
      <xdr:rowOff>561975</xdr:rowOff>
    </xdr:to>
    <xdr:sp macro="" textlink="">
      <xdr:nvSpPr>
        <xdr:cNvPr id="4" name="Rectangle 3">
          <a:hlinkClick xmlns:r="http://schemas.openxmlformats.org/officeDocument/2006/relationships" r:id="rId3"/>
        </xdr:cNvPr>
        <xdr:cNvSpPr/>
      </xdr:nvSpPr>
      <xdr:spPr>
        <a:xfrm>
          <a:off x="1590675" y="514350"/>
          <a:ext cx="381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466725</xdr:colOff>
      <xdr:row>1</xdr:row>
      <xdr:rowOff>361951</xdr:rowOff>
    </xdr:from>
    <xdr:to>
      <xdr:col>2</xdr:col>
      <xdr:colOff>819150</xdr:colOff>
      <xdr:row>1</xdr:row>
      <xdr:rowOff>552451</xdr:rowOff>
    </xdr:to>
    <xdr:sp macro="" textlink="">
      <xdr:nvSpPr>
        <xdr:cNvPr id="5" name="Rectangle 4">
          <a:hlinkClick xmlns:r="http://schemas.openxmlformats.org/officeDocument/2006/relationships" r:id="rId4"/>
        </xdr:cNvPr>
        <xdr:cNvSpPr/>
      </xdr:nvSpPr>
      <xdr:spPr>
        <a:xfrm>
          <a:off x="2000250" y="552451"/>
          <a:ext cx="3524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857250</xdr:colOff>
      <xdr:row>1</xdr:row>
      <xdr:rowOff>342900</xdr:rowOff>
    </xdr:from>
    <xdr:to>
      <xdr:col>2</xdr:col>
      <xdr:colOff>1466850</xdr:colOff>
      <xdr:row>1</xdr:row>
      <xdr:rowOff>542925</xdr:rowOff>
    </xdr:to>
    <xdr:sp macro="" textlink="">
      <xdr:nvSpPr>
        <xdr:cNvPr id="6" name="Rectangle 5">
          <a:hlinkClick xmlns:r="http://schemas.openxmlformats.org/officeDocument/2006/relationships" r:id="rId5"/>
        </xdr:cNvPr>
        <xdr:cNvSpPr/>
      </xdr:nvSpPr>
      <xdr:spPr>
        <a:xfrm>
          <a:off x="2390775" y="533400"/>
          <a:ext cx="60960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1504950</xdr:colOff>
      <xdr:row>1</xdr:row>
      <xdr:rowOff>333375</xdr:rowOff>
    </xdr:from>
    <xdr:to>
      <xdr:col>3</xdr:col>
      <xdr:colOff>485775</xdr:colOff>
      <xdr:row>1</xdr:row>
      <xdr:rowOff>542925</xdr:rowOff>
    </xdr:to>
    <xdr:sp macro="" textlink="">
      <xdr:nvSpPr>
        <xdr:cNvPr id="7" name="Rectangle 6">
          <a:hlinkClick xmlns:r="http://schemas.openxmlformats.org/officeDocument/2006/relationships" r:id="rId6"/>
        </xdr:cNvPr>
        <xdr:cNvSpPr/>
      </xdr:nvSpPr>
      <xdr:spPr>
        <a:xfrm>
          <a:off x="3038475" y="523875"/>
          <a:ext cx="53340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523875</xdr:colOff>
      <xdr:row>1</xdr:row>
      <xdr:rowOff>352424</xdr:rowOff>
    </xdr:from>
    <xdr:to>
      <xdr:col>4</xdr:col>
      <xdr:colOff>219075</xdr:colOff>
      <xdr:row>1</xdr:row>
      <xdr:rowOff>571500</xdr:rowOff>
    </xdr:to>
    <xdr:sp macro="" textlink="">
      <xdr:nvSpPr>
        <xdr:cNvPr id="8" name="Rectangle 7">
          <a:hlinkClick xmlns:r="http://schemas.openxmlformats.org/officeDocument/2006/relationships" r:id="rId7"/>
        </xdr:cNvPr>
        <xdr:cNvSpPr/>
      </xdr:nvSpPr>
      <xdr:spPr>
        <a:xfrm>
          <a:off x="3609975" y="542924"/>
          <a:ext cx="304800" cy="219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257175</xdr:colOff>
      <xdr:row>1</xdr:row>
      <xdr:rowOff>371475</xdr:rowOff>
    </xdr:from>
    <xdr:to>
      <xdr:col>4</xdr:col>
      <xdr:colOff>485775</xdr:colOff>
      <xdr:row>1</xdr:row>
      <xdr:rowOff>581025</xdr:rowOff>
    </xdr:to>
    <xdr:sp macro="" textlink="">
      <xdr:nvSpPr>
        <xdr:cNvPr id="9" name="Rectangle 8">
          <a:hlinkClick xmlns:r="http://schemas.openxmlformats.org/officeDocument/2006/relationships" r:id="rId8"/>
        </xdr:cNvPr>
        <xdr:cNvSpPr/>
      </xdr:nvSpPr>
      <xdr:spPr>
        <a:xfrm>
          <a:off x="3952875" y="561975"/>
          <a:ext cx="22860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561974</xdr:colOff>
      <xdr:row>1</xdr:row>
      <xdr:rowOff>361951</xdr:rowOff>
    </xdr:from>
    <xdr:to>
      <xdr:col>5</xdr:col>
      <xdr:colOff>247649</xdr:colOff>
      <xdr:row>1</xdr:row>
      <xdr:rowOff>561975</xdr:rowOff>
    </xdr:to>
    <xdr:sp macro="" textlink="">
      <xdr:nvSpPr>
        <xdr:cNvPr id="10" name="Rectangle 9">
          <a:hlinkClick xmlns:r="http://schemas.openxmlformats.org/officeDocument/2006/relationships" r:id="rId9"/>
        </xdr:cNvPr>
        <xdr:cNvSpPr/>
      </xdr:nvSpPr>
      <xdr:spPr>
        <a:xfrm>
          <a:off x="4257674" y="552451"/>
          <a:ext cx="295275" cy="2000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257175</xdr:colOff>
      <xdr:row>1</xdr:row>
      <xdr:rowOff>333375</xdr:rowOff>
    </xdr:from>
    <xdr:to>
      <xdr:col>6</xdr:col>
      <xdr:colOff>285750</xdr:colOff>
      <xdr:row>1</xdr:row>
      <xdr:rowOff>542925</xdr:rowOff>
    </xdr:to>
    <xdr:sp macro="" textlink="">
      <xdr:nvSpPr>
        <xdr:cNvPr id="11" name="Rectangle 10">
          <a:hlinkClick xmlns:r="http://schemas.openxmlformats.org/officeDocument/2006/relationships" r:id="rId10"/>
        </xdr:cNvPr>
        <xdr:cNvSpPr/>
      </xdr:nvSpPr>
      <xdr:spPr>
        <a:xfrm>
          <a:off x="4562475" y="523875"/>
          <a:ext cx="29527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323850</xdr:colOff>
      <xdr:row>1</xdr:row>
      <xdr:rowOff>342900</xdr:rowOff>
    </xdr:from>
    <xdr:to>
      <xdr:col>6</xdr:col>
      <xdr:colOff>704850</xdr:colOff>
      <xdr:row>1</xdr:row>
      <xdr:rowOff>561975</xdr:rowOff>
    </xdr:to>
    <xdr:sp macro="" textlink="">
      <xdr:nvSpPr>
        <xdr:cNvPr id="12" name="Rectangle 11">
          <a:hlinkClick xmlns:r="http://schemas.openxmlformats.org/officeDocument/2006/relationships" r:id="rId11"/>
        </xdr:cNvPr>
        <xdr:cNvSpPr/>
      </xdr:nvSpPr>
      <xdr:spPr>
        <a:xfrm>
          <a:off x="4895850" y="533400"/>
          <a:ext cx="381000"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752475</xdr:colOff>
      <xdr:row>1</xdr:row>
      <xdr:rowOff>323850</xdr:rowOff>
    </xdr:from>
    <xdr:to>
      <xdr:col>7</xdr:col>
      <xdr:colOff>85725</xdr:colOff>
      <xdr:row>1</xdr:row>
      <xdr:rowOff>542925</xdr:rowOff>
    </xdr:to>
    <xdr:sp macro="" textlink="">
      <xdr:nvSpPr>
        <xdr:cNvPr id="13" name="Rectangle 12">
          <a:hlinkClick xmlns:r="http://schemas.openxmlformats.org/officeDocument/2006/relationships" r:id="rId12"/>
        </xdr:cNvPr>
        <xdr:cNvSpPr/>
      </xdr:nvSpPr>
      <xdr:spPr>
        <a:xfrm>
          <a:off x="5324475" y="514350"/>
          <a:ext cx="314325"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523875</xdr:colOff>
      <xdr:row>1</xdr:row>
      <xdr:rowOff>352425</xdr:rowOff>
    </xdr:from>
    <xdr:to>
      <xdr:col>8</xdr:col>
      <xdr:colOff>333375</xdr:colOff>
      <xdr:row>1</xdr:row>
      <xdr:rowOff>542925</xdr:rowOff>
    </xdr:to>
    <xdr:sp macro="" textlink="">
      <xdr:nvSpPr>
        <xdr:cNvPr id="14" name="Rectangle 13">
          <a:hlinkClick xmlns:r="http://schemas.openxmlformats.org/officeDocument/2006/relationships" r:id="rId13"/>
        </xdr:cNvPr>
        <xdr:cNvSpPr/>
      </xdr:nvSpPr>
      <xdr:spPr>
        <a:xfrm>
          <a:off x="6076950" y="542925"/>
          <a:ext cx="41910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390525</xdr:colOff>
      <xdr:row>1</xdr:row>
      <xdr:rowOff>352425</xdr:rowOff>
    </xdr:from>
    <xdr:to>
      <xdr:col>9</xdr:col>
      <xdr:colOff>438150</xdr:colOff>
      <xdr:row>1</xdr:row>
      <xdr:rowOff>542925</xdr:rowOff>
    </xdr:to>
    <xdr:sp macro="" textlink="">
      <xdr:nvSpPr>
        <xdr:cNvPr id="15" name="Rectangle 14">
          <a:hlinkClick xmlns:r="http://schemas.openxmlformats.org/officeDocument/2006/relationships" r:id="rId14"/>
        </xdr:cNvPr>
        <xdr:cNvSpPr/>
      </xdr:nvSpPr>
      <xdr:spPr>
        <a:xfrm>
          <a:off x="6553200" y="542925"/>
          <a:ext cx="6572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495300</xdr:colOff>
      <xdr:row>1</xdr:row>
      <xdr:rowOff>342900</xdr:rowOff>
    </xdr:from>
    <xdr:to>
      <xdr:col>10</xdr:col>
      <xdr:colOff>333375</xdr:colOff>
      <xdr:row>1</xdr:row>
      <xdr:rowOff>552450</xdr:rowOff>
    </xdr:to>
    <xdr:sp macro="" textlink="">
      <xdr:nvSpPr>
        <xdr:cNvPr id="16" name="Rectangle 15">
          <a:hlinkClick xmlns:r="http://schemas.openxmlformats.org/officeDocument/2006/relationships" r:id="rId15"/>
        </xdr:cNvPr>
        <xdr:cNvSpPr/>
      </xdr:nvSpPr>
      <xdr:spPr>
        <a:xfrm>
          <a:off x="7267575" y="533400"/>
          <a:ext cx="44767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381000</xdr:colOff>
      <xdr:row>1</xdr:row>
      <xdr:rowOff>352425</xdr:rowOff>
    </xdr:from>
    <xdr:to>
      <xdr:col>11</xdr:col>
      <xdr:colOff>123825</xdr:colOff>
      <xdr:row>1</xdr:row>
      <xdr:rowOff>542925</xdr:rowOff>
    </xdr:to>
    <xdr:sp macro="" textlink="">
      <xdr:nvSpPr>
        <xdr:cNvPr id="18" name="Rectangle 17">
          <a:hlinkClick xmlns:r="http://schemas.openxmlformats.org/officeDocument/2006/relationships" r:id="rId16"/>
        </xdr:cNvPr>
        <xdr:cNvSpPr/>
      </xdr:nvSpPr>
      <xdr:spPr>
        <a:xfrm>
          <a:off x="7781925" y="542925"/>
          <a:ext cx="3524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47626</xdr:colOff>
      <xdr:row>1</xdr:row>
      <xdr:rowOff>333374</xdr:rowOff>
    </xdr:from>
    <xdr:to>
      <xdr:col>1</xdr:col>
      <xdr:colOff>619126</xdr:colOff>
      <xdr:row>1</xdr:row>
      <xdr:rowOff>571499</xdr:rowOff>
    </xdr:to>
    <xdr:sp macro="" textlink="">
      <xdr:nvSpPr>
        <xdr:cNvPr id="19" name="Rectangle 18">
          <a:hlinkClick xmlns:r="http://schemas.openxmlformats.org/officeDocument/2006/relationships" r:id="rId17"/>
        </xdr:cNvPr>
        <xdr:cNvSpPr/>
      </xdr:nvSpPr>
      <xdr:spPr>
        <a:xfrm>
          <a:off x="657226" y="523874"/>
          <a:ext cx="5715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180975</xdr:colOff>
      <xdr:row>1</xdr:row>
      <xdr:rowOff>323850</xdr:rowOff>
    </xdr:from>
    <xdr:to>
      <xdr:col>7</xdr:col>
      <xdr:colOff>419100</xdr:colOff>
      <xdr:row>1</xdr:row>
      <xdr:rowOff>523875</xdr:rowOff>
    </xdr:to>
    <xdr:sp macro="" textlink="">
      <xdr:nvSpPr>
        <xdr:cNvPr id="20" name="Rectangle 19">
          <a:hlinkClick xmlns:r="http://schemas.openxmlformats.org/officeDocument/2006/relationships" r:id="rId18"/>
        </xdr:cNvPr>
        <xdr:cNvSpPr/>
      </xdr:nvSpPr>
      <xdr:spPr>
        <a:xfrm>
          <a:off x="5734050" y="514350"/>
          <a:ext cx="23812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8</xdr:col>
      <xdr:colOff>9525</xdr:colOff>
      <xdr:row>3</xdr:row>
      <xdr:rowOff>0</xdr:rowOff>
    </xdr:from>
    <xdr:to>
      <xdr:col>11</xdr:col>
      <xdr:colOff>561975</xdr:colOff>
      <xdr:row>10</xdr:row>
      <xdr:rowOff>104775</xdr:rowOff>
    </xdr:to>
    <xdr:pic>
      <xdr:nvPicPr>
        <xdr:cNvPr id="21" name="Picture 20"/>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6191250" y="971550"/>
          <a:ext cx="2381250" cy="2266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600075</xdr:colOff>
      <xdr:row>0</xdr:row>
      <xdr:rowOff>171450</xdr:rowOff>
    </xdr:from>
    <xdr:to>
      <xdr:col>12</xdr:col>
      <xdr:colOff>476250</xdr:colOff>
      <xdr:row>1</xdr:row>
      <xdr:rowOff>561975</xdr:rowOff>
    </xdr:to>
    <xdr:pic>
      <xdr:nvPicPr>
        <xdr:cNvPr id="24" name="Picture 2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0075" y="171450"/>
          <a:ext cx="866775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638175</xdr:colOff>
      <xdr:row>1</xdr:row>
      <xdr:rowOff>371475</xdr:rowOff>
    </xdr:from>
    <xdr:to>
      <xdr:col>2</xdr:col>
      <xdr:colOff>95250</xdr:colOff>
      <xdr:row>1</xdr:row>
      <xdr:rowOff>561975</xdr:rowOff>
    </xdr:to>
    <xdr:sp macro="" textlink="">
      <xdr:nvSpPr>
        <xdr:cNvPr id="3" name="Rectangle 2">
          <a:hlinkClick xmlns:r="http://schemas.openxmlformats.org/officeDocument/2006/relationships" r:id="rId2"/>
        </xdr:cNvPr>
        <xdr:cNvSpPr/>
      </xdr:nvSpPr>
      <xdr:spPr>
        <a:xfrm>
          <a:off x="1247775" y="561975"/>
          <a:ext cx="38100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57150</xdr:colOff>
      <xdr:row>1</xdr:row>
      <xdr:rowOff>323850</xdr:rowOff>
    </xdr:from>
    <xdr:to>
      <xdr:col>2</xdr:col>
      <xdr:colOff>438150</xdr:colOff>
      <xdr:row>1</xdr:row>
      <xdr:rowOff>561975</xdr:rowOff>
    </xdr:to>
    <xdr:sp macro="" textlink="">
      <xdr:nvSpPr>
        <xdr:cNvPr id="4" name="Rectangle 3">
          <a:hlinkClick xmlns:r="http://schemas.openxmlformats.org/officeDocument/2006/relationships" r:id="rId3"/>
        </xdr:cNvPr>
        <xdr:cNvSpPr/>
      </xdr:nvSpPr>
      <xdr:spPr>
        <a:xfrm>
          <a:off x="1590675" y="514350"/>
          <a:ext cx="381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466725</xdr:colOff>
      <xdr:row>1</xdr:row>
      <xdr:rowOff>361951</xdr:rowOff>
    </xdr:from>
    <xdr:to>
      <xdr:col>2</xdr:col>
      <xdr:colOff>819150</xdr:colOff>
      <xdr:row>1</xdr:row>
      <xdr:rowOff>552451</xdr:rowOff>
    </xdr:to>
    <xdr:sp macro="" textlink="">
      <xdr:nvSpPr>
        <xdr:cNvPr id="5" name="Rectangle 4">
          <a:hlinkClick xmlns:r="http://schemas.openxmlformats.org/officeDocument/2006/relationships" r:id="rId4"/>
        </xdr:cNvPr>
        <xdr:cNvSpPr/>
      </xdr:nvSpPr>
      <xdr:spPr>
        <a:xfrm>
          <a:off x="2000250" y="552451"/>
          <a:ext cx="3524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857250</xdr:colOff>
      <xdr:row>1</xdr:row>
      <xdr:rowOff>342900</xdr:rowOff>
    </xdr:from>
    <xdr:to>
      <xdr:col>2</xdr:col>
      <xdr:colOff>1466850</xdr:colOff>
      <xdr:row>1</xdr:row>
      <xdr:rowOff>542925</xdr:rowOff>
    </xdr:to>
    <xdr:sp macro="" textlink="">
      <xdr:nvSpPr>
        <xdr:cNvPr id="6" name="Rectangle 5">
          <a:hlinkClick xmlns:r="http://schemas.openxmlformats.org/officeDocument/2006/relationships" r:id="rId5"/>
        </xdr:cNvPr>
        <xdr:cNvSpPr/>
      </xdr:nvSpPr>
      <xdr:spPr>
        <a:xfrm>
          <a:off x="2390775" y="533400"/>
          <a:ext cx="60960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1504950</xdr:colOff>
      <xdr:row>1</xdr:row>
      <xdr:rowOff>333375</xdr:rowOff>
    </xdr:from>
    <xdr:to>
      <xdr:col>3</xdr:col>
      <xdr:colOff>485775</xdr:colOff>
      <xdr:row>1</xdr:row>
      <xdr:rowOff>542925</xdr:rowOff>
    </xdr:to>
    <xdr:sp macro="" textlink="">
      <xdr:nvSpPr>
        <xdr:cNvPr id="7" name="Rectangle 6">
          <a:hlinkClick xmlns:r="http://schemas.openxmlformats.org/officeDocument/2006/relationships" r:id="rId6"/>
        </xdr:cNvPr>
        <xdr:cNvSpPr/>
      </xdr:nvSpPr>
      <xdr:spPr>
        <a:xfrm>
          <a:off x="3038475" y="523875"/>
          <a:ext cx="53340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523875</xdr:colOff>
      <xdr:row>1</xdr:row>
      <xdr:rowOff>352424</xdr:rowOff>
    </xdr:from>
    <xdr:to>
      <xdr:col>4</xdr:col>
      <xdr:colOff>219075</xdr:colOff>
      <xdr:row>1</xdr:row>
      <xdr:rowOff>571500</xdr:rowOff>
    </xdr:to>
    <xdr:sp macro="" textlink="">
      <xdr:nvSpPr>
        <xdr:cNvPr id="8" name="Rectangle 7">
          <a:hlinkClick xmlns:r="http://schemas.openxmlformats.org/officeDocument/2006/relationships" r:id="rId7"/>
        </xdr:cNvPr>
        <xdr:cNvSpPr/>
      </xdr:nvSpPr>
      <xdr:spPr>
        <a:xfrm>
          <a:off x="3609975" y="542924"/>
          <a:ext cx="304800" cy="219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257175</xdr:colOff>
      <xdr:row>1</xdr:row>
      <xdr:rowOff>371475</xdr:rowOff>
    </xdr:from>
    <xdr:to>
      <xdr:col>4</xdr:col>
      <xdr:colOff>485775</xdr:colOff>
      <xdr:row>1</xdr:row>
      <xdr:rowOff>581025</xdr:rowOff>
    </xdr:to>
    <xdr:sp macro="" textlink="">
      <xdr:nvSpPr>
        <xdr:cNvPr id="9" name="Rectangle 8">
          <a:hlinkClick xmlns:r="http://schemas.openxmlformats.org/officeDocument/2006/relationships" r:id="rId8"/>
        </xdr:cNvPr>
        <xdr:cNvSpPr/>
      </xdr:nvSpPr>
      <xdr:spPr>
        <a:xfrm>
          <a:off x="3952875" y="561975"/>
          <a:ext cx="22860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561974</xdr:colOff>
      <xdr:row>1</xdr:row>
      <xdr:rowOff>361951</xdr:rowOff>
    </xdr:from>
    <xdr:to>
      <xdr:col>5</xdr:col>
      <xdr:colOff>247649</xdr:colOff>
      <xdr:row>1</xdr:row>
      <xdr:rowOff>561975</xdr:rowOff>
    </xdr:to>
    <xdr:sp macro="" textlink="">
      <xdr:nvSpPr>
        <xdr:cNvPr id="10" name="Rectangle 9">
          <a:hlinkClick xmlns:r="http://schemas.openxmlformats.org/officeDocument/2006/relationships" r:id="rId9"/>
        </xdr:cNvPr>
        <xdr:cNvSpPr/>
      </xdr:nvSpPr>
      <xdr:spPr>
        <a:xfrm>
          <a:off x="4257674" y="552451"/>
          <a:ext cx="295275" cy="2000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257175</xdr:colOff>
      <xdr:row>1</xdr:row>
      <xdr:rowOff>333375</xdr:rowOff>
    </xdr:from>
    <xdr:to>
      <xdr:col>6</xdr:col>
      <xdr:colOff>285750</xdr:colOff>
      <xdr:row>1</xdr:row>
      <xdr:rowOff>542925</xdr:rowOff>
    </xdr:to>
    <xdr:sp macro="" textlink="">
      <xdr:nvSpPr>
        <xdr:cNvPr id="11" name="Rectangle 10">
          <a:hlinkClick xmlns:r="http://schemas.openxmlformats.org/officeDocument/2006/relationships" r:id="rId10"/>
        </xdr:cNvPr>
        <xdr:cNvSpPr/>
      </xdr:nvSpPr>
      <xdr:spPr>
        <a:xfrm>
          <a:off x="4562475" y="523875"/>
          <a:ext cx="29527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323850</xdr:colOff>
      <xdr:row>1</xdr:row>
      <xdr:rowOff>342900</xdr:rowOff>
    </xdr:from>
    <xdr:to>
      <xdr:col>6</xdr:col>
      <xdr:colOff>704850</xdr:colOff>
      <xdr:row>1</xdr:row>
      <xdr:rowOff>561975</xdr:rowOff>
    </xdr:to>
    <xdr:sp macro="" textlink="">
      <xdr:nvSpPr>
        <xdr:cNvPr id="12" name="Rectangle 11">
          <a:hlinkClick xmlns:r="http://schemas.openxmlformats.org/officeDocument/2006/relationships" r:id="rId11"/>
        </xdr:cNvPr>
        <xdr:cNvSpPr/>
      </xdr:nvSpPr>
      <xdr:spPr>
        <a:xfrm>
          <a:off x="4895850" y="533400"/>
          <a:ext cx="381000"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752475</xdr:colOff>
      <xdr:row>1</xdr:row>
      <xdr:rowOff>323850</xdr:rowOff>
    </xdr:from>
    <xdr:to>
      <xdr:col>7</xdr:col>
      <xdr:colOff>85725</xdr:colOff>
      <xdr:row>1</xdr:row>
      <xdr:rowOff>542925</xdr:rowOff>
    </xdr:to>
    <xdr:sp macro="" textlink="">
      <xdr:nvSpPr>
        <xdr:cNvPr id="13" name="Rectangle 12">
          <a:hlinkClick xmlns:r="http://schemas.openxmlformats.org/officeDocument/2006/relationships" r:id="rId12"/>
        </xdr:cNvPr>
        <xdr:cNvSpPr/>
      </xdr:nvSpPr>
      <xdr:spPr>
        <a:xfrm>
          <a:off x="5324475" y="514350"/>
          <a:ext cx="314325"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523875</xdr:colOff>
      <xdr:row>1</xdr:row>
      <xdr:rowOff>352425</xdr:rowOff>
    </xdr:from>
    <xdr:to>
      <xdr:col>8</xdr:col>
      <xdr:colOff>85725</xdr:colOff>
      <xdr:row>1</xdr:row>
      <xdr:rowOff>533400</xdr:rowOff>
    </xdr:to>
    <xdr:sp macro="" textlink="">
      <xdr:nvSpPr>
        <xdr:cNvPr id="14" name="Rectangle 13">
          <a:hlinkClick xmlns:r="http://schemas.openxmlformats.org/officeDocument/2006/relationships" r:id="rId13"/>
        </xdr:cNvPr>
        <xdr:cNvSpPr/>
      </xdr:nvSpPr>
      <xdr:spPr>
        <a:xfrm>
          <a:off x="6076950" y="542925"/>
          <a:ext cx="361950"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190500</xdr:colOff>
      <xdr:row>1</xdr:row>
      <xdr:rowOff>352425</xdr:rowOff>
    </xdr:from>
    <xdr:to>
      <xdr:col>9</xdr:col>
      <xdr:colOff>238125</xdr:colOff>
      <xdr:row>1</xdr:row>
      <xdr:rowOff>542925</xdr:rowOff>
    </xdr:to>
    <xdr:sp macro="" textlink="">
      <xdr:nvSpPr>
        <xdr:cNvPr id="15" name="Rectangle 14">
          <a:hlinkClick xmlns:r="http://schemas.openxmlformats.org/officeDocument/2006/relationships" r:id="rId14"/>
        </xdr:cNvPr>
        <xdr:cNvSpPr/>
      </xdr:nvSpPr>
      <xdr:spPr>
        <a:xfrm>
          <a:off x="6543675" y="542925"/>
          <a:ext cx="6572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323850</xdr:colOff>
      <xdr:row>1</xdr:row>
      <xdr:rowOff>342900</xdr:rowOff>
    </xdr:from>
    <xdr:to>
      <xdr:col>10</xdr:col>
      <xdr:colOff>161925</xdr:colOff>
      <xdr:row>1</xdr:row>
      <xdr:rowOff>552450</xdr:rowOff>
    </xdr:to>
    <xdr:sp macro="" textlink="">
      <xdr:nvSpPr>
        <xdr:cNvPr id="16" name="Rectangle 15">
          <a:hlinkClick xmlns:r="http://schemas.openxmlformats.org/officeDocument/2006/relationships" r:id="rId15"/>
        </xdr:cNvPr>
        <xdr:cNvSpPr/>
      </xdr:nvSpPr>
      <xdr:spPr>
        <a:xfrm>
          <a:off x="7286625" y="533400"/>
          <a:ext cx="44767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190500</xdr:colOff>
      <xdr:row>1</xdr:row>
      <xdr:rowOff>352425</xdr:rowOff>
    </xdr:from>
    <xdr:to>
      <xdr:col>10</xdr:col>
      <xdr:colOff>542925</xdr:colOff>
      <xdr:row>1</xdr:row>
      <xdr:rowOff>542925</xdr:rowOff>
    </xdr:to>
    <xdr:sp macro="" textlink="">
      <xdr:nvSpPr>
        <xdr:cNvPr id="18" name="Rectangle 17">
          <a:hlinkClick xmlns:r="http://schemas.openxmlformats.org/officeDocument/2006/relationships" r:id="rId16"/>
        </xdr:cNvPr>
        <xdr:cNvSpPr/>
      </xdr:nvSpPr>
      <xdr:spPr>
        <a:xfrm>
          <a:off x="7762875" y="542925"/>
          <a:ext cx="3524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47626</xdr:colOff>
      <xdr:row>1</xdr:row>
      <xdr:rowOff>333374</xdr:rowOff>
    </xdr:from>
    <xdr:to>
      <xdr:col>1</xdr:col>
      <xdr:colOff>619126</xdr:colOff>
      <xdr:row>1</xdr:row>
      <xdr:rowOff>571499</xdr:rowOff>
    </xdr:to>
    <xdr:sp macro="" textlink="">
      <xdr:nvSpPr>
        <xdr:cNvPr id="19" name="Rectangle 18">
          <a:hlinkClick xmlns:r="http://schemas.openxmlformats.org/officeDocument/2006/relationships" r:id="rId17"/>
        </xdr:cNvPr>
        <xdr:cNvSpPr/>
      </xdr:nvSpPr>
      <xdr:spPr>
        <a:xfrm>
          <a:off x="657226" y="523874"/>
          <a:ext cx="5715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180975</xdr:colOff>
      <xdr:row>1</xdr:row>
      <xdr:rowOff>323850</xdr:rowOff>
    </xdr:from>
    <xdr:to>
      <xdr:col>7</xdr:col>
      <xdr:colOff>419100</xdr:colOff>
      <xdr:row>1</xdr:row>
      <xdr:rowOff>523875</xdr:rowOff>
    </xdr:to>
    <xdr:sp macro="" textlink="">
      <xdr:nvSpPr>
        <xdr:cNvPr id="20" name="Rectangle 19">
          <a:hlinkClick xmlns:r="http://schemas.openxmlformats.org/officeDocument/2006/relationships" r:id="rId18"/>
        </xdr:cNvPr>
        <xdr:cNvSpPr/>
      </xdr:nvSpPr>
      <xdr:spPr>
        <a:xfrm>
          <a:off x="5734050" y="514350"/>
          <a:ext cx="23812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8</xdr:col>
      <xdr:colOff>28575</xdr:colOff>
      <xdr:row>3</xdr:row>
      <xdr:rowOff>0</xdr:rowOff>
    </xdr:from>
    <xdr:to>
      <xdr:col>11</xdr:col>
      <xdr:colOff>581025</xdr:colOff>
      <xdr:row>10</xdr:row>
      <xdr:rowOff>104775</xdr:rowOff>
    </xdr:to>
    <xdr:pic>
      <xdr:nvPicPr>
        <xdr:cNvPr id="21" name="Picture 20"/>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6191250" y="971550"/>
          <a:ext cx="2381250" cy="2266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19050</xdr:colOff>
      <xdr:row>0</xdr:row>
      <xdr:rowOff>180975</xdr:rowOff>
    </xdr:from>
    <xdr:to>
      <xdr:col>13</xdr:col>
      <xdr:colOff>361950</xdr:colOff>
      <xdr:row>1</xdr:row>
      <xdr:rowOff>571500</xdr:rowOff>
    </xdr:to>
    <xdr:pic>
      <xdr:nvPicPr>
        <xdr:cNvPr id="24" name="Picture 2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 y="180975"/>
          <a:ext cx="8639175"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723900</xdr:colOff>
      <xdr:row>1</xdr:row>
      <xdr:rowOff>371475</xdr:rowOff>
    </xdr:from>
    <xdr:to>
      <xdr:col>2</xdr:col>
      <xdr:colOff>66675</xdr:colOff>
      <xdr:row>1</xdr:row>
      <xdr:rowOff>561975</xdr:rowOff>
    </xdr:to>
    <xdr:sp macro="" textlink="">
      <xdr:nvSpPr>
        <xdr:cNvPr id="3" name="Rectangle 2">
          <a:hlinkClick xmlns:r="http://schemas.openxmlformats.org/officeDocument/2006/relationships" r:id="rId2"/>
        </xdr:cNvPr>
        <xdr:cNvSpPr/>
      </xdr:nvSpPr>
      <xdr:spPr>
        <a:xfrm>
          <a:off x="1333500" y="561975"/>
          <a:ext cx="19050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209550</xdr:colOff>
      <xdr:row>1</xdr:row>
      <xdr:rowOff>323850</xdr:rowOff>
    </xdr:from>
    <xdr:to>
      <xdr:col>2</xdr:col>
      <xdr:colOff>438150</xdr:colOff>
      <xdr:row>1</xdr:row>
      <xdr:rowOff>561975</xdr:rowOff>
    </xdr:to>
    <xdr:sp macro="" textlink="">
      <xdr:nvSpPr>
        <xdr:cNvPr id="4" name="Rectangle 3">
          <a:hlinkClick xmlns:r="http://schemas.openxmlformats.org/officeDocument/2006/relationships" r:id="rId3"/>
        </xdr:cNvPr>
        <xdr:cNvSpPr/>
      </xdr:nvSpPr>
      <xdr:spPr>
        <a:xfrm>
          <a:off x="1666875" y="514350"/>
          <a:ext cx="2286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600076</xdr:colOff>
      <xdr:row>1</xdr:row>
      <xdr:rowOff>361951</xdr:rowOff>
    </xdr:from>
    <xdr:to>
      <xdr:col>3</xdr:col>
      <xdr:colOff>19051</xdr:colOff>
      <xdr:row>1</xdr:row>
      <xdr:rowOff>542925</xdr:rowOff>
    </xdr:to>
    <xdr:sp macro="" textlink="">
      <xdr:nvSpPr>
        <xdr:cNvPr id="5" name="Rectangle 4">
          <a:hlinkClick xmlns:r="http://schemas.openxmlformats.org/officeDocument/2006/relationships" r:id="rId4"/>
        </xdr:cNvPr>
        <xdr:cNvSpPr/>
      </xdr:nvSpPr>
      <xdr:spPr>
        <a:xfrm>
          <a:off x="2057401" y="552451"/>
          <a:ext cx="266700" cy="1809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142874</xdr:colOff>
      <xdr:row>1</xdr:row>
      <xdr:rowOff>333375</xdr:rowOff>
    </xdr:from>
    <xdr:to>
      <xdr:col>4</xdr:col>
      <xdr:colOff>238125</xdr:colOff>
      <xdr:row>1</xdr:row>
      <xdr:rowOff>533400</xdr:rowOff>
    </xdr:to>
    <xdr:sp macro="" textlink="">
      <xdr:nvSpPr>
        <xdr:cNvPr id="6" name="Rectangle 5">
          <a:hlinkClick xmlns:r="http://schemas.openxmlformats.org/officeDocument/2006/relationships" r:id="rId5"/>
        </xdr:cNvPr>
        <xdr:cNvSpPr/>
      </xdr:nvSpPr>
      <xdr:spPr>
        <a:xfrm>
          <a:off x="2447924" y="523875"/>
          <a:ext cx="514351"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400050</xdr:colOff>
      <xdr:row>1</xdr:row>
      <xdr:rowOff>333375</xdr:rowOff>
    </xdr:from>
    <xdr:to>
      <xdr:col>5</xdr:col>
      <xdr:colOff>381000</xdr:colOff>
      <xdr:row>1</xdr:row>
      <xdr:rowOff>542925</xdr:rowOff>
    </xdr:to>
    <xdr:sp macro="" textlink="">
      <xdr:nvSpPr>
        <xdr:cNvPr id="7" name="Rectangle 6">
          <a:hlinkClick xmlns:r="http://schemas.openxmlformats.org/officeDocument/2006/relationships" r:id="rId6"/>
        </xdr:cNvPr>
        <xdr:cNvSpPr/>
      </xdr:nvSpPr>
      <xdr:spPr>
        <a:xfrm>
          <a:off x="3124200" y="523875"/>
          <a:ext cx="41910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523875</xdr:colOff>
      <xdr:row>1</xdr:row>
      <xdr:rowOff>333374</xdr:rowOff>
    </xdr:from>
    <xdr:to>
      <xdr:col>6</xdr:col>
      <xdr:colOff>47625</xdr:colOff>
      <xdr:row>1</xdr:row>
      <xdr:rowOff>552450</xdr:rowOff>
    </xdr:to>
    <xdr:sp macro="" textlink="">
      <xdr:nvSpPr>
        <xdr:cNvPr id="8" name="Rectangle 7">
          <a:hlinkClick xmlns:r="http://schemas.openxmlformats.org/officeDocument/2006/relationships" r:id="rId7"/>
        </xdr:cNvPr>
        <xdr:cNvSpPr/>
      </xdr:nvSpPr>
      <xdr:spPr>
        <a:xfrm>
          <a:off x="3686175" y="523874"/>
          <a:ext cx="219075" cy="219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161925</xdr:colOff>
      <xdr:row>1</xdr:row>
      <xdr:rowOff>361950</xdr:rowOff>
    </xdr:from>
    <xdr:to>
      <xdr:col>6</xdr:col>
      <xdr:colOff>342900</xdr:colOff>
      <xdr:row>1</xdr:row>
      <xdr:rowOff>571500</xdr:rowOff>
    </xdr:to>
    <xdr:sp macro="" textlink="">
      <xdr:nvSpPr>
        <xdr:cNvPr id="9" name="Rectangle 8">
          <a:hlinkClick xmlns:r="http://schemas.openxmlformats.org/officeDocument/2006/relationships" r:id="rId8"/>
        </xdr:cNvPr>
        <xdr:cNvSpPr/>
      </xdr:nvSpPr>
      <xdr:spPr>
        <a:xfrm>
          <a:off x="4019550" y="552450"/>
          <a:ext cx="18097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438149</xdr:colOff>
      <xdr:row>1</xdr:row>
      <xdr:rowOff>352426</xdr:rowOff>
    </xdr:from>
    <xdr:to>
      <xdr:col>6</xdr:col>
      <xdr:colOff>685799</xdr:colOff>
      <xdr:row>1</xdr:row>
      <xdr:rowOff>552450</xdr:rowOff>
    </xdr:to>
    <xdr:sp macro="" textlink="">
      <xdr:nvSpPr>
        <xdr:cNvPr id="10" name="Rectangle 9">
          <a:hlinkClick xmlns:r="http://schemas.openxmlformats.org/officeDocument/2006/relationships" r:id="rId9"/>
        </xdr:cNvPr>
        <xdr:cNvSpPr/>
      </xdr:nvSpPr>
      <xdr:spPr>
        <a:xfrm>
          <a:off x="4295774" y="542926"/>
          <a:ext cx="247650" cy="2000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771525</xdr:colOff>
      <xdr:row>1</xdr:row>
      <xdr:rowOff>342900</xdr:rowOff>
    </xdr:from>
    <xdr:to>
      <xdr:col>7</xdr:col>
      <xdr:colOff>104775</xdr:colOff>
      <xdr:row>1</xdr:row>
      <xdr:rowOff>542925</xdr:rowOff>
    </xdr:to>
    <xdr:sp macro="" textlink="">
      <xdr:nvSpPr>
        <xdr:cNvPr id="11" name="Rectangle 10">
          <a:hlinkClick xmlns:r="http://schemas.openxmlformats.org/officeDocument/2006/relationships" r:id="rId10"/>
        </xdr:cNvPr>
        <xdr:cNvSpPr/>
      </xdr:nvSpPr>
      <xdr:spPr>
        <a:xfrm>
          <a:off x="4629150" y="533400"/>
          <a:ext cx="21907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219075</xdr:colOff>
      <xdr:row>1</xdr:row>
      <xdr:rowOff>333375</xdr:rowOff>
    </xdr:from>
    <xdr:to>
      <xdr:col>7</xdr:col>
      <xdr:colOff>495300</xdr:colOff>
      <xdr:row>1</xdr:row>
      <xdr:rowOff>533400</xdr:rowOff>
    </xdr:to>
    <xdr:sp macro="" textlink="">
      <xdr:nvSpPr>
        <xdr:cNvPr id="12" name="Rectangle 11">
          <a:hlinkClick xmlns:r="http://schemas.openxmlformats.org/officeDocument/2006/relationships" r:id="rId11"/>
        </xdr:cNvPr>
        <xdr:cNvSpPr/>
      </xdr:nvSpPr>
      <xdr:spPr>
        <a:xfrm>
          <a:off x="4962525" y="523875"/>
          <a:ext cx="27622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38100</xdr:colOff>
      <xdr:row>1</xdr:row>
      <xdr:rowOff>333375</xdr:rowOff>
    </xdr:from>
    <xdr:to>
      <xdr:col>8</xdr:col>
      <xdr:colOff>257175</xdr:colOff>
      <xdr:row>1</xdr:row>
      <xdr:rowOff>552450</xdr:rowOff>
    </xdr:to>
    <xdr:sp macro="" textlink="">
      <xdr:nvSpPr>
        <xdr:cNvPr id="13" name="Rectangle 12">
          <a:hlinkClick xmlns:r="http://schemas.openxmlformats.org/officeDocument/2006/relationships" r:id="rId12"/>
        </xdr:cNvPr>
        <xdr:cNvSpPr/>
      </xdr:nvSpPr>
      <xdr:spPr>
        <a:xfrm>
          <a:off x="5391150" y="523875"/>
          <a:ext cx="219075"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152400</xdr:colOff>
      <xdr:row>1</xdr:row>
      <xdr:rowOff>352425</xdr:rowOff>
    </xdr:from>
    <xdr:to>
      <xdr:col>9</xdr:col>
      <xdr:colOff>495300</xdr:colOff>
      <xdr:row>1</xdr:row>
      <xdr:rowOff>533400</xdr:rowOff>
    </xdr:to>
    <xdr:sp macro="" textlink="">
      <xdr:nvSpPr>
        <xdr:cNvPr id="14" name="Rectangle 13">
          <a:hlinkClick xmlns:r="http://schemas.openxmlformats.org/officeDocument/2006/relationships" r:id="rId13"/>
        </xdr:cNvPr>
        <xdr:cNvSpPr/>
      </xdr:nvSpPr>
      <xdr:spPr>
        <a:xfrm>
          <a:off x="6115050" y="542925"/>
          <a:ext cx="342900"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19050</xdr:colOff>
      <xdr:row>1</xdr:row>
      <xdr:rowOff>342900</xdr:rowOff>
    </xdr:from>
    <xdr:to>
      <xdr:col>10</xdr:col>
      <xdr:colOff>676275</xdr:colOff>
      <xdr:row>1</xdr:row>
      <xdr:rowOff>533400</xdr:rowOff>
    </xdr:to>
    <xdr:sp macro="" textlink="">
      <xdr:nvSpPr>
        <xdr:cNvPr id="15" name="Rectangle 14">
          <a:hlinkClick xmlns:r="http://schemas.openxmlformats.org/officeDocument/2006/relationships" r:id="rId14"/>
        </xdr:cNvPr>
        <xdr:cNvSpPr/>
      </xdr:nvSpPr>
      <xdr:spPr>
        <a:xfrm>
          <a:off x="6591300" y="533400"/>
          <a:ext cx="6572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723900</xdr:colOff>
      <xdr:row>1</xdr:row>
      <xdr:rowOff>333375</xdr:rowOff>
    </xdr:from>
    <xdr:to>
      <xdr:col>11</xdr:col>
      <xdr:colOff>0</xdr:colOff>
      <xdr:row>1</xdr:row>
      <xdr:rowOff>542925</xdr:rowOff>
    </xdr:to>
    <xdr:sp macro="" textlink="">
      <xdr:nvSpPr>
        <xdr:cNvPr id="16" name="Rectangle 15">
          <a:hlinkClick xmlns:r="http://schemas.openxmlformats.org/officeDocument/2006/relationships" r:id="rId15"/>
        </xdr:cNvPr>
        <xdr:cNvSpPr/>
      </xdr:nvSpPr>
      <xdr:spPr>
        <a:xfrm>
          <a:off x="7296150" y="523875"/>
          <a:ext cx="39052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171451</xdr:colOff>
      <xdr:row>1</xdr:row>
      <xdr:rowOff>352425</xdr:rowOff>
    </xdr:from>
    <xdr:to>
      <xdr:col>11</xdr:col>
      <xdr:colOff>361951</xdr:colOff>
      <xdr:row>1</xdr:row>
      <xdr:rowOff>504825</xdr:rowOff>
    </xdr:to>
    <xdr:sp macro="" textlink="">
      <xdr:nvSpPr>
        <xdr:cNvPr id="18" name="Rectangle 17">
          <a:hlinkClick xmlns:r="http://schemas.openxmlformats.org/officeDocument/2006/relationships" r:id="rId16"/>
        </xdr:cNvPr>
        <xdr:cNvSpPr/>
      </xdr:nvSpPr>
      <xdr:spPr>
        <a:xfrm>
          <a:off x="7858126" y="542925"/>
          <a:ext cx="190500"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152401</xdr:colOff>
      <xdr:row>1</xdr:row>
      <xdr:rowOff>333374</xdr:rowOff>
    </xdr:from>
    <xdr:to>
      <xdr:col>1</xdr:col>
      <xdr:colOff>590550</xdr:colOff>
      <xdr:row>1</xdr:row>
      <xdr:rowOff>561975</xdr:rowOff>
    </xdr:to>
    <xdr:sp macro="" textlink="">
      <xdr:nvSpPr>
        <xdr:cNvPr id="19" name="Rectangle 18">
          <a:hlinkClick xmlns:r="http://schemas.openxmlformats.org/officeDocument/2006/relationships" r:id="rId17"/>
        </xdr:cNvPr>
        <xdr:cNvSpPr/>
      </xdr:nvSpPr>
      <xdr:spPr>
        <a:xfrm>
          <a:off x="762001" y="523874"/>
          <a:ext cx="438149" cy="22860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390525</xdr:colOff>
      <xdr:row>1</xdr:row>
      <xdr:rowOff>342900</xdr:rowOff>
    </xdr:from>
    <xdr:to>
      <xdr:col>9</xdr:col>
      <xdr:colOff>19050</xdr:colOff>
      <xdr:row>1</xdr:row>
      <xdr:rowOff>542925</xdr:rowOff>
    </xdr:to>
    <xdr:sp macro="" textlink="">
      <xdr:nvSpPr>
        <xdr:cNvPr id="20" name="Rectangle 19">
          <a:hlinkClick xmlns:r="http://schemas.openxmlformats.org/officeDocument/2006/relationships" r:id="rId18"/>
        </xdr:cNvPr>
        <xdr:cNvSpPr/>
      </xdr:nvSpPr>
      <xdr:spPr>
        <a:xfrm>
          <a:off x="5743575" y="533400"/>
          <a:ext cx="23812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8</xdr:col>
      <xdr:colOff>28575</xdr:colOff>
      <xdr:row>3</xdr:row>
      <xdr:rowOff>0</xdr:rowOff>
    </xdr:from>
    <xdr:to>
      <xdr:col>11</xdr:col>
      <xdr:colOff>76200</xdr:colOff>
      <xdr:row>10</xdr:row>
      <xdr:rowOff>104775</xdr:rowOff>
    </xdr:to>
    <xdr:pic>
      <xdr:nvPicPr>
        <xdr:cNvPr id="21" name="Picture 20"/>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6191250" y="971550"/>
          <a:ext cx="2381250" cy="2266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19050</xdr:colOff>
      <xdr:row>0</xdr:row>
      <xdr:rowOff>180975</xdr:rowOff>
    </xdr:from>
    <xdr:to>
      <xdr:col>12</xdr:col>
      <xdr:colOff>590550</xdr:colOff>
      <xdr:row>1</xdr:row>
      <xdr:rowOff>571500</xdr:rowOff>
    </xdr:to>
    <xdr:pic>
      <xdr:nvPicPr>
        <xdr:cNvPr id="23" name="Picture 2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 y="180975"/>
          <a:ext cx="8639175"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723900</xdr:colOff>
      <xdr:row>1</xdr:row>
      <xdr:rowOff>371475</xdr:rowOff>
    </xdr:from>
    <xdr:to>
      <xdr:col>2</xdr:col>
      <xdr:colOff>123825</xdr:colOff>
      <xdr:row>1</xdr:row>
      <xdr:rowOff>552450</xdr:rowOff>
    </xdr:to>
    <xdr:sp macro="" textlink="">
      <xdr:nvSpPr>
        <xdr:cNvPr id="3" name="Rectangle 2">
          <a:hlinkClick xmlns:r="http://schemas.openxmlformats.org/officeDocument/2006/relationships" r:id="rId2"/>
        </xdr:cNvPr>
        <xdr:cNvSpPr/>
      </xdr:nvSpPr>
      <xdr:spPr>
        <a:xfrm>
          <a:off x="1333500" y="561975"/>
          <a:ext cx="20002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228600</xdr:colOff>
      <xdr:row>1</xdr:row>
      <xdr:rowOff>323851</xdr:rowOff>
    </xdr:from>
    <xdr:to>
      <xdr:col>2</xdr:col>
      <xdr:colOff>457200</xdr:colOff>
      <xdr:row>1</xdr:row>
      <xdr:rowOff>552451</xdr:rowOff>
    </xdr:to>
    <xdr:sp macro="" textlink="">
      <xdr:nvSpPr>
        <xdr:cNvPr id="4" name="Rectangle 3">
          <a:hlinkClick xmlns:r="http://schemas.openxmlformats.org/officeDocument/2006/relationships" r:id="rId3"/>
        </xdr:cNvPr>
        <xdr:cNvSpPr/>
      </xdr:nvSpPr>
      <xdr:spPr>
        <a:xfrm>
          <a:off x="1638300" y="514351"/>
          <a:ext cx="228600"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657225</xdr:colOff>
      <xdr:row>1</xdr:row>
      <xdr:rowOff>342901</xdr:rowOff>
    </xdr:from>
    <xdr:to>
      <xdr:col>3</xdr:col>
      <xdr:colOff>123825</xdr:colOff>
      <xdr:row>1</xdr:row>
      <xdr:rowOff>533400</xdr:rowOff>
    </xdr:to>
    <xdr:sp macro="" textlink="">
      <xdr:nvSpPr>
        <xdr:cNvPr id="5" name="Rectangle 4">
          <a:hlinkClick xmlns:r="http://schemas.openxmlformats.org/officeDocument/2006/relationships" r:id="rId4"/>
        </xdr:cNvPr>
        <xdr:cNvSpPr/>
      </xdr:nvSpPr>
      <xdr:spPr>
        <a:xfrm>
          <a:off x="2066925" y="533401"/>
          <a:ext cx="238125" cy="1904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276224</xdr:colOff>
      <xdr:row>1</xdr:row>
      <xdr:rowOff>342900</xdr:rowOff>
    </xdr:from>
    <xdr:to>
      <xdr:col>4</xdr:col>
      <xdr:colOff>390525</xdr:colOff>
      <xdr:row>1</xdr:row>
      <xdr:rowOff>561975</xdr:rowOff>
    </xdr:to>
    <xdr:sp macro="" textlink="">
      <xdr:nvSpPr>
        <xdr:cNvPr id="6" name="Rectangle 5">
          <a:hlinkClick xmlns:r="http://schemas.openxmlformats.org/officeDocument/2006/relationships" r:id="rId5"/>
        </xdr:cNvPr>
        <xdr:cNvSpPr/>
      </xdr:nvSpPr>
      <xdr:spPr>
        <a:xfrm>
          <a:off x="2457449" y="533400"/>
          <a:ext cx="514351"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114300</xdr:colOff>
      <xdr:row>1</xdr:row>
      <xdr:rowOff>342900</xdr:rowOff>
    </xdr:from>
    <xdr:to>
      <xdr:col>5</xdr:col>
      <xdr:colOff>514350</xdr:colOff>
      <xdr:row>1</xdr:row>
      <xdr:rowOff>552450</xdr:rowOff>
    </xdr:to>
    <xdr:sp macro="" textlink="">
      <xdr:nvSpPr>
        <xdr:cNvPr id="7" name="Rectangle 6">
          <a:hlinkClick xmlns:r="http://schemas.openxmlformats.org/officeDocument/2006/relationships" r:id="rId6"/>
        </xdr:cNvPr>
        <xdr:cNvSpPr/>
      </xdr:nvSpPr>
      <xdr:spPr>
        <a:xfrm>
          <a:off x="3133725" y="533400"/>
          <a:ext cx="40005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657225</xdr:colOff>
      <xdr:row>1</xdr:row>
      <xdr:rowOff>333374</xdr:rowOff>
    </xdr:from>
    <xdr:to>
      <xdr:col>5</xdr:col>
      <xdr:colOff>876300</xdr:colOff>
      <xdr:row>1</xdr:row>
      <xdr:rowOff>552450</xdr:rowOff>
    </xdr:to>
    <xdr:sp macro="" textlink="">
      <xdr:nvSpPr>
        <xdr:cNvPr id="8" name="Rectangle 7">
          <a:hlinkClick xmlns:r="http://schemas.openxmlformats.org/officeDocument/2006/relationships" r:id="rId7"/>
        </xdr:cNvPr>
        <xdr:cNvSpPr/>
      </xdr:nvSpPr>
      <xdr:spPr>
        <a:xfrm>
          <a:off x="3676650" y="523874"/>
          <a:ext cx="219075" cy="219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990600</xdr:colOff>
      <xdr:row>1</xdr:row>
      <xdr:rowOff>342900</xdr:rowOff>
    </xdr:from>
    <xdr:to>
      <xdr:col>6</xdr:col>
      <xdr:colOff>38100</xdr:colOff>
      <xdr:row>1</xdr:row>
      <xdr:rowOff>552450</xdr:rowOff>
    </xdr:to>
    <xdr:sp macro="" textlink="">
      <xdr:nvSpPr>
        <xdr:cNvPr id="9" name="Rectangle 8">
          <a:hlinkClick xmlns:r="http://schemas.openxmlformats.org/officeDocument/2006/relationships" r:id="rId8"/>
        </xdr:cNvPr>
        <xdr:cNvSpPr/>
      </xdr:nvSpPr>
      <xdr:spPr>
        <a:xfrm>
          <a:off x="4010025" y="533400"/>
          <a:ext cx="18097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152399</xdr:colOff>
      <xdr:row>1</xdr:row>
      <xdr:rowOff>352426</xdr:rowOff>
    </xdr:from>
    <xdr:to>
      <xdr:col>6</xdr:col>
      <xdr:colOff>342900</xdr:colOff>
      <xdr:row>1</xdr:row>
      <xdr:rowOff>552450</xdr:rowOff>
    </xdr:to>
    <xdr:sp macro="" textlink="">
      <xdr:nvSpPr>
        <xdr:cNvPr id="10" name="Rectangle 9">
          <a:hlinkClick xmlns:r="http://schemas.openxmlformats.org/officeDocument/2006/relationships" r:id="rId9"/>
        </xdr:cNvPr>
        <xdr:cNvSpPr/>
      </xdr:nvSpPr>
      <xdr:spPr>
        <a:xfrm>
          <a:off x="4305299" y="542926"/>
          <a:ext cx="190501" cy="2000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466725</xdr:colOff>
      <xdr:row>1</xdr:row>
      <xdr:rowOff>352425</xdr:rowOff>
    </xdr:from>
    <xdr:to>
      <xdr:col>7</xdr:col>
      <xdr:colOff>142875</xdr:colOff>
      <xdr:row>1</xdr:row>
      <xdr:rowOff>542925</xdr:rowOff>
    </xdr:to>
    <xdr:sp macro="" textlink="">
      <xdr:nvSpPr>
        <xdr:cNvPr id="11" name="Rectangle 10">
          <a:hlinkClick xmlns:r="http://schemas.openxmlformats.org/officeDocument/2006/relationships" r:id="rId10"/>
        </xdr:cNvPr>
        <xdr:cNvSpPr/>
      </xdr:nvSpPr>
      <xdr:spPr>
        <a:xfrm>
          <a:off x="4619625" y="542925"/>
          <a:ext cx="19050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304800</xdr:colOff>
      <xdr:row>1</xdr:row>
      <xdr:rowOff>333375</xdr:rowOff>
    </xdr:from>
    <xdr:to>
      <xdr:col>7</xdr:col>
      <xdr:colOff>552450</xdr:colOff>
      <xdr:row>1</xdr:row>
      <xdr:rowOff>571500</xdr:rowOff>
    </xdr:to>
    <xdr:sp macro="" textlink="">
      <xdr:nvSpPr>
        <xdr:cNvPr id="12" name="Rectangle 11">
          <a:hlinkClick xmlns:r="http://schemas.openxmlformats.org/officeDocument/2006/relationships" r:id="rId11"/>
        </xdr:cNvPr>
        <xdr:cNvSpPr/>
      </xdr:nvSpPr>
      <xdr:spPr>
        <a:xfrm>
          <a:off x="4972050" y="523875"/>
          <a:ext cx="24765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123825</xdr:colOff>
      <xdr:row>1</xdr:row>
      <xdr:rowOff>352425</xdr:rowOff>
    </xdr:from>
    <xdr:to>
      <xdr:col>8</xdr:col>
      <xdr:colOff>323850</xdr:colOff>
      <xdr:row>1</xdr:row>
      <xdr:rowOff>552450</xdr:rowOff>
    </xdr:to>
    <xdr:sp macro="" textlink="">
      <xdr:nvSpPr>
        <xdr:cNvPr id="13" name="Rectangle 12">
          <a:hlinkClick xmlns:r="http://schemas.openxmlformats.org/officeDocument/2006/relationships" r:id="rId12"/>
        </xdr:cNvPr>
        <xdr:cNvSpPr/>
      </xdr:nvSpPr>
      <xdr:spPr>
        <a:xfrm>
          <a:off x="5400675" y="542925"/>
          <a:ext cx="20002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238125</xdr:colOff>
      <xdr:row>1</xdr:row>
      <xdr:rowOff>352425</xdr:rowOff>
    </xdr:from>
    <xdr:to>
      <xdr:col>9</xdr:col>
      <xdr:colOff>542925</xdr:colOff>
      <xdr:row>1</xdr:row>
      <xdr:rowOff>542925</xdr:rowOff>
    </xdr:to>
    <xdr:sp macro="" textlink="">
      <xdr:nvSpPr>
        <xdr:cNvPr id="14" name="Rectangle 13">
          <a:hlinkClick xmlns:r="http://schemas.openxmlformats.org/officeDocument/2006/relationships" r:id="rId13"/>
        </xdr:cNvPr>
        <xdr:cNvSpPr/>
      </xdr:nvSpPr>
      <xdr:spPr>
        <a:xfrm>
          <a:off x="6124575" y="542925"/>
          <a:ext cx="30480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657225</xdr:colOff>
      <xdr:row>1</xdr:row>
      <xdr:rowOff>342900</xdr:rowOff>
    </xdr:from>
    <xdr:to>
      <xdr:col>10</xdr:col>
      <xdr:colOff>342900</xdr:colOff>
      <xdr:row>1</xdr:row>
      <xdr:rowOff>533400</xdr:rowOff>
    </xdr:to>
    <xdr:sp macro="" textlink="">
      <xdr:nvSpPr>
        <xdr:cNvPr id="15" name="Rectangle 14">
          <a:hlinkClick xmlns:r="http://schemas.openxmlformats.org/officeDocument/2006/relationships" r:id="rId14"/>
        </xdr:cNvPr>
        <xdr:cNvSpPr/>
      </xdr:nvSpPr>
      <xdr:spPr>
        <a:xfrm>
          <a:off x="6543675" y="533400"/>
          <a:ext cx="6572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466725</xdr:colOff>
      <xdr:row>1</xdr:row>
      <xdr:rowOff>333375</xdr:rowOff>
    </xdr:from>
    <xdr:to>
      <xdr:col>10</xdr:col>
      <xdr:colOff>800100</xdr:colOff>
      <xdr:row>1</xdr:row>
      <xdr:rowOff>523875</xdr:rowOff>
    </xdr:to>
    <xdr:sp macro="" textlink="">
      <xdr:nvSpPr>
        <xdr:cNvPr id="16" name="Rectangle 15">
          <a:hlinkClick xmlns:r="http://schemas.openxmlformats.org/officeDocument/2006/relationships" r:id="rId15"/>
        </xdr:cNvPr>
        <xdr:cNvSpPr/>
      </xdr:nvSpPr>
      <xdr:spPr>
        <a:xfrm>
          <a:off x="7324725" y="523875"/>
          <a:ext cx="33337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981076</xdr:colOff>
      <xdr:row>1</xdr:row>
      <xdr:rowOff>352425</xdr:rowOff>
    </xdr:from>
    <xdr:to>
      <xdr:col>11</xdr:col>
      <xdr:colOff>19051</xdr:colOff>
      <xdr:row>1</xdr:row>
      <xdr:rowOff>514350</xdr:rowOff>
    </xdr:to>
    <xdr:sp macro="" textlink="">
      <xdr:nvSpPr>
        <xdr:cNvPr id="18" name="Rectangle 17">
          <a:hlinkClick xmlns:r="http://schemas.openxmlformats.org/officeDocument/2006/relationships" r:id="rId16"/>
        </xdr:cNvPr>
        <xdr:cNvSpPr/>
      </xdr:nvSpPr>
      <xdr:spPr>
        <a:xfrm>
          <a:off x="7839076" y="542925"/>
          <a:ext cx="247650"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133351</xdr:colOff>
      <xdr:row>1</xdr:row>
      <xdr:rowOff>333374</xdr:rowOff>
    </xdr:from>
    <xdr:to>
      <xdr:col>1</xdr:col>
      <xdr:colOff>590550</xdr:colOff>
      <xdr:row>1</xdr:row>
      <xdr:rowOff>542925</xdr:rowOff>
    </xdr:to>
    <xdr:sp macro="" textlink="">
      <xdr:nvSpPr>
        <xdr:cNvPr id="19" name="Rectangle 18">
          <a:hlinkClick xmlns:r="http://schemas.openxmlformats.org/officeDocument/2006/relationships" r:id="rId17"/>
        </xdr:cNvPr>
        <xdr:cNvSpPr/>
      </xdr:nvSpPr>
      <xdr:spPr>
        <a:xfrm>
          <a:off x="742951" y="523874"/>
          <a:ext cx="457199" cy="2095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466725</xdr:colOff>
      <xdr:row>1</xdr:row>
      <xdr:rowOff>333375</xdr:rowOff>
    </xdr:from>
    <xdr:to>
      <xdr:col>9</xdr:col>
      <xdr:colOff>95250</xdr:colOff>
      <xdr:row>1</xdr:row>
      <xdr:rowOff>533400</xdr:rowOff>
    </xdr:to>
    <xdr:sp macro="" textlink="">
      <xdr:nvSpPr>
        <xdr:cNvPr id="20" name="Rectangle 19">
          <a:hlinkClick xmlns:r="http://schemas.openxmlformats.org/officeDocument/2006/relationships" r:id="rId18"/>
        </xdr:cNvPr>
        <xdr:cNvSpPr/>
      </xdr:nvSpPr>
      <xdr:spPr>
        <a:xfrm>
          <a:off x="5743575" y="523875"/>
          <a:ext cx="23812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9</xdr:col>
      <xdr:colOff>295275</xdr:colOff>
      <xdr:row>3</xdr:row>
      <xdr:rowOff>0</xdr:rowOff>
    </xdr:from>
    <xdr:to>
      <xdr:col>11</xdr:col>
      <xdr:colOff>495300</xdr:colOff>
      <xdr:row>10</xdr:row>
      <xdr:rowOff>104775</xdr:rowOff>
    </xdr:to>
    <xdr:pic>
      <xdr:nvPicPr>
        <xdr:cNvPr id="21" name="Picture 20"/>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6210300" y="971550"/>
          <a:ext cx="2381250" cy="2266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15</xdr:col>
      <xdr:colOff>152400</xdr:colOff>
      <xdr:row>2</xdr:row>
      <xdr:rowOff>28575</xdr:rowOff>
    </xdr:to>
    <xdr:pic>
      <xdr:nvPicPr>
        <xdr:cNvPr id="30" name="Picture 2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90500"/>
          <a:ext cx="8686800"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390525</xdr:colOff>
      <xdr:row>2</xdr:row>
      <xdr:rowOff>76200</xdr:rowOff>
    </xdr:from>
    <xdr:to>
      <xdr:col>15</xdr:col>
      <xdr:colOff>542925</xdr:colOff>
      <xdr:row>23</xdr:row>
      <xdr:rowOff>9525</xdr:rowOff>
    </xdr:to>
    <xdr:pic>
      <xdr:nvPicPr>
        <xdr:cNvPr id="29" name="Picture 2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0525" y="857250"/>
          <a:ext cx="9296400" cy="393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57150</xdr:colOff>
      <xdr:row>1</xdr:row>
      <xdr:rowOff>371474</xdr:rowOff>
    </xdr:from>
    <xdr:to>
      <xdr:col>2</xdr:col>
      <xdr:colOff>371475</xdr:colOff>
      <xdr:row>1</xdr:row>
      <xdr:rowOff>571499</xdr:rowOff>
    </xdr:to>
    <xdr:sp macro="" textlink="">
      <xdr:nvSpPr>
        <xdr:cNvPr id="4" name="Rectangle 3">
          <a:hlinkClick xmlns:r="http://schemas.openxmlformats.org/officeDocument/2006/relationships" r:id="rId3"/>
        </xdr:cNvPr>
        <xdr:cNvSpPr/>
      </xdr:nvSpPr>
      <xdr:spPr>
        <a:xfrm>
          <a:off x="1276350" y="561974"/>
          <a:ext cx="31432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428625</xdr:colOff>
      <xdr:row>1</xdr:row>
      <xdr:rowOff>323850</xdr:rowOff>
    </xdr:from>
    <xdr:to>
      <xdr:col>3</xdr:col>
      <xdr:colOff>95250</xdr:colOff>
      <xdr:row>1</xdr:row>
      <xdr:rowOff>561975</xdr:rowOff>
    </xdr:to>
    <xdr:sp macro="" textlink="">
      <xdr:nvSpPr>
        <xdr:cNvPr id="5" name="Rectangle 4">
          <a:hlinkClick xmlns:r="http://schemas.openxmlformats.org/officeDocument/2006/relationships" r:id="rId4"/>
        </xdr:cNvPr>
        <xdr:cNvSpPr/>
      </xdr:nvSpPr>
      <xdr:spPr>
        <a:xfrm>
          <a:off x="1647825" y="514350"/>
          <a:ext cx="276225"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180975</xdr:colOff>
      <xdr:row>1</xdr:row>
      <xdr:rowOff>361951</xdr:rowOff>
    </xdr:from>
    <xdr:to>
      <xdr:col>3</xdr:col>
      <xdr:colOff>533400</xdr:colOff>
      <xdr:row>1</xdr:row>
      <xdr:rowOff>552451</xdr:rowOff>
    </xdr:to>
    <xdr:sp macro="" textlink="">
      <xdr:nvSpPr>
        <xdr:cNvPr id="6" name="Rectangle 5">
          <a:hlinkClick xmlns:r="http://schemas.openxmlformats.org/officeDocument/2006/relationships" r:id="rId5"/>
        </xdr:cNvPr>
        <xdr:cNvSpPr/>
      </xdr:nvSpPr>
      <xdr:spPr>
        <a:xfrm>
          <a:off x="2009775" y="552451"/>
          <a:ext cx="3524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561975</xdr:colOff>
      <xdr:row>1</xdr:row>
      <xdr:rowOff>342900</xdr:rowOff>
    </xdr:from>
    <xdr:to>
      <xdr:col>4</xdr:col>
      <xdr:colOff>542925</xdr:colOff>
      <xdr:row>1</xdr:row>
      <xdr:rowOff>542925</xdr:rowOff>
    </xdr:to>
    <xdr:sp macro="" textlink="">
      <xdr:nvSpPr>
        <xdr:cNvPr id="7" name="Rectangle 6">
          <a:hlinkClick xmlns:r="http://schemas.openxmlformats.org/officeDocument/2006/relationships" r:id="rId6"/>
        </xdr:cNvPr>
        <xdr:cNvSpPr/>
      </xdr:nvSpPr>
      <xdr:spPr>
        <a:xfrm>
          <a:off x="2390775" y="533400"/>
          <a:ext cx="59055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19050</xdr:colOff>
      <xdr:row>1</xdr:row>
      <xdr:rowOff>333375</xdr:rowOff>
    </xdr:from>
    <xdr:to>
      <xdr:col>5</xdr:col>
      <xdr:colOff>552450</xdr:colOff>
      <xdr:row>1</xdr:row>
      <xdr:rowOff>542925</xdr:rowOff>
    </xdr:to>
    <xdr:sp macro="" textlink="">
      <xdr:nvSpPr>
        <xdr:cNvPr id="8" name="Rectangle 7">
          <a:hlinkClick xmlns:r="http://schemas.openxmlformats.org/officeDocument/2006/relationships" r:id="rId7"/>
        </xdr:cNvPr>
        <xdr:cNvSpPr/>
      </xdr:nvSpPr>
      <xdr:spPr>
        <a:xfrm>
          <a:off x="3067050" y="523875"/>
          <a:ext cx="53340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552450</xdr:colOff>
      <xdr:row>1</xdr:row>
      <xdr:rowOff>352424</xdr:rowOff>
    </xdr:from>
    <xdr:to>
      <xdr:col>6</xdr:col>
      <xdr:colOff>276225</xdr:colOff>
      <xdr:row>1</xdr:row>
      <xdr:rowOff>552449</xdr:rowOff>
    </xdr:to>
    <xdr:sp macro="" textlink="">
      <xdr:nvSpPr>
        <xdr:cNvPr id="9" name="Rectangle 8">
          <a:hlinkClick xmlns:r="http://schemas.openxmlformats.org/officeDocument/2006/relationships" r:id="rId8"/>
        </xdr:cNvPr>
        <xdr:cNvSpPr/>
      </xdr:nvSpPr>
      <xdr:spPr>
        <a:xfrm>
          <a:off x="3600450" y="542924"/>
          <a:ext cx="33337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304800</xdr:colOff>
      <xdr:row>1</xdr:row>
      <xdr:rowOff>371475</xdr:rowOff>
    </xdr:from>
    <xdr:to>
      <xdr:col>6</xdr:col>
      <xdr:colOff>590550</xdr:colOff>
      <xdr:row>1</xdr:row>
      <xdr:rowOff>552450</xdr:rowOff>
    </xdr:to>
    <xdr:sp macro="" textlink="">
      <xdr:nvSpPr>
        <xdr:cNvPr id="10" name="Rectangle 9">
          <a:hlinkClick xmlns:r="http://schemas.openxmlformats.org/officeDocument/2006/relationships" r:id="rId9"/>
        </xdr:cNvPr>
        <xdr:cNvSpPr/>
      </xdr:nvSpPr>
      <xdr:spPr>
        <a:xfrm>
          <a:off x="3962400" y="561975"/>
          <a:ext cx="285750"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590549</xdr:colOff>
      <xdr:row>1</xdr:row>
      <xdr:rowOff>361951</xdr:rowOff>
    </xdr:from>
    <xdr:to>
      <xdr:col>7</xdr:col>
      <xdr:colOff>276224</xdr:colOff>
      <xdr:row>1</xdr:row>
      <xdr:rowOff>561975</xdr:rowOff>
    </xdr:to>
    <xdr:sp macro="" textlink="">
      <xdr:nvSpPr>
        <xdr:cNvPr id="11" name="Rectangle 10">
          <a:hlinkClick xmlns:r="http://schemas.openxmlformats.org/officeDocument/2006/relationships" r:id="rId10"/>
        </xdr:cNvPr>
        <xdr:cNvSpPr/>
      </xdr:nvSpPr>
      <xdr:spPr>
        <a:xfrm>
          <a:off x="4248149" y="552451"/>
          <a:ext cx="295275" cy="2000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314325</xdr:colOff>
      <xdr:row>1</xdr:row>
      <xdr:rowOff>333375</xdr:rowOff>
    </xdr:from>
    <xdr:to>
      <xdr:col>8</xdr:col>
      <xdr:colOff>0</xdr:colOff>
      <xdr:row>1</xdr:row>
      <xdr:rowOff>542925</xdr:rowOff>
    </xdr:to>
    <xdr:sp macro="" textlink="">
      <xdr:nvSpPr>
        <xdr:cNvPr id="12" name="Rectangle 11">
          <a:hlinkClick xmlns:r="http://schemas.openxmlformats.org/officeDocument/2006/relationships" r:id="rId11"/>
        </xdr:cNvPr>
        <xdr:cNvSpPr/>
      </xdr:nvSpPr>
      <xdr:spPr>
        <a:xfrm>
          <a:off x="4581525" y="523875"/>
          <a:ext cx="29527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38100</xdr:colOff>
      <xdr:row>1</xdr:row>
      <xdr:rowOff>342900</xdr:rowOff>
    </xdr:from>
    <xdr:to>
      <xdr:col>8</xdr:col>
      <xdr:colOff>419100</xdr:colOff>
      <xdr:row>1</xdr:row>
      <xdr:rowOff>561975</xdr:rowOff>
    </xdr:to>
    <xdr:sp macro="" textlink="">
      <xdr:nvSpPr>
        <xdr:cNvPr id="13" name="Rectangle 12">
          <a:hlinkClick xmlns:r="http://schemas.openxmlformats.org/officeDocument/2006/relationships" r:id="rId12"/>
        </xdr:cNvPr>
        <xdr:cNvSpPr/>
      </xdr:nvSpPr>
      <xdr:spPr>
        <a:xfrm>
          <a:off x="4914900" y="533400"/>
          <a:ext cx="381000"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457200</xdr:colOff>
      <xdr:row>1</xdr:row>
      <xdr:rowOff>323850</xdr:rowOff>
    </xdr:from>
    <xdr:to>
      <xdr:col>9</xdr:col>
      <xdr:colOff>161925</xdr:colOff>
      <xdr:row>1</xdr:row>
      <xdr:rowOff>542925</xdr:rowOff>
    </xdr:to>
    <xdr:sp macro="" textlink="">
      <xdr:nvSpPr>
        <xdr:cNvPr id="14" name="Rectangle 13">
          <a:hlinkClick xmlns:r="http://schemas.openxmlformats.org/officeDocument/2006/relationships" r:id="rId13"/>
        </xdr:cNvPr>
        <xdr:cNvSpPr/>
      </xdr:nvSpPr>
      <xdr:spPr>
        <a:xfrm>
          <a:off x="5334000" y="514350"/>
          <a:ext cx="314325"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0</xdr:colOff>
      <xdr:row>1</xdr:row>
      <xdr:rowOff>352425</xdr:rowOff>
    </xdr:from>
    <xdr:to>
      <xdr:col>10</xdr:col>
      <xdr:colOff>419100</xdr:colOff>
      <xdr:row>1</xdr:row>
      <xdr:rowOff>542925</xdr:rowOff>
    </xdr:to>
    <xdr:sp macro="" textlink="">
      <xdr:nvSpPr>
        <xdr:cNvPr id="15" name="Rectangle 14">
          <a:hlinkClick xmlns:r="http://schemas.openxmlformats.org/officeDocument/2006/relationships" r:id="rId14"/>
        </xdr:cNvPr>
        <xdr:cNvSpPr/>
      </xdr:nvSpPr>
      <xdr:spPr>
        <a:xfrm>
          <a:off x="6096000" y="542925"/>
          <a:ext cx="41910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438150</xdr:colOff>
      <xdr:row>1</xdr:row>
      <xdr:rowOff>352425</xdr:rowOff>
    </xdr:from>
    <xdr:to>
      <xdr:col>11</xdr:col>
      <xdr:colOff>485775</xdr:colOff>
      <xdr:row>1</xdr:row>
      <xdr:rowOff>542925</xdr:rowOff>
    </xdr:to>
    <xdr:sp macro="" textlink="">
      <xdr:nvSpPr>
        <xdr:cNvPr id="16" name="Rectangle 15">
          <a:hlinkClick xmlns:r="http://schemas.openxmlformats.org/officeDocument/2006/relationships" r:id="rId15"/>
        </xdr:cNvPr>
        <xdr:cNvSpPr/>
      </xdr:nvSpPr>
      <xdr:spPr>
        <a:xfrm>
          <a:off x="6534150" y="542925"/>
          <a:ext cx="6572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552450</xdr:colOff>
      <xdr:row>1</xdr:row>
      <xdr:rowOff>342900</xdr:rowOff>
    </xdr:from>
    <xdr:to>
      <xdr:col>12</xdr:col>
      <xdr:colOff>390525</xdr:colOff>
      <xdr:row>1</xdr:row>
      <xdr:rowOff>552450</xdr:rowOff>
    </xdr:to>
    <xdr:sp macro="" textlink="">
      <xdr:nvSpPr>
        <xdr:cNvPr id="17" name="Rectangle 16">
          <a:hlinkClick xmlns:r="http://schemas.openxmlformats.org/officeDocument/2006/relationships" r:id="rId16"/>
        </xdr:cNvPr>
        <xdr:cNvSpPr/>
      </xdr:nvSpPr>
      <xdr:spPr>
        <a:xfrm>
          <a:off x="7258050" y="533400"/>
          <a:ext cx="44767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466725</xdr:colOff>
      <xdr:row>1</xdr:row>
      <xdr:rowOff>371475</xdr:rowOff>
    </xdr:from>
    <xdr:to>
      <xdr:col>13</xdr:col>
      <xdr:colOff>209550</xdr:colOff>
      <xdr:row>1</xdr:row>
      <xdr:rowOff>561975</xdr:rowOff>
    </xdr:to>
    <xdr:sp macro="" textlink="">
      <xdr:nvSpPr>
        <xdr:cNvPr id="19" name="Rectangle 18">
          <a:hlinkClick xmlns:r="http://schemas.openxmlformats.org/officeDocument/2006/relationships" r:id="rId17"/>
        </xdr:cNvPr>
        <xdr:cNvSpPr/>
      </xdr:nvSpPr>
      <xdr:spPr>
        <a:xfrm>
          <a:off x="7781925" y="561975"/>
          <a:ext cx="3524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47625</xdr:colOff>
      <xdr:row>1</xdr:row>
      <xdr:rowOff>333375</xdr:rowOff>
    </xdr:from>
    <xdr:to>
      <xdr:col>2</xdr:col>
      <xdr:colOff>28575</xdr:colOff>
      <xdr:row>1</xdr:row>
      <xdr:rowOff>561975</xdr:rowOff>
    </xdr:to>
    <xdr:sp macro="" textlink="">
      <xdr:nvSpPr>
        <xdr:cNvPr id="21" name="Rectangle 20">
          <a:hlinkClick xmlns:r="http://schemas.openxmlformats.org/officeDocument/2006/relationships" r:id="rId18"/>
        </xdr:cNvPr>
        <xdr:cNvSpPr/>
      </xdr:nvSpPr>
      <xdr:spPr>
        <a:xfrm>
          <a:off x="657225" y="523875"/>
          <a:ext cx="590550"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190500</xdr:colOff>
      <xdr:row>1</xdr:row>
      <xdr:rowOff>333375</xdr:rowOff>
    </xdr:from>
    <xdr:to>
      <xdr:col>9</xdr:col>
      <xdr:colOff>542925</xdr:colOff>
      <xdr:row>1</xdr:row>
      <xdr:rowOff>533399</xdr:rowOff>
    </xdr:to>
    <xdr:sp macro="" textlink="">
      <xdr:nvSpPr>
        <xdr:cNvPr id="24" name="Rectangle 23">
          <a:hlinkClick xmlns:r="http://schemas.openxmlformats.org/officeDocument/2006/relationships" r:id="rId19"/>
        </xdr:cNvPr>
        <xdr:cNvSpPr/>
      </xdr:nvSpPr>
      <xdr:spPr>
        <a:xfrm>
          <a:off x="5676900" y="523875"/>
          <a:ext cx="352425" cy="2000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152400</xdr:colOff>
      <xdr:row>6</xdr:row>
      <xdr:rowOff>152400</xdr:rowOff>
    </xdr:from>
    <xdr:to>
      <xdr:col>6</xdr:col>
      <xdr:colOff>198119</xdr:colOff>
      <xdr:row>7</xdr:row>
      <xdr:rowOff>7619</xdr:rowOff>
    </xdr:to>
    <xdr:sp macro="" textlink="">
      <xdr:nvSpPr>
        <xdr:cNvPr id="2" name="Isosceles Triangle 1">
          <a:hlinkClick xmlns:r="http://schemas.openxmlformats.org/officeDocument/2006/relationships" r:id="rId3" tooltip="ANALGESIC - ANTI-INFLAMMATORY - NONSTERO*: June 25 2013"/>
        </xdr:cNvPr>
        <xdr:cNvSpPr/>
      </xdr:nvSpPr>
      <xdr:spPr>
        <a:xfrm>
          <a:off x="3810000" y="1695450"/>
          <a:ext cx="45719" cy="45719"/>
        </a:xfrm>
        <a:prstGeom prst="triangl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514350</xdr:colOff>
      <xdr:row>6</xdr:row>
      <xdr:rowOff>152400</xdr:rowOff>
    </xdr:from>
    <xdr:to>
      <xdr:col>6</xdr:col>
      <xdr:colOff>560069</xdr:colOff>
      <xdr:row>7</xdr:row>
      <xdr:rowOff>7619</xdr:rowOff>
    </xdr:to>
    <xdr:sp macro="" textlink="">
      <xdr:nvSpPr>
        <xdr:cNvPr id="25" name="Isosceles Triangle 24">
          <a:hlinkClick xmlns:r="http://schemas.openxmlformats.org/officeDocument/2006/relationships" r:id="rId3" tooltip="ANALGESIC - ANTI-INFLAMMATORY - NONSTERO*: July 25 2013"/>
        </xdr:cNvPr>
        <xdr:cNvSpPr/>
      </xdr:nvSpPr>
      <xdr:spPr>
        <a:xfrm>
          <a:off x="4171950" y="1695450"/>
          <a:ext cx="45719" cy="45719"/>
        </a:xfrm>
        <a:prstGeom prst="triangl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0</xdr:colOff>
      <xdr:row>5</xdr:row>
      <xdr:rowOff>171450</xdr:rowOff>
    </xdr:from>
    <xdr:to>
      <xdr:col>6</xdr:col>
      <xdr:colOff>76200</xdr:colOff>
      <xdr:row>6</xdr:row>
      <xdr:rowOff>47625</xdr:rowOff>
    </xdr:to>
    <xdr:sp macro="" textlink="">
      <xdr:nvSpPr>
        <xdr:cNvPr id="3" name="Oval 2">
          <a:hlinkClick xmlns:r="http://schemas.openxmlformats.org/officeDocument/2006/relationships" r:id="rId3" tooltip="ANALGESICS - NONNARCOTIC: July 13 2013"/>
        </xdr:cNvPr>
        <xdr:cNvSpPr/>
      </xdr:nvSpPr>
      <xdr:spPr>
        <a:xfrm>
          <a:off x="3657600" y="1524000"/>
          <a:ext cx="76200" cy="66675"/>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304800</xdr:colOff>
      <xdr:row>5</xdr:row>
      <xdr:rowOff>180975</xdr:rowOff>
    </xdr:from>
    <xdr:to>
      <xdr:col>6</xdr:col>
      <xdr:colOff>381000</xdr:colOff>
      <xdr:row>6</xdr:row>
      <xdr:rowOff>57150</xdr:rowOff>
    </xdr:to>
    <xdr:sp macro="" textlink="">
      <xdr:nvSpPr>
        <xdr:cNvPr id="27" name="Oval 26">
          <a:hlinkClick xmlns:r="http://schemas.openxmlformats.org/officeDocument/2006/relationships" r:id="rId3" tooltip="ANALGESICS - NONNARCOTIC: August 12 2013"/>
        </xdr:cNvPr>
        <xdr:cNvSpPr/>
      </xdr:nvSpPr>
      <xdr:spPr>
        <a:xfrm>
          <a:off x="3962400" y="1533525"/>
          <a:ext cx="76200" cy="66675"/>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419100</xdr:colOff>
      <xdr:row>5</xdr:row>
      <xdr:rowOff>180975</xdr:rowOff>
    </xdr:from>
    <xdr:to>
      <xdr:col>6</xdr:col>
      <xdr:colOff>495300</xdr:colOff>
      <xdr:row>6</xdr:row>
      <xdr:rowOff>57150</xdr:rowOff>
    </xdr:to>
    <xdr:sp macro="" textlink="">
      <xdr:nvSpPr>
        <xdr:cNvPr id="28" name="Oval 27">
          <a:hlinkClick xmlns:r="http://schemas.openxmlformats.org/officeDocument/2006/relationships" r:id="rId3" tooltip="ANALGESICS - NONNARCOTIC: August 13 2013"/>
        </xdr:cNvPr>
        <xdr:cNvSpPr/>
      </xdr:nvSpPr>
      <xdr:spPr>
        <a:xfrm>
          <a:off x="4076700" y="1533525"/>
          <a:ext cx="76200" cy="66675"/>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9525</xdr:colOff>
      <xdr:row>1</xdr:row>
      <xdr:rowOff>19050</xdr:rowOff>
    </xdr:from>
    <xdr:to>
      <xdr:col>12</xdr:col>
      <xdr:colOff>409575</xdr:colOff>
      <xdr:row>2</xdr:row>
      <xdr:rowOff>9525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209550"/>
          <a:ext cx="861060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638175</xdr:colOff>
      <xdr:row>1</xdr:row>
      <xdr:rowOff>371475</xdr:rowOff>
    </xdr:from>
    <xdr:to>
      <xdr:col>2</xdr:col>
      <xdr:colOff>95250</xdr:colOff>
      <xdr:row>1</xdr:row>
      <xdr:rowOff>561975</xdr:rowOff>
    </xdr:to>
    <xdr:sp macro="" textlink="">
      <xdr:nvSpPr>
        <xdr:cNvPr id="3" name="Rectangle 2">
          <a:hlinkClick xmlns:r="http://schemas.openxmlformats.org/officeDocument/2006/relationships" r:id="rId2"/>
        </xdr:cNvPr>
        <xdr:cNvSpPr/>
      </xdr:nvSpPr>
      <xdr:spPr>
        <a:xfrm>
          <a:off x="1247775" y="561975"/>
          <a:ext cx="38100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57150</xdr:colOff>
      <xdr:row>1</xdr:row>
      <xdr:rowOff>323850</xdr:rowOff>
    </xdr:from>
    <xdr:to>
      <xdr:col>2</xdr:col>
      <xdr:colOff>438150</xdr:colOff>
      <xdr:row>1</xdr:row>
      <xdr:rowOff>561975</xdr:rowOff>
    </xdr:to>
    <xdr:sp macro="" textlink="">
      <xdr:nvSpPr>
        <xdr:cNvPr id="4" name="Rectangle 3">
          <a:hlinkClick xmlns:r="http://schemas.openxmlformats.org/officeDocument/2006/relationships" r:id="rId3"/>
        </xdr:cNvPr>
        <xdr:cNvSpPr/>
      </xdr:nvSpPr>
      <xdr:spPr>
        <a:xfrm>
          <a:off x="1590675" y="514350"/>
          <a:ext cx="381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466725</xdr:colOff>
      <xdr:row>1</xdr:row>
      <xdr:rowOff>361951</xdr:rowOff>
    </xdr:from>
    <xdr:to>
      <xdr:col>2</xdr:col>
      <xdr:colOff>819150</xdr:colOff>
      <xdr:row>1</xdr:row>
      <xdr:rowOff>552451</xdr:rowOff>
    </xdr:to>
    <xdr:sp macro="" textlink="">
      <xdr:nvSpPr>
        <xdr:cNvPr id="5" name="Rectangle 4">
          <a:hlinkClick xmlns:r="http://schemas.openxmlformats.org/officeDocument/2006/relationships" r:id="rId4"/>
        </xdr:cNvPr>
        <xdr:cNvSpPr/>
      </xdr:nvSpPr>
      <xdr:spPr>
        <a:xfrm>
          <a:off x="2000250" y="552451"/>
          <a:ext cx="3524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857250</xdr:colOff>
      <xdr:row>1</xdr:row>
      <xdr:rowOff>342900</xdr:rowOff>
    </xdr:from>
    <xdr:to>
      <xdr:col>2</xdr:col>
      <xdr:colOff>1466850</xdr:colOff>
      <xdr:row>1</xdr:row>
      <xdr:rowOff>542925</xdr:rowOff>
    </xdr:to>
    <xdr:sp macro="" textlink="">
      <xdr:nvSpPr>
        <xdr:cNvPr id="6" name="Rectangle 5">
          <a:hlinkClick xmlns:r="http://schemas.openxmlformats.org/officeDocument/2006/relationships" r:id="rId5"/>
        </xdr:cNvPr>
        <xdr:cNvSpPr/>
      </xdr:nvSpPr>
      <xdr:spPr>
        <a:xfrm>
          <a:off x="2390775" y="533400"/>
          <a:ext cx="60960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1504950</xdr:colOff>
      <xdr:row>1</xdr:row>
      <xdr:rowOff>333374</xdr:rowOff>
    </xdr:from>
    <xdr:to>
      <xdr:col>3</xdr:col>
      <xdr:colOff>276225</xdr:colOff>
      <xdr:row>1</xdr:row>
      <xdr:rowOff>571499</xdr:rowOff>
    </xdr:to>
    <xdr:sp macro="" textlink="">
      <xdr:nvSpPr>
        <xdr:cNvPr id="7" name="Rectangle 6">
          <a:hlinkClick xmlns:r="http://schemas.openxmlformats.org/officeDocument/2006/relationships" r:id="rId6"/>
        </xdr:cNvPr>
        <xdr:cNvSpPr/>
      </xdr:nvSpPr>
      <xdr:spPr>
        <a:xfrm>
          <a:off x="3038475" y="523874"/>
          <a:ext cx="542925"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304800</xdr:colOff>
      <xdr:row>1</xdr:row>
      <xdr:rowOff>352424</xdr:rowOff>
    </xdr:from>
    <xdr:to>
      <xdr:col>4</xdr:col>
      <xdr:colOff>0</xdr:colOff>
      <xdr:row>1</xdr:row>
      <xdr:rowOff>571500</xdr:rowOff>
    </xdr:to>
    <xdr:sp macro="" textlink="">
      <xdr:nvSpPr>
        <xdr:cNvPr id="8" name="Rectangle 7">
          <a:hlinkClick xmlns:r="http://schemas.openxmlformats.org/officeDocument/2006/relationships" r:id="rId7"/>
        </xdr:cNvPr>
        <xdr:cNvSpPr/>
      </xdr:nvSpPr>
      <xdr:spPr>
        <a:xfrm>
          <a:off x="3609975" y="542924"/>
          <a:ext cx="304800" cy="219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28575</xdr:colOff>
      <xdr:row>1</xdr:row>
      <xdr:rowOff>371475</xdr:rowOff>
    </xdr:from>
    <xdr:to>
      <xdr:col>4</xdr:col>
      <xdr:colOff>257175</xdr:colOff>
      <xdr:row>1</xdr:row>
      <xdr:rowOff>581025</xdr:rowOff>
    </xdr:to>
    <xdr:sp macro="" textlink="">
      <xdr:nvSpPr>
        <xdr:cNvPr id="9" name="Rectangle 8">
          <a:hlinkClick xmlns:r="http://schemas.openxmlformats.org/officeDocument/2006/relationships" r:id="rId8"/>
        </xdr:cNvPr>
        <xdr:cNvSpPr/>
      </xdr:nvSpPr>
      <xdr:spPr>
        <a:xfrm>
          <a:off x="3943350" y="561975"/>
          <a:ext cx="22860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323849</xdr:colOff>
      <xdr:row>1</xdr:row>
      <xdr:rowOff>361951</xdr:rowOff>
    </xdr:from>
    <xdr:to>
      <xdr:col>5</xdr:col>
      <xdr:colOff>9524</xdr:colOff>
      <xdr:row>1</xdr:row>
      <xdr:rowOff>561975</xdr:rowOff>
    </xdr:to>
    <xdr:sp macro="" textlink="">
      <xdr:nvSpPr>
        <xdr:cNvPr id="10" name="Rectangle 9">
          <a:hlinkClick xmlns:r="http://schemas.openxmlformats.org/officeDocument/2006/relationships" r:id="rId9"/>
        </xdr:cNvPr>
        <xdr:cNvSpPr/>
      </xdr:nvSpPr>
      <xdr:spPr>
        <a:xfrm>
          <a:off x="4238624" y="552451"/>
          <a:ext cx="295275" cy="2000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28575</xdr:colOff>
      <xdr:row>1</xdr:row>
      <xdr:rowOff>333375</xdr:rowOff>
    </xdr:from>
    <xdr:to>
      <xdr:col>6</xdr:col>
      <xdr:colOff>57150</xdr:colOff>
      <xdr:row>1</xdr:row>
      <xdr:rowOff>542925</xdr:rowOff>
    </xdr:to>
    <xdr:sp macro="" textlink="">
      <xdr:nvSpPr>
        <xdr:cNvPr id="11" name="Rectangle 10">
          <a:hlinkClick xmlns:r="http://schemas.openxmlformats.org/officeDocument/2006/relationships" r:id="rId10"/>
        </xdr:cNvPr>
        <xdr:cNvSpPr/>
      </xdr:nvSpPr>
      <xdr:spPr>
        <a:xfrm>
          <a:off x="4552950" y="523875"/>
          <a:ext cx="29527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104775</xdr:colOff>
      <xdr:row>1</xdr:row>
      <xdr:rowOff>342900</xdr:rowOff>
    </xdr:from>
    <xdr:to>
      <xdr:col>6</xdr:col>
      <xdr:colOff>485775</xdr:colOff>
      <xdr:row>1</xdr:row>
      <xdr:rowOff>561975</xdr:rowOff>
    </xdr:to>
    <xdr:sp macro="" textlink="">
      <xdr:nvSpPr>
        <xdr:cNvPr id="12" name="Rectangle 11">
          <a:hlinkClick xmlns:r="http://schemas.openxmlformats.org/officeDocument/2006/relationships" r:id="rId11"/>
        </xdr:cNvPr>
        <xdr:cNvSpPr/>
      </xdr:nvSpPr>
      <xdr:spPr>
        <a:xfrm>
          <a:off x="4895850" y="533400"/>
          <a:ext cx="381000"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523875</xdr:colOff>
      <xdr:row>1</xdr:row>
      <xdr:rowOff>323850</xdr:rowOff>
    </xdr:from>
    <xdr:to>
      <xdr:col>6</xdr:col>
      <xdr:colOff>838200</xdr:colOff>
      <xdr:row>1</xdr:row>
      <xdr:rowOff>542925</xdr:rowOff>
    </xdr:to>
    <xdr:sp macro="" textlink="">
      <xdr:nvSpPr>
        <xdr:cNvPr id="13" name="Rectangle 12">
          <a:hlinkClick xmlns:r="http://schemas.openxmlformats.org/officeDocument/2006/relationships" r:id="rId12"/>
        </xdr:cNvPr>
        <xdr:cNvSpPr/>
      </xdr:nvSpPr>
      <xdr:spPr>
        <a:xfrm>
          <a:off x="5314950" y="514350"/>
          <a:ext cx="314325"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295275</xdr:colOff>
      <xdr:row>1</xdr:row>
      <xdr:rowOff>352425</xdr:rowOff>
    </xdr:from>
    <xdr:to>
      <xdr:col>8</xdr:col>
      <xdr:colOff>104775</xdr:colOff>
      <xdr:row>1</xdr:row>
      <xdr:rowOff>542925</xdr:rowOff>
    </xdr:to>
    <xdr:sp macro="" textlink="">
      <xdr:nvSpPr>
        <xdr:cNvPr id="14" name="Rectangle 13">
          <a:hlinkClick xmlns:r="http://schemas.openxmlformats.org/officeDocument/2006/relationships" r:id="rId13"/>
        </xdr:cNvPr>
        <xdr:cNvSpPr/>
      </xdr:nvSpPr>
      <xdr:spPr>
        <a:xfrm>
          <a:off x="6067425" y="542925"/>
          <a:ext cx="41910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171450</xdr:colOff>
      <xdr:row>1</xdr:row>
      <xdr:rowOff>352425</xdr:rowOff>
    </xdr:from>
    <xdr:to>
      <xdr:col>9</xdr:col>
      <xdr:colOff>219075</xdr:colOff>
      <xdr:row>1</xdr:row>
      <xdr:rowOff>542925</xdr:rowOff>
    </xdr:to>
    <xdr:sp macro="" textlink="">
      <xdr:nvSpPr>
        <xdr:cNvPr id="15" name="Rectangle 14">
          <a:hlinkClick xmlns:r="http://schemas.openxmlformats.org/officeDocument/2006/relationships" r:id="rId14"/>
        </xdr:cNvPr>
        <xdr:cNvSpPr/>
      </xdr:nvSpPr>
      <xdr:spPr>
        <a:xfrm>
          <a:off x="6553200" y="542925"/>
          <a:ext cx="6572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266700</xdr:colOff>
      <xdr:row>1</xdr:row>
      <xdr:rowOff>342900</xdr:rowOff>
    </xdr:from>
    <xdr:to>
      <xdr:col>10</xdr:col>
      <xdr:colOff>104775</xdr:colOff>
      <xdr:row>1</xdr:row>
      <xdr:rowOff>552450</xdr:rowOff>
    </xdr:to>
    <xdr:sp macro="" textlink="">
      <xdr:nvSpPr>
        <xdr:cNvPr id="16" name="Rectangle 15">
          <a:hlinkClick xmlns:r="http://schemas.openxmlformats.org/officeDocument/2006/relationships" r:id="rId15"/>
        </xdr:cNvPr>
        <xdr:cNvSpPr/>
      </xdr:nvSpPr>
      <xdr:spPr>
        <a:xfrm>
          <a:off x="7258050" y="533400"/>
          <a:ext cx="44767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180975</xdr:colOff>
      <xdr:row>1</xdr:row>
      <xdr:rowOff>352425</xdr:rowOff>
    </xdr:from>
    <xdr:to>
      <xdr:col>10</xdr:col>
      <xdr:colOff>533400</xdr:colOff>
      <xdr:row>1</xdr:row>
      <xdr:rowOff>542925</xdr:rowOff>
    </xdr:to>
    <xdr:sp macro="" textlink="">
      <xdr:nvSpPr>
        <xdr:cNvPr id="17" name="Rectangle 16">
          <a:hlinkClick xmlns:r="http://schemas.openxmlformats.org/officeDocument/2006/relationships" r:id="rId16"/>
        </xdr:cNvPr>
        <xdr:cNvSpPr/>
      </xdr:nvSpPr>
      <xdr:spPr>
        <a:xfrm>
          <a:off x="7781925" y="542925"/>
          <a:ext cx="3524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47626</xdr:colOff>
      <xdr:row>1</xdr:row>
      <xdr:rowOff>333374</xdr:rowOff>
    </xdr:from>
    <xdr:to>
      <xdr:col>1</xdr:col>
      <xdr:colOff>619126</xdr:colOff>
      <xdr:row>1</xdr:row>
      <xdr:rowOff>571499</xdr:rowOff>
    </xdr:to>
    <xdr:sp macro="" textlink="">
      <xdr:nvSpPr>
        <xdr:cNvPr id="18" name="Rectangle 17">
          <a:hlinkClick xmlns:r="http://schemas.openxmlformats.org/officeDocument/2006/relationships" r:id="rId17"/>
        </xdr:cNvPr>
        <xdr:cNvSpPr/>
      </xdr:nvSpPr>
      <xdr:spPr>
        <a:xfrm>
          <a:off x="657226" y="523874"/>
          <a:ext cx="5715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581025</xdr:colOff>
      <xdr:row>11</xdr:row>
      <xdr:rowOff>123825</xdr:rowOff>
    </xdr:from>
    <xdr:to>
      <xdr:col>2</xdr:col>
      <xdr:colOff>9525</xdr:colOff>
      <xdr:row>13</xdr:row>
      <xdr:rowOff>57150</xdr:rowOff>
    </xdr:to>
    <xdr:pic>
      <xdr:nvPicPr>
        <xdr:cNvPr id="19" name="Picture 18"/>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581025" y="3638550"/>
          <a:ext cx="962025" cy="314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942975</xdr:colOff>
      <xdr:row>1</xdr:row>
      <xdr:rowOff>323850</xdr:rowOff>
    </xdr:from>
    <xdr:to>
      <xdr:col>7</xdr:col>
      <xdr:colOff>200025</xdr:colOff>
      <xdr:row>1</xdr:row>
      <xdr:rowOff>523875</xdr:rowOff>
    </xdr:to>
    <xdr:sp macro="" textlink="">
      <xdr:nvSpPr>
        <xdr:cNvPr id="20" name="Rectangle 19">
          <a:hlinkClick xmlns:r="http://schemas.openxmlformats.org/officeDocument/2006/relationships" r:id="rId19"/>
        </xdr:cNvPr>
        <xdr:cNvSpPr/>
      </xdr:nvSpPr>
      <xdr:spPr>
        <a:xfrm>
          <a:off x="5734050" y="514350"/>
          <a:ext cx="23812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542925</xdr:colOff>
      <xdr:row>3</xdr:row>
      <xdr:rowOff>85726</xdr:rowOff>
    </xdr:from>
    <xdr:to>
      <xdr:col>10</xdr:col>
      <xdr:colOff>58762</xdr:colOff>
      <xdr:row>6</xdr:row>
      <xdr:rowOff>75092</xdr:rowOff>
    </xdr:to>
    <xdr:sp macro="" textlink="">
      <xdr:nvSpPr>
        <xdr:cNvPr id="21" name="Isosceles Triangle 20">
          <a:hlinkClick xmlns:r="http://schemas.openxmlformats.org/officeDocument/2006/relationships" r:id="rId3" tooltip="Cardiovascular, medium, score: 0.73"/>
        </xdr:cNvPr>
        <xdr:cNvSpPr/>
      </xdr:nvSpPr>
      <xdr:spPr>
        <a:xfrm rot="12175489">
          <a:off x="6924675" y="1057276"/>
          <a:ext cx="735037" cy="875191"/>
        </a:xfrm>
        <a:prstGeom prst="triangl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123825</xdr:colOff>
      <xdr:row>4</xdr:row>
      <xdr:rowOff>133350</xdr:rowOff>
    </xdr:from>
    <xdr:to>
      <xdr:col>10</xdr:col>
      <xdr:colOff>348691</xdr:colOff>
      <xdr:row>7</xdr:row>
      <xdr:rowOff>55576</xdr:rowOff>
    </xdr:to>
    <xdr:sp macro="" textlink="">
      <xdr:nvSpPr>
        <xdr:cNvPr id="22" name="Isosceles Triangle 21">
          <a:hlinkClick xmlns:r="http://schemas.openxmlformats.org/officeDocument/2006/relationships" r:id="rId3" tooltip="Renal, very high, score: 0.69"/>
        </xdr:cNvPr>
        <xdr:cNvSpPr/>
      </xdr:nvSpPr>
      <xdr:spPr>
        <a:xfrm rot="14746866">
          <a:off x="7180770" y="1334580"/>
          <a:ext cx="703276" cy="834466"/>
        </a:xfrm>
        <a:prstGeom prst="triangl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114300</xdr:colOff>
      <xdr:row>5</xdr:row>
      <xdr:rowOff>190500</xdr:rowOff>
    </xdr:from>
    <xdr:to>
      <xdr:col>10</xdr:col>
      <xdr:colOff>352185</xdr:colOff>
      <xdr:row>8</xdr:row>
      <xdr:rowOff>149243</xdr:rowOff>
    </xdr:to>
    <xdr:sp macro="" textlink="">
      <xdr:nvSpPr>
        <xdr:cNvPr id="23" name="Isosceles Triangle 22">
          <a:hlinkClick xmlns:r="http://schemas.openxmlformats.org/officeDocument/2006/relationships" r:id="rId3" tooltip="Hematological, medium, score: 0.63"/>
        </xdr:cNvPr>
        <xdr:cNvSpPr/>
      </xdr:nvSpPr>
      <xdr:spPr>
        <a:xfrm rot="17255942">
          <a:off x="7178546" y="1679704"/>
          <a:ext cx="701693" cy="847485"/>
        </a:xfrm>
        <a:prstGeom prst="triangl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213521</xdr:colOff>
      <xdr:row>5</xdr:row>
      <xdr:rowOff>277452</xdr:rowOff>
    </xdr:from>
    <xdr:to>
      <xdr:col>10</xdr:col>
      <xdr:colOff>20947</xdr:colOff>
      <xdr:row>9</xdr:row>
      <xdr:rowOff>90001</xdr:rowOff>
    </xdr:to>
    <xdr:sp macro="" textlink="">
      <xdr:nvSpPr>
        <xdr:cNvPr id="24" name="Isosceles Triangle 23">
          <a:hlinkClick xmlns:r="http://schemas.openxmlformats.org/officeDocument/2006/relationships" r:id="rId3" tooltip="Skin, low, score: 0.45"/>
        </xdr:cNvPr>
        <xdr:cNvSpPr/>
      </xdr:nvSpPr>
      <xdr:spPr>
        <a:xfrm rot="19078135">
          <a:off x="7204871" y="1839552"/>
          <a:ext cx="417026" cy="936499"/>
        </a:xfrm>
        <a:prstGeom prst="triangl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38100</xdr:colOff>
      <xdr:row>6</xdr:row>
      <xdr:rowOff>104775</xdr:rowOff>
    </xdr:from>
    <xdr:to>
      <xdr:col>9</xdr:col>
      <xdr:colOff>455126</xdr:colOff>
      <xdr:row>9</xdr:row>
      <xdr:rowOff>212599</xdr:rowOff>
    </xdr:to>
    <xdr:sp macro="" textlink="">
      <xdr:nvSpPr>
        <xdr:cNvPr id="25" name="Isosceles Triangle 24">
          <a:hlinkClick xmlns:r="http://schemas.openxmlformats.org/officeDocument/2006/relationships" r:id="rId3" tooltip="Skeletal, medium, score: 0.42"/>
        </xdr:cNvPr>
        <xdr:cNvSpPr/>
      </xdr:nvSpPr>
      <xdr:spPr>
        <a:xfrm rot="20591579">
          <a:off x="7029450" y="1962150"/>
          <a:ext cx="417026" cy="936499"/>
        </a:xfrm>
        <a:prstGeom prst="triangl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8</xdr:col>
      <xdr:colOff>28575</xdr:colOff>
      <xdr:row>3</xdr:row>
      <xdr:rowOff>9525</xdr:rowOff>
    </xdr:from>
    <xdr:to>
      <xdr:col>11</xdr:col>
      <xdr:colOff>581025</xdr:colOff>
      <xdr:row>9</xdr:row>
      <xdr:rowOff>257175</xdr:rowOff>
    </xdr:to>
    <xdr:pic>
      <xdr:nvPicPr>
        <xdr:cNvPr id="26" name="Picture 25"/>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6410325" y="981075"/>
          <a:ext cx="2381250" cy="2266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599561</xdr:colOff>
      <xdr:row>3</xdr:row>
      <xdr:rowOff>164244</xdr:rowOff>
    </xdr:from>
    <xdr:to>
      <xdr:col>10</xdr:col>
      <xdr:colOff>530660</xdr:colOff>
      <xdr:row>9</xdr:row>
      <xdr:rowOff>74796</xdr:rowOff>
    </xdr:to>
    <xdr:sp macro="" textlink="">
      <xdr:nvSpPr>
        <xdr:cNvPr id="27" name="Isosceles Triangle 26">
          <a:hlinkClick xmlns:r="http://schemas.openxmlformats.org/officeDocument/2006/relationships" r:id="rId3" tooltip="Gastro, high, score: 0.78"/>
        </xdr:cNvPr>
        <xdr:cNvSpPr/>
      </xdr:nvSpPr>
      <xdr:spPr>
        <a:xfrm rot="14153717">
          <a:off x="7048735" y="1677970"/>
          <a:ext cx="1625052" cy="540699"/>
        </a:xfrm>
        <a:prstGeom prst="triangl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447675</xdr:colOff>
      <xdr:row>2</xdr:row>
      <xdr:rowOff>47625</xdr:rowOff>
    </xdr:from>
    <xdr:to>
      <xdr:col>11</xdr:col>
      <xdr:colOff>378774</xdr:colOff>
      <xdr:row>8</xdr:row>
      <xdr:rowOff>148677</xdr:rowOff>
    </xdr:to>
    <xdr:sp macro="" textlink="">
      <xdr:nvSpPr>
        <xdr:cNvPr id="28" name="Isosceles Triangle 27">
          <a:hlinkClick xmlns:r="http://schemas.openxmlformats.org/officeDocument/2006/relationships" r:id="rId3" tooltip="Gastro, high, score: 0.78"/>
        </xdr:cNvPr>
        <xdr:cNvSpPr/>
      </xdr:nvSpPr>
      <xdr:spPr>
        <a:xfrm rot="3405525">
          <a:off x="7506449" y="1370851"/>
          <a:ext cx="1625052" cy="540699"/>
        </a:xfrm>
        <a:prstGeom prst="triangl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358340</xdr:colOff>
      <xdr:row>7</xdr:row>
      <xdr:rowOff>7917</xdr:rowOff>
    </xdr:from>
    <xdr:to>
      <xdr:col>11</xdr:col>
      <xdr:colOff>187797</xdr:colOff>
      <xdr:row>9</xdr:row>
      <xdr:rowOff>179858</xdr:rowOff>
    </xdr:to>
    <xdr:sp macro="" textlink="">
      <xdr:nvSpPr>
        <xdr:cNvPr id="29" name="Isosceles Triangle 28">
          <a:hlinkClick xmlns:r="http://schemas.openxmlformats.org/officeDocument/2006/relationships" r:id="rId3" tooltip="Hematoligical, medium, score: 0.46"/>
        </xdr:cNvPr>
        <xdr:cNvSpPr/>
      </xdr:nvSpPr>
      <xdr:spPr>
        <a:xfrm rot="19617972">
          <a:off x="7349690" y="2055792"/>
          <a:ext cx="1048657" cy="810116"/>
        </a:xfrm>
        <a:prstGeom prst="triangl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222403</xdr:colOff>
      <xdr:row>7</xdr:row>
      <xdr:rowOff>44672</xdr:rowOff>
    </xdr:from>
    <xdr:to>
      <xdr:col>10</xdr:col>
      <xdr:colOff>161065</xdr:colOff>
      <xdr:row>9</xdr:row>
      <xdr:rowOff>323876</xdr:rowOff>
    </xdr:to>
    <xdr:sp macro="" textlink="">
      <xdr:nvSpPr>
        <xdr:cNvPr id="30" name="Isosceles Triangle 29">
          <a:hlinkClick xmlns:r="http://schemas.openxmlformats.org/officeDocument/2006/relationships" r:id="rId3" tooltip="Cardiovascular, medium, score: 0.23"/>
        </xdr:cNvPr>
        <xdr:cNvSpPr/>
      </xdr:nvSpPr>
      <xdr:spPr>
        <a:xfrm rot="977120">
          <a:off x="7213753" y="2092547"/>
          <a:ext cx="548262" cy="917379"/>
        </a:xfrm>
        <a:prstGeom prst="triangl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423862</xdr:colOff>
      <xdr:row>7</xdr:row>
      <xdr:rowOff>157163</xdr:rowOff>
    </xdr:from>
    <xdr:to>
      <xdr:col>10</xdr:col>
      <xdr:colOff>90487</xdr:colOff>
      <xdr:row>8</xdr:row>
      <xdr:rowOff>338138</xdr:rowOff>
    </xdr:to>
    <xdr:sp macro="" textlink="">
      <xdr:nvSpPr>
        <xdr:cNvPr id="31" name="Isosceles Triangle 30">
          <a:hlinkClick xmlns:r="http://schemas.openxmlformats.org/officeDocument/2006/relationships" r:id="rId3" tooltip="Renal, low, score: 0.19"/>
        </xdr:cNvPr>
        <xdr:cNvSpPr/>
      </xdr:nvSpPr>
      <xdr:spPr>
        <a:xfrm rot="2808610">
          <a:off x="7029450" y="1981200"/>
          <a:ext cx="438150" cy="885825"/>
        </a:xfrm>
        <a:prstGeom prst="triangl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9526</xdr:colOff>
      <xdr:row>2</xdr:row>
      <xdr:rowOff>28576</xdr:rowOff>
    </xdr:from>
    <xdr:to>
      <xdr:col>2</xdr:col>
      <xdr:colOff>190501</xdr:colOff>
      <xdr:row>2</xdr:row>
      <xdr:rowOff>180976</xdr:rowOff>
    </xdr:to>
    <xdr:sp macro="" textlink="">
      <xdr:nvSpPr>
        <xdr:cNvPr id="32" name="Rectangle 31">
          <a:hlinkClick xmlns:r="http://schemas.openxmlformats.org/officeDocument/2006/relationships" r:id="rId3"/>
        </xdr:cNvPr>
        <xdr:cNvSpPr/>
      </xdr:nvSpPr>
      <xdr:spPr>
        <a:xfrm>
          <a:off x="619126" y="809626"/>
          <a:ext cx="1104900"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1</xdr:row>
      <xdr:rowOff>19050</xdr:rowOff>
    </xdr:from>
    <xdr:to>
      <xdr:col>12</xdr:col>
      <xdr:colOff>409575</xdr:colOff>
      <xdr:row>2</xdr:row>
      <xdr:rowOff>9525</xdr:rowOff>
    </xdr:to>
    <xdr:pic>
      <xdr:nvPicPr>
        <xdr:cNvPr id="38" name="Picture 3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209550"/>
          <a:ext cx="861060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638175</xdr:colOff>
      <xdr:row>1</xdr:row>
      <xdr:rowOff>371475</xdr:rowOff>
    </xdr:from>
    <xdr:to>
      <xdr:col>2</xdr:col>
      <xdr:colOff>95250</xdr:colOff>
      <xdr:row>1</xdr:row>
      <xdr:rowOff>561975</xdr:rowOff>
    </xdr:to>
    <xdr:sp macro="" textlink="">
      <xdr:nvSpPr>
        <xdr:cNvPr id="2" name="Rectangle 1">
          <a:hlinkClick xmlns:r="http://schemas.openxmlformats.org/officeDocument/2006/relationships" r:id="rId2"/>
        </xdr:cNvPr>
        <xdr:cNvSpPr/>
      </xdr:nvSpPr>
      <xdr:spPr>
        <a:xfrm>
          <a:off x="1247775" y="561975"/>
          <a:ext cx="38100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57150</xdr:colOff>
      <xdr:row>1</xdr:row>
      <xdr:rowOff>323850</xdr:rowOff>
    </xdr:from>
    <xdr:to>
      <xdr:col>2</xdr:col>
      <xdr:colOff>438150</xdr:colOff>
      <xdr:row>1</xdr:row>
      <xdr:rowOff>561975</xdr:rowOff>
    </xdr:to>
    <xdr:sp macro="" textlink="">
      <xdr:nvSpPr>
        <xdr:cNvPr id="3" name="Rectangle 2">
          <a:hlinkClick xmlns:r="http://schemas.openxmlformats.org/officeDocument/2006/relationships" r:id="rId3"/>
        </xdr:cNvPr>
        <xdr:cNvSpPr/>
      </xdr:nvSpPr>
      <xdr:spPr>
        <a:xfrm>
          <a:off x="1590675" y="514350"/>
          <a:ext cx="381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466725</xdr:colOff>
      <xdr:row>1</xdr:row>
      <xdr:rowOff>361951</xdr:rowOff>
    </xdr:from>
    <xdr:to>
      <xdr:col>2</xdr:col>
      <xdr:colOff>819150</xdr:colOff>
      <xdr:row>1</xdr:row>
      <xdr:rowOff>552451</xdr:rowOff>
    </xdr:to>
    <xdr:sp macro="" textlink="">
      <xdr:nvSpPr>
        <xdr:cNvPr id="4" name="Rectangle 3">
          <a:hlinkClick xmlns:r="http://schemas.openxmlformats.org/officeDocument/2006/relationships" r:id="rId4"/>
        </xdr:cNvPr>
        <xdr:cNvSpPr/>
      </xdr:nvSpPr>
      <xdr:spPr>
        <a:xfrm>
          <a:off x="2000250" y="552451"/>
          <a:ext cx="3524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857250</xdr:colOff>
      <xdr:row>1</xdr:row>
      <xdr:rowOff>342900</xdr:rowOff>
    </xdr:from>
    <xdr:to>
      <xdr:col>2</xdr:col>
      <xdr:colOff>1466850</xdr:colOff>
      <xdr:row>1</xdr:row>
      <xdr:rowOff>542925</xdr:rowOff>
    </xdr:to>
    <xdr:sp macro="" textlink="">
      <xdr:nvSpPr>
        <xdr:cNvPr id="5" name="Rectangle 4">
          <a:hlinkClick xmlns:r="http://schemas.openxmlformats.org/officeDocument/2006/relationships" r:id="rId5"/>
        </xdr:cNvPr>
        <xdr:cNvSpPr/>
      </xdr:nvSpPr>
      <xdr:spPr>
        <a:xfrm>
          <a:off x="2390775" y="533400"/>
          <a:ext cx="60960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1504950</xdr:colOff>
      <xdr:row>1</xdr:row>
      <xdr:rowOff>333374</xdr:rowOff>
    </xdr:from>
    <xdr:to>
      <xdr:col>3</xdr:col>
      <xdr:colOff>276225</xdr:colOff>
      <xdr:row>1</xdr:row>
      <xdr:rowOff>571499</xdr:rowOff>
    </xdr:to>
    <xdr:sp macro="" textlink="">
      <xdr:nvSpPr>
        <xdr:cNvPr id="6" name="Rectangle 5">
          <a:hlinkClick xmlns:r="http://schemas.openxmlformats.org/officeDocument/2006/relationships" r:id="rId6"/>
        </xdr:cNvPr>
        <xdr:cNvSpPr/>
      </xdr:nvSpPr>
      <xdr:spPr>
        <a:xfrm>
          <a:off x="3038475" y="523874"/>
          <a:ext cx="542925"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304800</xdr:colOff>
      <xdr:row>1</xdr:row>
      <xdr:rowOff>352424</xdr:rowOff>
    </xdr:from>
    <xdr:to>
      <xdr:col>4</xdr:col>
      <xdr:colOff>0</xdr:colOff>
      <xdr:row>1</xdr:row>
      <xdr:rowOff>571500</xdr:rowOff>
    </xdr:to>
    <xdr:sp macro="" textlink="">
      <xdr:nvSpPr>
        <xdr:cNvPr id="7" name="Rectangle 6">
          <a:hlinkClick xmlns:r="http://schemas.openxmlformats.org/officeDocument/2006/relationships" r:id="rId7"/>
        </xdr:cNvPr>
        <xdr:cNvSpPr/>
      </xdr:nvSpPr>
      <xdr:spPr>
        <a:xfrm>
          <a:off x="3609975" y="542924"/>
          <a:ext cx="304800" cy="219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28575</xdr:colOff>
      <xdr:row>1</xdr:row>
      <xdr:rowOff>371475</xdr:rowOff>
    </xdr:from>
    <xdr:to>
      <xdr:col>4</xdr:col>
      <xdr:colOff>257175</xdr:colOff>
      <xdr:row>1</xdr:row>
      <xdr:rowOff>581025</xdr:rowOff>
    </xdr:to>
    <xdr:sp macro="" textlink="">
      <xdr:nvSpPr>
        <xdr:cNvPr id="8" name="Rectangle 7">
          <a:hlinkClick xmlns:r="http://schemas.openxmlformats.org/officeDocument/2006/relationships" r:id="rId8"/>
        </xdr:cNvPr>
        <xdr:cNvSpPr/>
      </xdr:nvSpPr>
      <xdr:spPr>
        <a:xfrm>
          <a:off x="3943350" y="561975"/>
          <a:ext cx="22860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323849</xdr:colOff>
      <xdr:row>1</xdr:row>
      <xdr:rowOff>361951</xdr:rowOff>
    </xdr:from>
    <xdr:to>
      <xdr:col>5</xdr:col>
      <xdr:colOff>9524</xdr:colOff>
      <xdr:row>1</xdr:row>
      <xdr:rowOff>561975</xdr:rowOff>
    </xdr:to>
    <xdr:sp macro="" textlink="">
      <xdr:nvSpPr>
        <xdr:cNvPr id="9" name="Rectangle 8">
          <a:hlinkClick xmlns:r="http://schemas.openxmlformats.org/officeDocument/2006/relationships" r:id="rId9"/>
        </xdr:cNvPr>
        <xdr:cNvSpPr/>
      </xdr:nvSpPr>
      <xdr:spPr>
        <a:xfrm>
          <a:off x="4238624" y="552451"/>
          <a:ext cx="295275" cy="2000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28575</xdr:colOff>
      <xdr:row>1</xdr:row>
      <xdr:rowOff>333375</xdr:rowOff>
    </xdr:from>
    <xdr:to>
      <xdr:col>6</xdr:col>
      <xdr:colOff>57150</xdr:colOff>
      <xdr:row>1</xdr:row>
      <xdr:rowOff>542925</xdr:rowOff>
    </xdr:to>
    <xdr:sp macro="" textlink="">
      <xdr:nvSpPr>
        <xdr:cNvPr id="10" name="Rectangle 9">
          <a:hlinkClick xmlns:r="http://schemas.openxmlformats.org/officeDocument/2006/relationships" r:id="rId10"/>
        </xdr:cNvPr>
        <xdr:cNvSpPr/>
      </xdr:nvSpPr>
      <xdr:spPr>
        <a:xfrm>
          <a:off x="4552950" y="523875"/>
          <a:ext cx="29527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104775</xdr:colOff>
      <xdr:row>1</xdr:row>
      <xdr:rowOff>342900</xdr:rowOff>
    </xdr:from>
    <xdr:to>
      <xdr:col>6</xdr:col>
      <xdr:colOff>485775</xdr:colOff>
      <xdr:row>1</xdr:row>
      <xdr:rowOff>561975</xdr:rowOff>
    </xdr:to>
    <xdr:sp macro="" textlink="">
      <xdr:nvSpPr>
        <xdr:cNvPr id="11" name="Rectangle 10">
          <a:hlinkClick xmlns:r="http://schemas.openxmlformats.org/officeDocument/2006/relationships" r:id="rId11"/>
        </xdr:cNvPr>
        <xdr:cNvSpPr/>
      </xdr:nvSpPr>
      <xdr:spPr>
        <a:xfrm>
          <a:off x="4895850" y="533400"/>
          <a:ext cx="381000"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523875</xdr:colOff>
      <xdr:row>1</xdr:row>
      <xdr:rowOff>323850</xdr:rowOff>
    </xdr:from>
    <xdr:to>
      <xdr:col>6</xdr:col>
      <xdr:colOff>838200</xdr:colOff>
      <xdr:row>1</xdr:row>
      <xdr:rowOff>542925</xdr:rowOff>
    </xdr:to>
    <xdr:sp macro="" textlink="">
      <xdr:nvSpPr>
        <xdr:cNvPr id="12" name="Rectangle 11">
          <a:hlinkClick xmlns:r="http://schemas.openxmlformats.org/officeDocument/2006/relationships" r:id="rId12"/>
        </xdr:cNvPr>
        <xdr:cNvSpPr/>
      </xdr:nvSpPr>
      <xdr:spPr>
        <a:xfrm>
          <a:off x="5314950" y="514350"/>
          <a:ext cx="314325"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295275</xdr:colOff>
      <xdr:row>1</xdr:row>
      <xdr:rowOff>352425</xdr:rowOff>
    </xdr:from>
    <xdr:to>
      <xdr:col>8</xdr:col>
      <xdr:colOff>104775</xdr:colOff>
      <xdr:row>1</xdr:row>
      <xdr:rowOff>542925</xdr:rowOff>
    </xdr:to>
    <xdr:sp macro="" textlink="">
      <xdr:nvSpPr>
        <xdr:cNvPr id="13" name="Rectangle 12">
          <a:hlinkClick xmlns:r="http://schemas.openxmlformats.org/officeDocument/2006/relationships" r:id="rId13"/>
        </xdr:cNvPr>
        <xdr:cNvSpPr/>
      </xdr:nvSpPr>
      <xdr:spPr>
        <a:xfrm>
          <a:off x="6067425" y="542925"/>
          <a:ext cx="41910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171450</xdr:colOff>
      <xdr:row>1</xdr:row>
      <xdr:rowOff>352425</xdr:rowOff>
    </xdr:from>
    <xdr:to>
      <xdr:col>9</xdr:col>
      <xdr:colOff>219075</xdr:colOff>
      <xdr:row>1</xdr:row>
      <xdr:rowOff>542925</xdr:rowOff>
    </xdr:to>
    <xdr:sp macro="" textlink="">
      <xdr:nvSpPr>
        <xdr:cNvPr id="14" name="Rectangle 13">
          <a:hlinkClick xmlns:r="http://schemas.openxmlformats.org/officeDocument/2006/relationships" r:id="rId14"/>
        </xdr:cNvPr>
        <xdr:cNvSpPr/>
      </xdr:nvSpPr>
      <xdr:spPr>
        <a:xfrm>
          <a:off x="6553200" y="542925"/>
          <a:ext cx="6572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266700</xdr:colOff>
      <xdr:row>1</xdr:row>
      <xdr:rowOff>342900</xdr:rowOff>
    </xdr:from>
    <xdr:to>
      <xdr:col>10</xdr:col>
      <xdr:colOff>104775</xdr:colOff>
      <xdr:row>1</xdr:row>
      <xdr:rowOff>552450</xdr:rowOff>
    </xdr:to>
    <xdr:sp macro="" textlink="">
      <xdr:nvSpPr>
        <xdr:cNvPr id="15" name="Rectangle 14">
          <a:hlinkClick xmlns:r="http://schemas.openxmlformats.org/officeDocument/2006/relationships" r:id="rId15"/>
        </xdr:cNvPr>
        <xdr:cNvSpPr/>
      </xdr:nvSpPr>
      <xdr:spPr>
        <a:xfrm>
          <a:off x="7258050" y="533400"/>
          <a:ext cx="44767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180975</xdr:colOff>
      <xdr:row>1</xdr:row>
      <xdr:rowOff>352425</xdr:rowOff>
    </xdr:from>
    <xdr:to>
      <xdr:col>10</xdr:col>
      <xdr:colOff>533400</xdr:colOff>
      <xdr:row>1</xdr:row>
      <xdr:rowOff>542925</xdr:rowOff>
    </xdr:to>
    <xdr:sp macro="" textlink="">
      <xdr:nvSpPr>
        <xdr:cNvPr id="17" name="Rectangle 16">
          <a:hlinkClick xmlns:r="http://schemas.openxmlformats.org/officeDocument/2006/relationships" r:id="rId16"/>
        </xdr:cNvPr>
        <xdr:cNvSpPr/>
      </xdr:nvSpPr>
      <xdr:spPr>
        <a:xfrm>
          <a:off x="7781925" y="542925"/>
          <a:ext cx="3524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47626</xdr:colOff>
      <xdr:row>1</xdr:row>
      <xdr:rowOff>333374</xdr:rowOff>
    </xdr:from>
    <xdr:to>
      <xdr:col>1</xdr:col>
      <xdr:colOff>619126</xdr:colOff>
      <xdr:row>1</xdr:row>
      <xdr:rowOff>571499</xdr:rowOff>
    </xdr:to>
    <xdr:sp macro="" textlink="">
      <xdr:nvSpPr>
        <xdr:cNvPr id="19" name="Rectangle 18">
          <a:hlinkClick xmlns:r="http://schemas.openxmlformats.org/officeDocument/2006/relationships" r:id="rId17"/>
        </xdr:cNvPr>
        <xdr:cNvSpPr/>
      </xdr:nvSpPr>
      <xdr:spPr>
        <a:xfrm>
          <a:off x="657226" y="523874"/>
          <a:ext cx="5715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581025</xdr:colOff>
      <xdr:row>11</xdr:row>
      <xdr:rowOff>123825</xdr:rowOff>
    </xdr:from>
    <xdr:to>
      <xdr:col>2</xdr:col>
      <xdr:colOff>9525</xdr:colOff>
      <xdr:row>13</xdr:row>
      <xdr:rowOff>57150</xdr:rowOff>
    </xdr:to>
    <xdr:pic>
      <xdr:nvPicPr>
        <xdr:cNvPr id="22" name="Picture 21"/>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581025" y="3638550"/>
          <a:ext cx="962025" cy="314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942975</xdr:colOff>
      <xdr:row>1</xdr:row>
      <xdr:rowOff>323850</xdr:rowOff>
    </xdr:from>
    <xdr:to>
      <xdr:col>7</xdr:col>
      <xdr:colOff>200025</xdr:colOff>
      <xdr:row>1</xdr:row>
      <xdr:rowOff>523875</xdr:rowOff>
    </xdr:to>
    <xdr:sp macro="" textlink="">
      <xdr:nvSpPr>
        <xdr:cNvPr id="23" name="Rectangle 22">
          <a:hlinkClick xmlns:r="http://schemas.openxmlformats.org/officeDocument/2006/relationships" r:id="rId19"/>
        </xdr:cNvPr>
        <xdr:cNvSpPr/>
      </xdr:nvSpPr>
      <xdr:spPr>
        <a:xfrm>
          <a:off x="5734050" y="514350"/>
          <a:ext cx="23812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542925</xdr:colOff>
      <xdr:row>3</xdr:row>
      <xdr:rowOff>85726</xdr:rowOff>
    </xdr:from>
    <xdr:to>
      <xdr:col>10</xdr:col>
      <xdr:colOff>58762</xdr:colOff>
      <xdr:row>6</xdr:row>
      <xdr:rowOff>75092</xdr:rowOff>
    </xdr:to>
    <xdr:sp macro="" textlink="">
      <xdr:nvSpPr>
        <xdr:cNvPr id="29" name="Isosceles Triangle 28">
          <a:hlinkClick xmlns:r="http://schemas.openxmlformats.org/officeDocument/2006/relationships" r:id="rId3" tooltip="Cardiovascular, medium, score: 0.73"/>
        </xdr:cNvPr>
        <xdr:cNvSpPr/>
      </xdr:nvSpPr>
      <xdr:spPr>
        <a:xfrm rot="12175489">
          <a:off x="6705600" y="1057276"/>
          <a:ext cx="735037" cy="875191"/>
        </a:xfrm>
        <a:prstGeom prst="triangl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123825</xdr:colOff>
      <xdr:row>4</xdr:row>
      <xdr:rowOff>133350</xdr:rowOff>
    </xdr:from>
    <xdr:to>
      <xdr:col>10</xdr:col>
      <xdr:colOff>348691</xdr:colOff>
      <xdr:row>7</xdr:row>
      <xdr:rowOff>55576</xdr:rowOff>
    </xdr:to>
    <xdr:sp macro="" textlink="">
      <xdr:nvSpPr>
        <xdr:cNvPr id="30" name="Isosceles Triangle 29">
          <a:hlinkClick xmlns:r="http://schemas.openxmlformats.org/officeDocument/2006/relationships" r:id="rId3" tooltip="Renal, very high, score: 0.69"/>
        </xdr:cNvPr>
        <xdr:cNvSpPr/>
      </xdr:nvSpPr>
      <xdr:spPr>
        <a:xfrm rot="14746866">
          <a:off x="6961695" y="1334580"/>
          <a:ext cx="703276" cy="834466"/>
        </a:xfrm>
        <a:prstGeom prst="triangl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114300</xdr:colOff>
      <xdr:row>5</xdr:row>
      <xdr:rowOff>190500</xdr:rowOff>
    </xdr:from>
    <xdr:to>
      <xdr:col>10</xdr:col>
      <xdr:colOff>352185</xdr:colOff>
      <xdr:row>8</xdr:row>
      <xdr:rowOff>149243</xdr:rowOff>
    </xdr:to>
    <xdr:sp macro="" textlink="">
      <xdr:nvSpPr>
        <xdr:cNvPr id="31" name="Isosceles Triangle 30">
          <a:hlinkClick xmlns:r="http://schemas.openxmlformats.org/officeDocument/2006/relationships" r:id="rId3" tooltip="Hematological, medium, score: 0.63"/>
        </xdr:cNvPr>
        <xdr:cNvSpPr/>
      </xdr:nvSpPr>
      <xdr:spPr>
        <a:xfrm rot="17255942">
          <a:off x="6959471" y="1679704"/>
          <a:ext cx="701693" cy="847485"/>
        </a:xfrm>
        <a:prstGeom prst="triangl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213521</xdr:colOff>
      <xdr:row>5</xdr:row>
      <xdr:rowOff>277452</xdr:rowOff>
    </xdr:from>
    <xdr:to>
      <xdr:col>10</xdr:col>
      <xdr:colOff>20947</xdr:colOff>
      <xdr:row>9</xdr:row>
      <xdr:rowOff>90001</xdr:rowOff>
    </xdr:to>
    <xdr:sp macro="" textlink="">
      <xdr:nvSpPr>
        <xdr:cNvPr id="18" name="Isosceles Triangle 17">
          <a:hlinkClick xmlns:r="http://schemas.openxmlformats.org/officeDocument/2006/relationships" r:id="rId3" tooltip="Skin, low, score: 0.45"/>
        </xdr:cNvPr>
        <xdr:cNvSpPr/>
      </xdr:nvSpPr>
      <xdr:spPr>
        <a:xfrm rot="19078135">
          <a:off x="6985796" y="1839552"/>
          <a:ext cx="417026" cy="936499"/>
        </a:xfrm>
        <a:prstGeom prst="triangl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38100</xdr:colOff>
      <xdr:row>6</xdr:row>
      <xdr:rowOff>104775</xdr:rowOff>
    </xdr:from>
    <xdr:to>
      <xdr:col>9</xdr:col>
      <xdr:colOff>455126</xdr:colOff>
      <xdr:row>9</xdr:row>
      <xdr:rowOff>212599</xdr:rowOff>
    </xdr:to>
    <xdr:sp macro="" textlink="">
      <xdr:nvSpPr>
        <xdr:cNvPr id="32" name="Isosceles Triangle 31">
          <a:hlinkClick xmlns:r="http://schemas.openxmlformats.org/officeDocument/2006/relationships" r:id="rId3" tooltip="Skeletal, medium, score: 0.42"/>
        </xdr:cNvPr>
        <xdr:cNvSpPr/>
      </xdr:nvSpPr>
      <xdr:spPr>
        <a:xfrm rot="20591579">
          <a:off x="6810375" y="1962150"/>
          <a:ext cx="417026" cy="936499"/>
        </a:xfrm>
        <a:prstGeom prst="triangl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8</xdr:col>
      <xdr:colOff>28575</xdr:colOff>
      <xdr:row>3</xdr:row>
      <xdr:rowOff>9525</xdr:rowOff>
    </xdr:from>
    <xdr:to>
      <xdr:col>11</xdr:col>
      <xdr:colOff>581025</xdr:colOff>
      <xdr:row>10</xdr:row>
      <xdr:rowOff>114300</xdr:rowOff>
    </xdr:to>
    <xdr:pic>
      <xdr:nvPicPr>
        <xdr:cNvPr id="27" name="Picture 26"/>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6191250" y="981075"/>
          <a:ext cx="2381250" cy="2266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599561</xdr:colOff>
      <xdr:row>3</xdr:row>
      <xdr:rowOff>164244</xdr:rowOff>
    </xdr:from>
    <xdr:to>
      <xdr:col>10</xdr:col>
      <xdr:colOff>530660</xdr:colOff>
      <xdr:row>9</xdr:row>
      <xdr:rowOff>74796</xdr:rowOff>
    </xdr:to>
    <xdr:sp macro="" textlink="">
      <xdr:nvSpPr>
        <xdr:cNvPr id="20" name="Isosceles Triangle 19">
          <a:hlinkClick xmlns:r="http://schemas.openxmlformats.org/officeDocument/2006/relationships" r:id="rId3" tooltip="Gastro, high, score: 0.78"/>
        </xdr:cNvPr>
        <xdr:cNvSpPr/>
      </xdr:nvSpPr>
      <xdr:spPr>
        <a:xfrm rot="14153717">
          <a:off x="6829660" y="1677970"/>
          <a:ext cx="1625052" cy="540699"/>
        </a:xfrm>
        <a:prstGeom prst="triangl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447675</xdr:colOff>
      <xdr:row>2</xdr:row>
      <xdr:rowOff>47625</xdr:rowOff>
    </xdr:from>
    <xdr:to>
      <xdr:col>11</xdr:col>
      <xdr:colOff>378774</xdr:colOff>
      <xdr:row>8</xdr:row>
      <xdr:rowOff>148677</xdr:rowOff>
    </xdr:to>
    <xdr:sp macro="" textlink="">
      <xdr:nvSpPr>
        <xdr:cNvPr id="33" name="Isosceles Triangle 32">
          <a:hlinkClick xmlns:r="http://schemas.openxmlformats.org/officeDocument/2006/relationships" r:id="rId3" tooltip="Gastro, high, score: 0.78"/>
        </xdr:cNvPr>
        <xdr:cNvSpPr/>
      </xdr:nvSpPr>
      <xdr:spPr>
        <a:xfrm rot="3405525">
          <a:off x="7287374" y="1370851"/>
          <a:ext cx="1625052" cy="540699"/>
        </a:xfrm>
        <a:prstGeom prst="triangl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358340</xdr:colOff>
      <xdr:row>7</xdr:row>
      <xdr:rowOff>7917</xdr:rowOff>
    </xdr:from>
    <xdr:to>
      <xdr:col>11</xdr:col>
      <xdr:colOff>187797</xdr:colOff>
      <xdr:row>9</xdr:row>
      <xdr:rowOff>179858</xdr:rowOff>
    </xdr:to>
    <xdr:sp macro="" textlink="">
      <xdr:nvSpPr>
        <xdr:cNvPr id="24" name="Isosceles Triangle 23">
          <a:hlinkClick xmlns:r="http://schemas.openxmlformats.org/officeDocument/2006/relationships" r:id="rId3" tooltip="Hematoligical, medium, score: 0.46"/>
        </xdr:cNvPr>
        <xdr:cNvSpPr/>
      </xdr:nvSpPr>
      <xdr:spPr>
        <a:xfrm rot="19617972">
          <a:off x="7130615" y="2055792"/>
          <a:ext cx="1048657" cy="810116"/>
        </a:xfrm>
        <a:prstGeom prst="triangl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222403</xdr:colOff>
      <xdr:row>7</xdr:row>
      <xdr:rowOff>44672</xdr:rowOff>
    </xdr:from>
    <xdr:to>
      <xdr:col>10</xdr:col>
      <xdr:colOff>161065</xdr:colOff>
      <xdr:row>9</xdr:row>
      <xdr:rowOff>323876</xdr:rowOff>
    </xdr:to>
    <xdr:sp macro="" textlink="">
      <xdr:nvSpPr>
        <xdr:cNvPr id="25" name="Isosceles Triangle 24">
          <a:hlinkClick xmlns:r="http://schemas.openxmlformats.org/officeDocument/2006/relationships" r:id="rId3" tooltip="Cardiovascular, medium, score: 0.23"/>
        </xdr:cNvPr>
        <xdr:cNvSpPr/>
      </xdr:nvSpPr>
      <xdr:spPr>
        <a:xfrm rot="977120">
          <a:off x="6994678" y="2092547"/>
          <a:ext cx="548262" cy="917379"/>
        </a:xfrm>
        <a:prstGeom prst="triangl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423862</xdr:colOff>
      <xdr:row>7</xdr:row>
      <xdr:rowOff>157163</xdr:rowOff>
    </xdr:from>
    <xdr:to>
      <xdr:col>10</xdr:col>
      <xdr:colOff>90487</xdr:colOff>
      <xdr:row>8</xdr:row>
      <xdr:rowOff>338138</xdr:rowOff>
    </xdr:to>
    <xdr:sp macro="" textlink="">
      <xdr:nvSpPr>
        <xdr:cNvPr id="26" name="Isosceles Triangle 25">
          <a:hlinkClick xmlns:r="http://schemas.openxmlformats.org/officeDocument/2006/relationships" r:id="rId3" tooltip="Renal, low, score: 0.19"/>
        </xdr:cNvPr>
        <xdr:cNvSpPr/>
      </xdr:nvSpPr>
      <xdr:spPr>
        <a:xfrm rot="2808610">
          <a:off x="6810375" y="1981200"/>
          <a:ext cx="438150" cy="885825"/>
        </a:xfrm>
        <a:prstGeom prst="triangl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9526</xdr:colOff>
      <xdr:row>2</xdr:row>
      <xdr:rowOff>28576</xdr:rowOff>
    </xdr:from>
    <xdr:to>
      <xdr:col>2</xdr:col>
      <xdr:colOff>190501</xdr:colOff>
      <xdr:row>2</xdr:row>
      <xdr:rowOff>180976</xdr:rowOff>
    </xdr:to>
    <xdr:sp macro="" textlink="">
      <xdr:nvSpPr>
        <xdr:cNvPr id="28" name="Rectangle 27">
          <a:hlinkClick xmlns:r="http://schemas.openxmlformats.org/officeDocument/2006/relationships" r:id="rId21"/>
        </xdr:cNvPr>
        <xdr:cNvSpPr/>
      </xdr:nvSpPr>
      <xdr:spPr>
        <a:xfrm>
          <a:off x="619126" y="809626"/>
          <a:ext cx="1104900"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11</xdr:col>
      <xdr:colOff>371475</xdr:colOff>
      <xdr:row>1</xdr:row>
      <xdr:rowOff>581025</xdr:rowOff>
    </xdr:to>
    <xdr:pic>
      <xdr:nvPicPr>
        <xdr:cNvPr id="25" name="Picture 2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90500"/>
          <a:ext cx="8639175"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638175</xdr:colOff>
      <xdr:row>1</xdr:row>
      <xdr:rowOff>371474</xdr:rowOff>
    </xdr:from>
    <xdr:to>
      <xdr:col>1</xdr:col>
      <xdr:colOff>971550</xdr:colOff>
      <xdr:row>1</xdr:row>
      <xdr:rowOff>571499</xdr:rowOff>
    </xdr:to>
    <xdr:sp macro="" textlink="">
      <xdr:nvSpPr>
        <xdr:cNvPr id="3" name="Rectangle 2">
          <a:hlinkClick xmlns:r="http://schemas.openxmlformats.org/officeDocument/2006/relationships" r:id="rId2"/>
        </xdr:cNvPr>
        <xdr:cNvSpPr/>
      </xdr:nvSpPr>
      <xdr:spPr>
        <a:xfrm>
          <a:off x="1247775" y="561974"/>
          <a:ext cx="33337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981075</xdr:colOff>
      <xdr:row>1</xdr:row>
      <xdr:rowOff>323850</xdr:rowOff>
    </xdr:from>
    <xdr:to>
      <xdr:col>1</xdr:col>
      <xdr:colOff>1362075</xdr:colOff>
      <xdr:row>1</xdr:row>
      <xdr:rowOff>561975</xdr:rowOff>
    </xdr:to>
    <xdr:sp macro="" textlink="">
      <xdr:nvSpPr>
        <xdr:cNvPr id="4" name="Rectangle 3">
          <a:hlinkClick xmlns:r="http://schemas.openxmlformats.org/officeDocument/2006/relationships" r:id="rId3"/>
        </xdr:cNvPr>
        <xdr:cNvSpPr/>
      </xdr:nvSpPr>
      <xdr:spPr>
        <a:xfrm>
          <a:off x="1590675" y="514350"/>
          <a:ext cx="381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1381125</xdr:colOff>
      <xdr:row>1</xdr:row>
      <xdr:rowOff>361951</xdr:rowOff>
    </xdr:from>
    <xdr:to>
      <xdr:col>2</xdr:col>
      <xdr:colOff>209550</xdr:colOff>
      <xdr:row>1</xdr:row>
      <xdr:rowOff>552451</xdr:rowOff>
    </xdr:to>
    <xdr:sp macro="" textlink="">
      <xdr:nvSpPr>
        <xdr:cNvPr id="5" name="Rectangle 4">
          <a:hlinkClick xmlns:r="http://schemas.openxmlformats.org/officeDocument/2006/relationships" r:id="rId4"/>
        </xdr:cNvPr>
        <xdr:cNvSpPr/>
      </xdr:nvSpPr>
      <xdr:spPr>
        <a:xfrm>
          <a:off x="1990725" y="552451"/>
          <a:ext cx="3524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285751</xdr:colOff>
      <xdr:row>1</xdr:row>
      <xdr:rowOff>342900</xdr:rowOff>
    </xdr:from>
    <xdr:to>
      <xdr:col>2</xdr:col>
      <xdr:colOff>838201</xdr:colOff>
      <xdr:row>1</xdr:row>
      <xdr:rowOff>571500</xdr:rowOff>
    </xdr:to>
    <xdr:sp macro="" textlink="">
      <xdr:nvSpPr>
        <xdr:cNvPr id="6" name="Rectangle 5">
          <a:hlinkClick xmlns:r="http://schemas.openxmlformats.org/officeDocument/2006/relationships" r:id="rId5"/>
        </xdr:cNvPr>
        <xdr:cNvSpPr/>
      </xdr:nvSpPr>
      <xdr:spPr>
        <a:xfrm>
          <a:off x="2419351" y="533400"/>
          <a:ext cx="552450"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914400</xdr:colOff>
      <xdr:row>1</xdr:row>
      <xdr:rowOff>333375</xdr:rowOff>
    </xdr:from>
    <xdr:to>
      <xdr:col>3</xdr:col>
      <xdr:colOff>323850</xdr:colOff>
      <xdr:row>1</xdr:row>
      <xdr:rowOff>542925</xdr:rowOff>
    </xdr:to>
    <xdr:sp macro="" textlink="">
      <xdr:nvSpPr>
        <xdr:cNvPr id="7" name="Rectangle 6">
          <a:hlinkClick xmlns:r="http://schemas.openxmlformats.org/officeDocument/2006/relationships" r:id="rId6"/>
        </xdr:cNvPr>
        <xdr:cNvSpPr/>
      </xdr:nvSpPr>
      <xdr:spPr>
        <a:xfrm>
          <a:off x="3048000" y="523875"/>
          <a:ext cx="48577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400050</xdr:colOff>
      <xdr:row>1</xdr:row>
      <xdr:rowOff>352424</xdr:rowOff>
    </xdr:from>
    <xdr:to>
      <xdr:col>4</xdr:col>
      <xdr:colOff>95250</xdr:colOff>
      <xdr:row>1</xdr:row>
      <xdr:rowOff>571500</xdr:rowOff>
    </xdr:to>
    <xdr:sp macro="" textlink="">
      <xdr:nvSpPr>
        <xdr:cNvPr id="8" name="Rectangle 7">
          <a:hlinkClick xmlns:r="http://schemas.openxmlformats.org/officeDocument/2006/relationships" r:id="rId7"/>
        </xdr:cNvPr>
        <xdr:cNvSpPr/>
      </xdr:nvSpPr>
      <xdr:spPr>
        <a:xfrm>
          <a:off x="3609975" y="542924"/>
          <a:ext cx="304800" cy="219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142875</xdr:colOff>
      <xdr:row>1</xdr:row>
      <xdr:rowOff>371475</xdr:rowOff>
    </xdr:from>
    <xdr:to>
      <xdr:col>4</xdr:col>
      <xdr:colOff>371475</xdr:colOff>
      <xdr:row>1</xdr:row>
      <xdr:rowOff>581025</xdr:rowOff>
    </xdr:to>
    <xdr:sp macro="" textlink="">
      <xdr:nvSpPr>
        <xdr:cNvPr id="9" name="Rectangle 8">
          <a:hlinkClick xmlns:r="http://schemas.openxmlformats.org/officeDocument/2006/relationships" r:id="rId8"/>
        </xdr:cNvPr>
        <xdr:cNvSpPr/>
      </xdr:nvSpPr>
      <xdr:spPr>
        <a:xfrm>
          <a:off x="3962400" y="561975"/>
          <a:ext cx="22860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419099</xdr:colOff>
      <xdr:row>1</xdr:row>
      <xdr:rowOff>361951</xdr:rowOff>
    </xdr:from>
    <xdr:to>
      <xdr:col>5</xdr:col>
      <xdr:colOff>104774</xdr:colOff>
      <xdr:row>1</xdr:row>
      <xdr:rowOff>561975</xdr:rowOff>
    </xdr:to>
    <xdr:sp macro="" textlink="">
      <xdr:nvSpPr>
        <xdr:cNvPr id="10" name="Rectangle 9">
          <a:hlinkClick xmlns:r="http://schemas.openxmlformats.org/officeDocument/2006/relationships" r:id="rId9"/>
        </xdr:cNvPr>
        <xdr:cNvSpPr/>
      </xdr:nvSpPr>
      <xdr:spPr>
        <a:xfrm>
          <a:off x="4238624" y="552451"/>
          <a:ext cx="295275" cy="2000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171450</xdr:colOff>
      <xdr:row>1</xdr:row>
      <xdr:rowOff>361950</xdr:rowOff>
    </xdr:from>
    <xdr:to>
      <xdr:col>5</xdr:col>
      <xdr:colOff>381000</xdr:colOff>
      <xdr:row>1</xdr:row>
      <xdr:rowOff>542925</xdr:rowOff>
    </xdr:to>
    <xdr:sp macro="" textlink="">
      <xdr:nvSpPr>
        <xdr:cNvPr id="11" name="Rectangle 10">
          <a:hlinkClick xmlns:r="http://schemas.openxmlformats.org/officeDocument/2006/relationships" r:id="rId10"/>
        </xdr:cNvPr>
        <xdr:cNvSpPr/>
      </xdr:nvSpPr>
      <xdr:spPr>
        <a:xfrm>
          <a:off x="4600575" y="552450"/>
          <a:ext cx="209550"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476250</xdr:colOff>
      <xdr:row>1</xdr:row>
      <xdr:rowOff>342900</xdr:rowOff>
    </xdr:from>
    <xdr:to>
      <xdr:col>6</xdr:col>
      <xdr:colOff>9525</xdr:colOff>
      <xdr:row>1</xdr:row>
      <xdr:rowOff>561975</xdr:rowOff>
    </xdr:to>
    <xdr:sp macro="" textlink="">
      <xdr:nvSpPr>
        <xdr:cNvPr id="12" name="Rectangle 11">
          <a:hlinkClick xmlns:r="http://schemas.openxmlformats.org/officeDocument/2006/relationships" r:id="rId11"/>
        </xdr:cNvPr>
        <xdr:cNvSpPr/>
      </xdr:nvSpPr>
      <xdr:spPr>
        <a:xfrm>
          <a:off x="4905375" y="533400"/>
          <a:ext cx="381000"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38100</xdr:colOff>
      <xdr:row>1</xdr:row>
      <xdr:rowOff>323850</xdr:rowOff>
    </xdr:from>
    <xdr:to>
      <xdr:col>6</xdr:col>
      <xdr:colOff>352425</xdr:colOff>
      <xdr:row>1</xdr:row>
      <xdr:rowOff>542925</xdr:rowOff>
    </xdr:to>
    <xdr:sp macro="" textlink="">
      <xdr:nvSpPr>
        <xdr:cNvPr id="13" name="Rectangle 12">
          <a:hlinkClick xmlns:r="http://schemas.openxmlformats.org/officeDocument/2006/relationships" r:id="rId12"/>
        </xdr:cNvPr>
        <xdr:cNvSpPr/>
      </xdr:nvSpPr>
      <xdr:spPr>
        <a:xfrm>
          <a:off x="5314950" y="514350"/>
          <a:ext cx="314325"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781050</xdr:colOff>
      <xdr:row>1</xdr:row>
      <xdr:rowOff>352425</xdr:rowOff>
    </xdr:from>
    <xdr:to>
      <xdr:col>7</xdr:col>
      <xdr:colOff>219075</xdr:colOff>
      <xdr:row>1</xdr:row>
      <xdr:rowOff>542925</xdr:rowOff>
    </xdr:to>
    <xdr:sp macro="" textlink="">
      <xdr:nvSpPr>
        <xdr:cNvPr id="14" name="Rectangle 13">
          <a:hlinkClick xmlns:r="http://schemas.openxmlformats.org/officeDocument/2006/relationships" r:id="rId13"/>
        </xdr:cNvPr>
        <xdr:cNvSpPr/>
      </xdr:nvSpPr>
      <xdr:spPr>
        <a:xfrm>
          <a:off x="6057900" y="542925"/>
          <a:ext cx="41910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285750</xdr:colOff>
      <xdr:row>1</xdr:row>
      <xdr:rowOff>352425</xdr:rowOff>
    </xdr:from>
    <xdr:to>
      <xdr:col>8</xdr:col>
      <xdr:colOff>333375</xdr:colOff>
      <xdr:row>1</xdr:row>
      <xdr:rowOff>542925</xdr:rowOff>
    </xdr:to>
    <xdr:sp macro="" textlink="">
      <xdr:nvSpPr>
        <xdr:cNvPr id="15" name="Rectangle 14">
          <a:hlinkClick xmlns:r="http://schemas.openxmlformats.org/officeDocument/2006/relationships" r:id="rId14"/>
        </xdr:cNvPr>
        <xdr:cNvSpPr/>
      </xdr:nvSpPr>
      <xdr:spPr>
        <a:xfrm>
          <a:off x="6543675" y="542925"/>
          <a:ext cx="6572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419100</xdr:colOff>
      <xdr:row>1</xdr:row>
      <xdr:rowOff>342900</xdr:rowOff>
    </xdr:from>
    <xdr:to>
      <xdr:col>9</xdr:col>
      <xdr:colOff>180975</xdr:colOff>
      <xdr:row>1</xdr:row>
      <xdr:rowOff>552450</xdr:rowOff>
    </xdr:to>
    <xdr:sp macro="" textlink="">
      <xdr:nvSpPr>
        <xdr:cNvPr id="16" name="Rectangle 15">
          <a:hlinkClick xmlns:r="http://schemas.openxmlformats.org/officeDocument/2006/relationships" r:id="rId15"/>
        </xdr:cNvPr>
        <xdr:cNvSpPr/>
      </xdr:nvSpPr>
      <xdr:spPr>
        <a:xfrm>
          <a:off x="7286625" y="533400"/>
          <a:ext cx="37147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276225</xdr:colOff>
      <xdr:row>1</xdr:row>
      <xdr:rowOff>352425</xdr:rowOff>
    </xdr:from>
    <xdr:to>
      <xdr:col>10</xdr:col>
      <xdr:colOff>19050</xdr:colOff>
      <xdr:row>1</xdr:row>
      <xdr:rowOff>542925</xdr:rowOff>
    </xdr:to>
    <xdr:sp macro="" textlink="">
      <xdr:nvSpPr>
        <xdr:cNvPr id="18" name="Rectangle 17">
          <a:hlinkClick xmlns:r="http://schemas.openxmlformats.org/officeDocument/2006/relationships" r:id="rId16"/>
        </xdr:cNvPr>
        <xdr:cNvSpPr/>
      </xdr:nvSpPr>
      <xdr:spPr>
        <a:xfrm>
          <a:off x="7753350" y="542925"/>
          <a:ext cx="3524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47626</xdr:colOff>
      <xdr:row>1</xdr:row>
      <xdr:rowOff>333374</xdr:rowOff>
    </xdr:from>
    <xdr:to>
      <xdr:col>1</xdr:col>
      <xdr:colOff>619126</xdr:colOff>
      <xdr:row>1</xdr:row>
      <xdr:rowOff>571499</xdr:rowOff>
    </xdr:to>
    <xdr:sp macro="" textlink="">
      <xdr:nvSpPr>
        <xdr:cNvPr id="19" name="Rectangle 18">
          <a:hlinkClick xmlns:r="http://schemas.openxmlformats.org/officeDocument/2006/relationships" r:id="rId17"/>
        </xdr:cNvPr>
        <xdr:cNvSpPr/>
      </xdr:nvSpPr>
      <xdr:spPr>
        <a:xfrm>
          <a:off x="657226" y="523874"/>
          <a:ext cx="5715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581025</xdr:colOff>
      <xdr:row>12</xdr:row>
      <xdr:rowOff>28575</xdr:rowOff>
    </xdr:from>
    <xdr:to>
      <xdr:col>1</xdr:col>
      <xdr:colOff>933450</xdr:colOff>
      <xdr:row>13</xdr:row>
      <xdr:rowOff>152400</xdr:rowOff>
    </xdr:to>
    <xdr:pic>
      <xdr:nvPicPr>
        <xdr:cNvPr id="20" name="Picture 19"/>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581025" y="3924300"/>
          <a:ext cx="962025" cy="314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438150</xdr:colOff>
      <xdr:row>1</xdr:row>
      <xdr:rowOff>323850</xdr:rowOff>
    </xdr:from>
    <xdr:to>
      <xdr:col>6</xdr:col>
      <xdr:colOff>771525</xdr:colOff>
      <xdr:row>1</xdr:row>
      <xdr:rowOff>542925</xdr:rowOff>
    </xdr:to>
    <xdr:sp macro="" textlink="">
      <xdr:nvSpPr>
        <xdr:cNvPr id="21" name="Rectangle 20">
          <a:hlinkClick xmlns:r="http://schemas.openxmlformats.org/officeDocument/2006/relationships" r:id="rId19"/>
        </xdr:cNvPr>
        <xdr:cNvSpPr/>
      </xdr:nvSpPr>
      <xdr:spPr>
        <a:xfrm>
          <a:off x="5715000" y="514350"/>
          <a:ext cx="333375"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8</xdr:col>
      <xdr:colOff>28575</xdr:colOff>
      <xdr:row>3</xdr:row>
      <xdr:rowOff>9525</xdr:rowOff>
    </xdr:from>
    <xdr:to>
      <xdr:col>11</xdr:col>
      <xdr:colOff>400050</xdr:colOff>
      <xdr:row>10</xdr:row>
      <xdr:rowOff>114300</xdr:rowOff>
    </xdr:to>
    <xdr:pic>
      <xdr:nvPicPr>
        <xdr:cNvPr id="23" name="Picture 22"/>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6191250" y="981075"/>
          <a:ext cx="2381250" cy="2266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600075</xdr:colOff>
      <xdr:row>0</xdr:row>
      <xdr:rowOff>171450</xdr:rowOff>
    </xdr:from>
    <xdr:to>
      <xdr:col>12</xdr:col>
      <xdr:colOff>66675</xdr:colOff>
      <xdr:row>1</xdr:row>
      <xdr:rowOff>581025</xdr:rowOff>
    </xdr:to>
    <xdr:pic>
      <xdr:nvPicPr>
        <xdr:cNvPr id="30" name="Picture 2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0075" y="171450"/>
          <a:ext cx="8677275" cy="600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638175</xdr:colOff>
      <xdr:row>1</xdr:row>
      <xdr:rowOff>371474</xdr:rowOff>
    </xdr:from>
    <xdr:to>
      <xdr:col>2</xdr:col>
      <xdr:colOff>38100</xdr:colOff>
      <xdr:row>1</xdr:row>
      <xdr:rowOff>571499</xdr:rowOff>
    </xdr:to>
    <xdr:sp macro="" textlink="">
      <xdr:nvSpPr>
        <xdr:cNvPr id="3" name="Rectangle 2">
          <a:hlinkClick xmlns:r="http://schemas.openxmlformats.org/officeDocument/2006/relationships" r:id="rId2"/>
        </xdr:cNvPr>
        <xdr:cNvSpPr/>
      </xdr:nvSpPr>
      <xdr:spPr>
        <a:xfrm>
          <a:off x="1247775" y="561974"/>
          <a:ext cx="32385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57150</xdr:colOff>
      <xdr:row>1</xdr:row>
      <xdr:rowOff>323850</xdr:rowOff>
    </xdr:from>
    <xdr:to>
      <xdr:col>2</xdr:col>
      <xdr:colOff>438150</xdr:colOff>
      <xdr:row>1</xdr:row>
      <xdr:rowOff>561975</xdr:rowOff>
    </xdr:to>
    <xdr:sp macro="" textlink="">
      <xdr:nvSpPr>
        <xdr:cNvPr id="4" name="Rectangle 3">
          <a:hlinkClick xmlns:r="http://schemas.openxmlformats.org/officeDocument/2006/relationships" r:id="rId3"/>
        </xdr:cNvPr>
        <xdr:cNvSpPr/>
      </xdr:nvSpPr>
      <xdr:spPr>
        <a:xfrm>
          <a:off x="1590675" y="514350"/>
          <a:ext cx="381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466725</xdr:colOff>
      <xdr:row>1</xdr:row>
      <xdr:rowOff>361951</xdr:rowOff>
    </xdr:from>
    <xdr:to>
      <xdr:col>2</xdr:col>
      <xdr:colOff>819150</xdr:colOff>
      <xdr:row>1</xdr:row>
      <xdr:rowOff>552451</xdr:rowOff>
    </xdr:to>
    <xdr:sp macro="" textlink="">
      <xdr:nvSpPr>
        <xdr:cNvPr id="5" name="Rectangle 4">
          <a:hlinkClick xmlns:r="http://schemas.openxmlformats.org/officeDocument/2006/relationships" r:id="rId4"/>
        </xdr:cNvPr>
        <xdr:cNvSpPr/>
      </xdr:nvSpPr>
      <xdr:spPr>
        <a:xfrm>
          <a:off x="2000250" y="552451"/>
          <a:ext cx="3524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857250</xdr:colOff>
      <xdr:row>1</xdr:row>
      <xdr:rowOff>342900</xdr:rowOff>
    </xdr:from>
    <xdr:to>
      <xdr:col>2</xdr:col>
      <xdr:colOff>1466850</xdr:colOff>
      <xdr:row>1</xdr:row>
      <xdr:rowOff>542925</xdr:rowOff>
    </xdr:to>
    <xdr:sp macro="" textlink="">
      <xdr:nvSpPr>
        <xdr:cNvPr id="6" name="Rectangle 5">
          <a:hlinkClick xmlns:r="http://schemas.openxmlformats.org/officeDocument/2006/relationships" r:id="rId5"/>
        </xdr:cNvPr>
        <xdr:cNvSpPr/>
      </xdr:nvSpPr>
      <xdr:spPr>
        <a:xfrm>
          <a:off x="2390775" y="533400"/>
          <a:ext cx="60960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1504950</xdr:colOff>
      <xdr:row>1</xdr:row>
      <xdr:rowOff>333375</xdr:rowOff>
    </xdr:from>
    <xdr:to>
      <xdr:col>3</xdr:col>
      <xdr:colOff>371475</xdr:colOff>
      <xdr:row>1</xdr:row>
      <xdr:rowOff>561975</xdr:rowOff>
    </xdr:to>
    <xdr:sp macro="" textlink="">
      <xdr:nvSpPr>
        <xdr:cNvPr id="7" name="Rectangle 6">
          <a:hlinkClick xmlns:r="http://schemas.openxmlformats.org/officeDocument/2006/relationships" r:id="rId6"/>
        </xdr:cNvPr>
        <xdr:cNvSpPr/>
      </xdr:nvSpPr>
      <xdr:spPr>
        <a:xfrm>
          <a:off x="3038475" y="523875"/>
          <a:ext cx="561975"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400050</xdr:colOff>
      <xdr:row>1</xdr:row>
      <xdr:rowOff>352424</xdr:rowOff>
    </xdr:from>
    <xdr:to>
      <xdr:col>4</xdr:col>
      <xdr:colOff>95250</xdr:colOff>
      <xdr:row>1</xdr:row>
      <xdr:rowOff>571500</xdr:rowOff>
    </xdr:to>
    <xdr:sp macro="" textlink="">
      <xdr:nvSpPr>
        <xdr:cNvPr id="8" name="Rectangle 7">
          <a:hlinkClick xmlns:r="http://schemas.openxmlformats.org/officeDocument/2006/relationships" r:id="rId7"/>
        </xdr:cNvPr>
        <xdr:cNvSpPr/>
      </xdr:nvSpPr>
      <xdr:spPr>
        <a:xfrm>
          <a:off x="3629025" y="542924"/>
          <a:ext cx="304800" cy="219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133350</xdr:colOff>
      <xdr:row>1</xdr:row>
      <xdr:rowOff>352425</xdr:rowOff>
    </xdr:from>
    <xdr:to>
      <xdr:col>4</xdr:col>
      <xdr:colOff>361950</xdr:colOff>
      <xdr:row>1</xdr:row>
      <xdr:rowOff>561975</xdr:rowOff>
    </xdr:to>
    <xdr:sp macro="" textlink="">
      <xdr:nvSpPr>
        <xdr:cNvPr id="9" name="Rectangle 8">
          <a:hlinkClick xmlns:r="http://schemas.openxmlformats.org/officeDocument/2006/relationships" r:id="rId8"/>
        </xdr:cNvPr>
        <xdr:cNvSpPr/>
      </xdr:nvSpPr>
      <xdr:spPr>
        <a:xfrm>
          <a:off x="3971925" y="542925"/>
          <a:ext cx="22860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419100</xdr:colOff>
      <xdr:row>1</xdr:row>
      <xdr:rowOff>361950</xdr:rowOff>
    </xdr:from>
    <xdr:to>
      <xdr:col>5</xdr:col>
      <xdr:colOff>85726</xdr:colOff>
      <xdr:row>1</xdr:row>
      <xdr:rowOff>571499</xdr:rowOff>
    </xdr:to>
    <xdr:sp macro="" textlink="">
      <xdr:nvSpPr>
        <xdr:cNvPr id="10" name="Rectangle 9">
          <a:hlinkClick xmlns:r="http://schemas.openxmlformats.org/officeDocument/2006/relationships" r:id="rId9"/>
        </xdr:cNvPr>
        <xdr:cNvSpPr/>
      </xdr:nvSpPr>
      <xdr:spPr>
        <a:xfrm>
          <a:off x="4257675" y="552450"/>
          <a:ext cx="276226" cy="2095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104775</xdr:colOff>
      <xdr:row>1</xdr:row>
      <xdr:rowOff>333374</xdr:rowOff>
    </xdr:from>
    <xdr:to>
      <xdr:col>5</xdr:col>
      <xdr:colOff>409575</xdr:colOff>
      <xdr:row>1</xdr:row>
      <xdr:rowOff>552449</xdr:rowOff>
    </xdr:to>
    <xdr:sp macro="" textlink="">
      <xdr:nvSpPr>
        <xdr:cNvPr id="11" name="Rectangle 10">
          <a:hlinkClick xmlns:r="http://schemas.openxmlformats.org/officeDocument/2006/relationships" r:id="rId10"/>
        </xdr:cNvPr>
        <xdr:cNvSpPr/>
      </xdr:nvSpPr>
      <xdr:spPr>
        <a:xfrm>
          <a:off x="4552950" y="523874"/>
          <a:ext cx="304800"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504825</xdr:colOff>
      <xdr:row>1</xdr:row>
      <xdr:rowOff>342901</xdr:rowOff>
    </xdr:from>
    <xdr:to>
      <xdr:col>6</xdr:col>
      <xdr:colOff>47625</xdr:colOff>
      <xdr:row>1</xdr:row>
      <xdr:rowOff>533401</xdr:rowOff>
    </xdr:to>
    <xdr:sp macro="" textlink="">
      <xdr:nvSpPr>
        <xdr:cNvPr id="12" name="Rectangle 11">
          <a:hlinkClick xmlns:r="http://schemas.openxmlformats.org/officeDocument/2006/relationships" r:id="rId11"/>
        </xdr:cNvPr>
        <xdr:cNvSpPr/>
      </xdr:nvSpPr>
      <xdr:spPr>
        <a:xfrm>
          <a:off x="4953000" y="533401"/>
          <a:ext cx="2762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142875</xdr:colOff>
      <xdr:row>1</xdr:row>
      <xdr:rowOff>323850</xdr:rowOff>
    </xdr:from>
    <xdr:to>
      <xdr:col>6</xdr:col>
      <xdr:colOff>457200</xdr:colOff>
      <xdr:row>1</xdr:row>
      <xdr:rowOff>542925</xdr:rowOff>
    </xdr:to>
    <xdr:sp macro="" textlink="">
      <xdr:nvSpPr>
        <xdr:cNvPr id="13" name="Rectangle 12">
          <a:hlinkClick xmlns:r="http://schemas.openxmlformats.org/officeDocument/2006/relationships" r:id="rId12"/>
        </xdr:cNvPr>
        <xdr:cNvSpPr/>
      </xdr:nvSpPr>
      <xdr:spPr>
        <a:xfrm>
          <a:off x="5324475" y="514350"/>
          <a:ext cx="314325"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933450</xdr:colOff>
      <xdr:row>1</xdr:row>
      <xdr:rowOff>352424</xdr:rowOff>
    </xdr:from>
    <xdr:to>
      <xdr:col>7</xdr:col>
      <xdr:colOff>285750</xdr:colOff>
      <xdr:row>1</xdr:row>
      <xdr:rowOff>552449</xdr:rowOff>
    </xdr:to>
    <xdr:sp macro="" textlink="">
      <xdr:nvSpPr>
        <xdr:cNvPr id="14" name="Rectangle 13">
          <a:hlinkClick xmlns:r="http://schemas.openxmlformats.org/officeDocument/2006/relationships" r:id="rId13"/>
        </xdr:cNvPr>
        <xdr:cNvSpPr/>
      </xdr:nvSpPr>
      <xdr:spPr>
        <a:xfrm>
          <a:off x="6115050" y="542924"/>
          <a:ext cx="33337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381000</xdr:colOff>
      <xdr:row>1</xdr:row>
      <xdr:rowOff>352425</xdr:rowOff>
    </xdr:from>
    <xdr:to>
      <xdr:col>8</xdr:col>
      <xdr:colOff>428625</xdr:colOff>
      <xdr:row>1</xdr:row>
      <xdr:rowOff>542925</xdr:rowOff>
    </xdr:to>
    <xdr:sp macro="" textlink="">
      <xdr:nvSpPr>
        <xdr:cNvPr id="15" name="Rectangle 14">
          <a:hlinkClick xmlns:r="http://schemas.openxmlformats.org/officeDocument/2006/relationships" r:id="rId14"/>
        </xdr:cNvPr>
        <xdr:cNvSpPr/>
      </xdr:nvSpPr>
      <xdr:spPr>
        <a:xfrm>
          <a:off x="6543675" y="542925"/>
          <a:ext cx="6572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523875</xdr:colOff>
      <xdr:row>1</xdr:row>
      <xdr:rowOff>342899</xdr:rowOff>
    </xdr:from>
    <xdr:to>
      <xdr:col>9</xdr:col>
      <xdr:colOff>266700</xdr:colOff>
      <xdr:row>1</xdr:row>
      <xdr:rowOff>561974</xdr:rowOff>
    </xdr:to>
    <xdr:sp macro="" textlink="">
      <xdr:nvSpPr>
        <xdr:cNvPr id="16" name="Rectangle 15">
          <a:hlinkClick xmlns:r="http://schemas.openxmlformats.org/officeDocument/2006/relationships" r:id="rId15"/>
        </xdr:cNvPr>
        <xdr:cNvSpPr/>
      </xdr:nvSpPr>
      <xdr:spPr>
        <a:xfrm>
          <a:off x="7296150" y="533399"/>
          <a:ext cx="352425"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371475</xdr:colOff>
      <xdr:row>1</xdr:row>
      <xdr:rowOff>352425</xdr:rowOff>
    </xdr:from>
    <xdr:to>
      <xdr:col>10</xdr:col>
      <xdr:colOff>114300</xdr:colOff>
      <xdr:row>1</xdr:row>
      <xdr:rowOff>542925</xdr:rowOff>
    </xdr:to>
    <xdr:sp macro="" textlink="">
      <xdr:nvSpPr>
        <xdr:cNvPr id="18" name="Rectangle 17">
          <a:hlinkClick xmlns:r="http://schemas.openxmlformats.org/officeDocument/2006/relationships" r:id="rId16"/>
        </xdr:cNvPr>
        <xdr:cNvSpPr/>
      </xdr:nvSpPr>
      <xdr:spPr>
        <a:xfrm>
          <a:off x="7753350" y="542925"/>
          <a:ext cx="3524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47626</xdr:colOff>
      <xdr:row>1</xdr:row>
      <xdr:rowOff>333374</xdr:rowOff>
    </xdr:from>
    <xdr:to>
      <xdr:col>1</xdr:col>
      <xdr:colOff>619126</xdr:colOff>
      <xdr:row>1</xdr:row>
      <xdr:rowOff>571499</xdr:rowOff>
    </xdr:to>
    <xdr:sp macro="" textlink="">
      <xdr:nvSpPr>
        <xdr:cNvPr id="19" name="Rectangle 18">
          <a:hlinkClick xmlns:r="http://schemas.openxmlformats.org/officeDocument/2006/relationships" r:id="rId17"/>
        </xdr:cNvPr>
        <xdr:cNvSpPr/>
      </xdr:nvSpPr>
      <xdr:spPr>
        <a:xfrm>
          <a:off x="657226" y="523874"/>
          <a:ext cx="5715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552450</xdr:colOff>
      <xdr:row>1</xdr:row>
      <xdr:rowOff>333375</xdr:rowOff>
    </xdr:from>
    <xdr:to>
      <xdr:col>6</xdr:col>
      <xdr:colOff>790575</xdr:colOff>
      <xdr:row>1</xdr:row>
      <xdr:rowOff>533400</xdr:rowOff>
    </xdr:to>
    <xdr:sp macro="" textlink="">
      <xdr:nvSpPr>
        <xdr:cNvPr id="21" name="Rectangle 20">
          <a:hlinkClick xmlns:r="http://schemas.openxmlformats.org/officeDocument/2006/relationships" r:id="rId18"/>
        </xdr:cNvPr>
        <xdr:cNvSpPr/>
      </xdr:nvSpPr>
      <xdr:spPr>
        <a:xfrm>
          <a:off x="5734050" y="523875"/>
          <a:ext cx="23812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457200</xdr:colOff>
      <xdr:row>2</xdr:row>
      <xdr:rowOff>180975</xdr:rowOff>
    </xdr:from>
    <xdr:to>
      <xdr:col>11</xdr:col>
      <xdr:colOff>371475</xdr:colOff>
      <xdr:row>3</xdr:row>
      <xdr:rowOff>36194</xdr:rowOff>
    </xdr:to>
    <xdr:sp macro="" textlink="">
      <xdr:nvSpPr>
        <xdr:cNvPr id="2" name="Rectangle 1">
          <a:hlinkClick xmlns:r="http://schemas.openxmlformats.org/officeDocument/2006/relationships" r:id="rId5" tooltip="Inpatient Admission Risk(%) Count of IP admits in past 181 to 365 days: 4.1"/>
        </xdr:cNvPr>
        <xdr:cNvSpPr/>
      </xdr:nvSpPr>
      <xdr:spPr>
        <a:xfrm>
          <a:off x="7229475" y="962025"/>
          <a:ext cx="1133475" cy="457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485775</xdr:colOff>
      <xdr:row>3</xdr:row>
      <xdr:rowOff>66675</xdr:rowOff>
    </xdr:from>
    <xdr:to>
      <xdr:col>11</xdr:col>
      <xdr:colOff>400050</xdr:colOff>
      <xdr:row>3</xdr:row>
      <xdr:rowOff>112394</xdr:rowOff>
    </xdr:to>
    <xdr:sp macro="" textlink="">
      <xdr:nvSpPr>
        <xdr:cNvPr id="24" name="Rectangle 23">
          <a:hlinkClick xmlns:r="http://schemas.openxmlformats.org/officeDocument/2006/relationships" r:id="rId5" tooltip="Inpatient Admission Risk(%) Count of IP admits in past 366 to 730 days: 6.5"/>
        </xdr:cNvPr>
        <xdr:cNvSpPr/>
      </xdr:nvSpPr>
      <xdr:spPr>
        <a:xfrm>
          <a:off x="7258050" y="1038225"/>
          <a:ext cx="1133475" cy="457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7</xdr:col>
      <xdr:colOff>295275</xdr:colOff>
      <xdr:row>2</xdr:row>
      <xdr:rowOff>66676</xdr:rowOff>
    </xdr:from>
    <xdr:to>
      <xdr:col>12</xdr:col>
      <xdr:colOff>171450</xdr:colOff>
      <xdr:row>13</xdr:row>
      <xdr:rowOff>73181</xdr:rowOff>
    </xdr:to>
    <xdr:pic>
      <xdr:nvPicPr>
        <xdr:cNvPr id="25" name="Picture 24"/>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5848350" y="847726"/>
          <a:ext cx="2924175" cy="33688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123825</xdr:colOff>
      <xdr:row>6</xdr:row>
      <xdr:rowOff>28575</xdr:rowOff>
    </xdr:from>
    <xdr:to>
      <xdr:col>10</xdr:col>
      <xdr:colOff>495300</xdr:colOff>
      <xdr:row>6</xdr:row>
      <xdr:rowOff>74294</xdr:rowOff>
    </xdr:to>
    <xdr:sp macro="" textlink="">
      <xdr:nvSpPr>
        <xdr:cNvPr id="20" name="Rectangle 19">
          <a:hlinkClick xmlns:r="http://schemas.openxmlformats.org/officeDocument/2006/relationships" r:id="rId5" tooltip="Inpatient Admission Risk(%) - Count of IP admits in past 181 to 365 days: 2.1"/>
        </xdr:cNvPr>
        <xdr:cNvSpPr/>
      </xdr:nvSpPr>
      <xdr:spPr>
        <a:xfrm>
          <a:off x="6896100" y="1885950"/>
          <a:ext cx="981075" cy="457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161925</xdr:colOff>
      <xdr:row>6</xdr:row>
      <xdr:rowOff>85725</xdr:rowOff>
    </xdr:from>
    <xdr:to>
      <xdr:col>10</xdr:col>
      <xdr:colOff>466725</xdr:colOff>
      <xdr:row>6</xdr:row>
      <xdr:rowOff>161925</xdr:rowOff>
    </xdr:to>
    <xdr:sp macro="" textlink="">
      <xdr:nvSpPr>
        <xdr:cNvPr id="22" name="Rectangle 21">
          <a:hlinkClick xmlns:r="http://schemas.openxmlformats.org/officeDocument/2006/relationships" r:id="rId5" tooltip="Inpatient Admission Risk(%)  Count of IP admits in past 366 to 730 days: 6.8"/>
        </xdr:cNvPr>
        <xdr:cNvSpPr/>
      </xdr:nvSpPr>
      <xdr:spPr>
        <a:xfrm>
          <a:off x="6934200" y="1943100"/>
          <a:ext cx="914400" cy="762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133350</xdr:colOff>
      <xdr:row>7</xdr:row>
      <xdr:rowOff>9525</xdr:rowOff>
    </xdr:from>
    <xdr:to>
      <xdr:col>10</xdr:col>
      <xdr:colOff>495300</xdr:colOff>
      <xdr:row>7</xdr:row>
      <xdr:rowOff>123825</xdr:rowOff>
    </xdr:to>
    <xdr:sp macro="" textlink="">
      <xdr:nvSpPr>
        <xdr:cNvPr id="26" name="Rectangle 25">
          <a:hlinkClick xmlns:r="http://schemas.openxmlformats.org/officeDocument/2006/relationships" r:id="rId5" tooltip="Inpatient Admission Risk(%)  Cardiovascular, medium: 9.4"/>
        </xdr:cNvPr>
        <xdr:cNvSpPr/>
      </xdr:nvSpPr>
      <xdr:spPr>
        <a:xfrm>
          <a:off x="6905625" y="2057400"/>
          <a:ext cx="971550" cy="114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xdr:colOff>
      <xdr:row>1</xdr:row>
      <xdr:rowOff>0</xdr:rowOff>
    </xdr:from>
    <xdr:to>
      <xdr:col>14</xdr:col>
      <xdr:colOff>533400</xdr:colOff>
      <xdr:row>1</xdr:row>
      <xdr:rowOff>581025</xdr:rowOff>
    </xdr:to>
    <xdr:pic>
      <xdr:nvPicPr>
        <xdr:cNvPr id="39" name="Picture 3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90500"/>
          <a:ext cx="8639175"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676275</xdr:colOff>
      <xdr:row>1</xdr:row>
      <xdr:rowOff>371475</xdr:rowOff>
    </xdr:from>
    <xdr:to>
      <xdr:col>2</xdr:col>
      <xdr:colOff>133350</xdr:colOff>
      <xdr:row>1</xdr:row>
      <xdr:rowOff>561975</xdr:rowOff>
    </xdr:to>
    <xdr:sp macro="" textlink="">
      <xdr:nvSpPr>
        <xdr:cNvPr id="3" name="Rectangle 2">
          <a:hlinkClick xmlns:r="http://schemas.openxmlformats.org/officeDocument/2006/relationships" r:id="rId2"/>
        </xdr:cNvPr>
        <xdr:cNvSpPr/>
      </xdr:nvSpPr>
      <xdr:spPr>
        <a:xfrm>
          <a:off x="1285875" y="561975"/>
          <a:ext cx="24765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219075</xdr:colOff>
      <xdr:row>1</xdr:row>
      <xdr:rowOff>323850</xdr:rowOff>
    </xdr:from>
    <xdr:to>
      <xdr:col>2</xdr:col>
      <xdr:colOff>504825</xdr:colOff>
      <xdr:row>1</xdr:row>
      <xdr:rowOff>571500</xdr:rowOff>
    </xdr:to>
    <xdr:sp macro="" textlink="">
      <xdr:nvSpPr>
        <xdr:cNvPr id="4" name="Rectangle 3">
          <a:hlinkClick xmlns:r="http://schemas.openxmlformats.org/officeDocument/2006/relationships" r:id="rId3"/>
        </xdr:cNvPr>
        <xdr:cNvSpPr/>
      </xdr:nvSpPr>
      <xdr:spPr>
        <a:xfrm>
          <a:off x="1619250" y="514350"/>
          <a:ext cx="28575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600075</xdr:colOff>
      <xdr:row>1</xdr:row>
      <xdr:rowOff>361951</xdr:rowOff>
    </xdr:from>
    <xdr:to>
      <xdr:col>3</xdr:col>
      <xdr:colOff>133350</xdr:colOff>
      <xdr:row>1</xdr:row>
      <xdr:rowOff>552451</xdr:rowOff>
    </xdr:to>
    <xdr:sp macro="" textlink="">
      <xdr:nvSpPr>
        <xdr:cNvPr id="5" name="Rectangle 4">
          <a:hlinkClick xmlns:r="http://schemas.openxmlformats.org/officeDocument/2006/relationships" r:id="rId4"/>
        </xdr:cNvPr>
        <xdr:cNvSpPr/>
      </xdr:nvSpPr>
      <xdr:spPr>
        <a:xfrm>
          <a:off x="2019300" y="552451"/>
          <a:ext cx="26670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266700</xdr:colOff>
      <xdr:row>1</xdr:row>
      <xdr:rowOff>314325</xdr:rowOff>
    </xdr:from>
    <xdr:to>
      <xdr:col>4</xdr:col>
      <xdr:colOff>428625</xdr:colOff>
      <xdr:row>1</xdr:row>
      <xdr:rowOff>561975</xdr:rowOff>
    </xdr:to>
    <xdr:sp macro="" textlink="">
      <xdr:nvSpPr>
        <xdr:cNvPr id="6" name="Rectangle 5">
          <a:hlinkClick xmlns:r="http://schemas.openxmlformats.org/officeDocument/2006/relationships" r:id="rId5"/>
        </xdr:cNvPr>
        <xdr:cNvSpPr/>
      </xdr:nvSpPr>
      <xdr:spPr>
        <a:xfrm>
          <a:off x="2419350" y="504825"/>
          <a:ext cx="55245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533400</xdr:colOff>
      <xdr:row>1</xdr:row>
      <xdr:rowOff>361949</xdr:rowOff>
    </xdr:from>
    <xdr:to>
      <xdr:col>6</xdr:col>
      <xdr:colOff>114300</xdr:colOff>
      <xdr:row>1</xdr:row>
      <xdr:rowOff>561974</xdr:rowOff>
    </xdr:to>
    <xdr:sp macro="" textlink="">
      <xdr:nvSpPr>
        <xdr:cNvPr id="7" name="Rectangle 6">
          <a:hlinkClick xmlns:r="http://schemas.openxmlformats.org/officeDocument/2006/relationships" r:id="rId6"/>
        </xdr:cNvPr>
        <xdr:cNvSpPr/>
      </xdr:nvSpPr>
      <xdr:spPr>
        <a:xfrm>
          <a:off x="3076575" y="552449"/>
          <a:ext cx="51435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200025</xdr:colOff>
      <xdr:row>1</xdr:row>
      <xdr:rowOff>333374</xdr:rowOff>
    </xdr:from>
    <xdr:to>
      <xdr:col>6</xdr:col>
      <xdr:colOff>419100</xdr:colOff>
      <xdr:row>1</xdr:row>
      <xdr:rowOff>552450</xdr:rowOff>
    </xdr:to>
    <xdr:sp macro="" textlink="">
      <xdr:nvSpPr>
        <xdr:cNvPr id="8" name="Rectangle 7">
          <a:hlinkClick xmlns:r="http://schemas.openxmlformats.org/officeDocument/2006/relationships" r:id="rId7"/>
        </xdr:cNvPr>
        <xdr:cNvSpPr/>
      </xdr:nvSpPr>
      <xdr:spPr>
        <a:xfrm>
          <a:off x="3676650" y="523874"/>
          <a:ext cx="219075" cy="219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514350</xdr:colOff>
      <xdr:row>1</xdr:row>
      <xdr:rowOff>352425</xdr:rowOff>
    </xdr:from>
    <xdr:to>
      <xdr:col>6</xdr:col>
      <xdr:colOff>742950</xdr:colOff>
      <xdr:row>1</xdr:row>
      <xdr:rowOff>561975</xdr:rowOff>
    </xdr:to>
    <xdr:sp macro="" textlink="">
      <xdr:nvSpPr>
        <xdr:cNvPr id="9" name="Rectangle 8">
          <a:hlinkClick xmlns:r="http://schemas.openxmlformats.org/officeDocument/2006/relationships" r:id="rId8"/>
        </xdr:cNvPr>
        <xdr:cNvSpPr/>
      </xdr:nvSpPr>
      <xdr:spPr>
        <a:xfrm>
          <a:off x="3990975" y="542925"/>
          <a:ext cx="22860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819150</xdr:colOff>
      <xdr:row>1</xdr:row>
      <xdr:rowOff>371476</xdr:rowOff>
    </xdr:from>
    <xdr:to>
      <xdr:col>7</xdr:col>
      <xdr:colOff>57151</xdr:colOff>
      <xdr:row>1</xdr:row>
      <xdr:rowOff>542925</xdr:rowOff>
    </xdr:to>
    <xdr:sp macro="" textlink="">
      <xdr:nvSpPr>
        <xdr:cNvPr id="10" name="Rectangle 9">
          <a:hlinkClick xmlns:r="http://schemas.openxmlformats.org/officeDocument/2006/relationships" r:id="rId9"/>
        </xdr:cNvPr>
        <xdr:cNvSpPr/>
      </xdr:nvSpPr>
      <xdr:spPr>
        <a:xfrm>
          <a:off x="4295775" y="561976"/>
          <a:ext cx="219076" cy="1714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104775</xdr:colOff>
      <xdr:row>1</xdr:row>
      <xdr:rowOff>342900</xdr:rowOff>
    </xdr:from>
    <xdr:to>
      <xdr:col>7</xdr:col>
      <xdr:colOff>400050</xdr:colOff>
      <xdr:row>1</xdr:row>
      <xdr:rowOff>552450</xdr:rowOff>
    </xdr:to>
    <xdr:sp macro="" textlink="">
      <xdr:nvSpPr>
        <xdr:cNvPr id="11" name="Rectangle 10">
          <a:hlinkClick xmlns:r="http://schemas.openxmlformats.org/officeDocument/2006/relationships" r:id="rId10"/>
        </xdr:cNvPr>
        <xdr:cNvSpPr/>
      </xdr:nvSpPr>
      <xdr:spPr>
        <a:xfrm>
          <a:off x="4562475" y="533400"/>
          <a:ext cx="29527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447675</xdr:colOff>
      <xdr:row>1</xdr:row>
      <xdr:rowOff>333375</xdr:rowOff>
    </xdr:from>
    <xdr:to>
      <xdr:col>8</xdr:col>
      <xdr:colOff>219075</xdr:colOff>
      <xdr:row>1</xdr:row>
      <xdr:rowOff>552450</xdr:rowOff>
    </xdr:to>
    <xdr:sp macro="" textlink="">
      <xdr:nvSpPr>
        <xdr:cNvPr id="12" name="Rectangle 11">
          <a:hlinkClick xmlns:r="http://schemas.openxmlformats.org/officeDocument/2006/relationships" r:id="rId11"/>
        </xdr:cNvPr>
        <xdr:cNvSpPr/>
      </xdr:nvSpPr>
      <xdr:spPr>
        <a:xfrm>
          <a:off x="4905375" y="523875"/>
          <a:ext cx="381000"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247650</xdr:colOff>
      <xdr:row>1</xdr:row>
      <xdr:rowOff>333375</xdr:rowOff>
    </xdr:from>
    <xdr:to>
      <xdr:col>8</xdr:col>
      <xdr:colOff>561975</xdr:colOff>
      <xdr:row>1</xdr:row>
      <xdr:rowOff>552450</xdr:rowOff>
    </xdr:to>
    <xdr:sp macro="" textlink="">
      <xdr:nvSpPr>
        <xdr:cNvPr id="13" name="Rectangle 12">
          <a:hlinkClick xmlns:r="http://schemas.openxmlformats.org/officeDocument/2006/relationships" r:id="rId12"/>
        </xdr:cNvPr>
        <xdr:cNvSpPr/>
      </xdr:nvSpPr>
      <xdr:spPr>
        <a:xfrm>
          <a:off x="5314950" y="523875"/>
          <a:ext cx="314325"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390525</xdr:colOff>
      <xdr:row>1</xdr:row>
      <xdr:rowOff>342900</xdr:rowOff>
    </xdr:from>
    <xdr:to>
      <xdr:col>10</xdr:col>
      <xdr:colOff>200025</xdr:colOff>
      <xdr:row>1</xdr:row>
      <xdr:rowOff>533400</xdr:rowOff>
    </xdr:to>
    <xdr:sp macro="" textlink="">
      <xdr:nvSpPr>
        <xdr:cNvPr id="14" name="Rectangle 13">
          <a:hlinkClick xmlns:r="http://schemas.openxmlformats.org/officeDocument/2006/relationships" r:id="rId13"/>
        </xdr:cNvPr>
        <xdr:cNvSpPr/>
      </xdr:nvSpPr>
      <xdr:spPr>
        <a:xfrm>
          <a:off x="6067425" y="533400"/>
          <a:ext cx="41910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257175</xdr:colOff>
      <xdr:row>1</xdr:row>
      <xdr:rowOff>352425</xdr:rowOff>
    </xdr:from>
    <xdr:to>
      <xdr:col>11</xdr:col>
      <xdr:colOff>304800</xdr:colOff>
      <xdr:row>1</xdr:row>
      <xdr:rowOff>542925</xdr:rowOff>
    </xdr:to>
    <xdr:sp macro="" textlink="">
      <xdr:nvSpPr>
        <xdr:cNvPr id="15" name="Rectangle 14">
          <a:hlinkClick xmlns:r="http://schemas.openxmlformats.org/officeDocument/2006/relationships" r:id="rId14"/>
        </xdr:cNvPr>
        <xdr:cNvSpPr/>
      </xdr:nvSpPr>
      <xdr:spPr>
        <a:xfrm>
          <a:off x="6543675" y="542925"/>
          <a:ext cx="6572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342900</xdr:colOff>
      <xdr:row>1</xdr:row>
      <xdr:rowOff>314325</xdr:rowOff>
    </xdr:from>
    <xdr:to>
      <xdr:col>12</xdr:col>
      <xdr:colOff>180975</xdr:colOff>
      <xdr:row>1</xdr:row>
      <xdr:rowOff>523875</xdr:rowOff>
    </xdr:to>
    <xdr:sp macro="" textlink="">
      <xdr:nvSpPr>
        <xdr:cNvPr id="16" name="Rectangle 15">
          <a:hlinkClick xmlns:r="http://schemas.openxmlformats.org/officeDocument/2006/relationships" r:id="rId15"/>
        </xdr:cNvPr>
        <xdr:cNvSpPr/>
      </xdr:nvSpPr>
      <xdr:spPr>
        <a:xfrm>
          <a:off x="7239000" y="504825"/>
          <a:ext cx="44767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266700</xdr:colOff>
      <xdr:row>1</xdr:row>
      <xdr:rowOff>333375</xdr:rowOff>
    </xdr:from>
    <xdr:to>
      <xdr:col>13</xdr:col>
      <xdr:colOff>9525</xdr:colOff>
      <xdr:row>1</xdr:row>
      <xdr:rowOff>523875</xdr:rowOff>
    </xdr:to>
    <xdr:sp macro="" textlink="">
      <xdr:nvSpPr>
        <xdr:cNvPr id="18" name="Rectangle 17">
          <a:hlinkClick xmlns:r="http://schemas.openxmlformats.org/officeDocument/2006/relationships" r:id="rId16"/>
        </xdr:cNvPr>
        <xdr:cNvSpPr/>
      </xdr:nvSpPr>
      <xdr:spPr>
        <a:xfrm>
          <a:off x="7772400" y="523875"/>
          <a:ext cx="3524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47626</xdr:colOff>
      <xdr:row>1</xdr:row>
      <xdr:rowOff>333374</xdr:rowOff>
    </xdr:from>
    <xdr:to>
      <xdr:col>1</xdr:col>
      <xdr:colOff>619126</xdr:colOff>
      <xdr:row>1</xdr:row>
      <xdr:rowOff>571499</xdr:rowOff>
    </xdr:to>
    <xdr:sp macro="" textlink="">
      <xdr:nvSpPr>
        <xdr:cNvPr id="19" name="Rectangle 18">
          <a:hlinkClick xmlns:r="http://schemas.openxmlformats.org/officeDocument/2006/relationships" r:id="rId17"/>
        </xdr:cNvPr>
        <xdr:cNvSpPr/>
      </xdr:nvSpPr>
      <xdr:spPr>
        <a:xfrm>
          <a:off x="657226" y="523874"/>
          <a:ext cx="5715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180975</xdr:colOff>
      <xdr:row>1</xdr:row>
      <xdr:rowOff>323850</xdr:rowOff>
    </xdr:from>
    <xdr:to>
      <xdr:col>7</xdr:col>
      <xdr:colOff>419100</xdr:colOff>
      <xdr:row>1</xdr:row>
      <xdr:rowOff>523875</xdr:rowOff>
    </xdr:to>
    <xdr:sp macro="" textlink="">
      <xdr:nvSpPr>
        <xdr:cNvPr id="20" name="Rectangle 19">
          <a:hlinkClick xmlns:r="http://schemas.openxmlformats.org/officeDocument/2006/relationships" r:id="rId18"/>
        </xdr:cNvPr>
        <xdr:cNvSpPr/>
      </xdr:nvSpPr>
      <xdr:spPr>
        <a:xfrm>
          <a:off x="5734050" y="514350"/>
          <a:ext cx="23812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276225</xdr:colOff>
      <xdr:row>12</xdr:row>
      <xdr:rowOff>28575</xdr:rowOff>
    </xdr:from>
    <xdr:to>
      <xdr:col>10</xdr:col>
      <xdr:colOff>314325</xdr:colOff>
      <xdr:row>12</xdr:row>
      <xdr:rowOff>142875</xdr:rowOff>
    </xdr:to>
    <xdr:sp macro="" textlink="">
      <xdr:nvSpPr>
        <xdr:cNvPr id="2" name="Rectangle 1">
          <a:hlinkClick xmlns:r="http://schemas.openxmlformats.org/officeDocument/2006/relationships" r:id="rId19"/>
        </xdr:cNvPr>
        <xdr:cNvSpPr/>
      </xdr:nvSpPr>
      <xdr:spPr>
        <a:xfrm>
          <a:off x="1809750" y="3733800"/>
          <a:ext cx="5886450" cy="114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9</xdr:col>
      <xdr:colOff>133350</xdr:colOff>
      <xdr:row>3</xdr:row>
      <xdr:rowOff>0</xdr:rowOff>
    </xdr:from>
    <xdr:to>
      <xdr:col>13</xdr:col>
      <xdr:colOff>76200</xdr:colOff>
      <xdr:row>10</xdr:row>
      <xdr:rowOff>104775</xdr:rowOff>
    </xdr:to>
    <xdr:pic>
      <xdr:nvPicPr>
        <xdr:cNvPr id="23" name="Picture 22"/>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5638800" y="971550"/>
          <a:ext cx="2381250" cy="2266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66675</xdr:colOff>
      <xdr:row>13</xdr:row>
      <xdr:rowOff>104775</xdr:rowOff>
    </xdr:from>
    <xdr:ext cx="5095875" cy="295275"/>
    <xdr:pic>
      <xdr:nvPicPr>
        <xdr:cNvPr id="24" name="Picture 23"/>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676275" y="4000500"/>
          <a:ext cx="5095875" cy="2952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9525</xdr:colOff>
      <xdr:row>48</xdr:row>
      <xdr:rowOff>0</xdr:rowOff>
    </xdr:from>
    <xdr:to>
      <xdr:col>7</xdr:col>
      <xdr:colOff>333375</xdr:colOff>
      <xdr:row>49</xdr:row>
      <xdr:rowOff>133350</xdr:rowOff>
    </xdr:to>
    <xdr:pic>
      <xdr:nvPicPr>
        <xdr:cNvPr id="30" name="Picture 29"/>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619125" y="23136225"/>
          <a:ext cx="4171950"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561975</xdr:colOff>
      <xdr:row>18</xdr:row>
      <xdr:rowOff>123825</xdr:rowOff>
    </xdr:from>
    <xdr:to>
      <xdr:col>10</xdr:col>
      <xdr:colOff>228600</xdr:colOff>
      <xdr:row>21</xdr:row>
      <xdr:rowOff>47625</xdr:rowOff>
    </xdr:to>
    <xdr:sp macro="" textlink="">
      <xdr:nvSpPr>
        <xdr:cNvPr id="31" name="Rectangle 30">
          <a:hlinkClick xmlns:r="http://schemas.openxmlformats.org/officeDocument/2006/relationships" r:id="rId23"/>
        </xdr:cNvPr>
        <xdr:cNvSpPr/>
      </xdr:nvSpPr>
      <xdr:spPr>
        <a:xfrm>
          <a:off x="6724650" y="4972050"/>
          <a:ext cx="885825" cy="495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590550</xdr:colOff>
      <xdr:row>21</xdr:row>
      <xdr:rowOff>133350</xdr:rowOff>
    </xdr:from>
    <xdr:to>
      <xdr:col>10</xdr:col>
      <xdr:colOff>257175</xdr:colOff>
      <xdr:row>24</xdr:row>
      <xdr:rowOff>57150</xdr:rowOff>
    </xdr:to>
    <xdr:sp macro="" textlink="">
      <xdr:nvSpPr>
        <xdr:cNvPr id="32" name="Rectangle 31">
          <a:hlinkClick xmlns:r="http://schemas.openxmlformats.org/officeDocument/2006/relationships" r:id="rId23"/>
        </xdr:cNvPr>
        <xdr:cNvSpPr/>
      </xdr:nvSpPr>
      <xdr:spPr>
        <a:xfrm>
          <a:off x="6753225" y="5553075"/>
          <a:ext cx="885825" cy="495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600075</xdr:colOff>
      <xdr:row>27</xdr:row>
      <xdr:rowOff>114300</xdr:rowOff>
    </xdr:from>
    <xdr:to>
      <xdr:col>10</xdr:col>
      <xdr:colOff>266700</xdr:colOff>
      <xdr:row>30</xdr:row>
      <xdr:rowOff>38100</xdr:rowOff>
    </xdr:to>
    <xdr:sp macro="" textlink="">
      <xdr:nvSpPr>
        <xdr:cNvPr id="34" name="Rectangle 33">
          <a:hlinkClick xmlns:r="http://schemas.openxmlformats.org/officeDocument/2006/relationships" r:id="rId23"/>
        </xdr:cNvPr>
        <xdr:cNvSpPr/>
      </xdr:nvSpPr>
      <xdr:spPr>
        <a:xfrm>
          <a:off x="6762750" y="6677025"/>
          <a:ext cx="885825" cy="495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581025</xdr:colOff>
      <xdr:row>30</xdr:row>
      <xdr:rowOff>142875</xdr:rowOff>
    </xdr:from>
    <xdr:to>
      <xdr:col>10</xdr:col>
      <xdr:colOff>247650</xdr:colOff>
      <xdr:row>33</xdr:row>
      <xdr:rowOff>66675</xdr:rowOff>
    </xdr:to>
    <xdr:sp macro="" textlink="">
      <xdr:nvSpPr>
        <xdr:cNvPr id="35" name="Rectangle 34">
          <a:hlinkClick xmlns:r="http://schemas.openxmlformats.org/officeDocument/2006/relationships" r:id="rId23"/>
        </xdr:cNvPr>
        <xdr:cNvSpPr/>
      </xdr:nvSpPr>
      <xdr:spPr>
        <a:xfrm>
          <a:off x="6743700" y="7277100"/>
          <a:ext cx="885825" cy="495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590550</xdr:colOff>
      <xdr:row>36</xdr:row>
      <xdr:rowOff>142875</xdr:rowOff>
    </xdr:from>
    <xdr:to>
      <xdr:col>10</xdr:col>
      <xdr:colOff>257175</xdr:colOff>
      <xdr:row>39</xdr:row>
      <xdr:rowOff>66675</xdr:rowOff>
    </xdr:to>
    <xdr:sp macro="" textlink="">
      <xdr:nvSpPr>
        <xdr:cNvPr id="37" name="Rectangle 36">
          <a:hlinkClick xmlns:r="http://schemas.openxmlformats.org/officeDocument/2006/relationships" r:id="rId23"/>
        </xdr:cNvPr>
        <xdr:cNvSpPr/>
      </xdr:nvSpPr>
      <xdr:spPr>
        <a:xfrm>
          <a:off x="6753225" y="8420100"/>
          <a:ext cx="885825" cy="495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9525</xdr:colOff>
      <xdr:row>1</xdr:row>
      <xdr:rowOff>9525</xdr:rowOff>
    </xdr:from>
    <xdr:to>
      <xdr:col>14</xdr:col>
      <xdr:colOff>257175</xdr:colOff>
      <xdr:row>2</xdr:row>
      <xdr:rowOff>9525</xdr:rowOff>
    </xdr:to>
    <xdr:pic>
      <xdr:nvPicPr>
        <xdr:cNvPr id="27" name="Picture 2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200025"/>
          <a:ext cx="8639175" cy="590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638175</xdr:colOff>
      <xdr:row>1</xdr:row>
      <xdr:rowOff>371475</xdr:rowOff>
    </xdr:from>
    <xdr:to>
      <xdr:col>2</xdr:col>
      <xdr:colOff>95250</xdr:colOff>
      <xdr:row>1</xdr:row>
      <xdr:rowOff>561975</xdr:rowOff>
    </xdr:to>
    <xdr:sp macro="" textlink="">
      <xdr:nvSpPr>
        <xdr:cNvPr id="3" name="Rectangle 2">
          <a:hlinkClick xmlns:r="http://schemas.openxmlformats.org/officeDocument/2006/relationships" r:id="rId2"/>
        </xdr:cNvPr>
        <xdr:cNvSpPr/>
      </xdr:nvSpPr>
      <xdr:spPr>
        <a:xfrm>
          <a:off x="1247775" y="561975"/>
          <a:ext cx="38100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171449</xdr:colOff>
      <xdr:row>1</xdr:row>
      <xdr:rowOff>323850</xdr:rowOff>
    </xdr:from>
    <xdr:to>
      <xdr:col>2</xdr:col>
      <xdr:colOff>466724</xdr:colOff>
      <xdr:row>1</xdr:row>
      <xdr:rowOff>523875</xdr:rowOff>
    </xdr:to>
    <xdr:sp macro="" textlink="">
      <xdr:nvSpPr>
        <xdr:cNvPr id="4" name="Rectangle 3">
          <a:hlinkClick xmlns:r="http://schemas.openxmlformats.org/officeDocument/2006/relationships" r:id="rId3"/>
        </xdr:cNvPr>
        <xdr:cNvSpPr/>
      </xdr:nvSpPr>
      <xdr:spPr>
        <a:xfrm>
          <a:off x="1619249" y="514350"/>
          <a:ext cx="29527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561975</xdr:colOff>
      <xdr:row>1</xdr:row>
      <xdr:rowOff>361951</xdr:rowOff>
    </xdr:from>
    <xdr:to>
      <xdr:col>3</xdr:col>
      <xdr:colOff>95250</xdr:colOff>
      <xdr:row>1</xdr:row>
      <xdr:rowOff>552451</xdr:rowOff>
    </xdr:to>
    <xdr:sp macro="" textlink="">
      <xdr:nvSpPr>
        <xdr:cNvPr id="5" name="Rectangle 4">
          <a:hlinkClick xmlns:r="http://schemas.openxmlformats.org/officeDocument/2006/relationships" r:id="rId4"/>
        </xdr:cNvPr>
        <xdr:cNvSpPr/>
      </xdr:nvSpPr>
      <xdr:spPr>
        <a:xfrm>
          <a:off x="2009775" y="552451"/>
          <a:ext cx="30480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238124</xdr:colOff>
      <xdr:row>1</xdr:row>
      <xdr:rowOff>323850</xdr:rowOff>
    </xdr:from>
    <xdr:to>
      <xdr:col>4</xdr:col>
      <xdr:colOff>352424</xdr:colOff>
      <xdr:row>2</xdr:row>
      <xdr:rowOff>0</xdr:rowOff>
    </xdr:to>
    <xdr:sp macro="" textlink="">
      <xdr:nvSpPr>
        <xdr:cNvPr id="6" name="Rectangle 5">
          <a:hlinkClick xmlns:r="http://schemas.openxmlformats.org/officeDocument/2006/relationships" r:id="rId5"/>
        </xdr:cNvPr>
        <xdr:cNvSpPr/>
      </xdr:nvSpPr>
      <xdr:spPr>
        <a:xfrm>
          <a:off x="2457449" y="514350"/>
          <a:ext cx="504825"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523875</xdr:colOff>
      <xdr:row>1</xdr:row>
      <xdr:rowOff>361950</xdr:rowOff>
    </xdr:from>
    <xdr:to>
      <xdr:col>5</xdr:col>
      <xdr:colOff>304800</xdr:colOff>
      <xdr:row>1</xdr:row>
      <xdr:rowOff>571500</xdr:rowOff>
    </xdr:to>
    <xdr:sp macro="" textlink="">
      <xdr:nvSpPr>
        <xdr:cNvPr id="7" name="Rectangle 6">
          <a:hlinkClick xmlns:r="http://schemas.openxmlformats.org/officeDocument/2006/relationships" r:id="rId6"/>
        </xdr:cNvPr>
        <xdr:cNvSpPr/>
      </xdr:nvSpPr>
      <xdr:spPr>
        <a:xfrm>
          <a:off x="3133725" y="552450"/>
          <a:ext cx="39052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457200</xdr:colOff>
      <xdr:row>1</xdr:row>
      <xdr:rowOff>333374</xdr:rowOff>
    </xdr:from>
    <xdr:to>
      <xdr:col>6</xdr:col>
      <xdr:colOff>142875</xdr:colOff>
      <xdr:row>1</xdr:row>
      <xdr:rowOff>552450</xdr:rowOff>
    </xdr:to>
    <xdr:sp macro="" textlink="">
      <xdr:nvSpPr>
        <xdr:cNvPr id="8" name="Rectangle 7">
          <a:hlinkClick xmlns:r="http://schemas.openxmlformats.org/officeDocument/2006/relationships" r:id="rId7"/>
        </xdr:cNvPr>
        <xdr:cNvSpPr/>
      </xdr:nvSpPr>
      <xdr:spPr>
        <a:xfrm>
          <a:off x="3676650" y="523874"/>
          <a:ext cx="219075" cy="219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228600</xdr:colOff>
      <xdr:row>1</xdr:row>
      <xdr:rowOff>352425</xdr:rowOff>
    </xdr:from>
    <xdr:to>
      <xdr:col>6</xdr:col>
      <xdr:colOff>457200</xdr:colOff>
      <xdr:row>1</xdr:row>
      <xdr:rowOff>561975</xdr:rowOff>
    </xdr:to>
    <xdr:sp macro="" textlink="">
      <xdr:nvSpPr>
        <xdr:cNvPr id="9" name="Rectangle 8">
          <a:hlinkClick xmlns:r="http://schemas.openxmlformats.org/officeDocument/2006/relationships" r:id="rId8"/>
        </xdr:cNvPr>
        <xdr:cNvSpPr/>
      </xdr:nvSpPr>
      <xdr:spPr>
        <a:xfrm>
          <a:off x="3981450" y="542925"/>
          <a:ext cx="22860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523874</xdr:colOff>
      <xdr:row>1</xdr:row>
      <xdr:rowOff>352426</xdr:rowOff>
    </xdr:from>
    <xdr:to>
      <xdr:col>6</xdr:col>
      <xdr:colOff>752475</xdr:colOff>
      <xdr:row>1</xdr:row>
      <xdr:rowOff>552450</xdr:rowOff>
    </xdr:to>
    <xdr:sp macro="" textlink="">
      <xdr:nvSpPr>
        <xdr:cNvPr id="10" name="Rectangle 9">
          <a:hlinkClick xmlns:r="http://schemas.openxmlformats.org/officeDocument/2006/relationships" r:id="rId9"/>
        </xdr:cNvPr>
        <xdr:cNvSpPr/>
      </xdr:nvSpPr>
      <xdr:spPr>
        <a:xfrm>
          <a:off x="4276724" y="542926"/>
          <a:ext cx="228601" cy="2000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809625</xdr:colOff>
      <xdr:row>1</xdr:row>
      <xdr:rowOff>342900</xdr:rowOff>
    </xdr:from>
    <xdr:to>
      <xdr:col>7</xdr:col>
      <xdr:colOff>85725</xdr:colOff>
      <xdr:row>1</xdr:row>
      <xdr:rowOff>552450</xdr:rowOff>
    </xdr:to>
    <xdr:sp macro="" textlink="">
      <xdr:nvSpPr>
        <xdr:cNvPr id="11" name="Rectangle 10">
          <a:hlinkClick xmlns:r="http://schemas.openxmlformats.org/officeDocument/2006/relationships" r:id="rId10"/>
        </xdr:cNvPr>
        <xdr:cNvSpPr/>
      </xdr:nvSpPr>
      <xdr:spPr>
        <a:xfrm>
          <a:off x="4562475" y="533400"/>
          <a:ext cx="25717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190500</xdr:colOff>
      <xdr:row>1</xdr:row>
      <xdr:rowOff>342900</xdr:rowOff>
    </xdr:from>
    <xdr:to>
      <xdr:col>7</xdr:col>
      <xdr:colOff>504825</xdr:colOff>
      <xdr:row>1</xdr:row>
      <xdr:rowOff>542925</xdr:rowOff>
    </xdr:to>
    <xdr:sp macro="" textlink="">
      <xdr:nvSpPr>
        <xdr:cNvPr id="12" name="Rectangle 11">
          <a:hlinkClick xmlns:r="http://schemas.openxmlformats.org/officeDocument/2006/relationships" r:id="rId11"/>
        </xdr:cNvPr>
        <xdr:cNvSpPr/>
      </xdr:nvSpPr>
      <xdr:spPr>
        <a:xfrm>
          <a:off x="4924425" y="533400"/>
          <a:ext cx="31432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0</xdr:colOff>
      <xdr:row>1</xdr:row>
      <xdr:rowOff>323850</xdr:rowOff>
    </xdr:from>
    <xdr:to>
      <xdr:col>8</xdr:col>
      <xdr:colOff>257175</xdr:colOff>
      <xdr:row>1</xdr:row>
      <xdr:rowOff>542925</xdr:rowOff>
    </xdr:to>
    <xdr:sp macro="" textlink="">
      <xdr:nvSpPr>
        <xdr:cNvPr id="13" name="Rectangle 12">
          <a:hlinkClick xmlns:r="http://schemas.openxmlformats.org/officeDocument/2006/relationships" r:id="rId12"/>
        </xdr:cNvPr>
        <xdr:cNvSpPr/>
      </xdr:nvSpPr>
      <xdr:spPr>
        <a:xfrm>
          <a:off x="5343525" y="514350"/>
          <a:ext cx="257175"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123825</xdr:colOff>
      <xdr:row>1</xdr:row>
      <xdr:rowOff>333375</xdr:rowOff>
    </xdr:from>
    <xdr:to>
      <xdr:col>9</xdr:col>
      <xdr:colOff>466725</xdr:colOff>
      <xdr:row>1</xdr:row>
      <xdr:rowOff>523875</xdr:rowOff>
    </xdr:to>
    <xdr:sp macro="" textlink="">
      <xdr:nvSpPr>
        <xdr:cNvPr id="14" name="Rectangle 13">
          <a:hlinkClick xmlns:r="http://schemas.openxmlformats.org/officeDocument/2006/relationships" r:id="rId13"/>
        </xdr:cNvPr>
        <xdr:cNvSpPr/>
      </xdr:nvSpPr>
      <xdr:spPr>
        <a:xfrm>
          <a:off x="6076950" y="523875"/>
          <a:ext cx="34290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9525</xdr:colOff>
      <xdr:row>1</xdr:row>
      <xdr:rowOff>352425</xdr:rowOff>
    </xdr:from>
    <xdr:to>
      <xdr:col>11</xdr:col>
      <xdr:colOff>57150</xdr:colOff>
      <xdr:row>1</xdr:row>
      <xdr:rowOff>542925</xdr:rowOff>
    </xdr:to>
    <xdr:sp macro="" textlink="">
      <xdr:nvSpPr>
        <xdr:cNvPr id="15" name="Rectangle 14">
          <a:hlinkClick xmlns:r="http://schemas.openxmlformats.org/officeDocument/2006/relationships" r:id="rId14"/>
        </xdr:cNvPr>
        <xdr:cNvSpPr/>
      </xdr:nvSpPr>
      <xdr:spPr>
        <a:xfrm>
          <a:off x="6572250" y="542925"/>
          <a:ext cx="6572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123826</xdr:colOff>
      <xdr:row>1</xdr:row>
      <xdr:rowOff>333375</xdr:rowOff>
    </xdr:from>
    <xdr:to>
      <xdr:col>11</xdr:col>
      <xdr:colOff>514350</xdr:colOff>
      <xdr:row>1</xdr:row>
      <xdr:rowOff>533400</xdr:rowOff>
    </xdr:to>
    <xdr:sp macro="" textlink="">
      <xdr:nvSpPr>
        <xdr:cNvPr id="16" name="Rectangle 15">
          <a:hlinkClick xmlns:r="http://schemas.openxmlformats.org/officeDocument/2006/relationships" r:id="rId15"/>
        </xdr:cNvPr>
        <xdr:cNvSpPr/>
      </xdr:nvSpPr>
      <xdr:spPr>
        <a:xfrm>
          <a:off x="7296151" y="523875"/>
          <a:ext cx="390524"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581025</xdr:colOff>
      <xdr:row>1</xdr:row>
      <xdr:rowOff>333375</xdr:rowOff>
    </xdr:from>
    <xdr:to>
      <xdr:col>12</xdr:col>
      <xdr:colOff>323850</xdr:colOff>
      <xdr:row>1</xdr:row>
      <xdr:rowOff>523875</xdr:rowOff>
    </xdr:to>
    <xdr:sp macro="" textlink="">
      <xdr:nvSpPr>
        <xdr:cNvPr id="18" name="Rectangle 17">
          <a:hlinkClick xmlns:r="http://schemas.openxmlformats.org/officeDocument/2006/relationships" r:id="rId16"/>
        </xdr:cNvPr>
        <xdr:cNvSpPr/>
      </xdr:nvSpPr>
      <xdr:spPr>
        <a:xfrm>
          <a:off x="7753350" y="523875"/>
          <a:ext cx="3524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47626</xdr:colOff>
      <xdr:row>1</xdr:row>
      <xdr:rowOff>333374</xdr:rowOff>
    </xdr:from>
    <xdr:to>
      <xdr:col>1</xdr:col>
      <xdr:colOff>619126</xdr:colOff>
      <xdr:row>1</xdr:row>
      <xdr:rowOff>571499</xdr:rowOff>
    </xdr:to>
    <xdr:sp macro="" textlink="">
      <xdr:nvSpPr>
        <xdr:cNvPr id="19" name="Rectangle 18">
          <a:hlinkClick xmlns:r="http://schemas.openxmlformats.org/officeDocument/2006/relationships" r:id="rId17"/>
        </xdr:cNvPr>
        <xdr:cNvSpPr/>
      </xdr:nvSpPr>
      <xdr:spPr>
        <a:xfrm>
          <a:off x="657226" y="523874"/>
          <a:ext cx="5715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333375</xdr:colOff>
      <xdr:row>1</xdr:row>
      <xdr:rowOff>295275</xdr:rowOff>
    </xdr:from>
    <xdr:to>
      <xdr:col>9</xdr:col>
      <xdr:colOff>66675</xdr:colOff>
      <xdr:row>1</xdr:row>
      <xdr:rowOff>533400</xdr:rowOff>
    </xdr:to>
    <xdr:sp macro="" textlink="">
      <xdr:nvSpPr>
        <xdr:cNvPr id="20" name="Rectangle 19">
          <a:hlinkClick xmlns:r="http://schemas.openxmlformats.org/officeDocument/2006/relationships" r:id="rId18"/>
        </xdr:cNvPr>
        <xdr:cNvSpPr/>
      </xdr:nvSpPr>
      <xdr:spPr>
        <a:xfrm>
          <a:off x="5676900" y="485775"/>
          <a:ext cx="3429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9</xdr:col>
      <xdr:colOff>466725</xdr:colOff>
      <xdr:row>2</xdr:row>
      <xdr:rowOff>161925</xdr:rowOff>
    </xdr:from>
    <xdr:to>
      <xdr:col>13</xdr:col>
      <xdr:colOff>409575</xdr:colOff>
      <xdr:row>10</xdr:row>
      <xdr:rowOff>76200</xdr:rowOff>
    </xdr:to>
    <xdr:pic>
      <xdr:nvPicPr>
        <xdr:cNvPr id="22" name="Picture 21"/>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6419850" y="942975"/>
          <a:ext cx="2381250" cy="2266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16</xdr:row>
      <xdr:rowOff>0</xdr:rowOff>
    </xdr:from>
    <xdr:to>
      <xdr:col>5</xdr:col>
      <xdr:colOff>200025</xdr:colOff>
      <xdr:row>17</xdr:row>
      <xdr:rowOff>80750</xdr:rowOff>
    </xdr:to>
    <xdr:pic>
      <xdr:nvPicPr>
        <xdr:cNvPr id="23" name="Picture 22"/>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609600" y="4505325"/>
          <a:ext cx="2809875" cy="271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590550</xdr:colOff>
      <xdr:row>50</xdr:row>
      <xdr:rowOff>47625</xdr:rowOff>
    </xdr:from>
    <xdr:to>
      <xdr:col>4</xdr:col>
      <xdr:colOff>190500</xdr:colOff>
      <xdr:row>51</xdr:row>
      <xdr:rowOff>133350</xdr:rowOff>
    </xdr:to>
    <xdr:pic>
      <xdr:nvPicPr>
        <xdr:cNvPr id="26" name="Picture 25"/>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590550" y="17125950"/>
          <a:ext cx="2209800" cy="276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9525</xdr:colOff>
      <xdr:row>0</xdr:row>
      <xdr:rowOff>180975</xdr:rowOff>
    </xdr:from>
    <xdr:to>
      <xdr:col>12</xdr:col>
      <xdr:colOff>285750</xdr:colOff>
      <xdr:row>2</xdr:row>
      <xdr:rowOff>0</xdr:rowOff>
    </xdr:to>
    <xdr:pic>
      <xdr:nvPicPr>
        <xdr:cNvPr id="25" name="Picture 2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80975"/>
          <a:ext cx="8639175" cy="600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638175</xdr:colOff>
      <xdr:row>1</xdr:row>
      <xdr:rowOff>371475</xdr:rowOff>
    </xdr:from>
    <xdr:to>
      <xdr:col>2</xdr:col>
      <xdr:colOff>95250</xdr:colOff>
      <xdr:row>1</xdr:row>
      <xdr:rowOff>561975</xdr:rowOff>
    </xdr:to>
    <xdr:sp macro="" textlink="">
      <xdr:nvSpPr>
        <xdr:cNvPr id="3" name="Rectangle 2">
          <a:hlinkClick xmlns:r="http://schemas.openxmlformats.org/officeDocument/2006/relationships" r:id="rId2"/>
        </xdr:cNvPr>
        <xdr:cNvSpPr/>
      </xdr:nvSpPr>
      <xdr:spPr>
        <a:xfrm>
          <a:off x="1247775" y="561975"/>
          <a:ext cx="38100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209549</xdr:colOff>
      <xdr:row>1</xdr:row>
      <xdr:rowOff>342901</xdr:rowOff>
    </xdr:from>
    <xdr:to>
      <xdr:col>2</xdr:col>
      <xdr:colOff>447674</xdr:colOff>
      <xdr:row>1</xdr:row>
      <xdr:rowOff>533401</xdr:rowOff>
    </xdr:to>
    <xdr:sp macro="" textlink="">
      <xdr:nvSpPr>
        <xdr:cNvPr id="4" name="Rectangle 3">
          <a:hlinkClick xmlns:r="http://schemas.openxmlformats.org/officeDocument/2006/relationships" r:id="rId3"/>
        </xdr:cNvPr>
        <xdr:cNvSpPr/>
      </xdr:nvSpPr>
      <xdr:spPr>
        <a:xfrm>
          <a:off x="1657349" y="533401"/>
          <a:ext cx="2381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600075</xdr:colOff>
      <xdr:row>1</xdr:row>
      <xdr:rowOff>361951</xdr:rowOff>
    </xdr:from>
    <xdr:to>
      <xdr:col>3</xdr:col>
      <xdr:colOff>133350</xdr:colOff>
      <xdr:row>1</xdr:row>
      <xdr:rowOff>552451</xdr:rowOff>
    </xdr:to>
    <xdr:sp macro="" textlink="">
      <xdr:nvSpPr>
        <xdr:cNvPr id="5" name="Rectangle 4">
          <a:hlinkClick xmlns:r="http://schemas.openxmlformats.org/officeDocument/2006/relationships" r:id="rId4"/>
        </xdr:cNvPr>
        <xdr:cNvSpPr/>
      </xdr:nvSpPr>
      <xdr:spPr>
        <a:xfrm>
          <a:off x="2047875" y="552451"/>
          <a:ext cx="2381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380999</xdr:colOff>
      <xdr:row>1</xdr:row>
      <xdr:rowOff>342900</xdr:rowOff>
    </xdr:from>
    <xdr:to>
      <xdr:col>5</xdr:col>
      <xdr:colOff>171450</xdr:colOff>
      <xdr:row>1</xdr:row>
      <xdr:rowOff>533400</xdr:rowOff>
    </xdr:to>
    <xdr:sp macro="" textlink="">
      <xdr:nvSpPr>
        <xdr:cNvPr id="6" name="Rectangle 5">
          <a:hlinkClick xmlns:r="http://schemas.openxmlformats.org/officeDocument/2006/relationships" r:id="rId5"/>
        </xdr:cNvPr>
        <xdr:cNvSpPr/>
      </xdr:nvSpPr>
      <xdr:spPr>
        <a:xfrm>
          <a:off x="3143249" y="533400"/>
          <a:ext cx="400051"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228600</xdr:colOff>
      <xdr:row>1</xdr:row>
      <xdr:rowOff>342899</xdr:rowOff>
    </xdr:from>
    <xdr:to>
      <xdr:col>6</xdr:col>
      <xdr:colOff>209550</xdr:colOff>
      <xdr:row>1</xdr:row>
      <xdr:rowOff>561975</xdr:rowOff>
    </xdr:to>
    <xdr:sp macro="" textlink="">
      <xdr:nvSpPr>
        <xdr:cNvPr id="8" name="Rectangle 7">
          <a:hlinkClick xmlns:r="http://schemas.openxmlformats.org/officeDocument/2006/relationships" r:id="rId6"/>
        </xdr:cNvPr>
        <xdr:cNvSpPr/>
      </xdr:nvSpPr>
      <xdr:spPr>
        <a:xfrm>
          <a:off x="3600450" y="533399"/>
          <a:ext cx="304800" cy="219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276225</xdr:colOff>
      <xdr:row>1</xdr:row>
      <xdr:rowOff>352425</xdr:rowOff>
    </xdr:from>
    <xdr:to>
      <xdr:col>6</xdr:col>
      <xdr:colOff>504825</xdr:colOff>
      <xdr:row>1</xdr:row>
      <xdr:rowOff>561975</xdr:rowOff>
    </xdr:to>
    <xdr:sp macro="" textlink="">
      <xdr:nvSpPr>
        <xdr:cNvPr id="9" name="Rectangle 8">
          <a:hlinkClick xmlns:r="http://schemas.openxmlformats.org/officeDocument/2006/relationships" r:id="rId7"/>
        </xdr:cNvPr>
        <xdr:cNvSpPr/>
      </xdr:nvSpPr>
      <xdr:spPr>
        <a:xfrm>
          <a:off x="3971925" y="542925"/>
          <a:ext cx="22860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581024</xdr:colOff>
      <xdr:row>1</xdr:row>
      <xdr:rowOff>361951</xdr:rowOff>
    </xdr:from>
    <xdr:to>
      <xdr:col>6</xdr:col>
      <xdr:colOff>790575</xdr:colOff>
      <xdr:row>1</xdr:row>
      <xdr:rowOff>523875</xdr:rowOff>
    </xdr:to>
    <xdr:sp macro="" textlink="">
      <xdr:nvSpPr>
        <xdr:cNvPr id="10" name="Rectangle 9">
          <a:hlinkClick xmlns:r="http://schemas.openxmlformats.org/officeDocument/2006/relationships" r:id="rId8"/>
        </xdr:cNvPr>
        <xdr:cNvSpPr/>
      </xdr:nvSpPr>
      <xdr:spPr>
        <a:xfrm>
          <a:off x="4276724" y="552451"/>
          <a:ext cx="209551" cy="1619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885825</xdr:colOff>
      <xdr:row>1</xdr:row>
      <xdr:rowOff>342900</xdr:rowOff>
    </xdr:from>
    <xdr:to>
      <xdr:col>7</xdr:col>
      <xdr:colOff>9525</xdr:colOff>
      <xdr:row>1</xdr:row>
      <xdr:rowOff>542925</xdr:rowOff>
    </xdr:to>
    <xdr:sp macro="" textlink="">
      <xdr:nvSpPr>
        <xdr:cNvPr id="11" name="Rectangle 10">
          <a:hlinkClick xmlns:r="http://schemas.openxmlformats.org/officeDocument/2006/relationships" r:id="rId9"/>
        </xdr:cNvPr>
        <xdr:cNvSpPr/>
      </xdr:nvSpPr>
      <xdr:spPr>
        <a:xfrm>
          <a:off x="4581525" y="533400"/>
          <a:ext cx="20002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142875</xdr:colOff>
      <xdr:row>1</xdr:row>
      <xdr:rowOff>333375</xdr:rowOff>
    </xdr:from>
    <xdr:to>
      <xdr:col>7</xdr:col>
      <xdr:colOff>466725</xdr:colOff>
      <xdr:row>1</xdr:row>
      <xdr:rowOff>533400</xdr:rowOff>
    </xdr:to>
    <xdr:sp macro="" textlink="">
      <xdr:nvSpPr>
        <xdr:cNvPr id="12" name="Rectangle 11">
          <a:hlinkClick xmlns:r="http://schemas.openxmlformats.org/officeDocument/2006/relationships" r:id="rId10"/>
        </xdr:cNvPr>
        <xdr:cNvSpPr/>
      </xdr:nvSpPr>
      <xdr:spPr>
        <a:xfrm>
          <a:off x="4914900" y="523875"/>
          <a:ext cx="32385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581025</xdr:colOff>
      <xdr:row>1</xdr:row>
      <xdr:rowOff>314325</xdr:rowOff>
    </xdr:from>
    <xdr:to>
      <xdr:col>8</xdr:col>
      <xdr:colOff>228600</xdr:colOff>
      <xdr:row>1</xdr:row>
      <xdr:rowOff>533400</xdr:rowOff>
    </xdr:to>
    <xdr:sp macro="" textlink="">
      <xdr:nvSpPr>
        <xdr:cNvPr id="13" name="Rectangle 12">
          <a:hlinkClick xmlns:r="http://schemas.openxmlformats.org/officeDocument/2006/relationships" r:id="rId11"/>
        </xdr:cNvPr>
        <xdr:cNvSpPr/>
      </xdr:nvSpPr>
      <xdr:spPr>
        <a:xfrm>
          <a:off x="5353050" y="504825"/>
          <a:ext cx="257175"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76200</xdr:colOff>
      <xdr:row>1</xdr:row>
      <xdr:rowOff>352425</xdr:rowOff>
    </xdr:from>
    <xdr:to>
      <xdr:col>9</xdr:col>
      <xdr:colOff>400050</xdr:colOff>
      <xdr:row>1</xdr:row>
      <xdr:rowOff>523875</xdr:rowOff>
    </xdr:to>
    <xdr:sp macro="" textlink="">
      <xdr:nvSpPr>
        <xdr:cNvPr id="14" name="Rectangle 13">
          <a:hlinkClick xmlns:r="http://schemas.openxmlformats.org/officeDocument/2006/relationships" r:id="rId12"/>
        </xdr:cNvPr>
        <xdr:cNvSpPr/>
      </xdr:nvSpPr>
      <xdr:spPr>
        <a:xfrm>
          <a:off x="6115050" y="542925"/>
          <a:ext cx="323850"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523875</xdr:colOff>
      <xdr:row>1</xdr:row>
      <xdr:rowOff>323849</xdr:rowOff>
    </xdr:from>
    <xdr:to>
      <xdr:col>10</xdr:col>
      <xdr:colOff>523875</xdr:colOff>
      <xdr:row>1</xdr:row>
      <xdr:rowOff>523874</xdr:rowOff>
    </xdr:to>
    <xdr:sp macro="" textlink="">
      <xdr:nvSpPr>
        <xdr:cNvPr id="15" name="Rectangle 14">
          <a:hlinkClick xmlns:r="http://schemas.openxmlformats.org/officeDocument/2006/relationships" r:id="rId13"/>
        </xdr:cNvPr>
        <xdr:cNvSpPr/>
      </xdr:nvSpPr>
      <xdr:spPr>
        <a:xfrm>
          <a:off x="6562725" y="514349"/>
          <a:ext cx="60960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628651</xdr:colOff>
      <xdr:row>1</xdr:row>
      <xdr:rowOff>323850</xdr:rowOff>
    </xdr:from>
    <xdr:to>
      <xdr:col>10</xdr:col>
      <xdr:colOff>990601</xdr:colOff>
      <xdr:row>1</xdr:row>
      <xdr:rowOff>504825</xdr:rowOff>
    </xdr:to>
    <xdr:sp macro="" textlink="">
      <xdr:nvSpPr>
        <xdr:cNvPr id="16" name="Rectangle 15">
          <a:hlinkClick xmlns:r="http://schemas.openxmlformats.org/officeDocument/2006/relationships" r:id="rId14"/>
        </xdr:cNvPr>
        <xdr:cNvSpPr/>
      </xdr:nvSpPr>
      <xdr:spPr>
        <a:xfrm>
          <a:off x="7277101" y="514350"/>
          <a:ext cx="361950"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28575</xdr:colOff>
      <xdr:row>1</xdr:row>
      <xdr:rowOff>333375</xdr:rowOff>
    </xdr:from>
    <xdr:to>
      <xdr:col>11</xdr:col>
      <xdr:colOff>304800</xdr:colOff>
      <xdr:row>1</xdr:row>
      <xdr:rowOff>542925</xdr:rowOff>
    </xdr:to>
    <xdr:sp macro="" textlink="">
      <xdr:nvSpPr>
        <xdr:cNvPr id="18" name="Rectangle 17">
          <a:hlinkClick xmlns:r="http://schemas.openxmlformats.org/officeDocument/2006/relationships" r:id="rId15"/>
        </xdr:cNvPr>
        <xdr:cNvSpPr/>
      </xdr:nvSpPr>
      <xdr:spPr>
        <a:xfrm>
          <a:off x="7810500" y="523875"/>
          <a:ext cx="27622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47626</xdr:colOff>
      <xdr:row>1</xdr:row>
      <xdr:rowOff>333374</xdr:rowOff>
    </xdr:from>
    <xdr:to>
      <xdr:col>1</xdr:col>
      <xdr:colOff>619126</xdr:colOff>
      <xdr:row>1</xdr:row>
      <xdr:rowOff>571499</xdr:rowOff>
    </xdr:to>
    <xdr:sp macro="" textlink="">
      <xdr:nvSpPr>
        <xdr:cNvPr id="19" name="Rectangle 18">
          <a:hlinkClick xmlns:r="http://schemas.openxmlformats.org/officeDocument/2006/relationships" r:id="rId16"/>
        </xdr:cNvPr>
        <xdr:cNvSpPr/>
      </xdr:nvSpPr>
      <xdr:spPr>
        <a:xfrm>
          <a:off x="657226" y="523874"/>
          <a:ext cx="5715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361950</xdr:colOff>
      <xdr:row>1</xdr:row>
      <xdr:rowOff>323850</xdr:rowOff>
    </xdr:from>
    <xdr:to>
      <xdr:col>8</xdr:col>
      <xdr:colOff>600075</xdr:colOff>
      <xdr:row>1</xdr:row>
      <xdr:rowOff>523875</xdr:rowOff>
    </xdr:to>
    <xdr:sp macro="" textlink="">
      <xdr:nvSpPr>
        <xdr:cNvPr id="20" name="Rectangle 19">
          <a:hlinkClick xmlns:r="http://schemas.openxmlformats.org/officeDocument/2006/relationships" r:id="rId17"/>
        </xdr:cNvPr>
        <xdr:cNvSpPr/>
      </xdr:nvSpPr>
      <xdr:spPr>
        <a:xfrm>
          <a:off x="5743575" y="514350"/>
          <a:ext cx="23812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10</xdr:col>
      <xdr:colOff>161925</xdr:colOff>
      <xdr:row>3</xdr:row>
      <xdr:rowOff>19050</xdr:rowOff>
    </xdr:from>
    <xdr:to>
      <xdr:col>12</xdr:col>
      <xdr:colOff>219075</xdr:colOff>
      <xdr:row>10</xdr:row>
      <xdr:rowOff>123825</xdr:rowOff>
    </xdr:to>
    <xdr:pic>
      <xdr:nvPicPr>
        <xdr:cNvPr id="21" name="Picture 20"/>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6619875" y="990600"/>
          <a:ext cx="2381250" cy="2266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13</xdr:row>
      <xdr:rowOff>66675</xdr:rowOff>
    </xdr:from>
    <xdr:to>
      <xdr:col>2</xdr:col>
      <xdr:colOff>123825</xdr:colOff>
      <xdr:row>15</xdr:row>
      <xdr:rowOff>0</xdr:rowOff>
    </xdr:to>
    <xdr:pic>
      <xdr:nvPicPr>
        <xdr:cNvPr id="24" name="Picture 23"/>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609600" y="4000500"/>
          <a:ext cx="962025" cy="314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561975</xdr:colOff>
      <xdr:row>0</xdr:row>
      <xdr:rowOff>161925</xdr:rowOff>
    </xdr:from>
    <xdr:to>
      <xdr:col>12</xdr:col>
      <xdr:colOff>628650</xdr:colOff>
      <xdr:row>2</xdr:row>
      <xdr:rowOff>9525</xdr:rowOff>
    </xdr:to>
    <xdr:pic>
      <xdr:nvPicPr>
        <xdr:cNvPr id="22" name="Picture 2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1975" y="161925"/>
          <a:ext cx="9153525" cy="628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704849</xdr:colOff>
      <xdr:row>1</xdr:row>
      <xdr:rowOff>371476</xdr:rowOff>
    </xdr:from>
    <xdr:to>
      <xdr:col>1</xdr:col>
      <xdr:colOff>895350</xdr:colOff>
      <xdr:row>1</xdr:row>
      <xdr:rowOff>542926</xdr:rowOff>
    </xdr:to>
    <xdr:sp macro="" textlink="">
      <xdr:nvSpPr>
        <xdr:cNvPr id="3" name="Rectangle 2">
          <a:hlinkClick xmlns:r="http://schemas.openxmlformats.org/officeDocument/2006/relationships" r:id="rId2"/>
        </xdr:cNvPr>
        <xdr:cNvSpPr/>
      </xdr:nvSpPr>
      <xdr:spPr>
        <a:xfrm>
          <a:off x="1314449" y="561976"/>
          <a:ext cx="190501"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123825</xdr:colOff>
      <xdr:row>1</xdr:row>
      <xdr:rowOff>323850</xdr:rowOff>
    </xdr:from>
    <xdr:to>
      <xdr:col>2</xdr:col>
      <xdr:colOff>352425</xdr:colOff>
      <xdr:row>1</xdr:row>
      <xdr:rowOff>561975</xdr:rowOff>
    </xdr:to>
    <xdr:sp macro="" textlink="">
      <xdr:nvSpPr>
        <xdr:cNvPr id="4" name="Rectangle 3">
          <a:hlinkClick xmlns:r="http://schemas.openxmlformats.org/officeDocument/2006/relationships" r:id="rId3"/>
        </xdr:cNvPr>
        <xdr:cNvSpPr/>
      </xdr:nvSpPr>
      <xdr:spPr>
        <a:xfrm>
          <a:off x="1657350" y="514350"/>
          <a:ext cx="2286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466725</xdr:colOff>
      <xdr:row>1</xdr:row>
      <xdr:rowOff>361951</xdr:rowOff>
    </xdr:from>
    <xdr:to>
      <xdr:col>2</xdr:col>
      <xdr:colOff>819150</xdr:colOff>
      <xdr:row>1</xdr:row>
      <xdr:rowOff>552451</xdr:rowOff>
    </xdr:to>
    <xdr:sp macro="" textlink="">
      <xdr:nvSpPr>
        <xdr:cNvPr id="5" name="Rectangle 4">
          <a:hlinkClick xmlns:r="http://schemas.openxmlformats.org/officeDocument/2006/relationships" r:id="rId4"/>
        </xdr:cNvPr>
        <xdr:cNvSpPr/>
      </xdr:nvSpPr>
      <xdr:spPr>
        <a:xfrm>
          <a:off x="2000250" y="552451"/>
          <a:ext cx="3524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923925</xdr:colOff>
      <xdr:row>1</xdr:row>
      <xdr:rowOff>342900</xdr:rowOff>
    </xdr:from>
    <xdr:to>
      <xdr:col>2</xdr:col>
      <xdr:colOff>1428750</xdr:colOff>
      <xdr:row>1</xdr:row>
      <xdr:rowOff>552450</xdr:rowOff>
    </xdr:to>
    <xdr:sp macro="" textlink="">
      <xdr:nvSpPr>
        <xdr:cNvPr id="6" name="Rectangle 5">
          <a:hlinkClick xmlns:r="http://schemas.openxmlformats.org/officeDocument/2006/relationships" r:id="rId5"/>
        </xdr:cNvPr>
        <xdr:cNvSpPr/>
      </xdr:nvSpPr>
      <xdr:spPr>
        <a:xfrm>
          <a:off x="2457450" y="533400"/>
          <a:ext cx="50482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38100</xdr:colOff>
      <xdr:row>1</xdr:row>
      <xdr:rowOff>333375</xdr:rowOff>
    </xdr:from>
    <xdr:to>
      <xdr:col>3</xdr:col>
      <xdr:colOff>447675</xdr:colOff>
      <xdr:row>1</xdr:row>
      <xdr:rowOff>542925</xdr:rowOff>
    </xdr:to>
    <xdr:sp macro="" textlink="">
      <xdr:nvSpPr>
        <xdr:cNvPr id="7" name="Rectangle 6">
          <a:hlinkClick xmlns:r="http://schemas.openxmlformats.org/officeDocument/2006/relationships" r:id="rId6"/>
        </xdr:cNvPr>
        <xdr:cNvSpPr/>
      </xdr:nvSpPr>
      <xdr:spPr>
        <a:xfrm>
          <a:off x="3124200" y="523875"/>
          <a:ext cx="40957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600075</xdr:colOff>
      <xdr:row>1</xdr:row>
      <xdr:rowOff>352424</xdr:rowOff>
    </xdr:from>
    <xdr:to>
      <xdr:col>4</xdr:col>
      <xdr:colOff>161925</xdr:colOff>
      <xdr:row>1</xdr:row>
      <xdr:rowOff>552450</xdr:rowOff>
    </xdr:to>
    <xdr:sp macro="" textlink="">
      <xdr:nvSpPr>
        <xdr:cNvPr id="8" name="Rectangle 7">
          <a:hlinkClick xmlns:r="http://schemas.openxmlformats.org/officeDocument/2006/relationships" r:id="rId7"/>
        </xdr:cNvPr>
        <xdr:cNvSpPr/>
      </xdr:nvSpPr>
      <xdr:spPr>
        <a:xfrm>
          <a:off x="3686175" y="542924"/>
          <a:ext cx="171450" cy="2000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304800</xdr:colOff>
      <xdr:row>1</xdr:row>
      <xdr:rowOff>361950</xdr:rowOff>
    </xdr:from>
    <xdr:to>
      <xdr:col>4</xdr:col>
      <xdr:colOff>476250</xdr:colOff>
      <xdr:row>2</xdr:row>
      <xdr:rowOff>0</xdr:rowOff>
    </xdr:to>
    <xdr:sp macro="" textlink="">
      <xdr:nvSpPr>
        <xdr:cNvPr id="9" name="Rectangle 8">
          <a:hlinkClick xmlns:r="http://schemas.openxmlformats.org/officeDocument/2006/relationships" r:id="rId8"/>
        </xdr:cNvPr>
        <xdr:cNvSpPr/>
      </xdr:nvSpPr>
      <xdr:spPr>
        <a:xfrm>
          <a:off x="4000500" y="552450"/>
          <a:ext cx="171450"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19049</xdr:colOff>
      <xdr:row>1</xdr:row>
      <xdr:rowOff>361951</xdr:rowOff>
    </xdr:from>
    <xdr:to>
      <xdr:col>5</xdr:col>
      <xdr:colOff>171450</xdr:colOff>
      <xdr:row>1</xdr:row>
      <xdr:rowOff>552450</xdr:rowOff>
    </xdr:to>
    <xdr:sp macro="" textlink="">
      <xdr:nvSpPr>
        <xdr:cNvPr id="10" name="Rectangle 9">
          <a:hlinkClick xmlns:r="http://schemas.openxmlformats.org/officeDocument/2006/relationships" r:id="rId9"/>
        </xdr:cNvPr>
        <xdr:cNvSpPr/>
      </xdr:nvSpPr>
      <xdr:spPr>
        <a:xfrm>
          <a:off x="4324349" y="552451"/>
          <a:ext cx="152401" cy="1904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66675</xdr:colOff>
      <xdr:row>1</xdr:row>
      <xdr:rowOff>333375</xdr:rowOff>
    </xdr:from>
    <xdr:to>
      <xdr:col>6</xdr:col>
      <xdr:colOff>228600</xdr:colOff>
      <xdr:row>1</xdr:row>
      <xdr:rowOff>542925</xdr:rowOff>
    </xdr:to>
    <xdr:sp macro="" textlink="">
      <xdr:nvSpPr>
        <xdr:cNvPr id="11" name="Rectangle 10">
          <a:hlinkClick xmlns:r="http://schemas.openxmlformats.org/officeDocument/2006/relationships" r:id="rId10"/>
        </xdr:cNvPr>
        <xdr:cNvSpPr/>
      </xdr:nvSpPr>
      <xdr:spPr>
        <a:xfrm>
          <a:off x="4638675" y="523875"/>
          <a:ext cx="16192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390525</xdr:colOff>
      <xdr:row>1</xdr:row>
      <xdr:rowOff>342900</xdr:rowOff>
    </xdr:from>
    <xdr:to>
      <xdr:col>6</xdr:col>
      <xdr:colOff>638175</xdr:colOff>
      <xdr:row>1</xdr:row>
      <xdr:rowOff>581025</xdr:rowOff>
    </xdr:to>
    <xdr:sp macro="" textlink="">
      <xdr:nvSpPr>
        <xdr:cNvPr id="12" name="Rectangle 11">
          <a:hlinkClick xmlns:r="http://schemas.openxmlformats.org/officeDocument/2006/relationships" r:id="rId11"/>
        </xdr:cNvPr>
        <xdr:cNvSpPr/>
      </xdr:nvSpPr>
      <xdr:spPr>
        <a:xfrm>
          <a:off x="4962525" y="533400"/>
          <a:ext cx="24765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819150</xdr:colOff>
      <xdr:row>1</xdr:row>
      <xdr:rowOff>323850</xdr:rowOff>
    </xdr:from>
    <xdr:to>
      <xdr:col>6</xdr:col>
      <xdr:colOff>1019175</xdr:colOff>
      <xdr:row>1</xdr:row>
      <xdr:rowOff>542925</xdr:rowOff>
    </xdr:to>
    <xdr:sp macro="" textlink="">
      <xdr:nvSpPr>
        <xdr:cNvPr id="13" name="Rectangle 12">
          <a:hlinkClick xmlns:r="http://schemas.openxmlformats.org/officeDocument/2006/relationships" r:id="rId12"/>
        </xdr:cNvPr>
        <xdr:cNvSpPr/>
      </xdr:nvSpPr>
      <xdr:spPr>
        <a:xfrm>
          <a:off x="5391150" y="514350"/>
          <a:ext cx="200025"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523875</xdr:colOff>
      <xdr:row>1</xdr:row>
      <xdr:rowOff>352424</xdr:rowOff>
    </xdr:from>
    <xdr:to>
      <xdr:col>8</xdr:col>
      <xdr:colOff>200025</xdr:colOff>
      <xdr:row>1</xdr:row>
      <xdr:rowOff>552449</xdr:rowOff>
    </xdr:to>
    <xdr:sp macro="" textlink="">
      <xdr:nvSpPr>
        <xdr:cNvPr id="14" name="Rectangle 13">
          <a:hlinkClick xmlns:r="http://schemas.openxmlformats.org/officeDocument/2006/relationships" r:id="rId13"/>
        </xdr:cNvPr>
        <xdr:cNvSpPr/>
      </xdr:nvSpPr>
      <xdr:spPr>
        <a:xfrm>
          <a:off x="6143625" y="542924"/>
          <a:ext cx="28575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390525</xdr:colOff>
      <xdr:row>1</xdr:row>
      <xdr:rowOff>352425</xdr:rowOff>
    </xdr:from>
    <xdr:to>
      <xdr:col>9</xdr:col>
      <xdr:colOff>323850</xdr:colOff>
      <xdr:row>1</xdr:row>
      <xdr:rowOff>523875</xdr:rowOff>
    </xdr:to>
    <xdr:sp macro="" textlink="">
      <xdr:nvSpPr>
        <xdr:cNvPr id="15" name="Rectangle 14">
          <a:hlinkClick xmlns:r="http://schemas.openxmlformats.org/officeDocument/2006/relationships" r:id="rId14"/>
        </xdr:cNvPr>
        <xdr:cNvSpPr/>
      </xdr:nvSpPr>
      <xdr:spPr>
        <a:xfrm>
          <a:off x="6619875" y="542925"/>
          <a:ext cx="54292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495300</xdr:colOff>
      <xdr:row>1</xdr:row>
      <xdr:rowOff>342900</xdr:rowOff>
    </xdr:from>
    <xdr:to>
      <xdr:col>9</xdr:col>
      <xdr:colOff>790575</xdr:colOff>
      <xdr:row>1</xdr:row>
      <xdr:rowOff>552450</xdr:rowOff>
    </xdr:to>
    <xdr:sp macro="" textlink="">
      <xdr:nvSpPr>
        <xdr:cNvPr id="16" name="Rectangle 15">
          <a:hlinkClick xmlns:r="http://schemas.openxmlformats.org/officeDocument/2006/relationships" r:id="rId15"/>
        </xdr:cNvPr>
        <xdr:cNvSpPr/>
      </xdr:nvSpPr>
      <xdr:spPr>
        <a:xfrm>
          <a:off x="7334250" y="533400"/>
          <a:ext cx="29527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962025</xdr:colOff>
      <xdr:row>1</xdr:row>
      <xdr:rowOff>333374</xdr:rowOff>
    </xdr:from>
    <xdr:to>
      <xdr:col>10</xdr:col>
      <xdr:colOff>209550</xdr:colOff>
      <xdr:row>1</xdr:row>
      <xdr:rowOff>533399</xdr:rowOff>
    </xdr:to>
    <xdr:sp macro="" textlink="">
      <xdr:nvSpPr>
        <xdr:cNvPr id="18" name="Rectangle 17">
          <a:hlinkClick xmlns:r="http://schemas.openxmlformats.org/officeDocument/2006/relationships" r:id="rId16"/>
        </xdr:cNvPr>
        <xdr:cNvSpPr/>
      </xdr:nvSpPr>
      <xdr:spPr>
        <a:xfrm>
          <a:off x="7800975" y="523874"/>
          <a:ext cx="27622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133351</xdr:colOff>
      <xdr:row>1</xdr:row>
      <xdr:rowOff>333374</xdr:rowOff>
    </xdr:from>
    <xdr:to>
      <xdr:col>1</xdr:col>
      <xdr:colOff>561975</xdr:colOff>
      <xdr:row>1</xdr:row>
      <xdr:rowOff>571500</xdr:rowOff>
    </xdr:to>
    <xdr:sp macro="" textlink="">
      <xdr:nvSpPr>
        <xdr:cNvPr id="19" name="Rectangle 18">
          <a:hlinkClick xmlns:r="http://schemas.openxmlformats.org/officeDocument/2006/relationships" r:id="rId17"/>
        </xdr:cNvPr>
        <xdr:cNvSpPr/>
      </xdr:nvSpPr>
      <xdr:spPr>
        <a:xfrm>
          <a:off x="742951" y="523874"/>
          <a:ext cx="428624" cy="2381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123825</xdr:colOff>
      <xdr:row>1</xdr:row>
      <xdr:rowOff>323850</xdr:rowOff>
    </xdr:from>
    <xdr:to>
      <xdr:col>7</xdr:col>
      <xdr:colOff>361950</xdr:colOff>
      <xdr:row>1</xdr:row>
      <xdr:rowOff>523875</xdr:rowOff>
    </xdr:to>
    <xdr:sp macro="" textlink="">
      <xdr:nvSpPr>
        <xdr:cNvPr id="20" name="Rectangle 19">
          <a:hlinkClick xmlns:r="http://schemas.openxmlformats.org/officeDocument/2006/relationships" r:id="rId18"/>
        </xdr:cNvPr>
        <xdr:cNvSpPr/>
      </xdr:nvSpPr>
      <xdr:spPr>
        <a:xfrm>
          <a:off x="5743575" y="514350"/>
          <a:ext cx="23812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8</xdr:col>
      <xdr:colOff>28575</xdr:colOff>
      <xdr:row>3</xdr:row>
      <xdr:rowOff>0</xdr:rowOff>
    </xdr:from>
    <xdr:to>
      <xdr:col>11</xdr:col>
      <xdr:colOff>161925</xdr:colOff>
      <xdr:row>10</xdr:row>
      <xdr:rowOff>104775</xdr:rowOff>
    </xdr:to>
    <xdr:pic>
      <xdr:nvPicPr>
        <xdr:cNvPr id="21" name="Picture 20"/>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6191250" y="971550"/>
          <a:ext cx="2381250" cy="2266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85725</xdr:colOff>
      <xdr:row>13</xdr:row>
      <xdr:rowOff>142875</xdr:rowOff>
    </xdr:from>
    <xdr:to>
      <xdr:col>5</xdr:col>
      <xdr:colOff>190500</xdr:colOff>
      <xdr:row>15</xdr:row>
      <xdr:rowOff>47625</xdr:rowOff>
    </xdr:to>
    <xdr:pic>
      <xdr:nvPicPr>
        <xdr:cNvPr id="23" name="Picture 22"/>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695325" y="4076700"/>
          <a:ext cx="3800475" cy="285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123825</xdr:colOff>
      <xdr:row>42</xdr:row>
      <xdr:rowOff>171450</xdr:rowOff>
    </xdr:from>
    <xdr:to>
      <xdr:col>3</xdr:col>
      <xdr:colOff>571500</xdr:colOff>
      <xdr:row>44</xdr:row>
      <xdr:rowOff>66675</xdr:rowOff>
    </xdr:to>
    <xdr:pic>
      <xdr:nvPicPr>
        <xdr:cNvPr id="26" name="Picture 25"/>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733425" y="18202275"/>
          <a:ext cx="2924175" cy="276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W147"/>
  <sheetViews>
    <sheetView topLeftCell="A97" zoomScaleNormal="100" workbookViewId="0">
      <selection activeCell="K116" sqref="K116"/>
    </sheetView>
  </sheetViews>
  <sheetFormatPr defaultRowHeight="15" x14ac:dyDescent="0.25"/>
  <cols>
    <col min="1" max="1" width="22.85546875" style="36" bestFit="1" customWidth="1"/>
    <col min="2" max="2" width="11" style="36" bestFit="1" customWidth="1"/>
    <col min="3" max="3" width="13.140625" style="36" bestFit="1" customWidth="1"/>
    <col min="4" max="4" width="11.140625" style="36" bestFit="1" customWidth="1"/>
    <col min="5" max="5" width="5.28515625" style="36" bestFit="1" customWidth="1"/>
    <col min="6" max="6" width="10.42578125" style="36" bestFit="1" customWidth="1"/>
    <col min="7" max="7" width="10.42578125" style="36" customWidth="1"/>
    <col min="8" max="8" width="2.7109375" style="36" customWidth="1"/>
    <col min="9" max="9" width="16.140625" style="36" bestFit="1" customWidth="1"/>
    <col min="10" max="10" width="5.28515625" style="36" bestFit="1" customWidth="1"/>
    <col min="11" max="11" width="13.140625" style="36" bestFit="1" customWidth="1"/>
    <col min="12" max="12" width="11.140625" style="36" bestFit="1" customWidth="1"/>
    <col min="13" max="13" width="5.28515625" style="36" bestFit="1" customWidth="1"/>
    <col min="14" max="15" width="10.42578125" style="36" bestFit="1" customWidth="1"/>
    <col min="16" max="16" width="2.7109375" style="36" customWidth="1"/>
    <col min="17" max="17" width="13.7109375" style="36" bestFit="1" customWidth="1"/>
    <col min="18" max="18" width="5.28515625" style="36" bestFit="1" customWidth="1"/>
    <col min="19" max="19" width="13.140625" style="36" bestFit="1" customWidth="1"/>
    <col min="20" max="20" width="11.140625" style="36" bestFit="1" customWidth="1"/>
    <col min="21" max="21" width="5.28515625" style="36" bestFit="1" customWidth="1"/>
    <col min="22" max="23" width="10.42578125" style="36" bestFit="1" customWidth="1"/>
    <col min="24" max="16384" width="9.140625" style="36"/>
  </cols>
  <sheetData>
    <row r="1" spans="1:23" ht="21" x14ac:dyDescent="0.35">
      <c r="A1" s="141" t="s">
        <v>427</v>
      </c>
      <c r="B1" s="141"/>
      <c r="C1" s="141"/>
      <c r="D1" s="141"/>
      <c r="E1" s="141"/>
      <c r="F1" s="141"/>
      <c r="G1" s="77"/>
    </row>
    <row r="2" spans="1:23" x14ac:dyDescent="0.25">
      <c r="B2" s="86"/>
    </row>
    <row r="3" spans="1:23" x14ac:dyDescent="0.25">
      <c r="B3" s="50" t="s">
        <v>426</v>
      </c>
      <c r="C3" s="49" t="s">
        <v>425</v>
      </c>
      <c r="D3" s="49" t="s">
        <v>424</v>
      </c>
      <c r="E3" s="49" t="s">
        <v>423</v>
      </c>
      <c r="F3" s="49" t="s">
        <v>99</v>
      </c>
      <c r="G3" s="49"/>
    </row>
    <row r="4" spans="1:23" x14ac:dyDescent="0.25">
      <c r="A4" s="40" t="s">
        <v>422</v>
      </c>
      <c r="B4" s="48" t="s">
        <v>428</v>
      </c>
      <c r="C4" s="47" t="str">
        <f ca="1">TEXT(NOW(),"YYYY")</f>
        <v>2017</v>
      </c>
      <c r="D4" s="46" t="str">
        <f ca="1">CONCATENATE(B4,"-",C4)</f>
        <v>07-22-2017</v>
      </c>
      <c r="E4" s="45">
        <v>6</v>
      </c>
      <c r="F4" s="39">
        <f ca="1">DATE(YEAR(D4)-E4,MONTH(D4),DAY(D4))</f>
        <v>40746</v>
      </c>
      <c r="G4" s="39"/>
    </row>
    <row r="5" spans="1:23" x14ac:dyDescent="0.25">
      <c r="A5" s="40" t="s">
        <v>421</v>
      </c>
      <c r="B5" s="86"/>
      <c r="F5" s="39">
        <f ca="1">DATE(YEAR(NOW()),MONTH(NOW()),11)</f>
        <v>42836</v>
      </c>
      <c r="G5" s="39"/>
    </row>
    <row r="6" spans="1:23" x14ac:dyDescent="0.25">
      <c r="A6" s="40" t="s">
        <v>420</v>
      </c>
      <c r="B6" s="86"/>
      <c r="F6" s="39">
        <f ca="1">EDATE(NOW(),-15)</f>
        <v>42376</v>
      </c>
      <c r="G6" s="39"/>
    </row>
    <row r="7" spans="1:23" x14ac:dyDescent="0.25">
      <c r="A7" s="40"/>
      <c r="B7" s="86"/>
      <c r="F7" s="39"/>
      <c r="G7" s="39"/>
    </row>
    <row r="8" spans="1:23" x14ac:dyDescent="0.25">
      <c r="A8" s="43" t="s">
        <v>103</v>
      </c>
      <c r="B8" s="44" t="s">
        <v>102</v>
      </c>
      <c r="C8" s="43" t="s">
        <v>101</v>
      </c>
      <c r="D8" s="43" t="s">
        <v>100</v>
      </c>
      <c r="E8" s="42"/>
      <c r="F8" s="41" t="s">
        <v>99</v>
      </c>
      <c r="G8" s="41"/>
      <c r="I8" s="43" t="s">
        <v>103</v>
      </c>
      <c r="J8" s="44" t="s">
        <v>128</v>
      </c>
      <c r="K8" s="43" t="s">
        <v>101</v>
      </c>
      <c r="L8" s="43" t="s">
        <v>100</v>
      </c>
      <c r="M8" s="43" t="s">
        <v>419</v>
      </c>
      <c r="N8" s="41" t="s">
        <v>493</v>
      </c>
      <c r="O8" s="43" t="s">
        <v>494</v>
      </c>
      <c r="Q8" s="43" t="s">
        <v>103</v>
      </c>
      <c r="R8" s="44" t="s">
        <v>128</v>
      </c>
      <c r="S8" s="43" t="s">
        <v>101</v>
      </c>
      <c r="T8" s="43" t="s">
        <v>100</v>
      </c>
      <c r="U8" s="43" t="s">
        <v>419</v>
      </c>
      <c r="V8" s="41" t="s">
        <v>493</v>
      </c>
      <c r="W8" s="43" t="s">
        <v>494</v>
      </c>
    </row>
    <row r="9" spans="1:23" x14ac:dyDescent="0.25">
      <c r="A9" s="40" t="s">
        <v>418</v>
      </c>
      <c r="B9" s="86">
        <v>21</v>
      </c>
      <c r="C9" s="36">
        <v>-3</v>
      </c>
      <c r="D9" s="39">
        <f t="shared" ref="D9:D20" ca="1" si="0">EDATE(NOW(),C9)</f>
        <v>42742</v>
      </c>
      <c r="F9" s="39">
        <f t="shared" ref="F9:F20" ca="1" si="1">DATE(YEAR(D9),MONTH(D9),B9)</f>
        <v>42756</v>
      </c>
      <c r="G9" s="39"/>
      <c r="I9" s="40" t="s">
        <v>417</v>
      </c>
      <c r="J9" s="36">
        <v>18</v>
      </c>
      <c r="K9" s="36">
        <v>-2</v>
      </c>
      <c r="L9" s="39">
        <f ca="1">EDATE(NOW(),K9)</f>
        <v>42773</v>
      </c>
      <c r="M9" s="36">
        <v>21</v>
      </c>
      <c r="N9" s="39">
        <f ca="1">DATE(YEAR(L9),MONTH(L9),J9)</f>
        <v>42784</v>
      </c>
      <c r="O9" s="39">
        <f ca="1">DATE(YEAR(L9),MONTH(L9),M9)</f>
        <v>42787</v>
      </c>
      <c r="Q9" s="40" t="s">
        <v>416</v>
      </c>
      <c r="R9" s="36">
        <v>11</v>
      </c>
      <c r="S9" s="36">
        <v>-4</v>
      </c>
      <c r="T9" s="39">
        <f t="shared" ref="T9:T33" ca="1" si="2">EDATE(NOW(),S9)</f>
        <v>42711</v>
      </c>
      <c r="U9" s="36">
        <v>11</v>
      </c>
      <c r="V9" s="39">
        <f t="shared" ref="V9:V33" ca="1" si="3">DATE(YEAR(T9),MONTH(T9),R9)</f>
        <v>42715</v>
      </c>
      <c r="W9" s="39">
        <f t="shared" ref="W9:W33" ca="1" si="4">DATE(YEAR(T9),MONTH(T9),U9)</f>
        <v>42715</v>
      </c>
    </row>
    <row r="10" spans="1:23" x14ac:dyDescent="0.25">
      <c r="A10" s="40" t="s">
        <v>415</v>
      </c>
      <c r="B10" s="86">
        <v>14</v>
      </c>
      <c r="C10" s="36">
        <v>-10</v>
      </c>
      <c r="D10" s="39">
        <f t="shared" ca="1" si="0"/>
        <v>42528</v>
      </c>
      <c r="F10" s="39">
        <f t="shared" ca="1" si="1"/>
        <v>42535</v>
      </c>
      <c r="G10" s="39"/>
      <c r="I10" s="40" t="s">
        <v>414</v>
      </c>
      <c r="J10" s="36">
        <v>24</v>
      </c>
      <c r="K10" s="36">
        <v>-2</v>
      </c>
      <c r="L10" s="39">
        <f ca="1">EDATE(NOW(),K10)</f>
        <v>42773</v>
      </c>
      <c r="M10" s="36">
        <v>28</v>
      </c>
      <c r="N10" s="39">
        <f ca="1">DATE(YEAR(L10),MONTH(L10),J10)</f>
        <v>42790</v>
      </c>
      <c r="O10" s="39">
        <f ca="1">DATE(YEAR(L10),MONTH(L10),M10)</f>
        <v>42794</v>
      </c>
      <c r="Q10" s="40" t="s">
        <v>413</v>
      </c>
      <c r="R10" s="36">
        <v>15</v>
      </c>
      <c r="S10" s="36">
        <v>-8</v>
      </c>
      <c r="T10" s="39">
        <f t="shared" ca="1" si="2"/>
        <v>42589</v>
      </c>
      <c r="U10" s="36">
        <v>15</v>
      </c>
      <c r="V10" s="39">
        <f t="shared" ca="1" si="3"/>
        <v>42597</v>
      </c>
      <c r="W10" s="39">
        <f t="shared" ca="1" si="4"/>
        <v>42597</v>
      </c>
    </row>
    <row r="11" spans="1:23" x14ac:dyDescent="0.25">
      <c r="A11" s="40" t="s">
        <v>412</v>
      </c>
      <c r="B11" s="86">
        <v>15</v>
      </c>
      <c r="C11" s="36">
        <v>-7</v>
      </c>
      <c r="D11" s="39">
        <f t="shared" ca="1" si="0"/>
        <v>42620</v>
      </c>
      <c r="F11" s="39">
        <f t="shared" ca="1" si="1"/>
        <v>42628</v>
      </c>
      <c r="G11" s="39"/>
      <c r="I11" s="40" t="s">
        <v>411</v>
      </c>
      <c r="J11" s="36">
        <v>12</v>
      </c>
      <c r="K11" s="36">
        <v>-2</v>
      </c>
      <c r="L11" s="39">
        <f ca="1">EDATE(NOW(),K11)</f>
        <v>42773</v>
      </c>
      <c r="M11" s="36">
        <v>14</v>
      </c>
      <c r="N11" s="39">
        <f ca="1">DATE(YEAR(L11),MONTH(L11),J11)</f>
        <v>42778</v>
      </c>
      <c r="O11" s="39">
        <f ca="1">DATE(YEAR(L11),MONTH(L11),M11)</f>
        <v>42780</v>
      </c>
      <c r="Q11" s="40" t="s">
        <v>410</v>
      </c>
      <c r="R11" s="36">
        <v>15</v>
      </c>
      <c r="S11" s="36">
        <v>-8</v>
      </c>
      <c r="T11" s="39">
        <f t="shared" ca="1" si="2"/>
        <v>42589</v>
      </c>
      <c r="U11" s="36">
        <v>15</v>
      </c>
      <c r="V11" s="39">
        <f t="shared" ca="1" si="3"/>
        <v>42597</v>
      </c>
      <c r="W11" s="39">
        <f t="shared" ca="1" si="4"/>
        <v>42597</v>
      </c>
    </row>
    <row r="12" spans="1:23" x14ac:dyDescent="0.25">
      <c r="A12" s="40" t="s">
        <v>409</v>
      </c>
      <c r="B12" s="86">
        <v>14</v>
      </c>
      <c r="C12" s="36">
        <v>-10</v>
      </c>
      <c r="D12" s="39">
        <f t="shared" ca="1" si="0"/>
        <v>42528</v>
      </c>
      <c r="F12" s="39">
        <f t="shared" ca="1" si="1"/>
        <v>42535</v>
      </c>
      <c r="G12" s="39"/>
      <c r="I12" s="40" t="s">
        <v>408</v>
      </c>
      <c r="L12" s="39"/>
      <c r="N12" s="39"/>
      <c r="Q12" s="40" t="s">
        <v>407</v>
      </c>
      <c r="R12" s="36">
        <v>15</v>
      </c>
      <c r="S12" s="36">
        <v>-8</v>
      </c>
      <c r="T12" s="39">
        <f t="shared" ca="1" si="2"/>
        <v>42589</v>
      </c>
      <c r="U12" s="36">
        <v>15</v>
      </c>
      <c r="V12" s="39">
        <f t="shared" ca="1" si="3"/>
        <v>42597</v>
      </c>
      <c r="W12" s="39">
        <f t="shared" ca="1" si="4"/>
        <v>42597</v>
      </c>
    </row>
    <row r="13" spans="1:23" x14ac:dyDescent="0.25">
      <c r="A13" s="40" t="s">
        <v>406</v>
      </c>
      <c r="B13" s="86">
        <v>24</v>
      </c>
      <c r="C13" s="36">
        <v>-16</v>
      </c>
      <c r="D13" s="39">
        <f t="shared" ca="1" si="0"/>
        <v>42345</v>
      </c>
      <c r="F13" s="39">
        <f t="shared" ca="1" si="1"/>
        <v>42362</v>
      </c>
      <c r="G13" s="39"/>
      <c r="I13" s="40" t="s">
        <v>405</v>
      </c>
      <c r="L13" s="39"/>
      <c r="N13" s="39"/>
      <c r="Q13" s="40" t="s">
        <v>404</v>
      </c>
      <c r="R13" s="36">
        <v>15</v>
      </c>
      <c r="S13" s="36">
        <v>-8</v>
      </c>
      <c r="T13" s="39">
        <f t="shared" ca="1" si="2"/>
        <v>42589</v>
      </c>
      <c r="U13" s="36">
        <v>15</v>
      </c>
      <c r="V13" s="39">
        <f t="shared" ca="1" si="3"/>
        <v>42597</v>
      </c>
      <c r="W13" s="39">
        <f t="shared" ca="1" si="4"/>
        <v>42597</v>
      </c>
    </row>
    <row r="14" spans="1:23" x14ac:dyDescent="0.25">
      <c r="A14" s="40" t="s">
        <v>403</v>
      </c>
      <c r="B14" s="86">
        <v>10</v>
      </c>
      <c r="C14" s="36">
        <v>-4</v>
      </c>
      <c r="D14" s="39">
        <f t="shared" ca="1" si="0"/>
        <v>42711</v>
      </c>
      <c r="F14" s="39">
        <f t="shared" ca="1" si="1"/>
        <v>42714</v>
      </c>
      <c r="G14" s="39"/>
      <c r="I14" s="40" t="s">
        <v>402</v>
      </c>
      <c r="L14" s="39"/>
      <c r="N14" s="39"/>
      <c r="Q14" s="40" t="s">
        <v>401</v>
      </c>
      <c r="R14" s="36">
        <v>20</v>
      </c>
      <c r="S14" s="36">
        <v>-13</v>
      </c>
      <c r="T14" s="39">
        <f t="shared" ca="1" si="2"/>
        <v>42436</v>
      </c>
      <c r="U14" s="36">
        <v>20</v>
      </c>
      <c r="V14" s="39">
        <f t="shared" ca="1" si="3"/>
        <v>42449</v>
      </c>
      <c r="W14" s="39">
        <f t="shared" ca="1" si="4"/>
        <v>42449</v>
      </c>
    </row>
    <row r="15" spans="1:23" x14ac:dyDescent="0.25">
      <c r="A15" s="40" t="s">
        <v>400</v>
      </c>
      <c r="B15" s="86">
        <v>1</v>
      </c>
      <c r="C15" s="36">
        <v>-2</v>
      </c>
      <c r="D15" s="39">
        <f t="shared" ca="1" si="0"/>
        <v>42773</v>
      </c>
      <c r="F15" s="39">
        <f t="shared" ca="1" si="1"/>
        <v>42767</v>
      </c>
      <c r="G15" s="39"/>
      <c r="I15" s="40" t="s">
        <v>399</v>
      </c>
      <c r="L15" s="39"/>
      <c r="N15" s="39"/>
      <c r="Q15" s="40" t="s">
        <v>398</v>
      </c>
      <c r="R15" s="36">
        <v>20</v>
      </c>
      <c r="S15" s="36">
        <v>-13</v>
      </c>
      <c r="T15" s="39">
        <f t="shared" ca="1" si="2"/>
        <v>42436</v>
      </c>
      <c r="U15" s="36">
        <v>20</v>
      </c>
      <c r="V15" s="39">
        <f t="shared" ca="1" si="3"/>
        <v>42449</v>
      </c>
      <c r="W15" s="39">
        <f t="shared" ca="1" si="4"/>
        <v>42449</v>
      </c>
    </row>
    <row r="16" spans="1:23" x14ac:dyDescent="0.25">
      <c r="A16" s="40" t="s">
        <v>397</v>
      </c>
      <c r="B16" s="86">
        <v>14</v>
      </c>
      <c r="C16" s="36">
        <v>-10</v>
      </c>
      <c r="D16" s="39">
        <f t="shared" ca="1" si="0"/>
        <v>42528</v>
      </c>
      <c r="F16" s="39">
        <f t="shared" ca="1" si="1"/>
        <v>42535</v>
      </c>
      <c r="G16" s="39"/>
      <c r="I16" s="40" t="s">
        <v>396</v>
      </c>
      <c r="L16" s="39"/>
      <c r="N16" s="39"/>
      <c r="Q16" s="40" t="s">
        <v>395</v>
      </c>
      <c r="R16" s="36">
        <v>20</v>
      </c>
      <c r="S16" s="36">
        <v>-13</v>
      </c>
      <c r="T16" s="39">
        <f t="shared" ca="1" si="2"/>
        <v>42436</v>
      </c>
      <c r="U16" s="36">
        <v>20</v>
      </c>
      <c r="V16" s="39">
        <f t="shared" ca="1" si="3"/>
        <v>42449</v>
      </c>
      <c r="W16" s="39">
        <f t="shared" ca="1" si="4"/>
        <v>42449</v>
      </c>
    </row>
    <row r="17" spans="1:23" x14ac:dyDescent="0.25">
      <c r="A17" s="40" t="s">
        <v>394</v>
      </c>
      <c r="B17" s="86">
        <v>10</v>
      </c>
      <c r="C17" s="36">
        <v>-4</v>
      </c>
      <c r="D17" s="39">
        <f t="shared" ca="1" si="0"/>
        <v>42711</v>
      </c>
      <c r="F17" s="39">
        <f t="shared" ca="1" si="1"/>
        <v>42714</v>
      </c>
      <c r="G17" s="39"/>
      <c r="I17" s="40" t="s">
        <v>393</v>
      </c>
      <c r="L17" s="39"/>
      <c r="N17" s="39"/>
      <c r="Q17" s="40" t="s">
        <v>392</v>
      </c>
      <c r="R17" s="36">
        <v>19</v>
      </c>
      <c r="S17" s="36">
        <v>-14</v>
      </c>
      <c r="T17" s="39">
        <f t="shared" ca="1" si="2"/>
        <v>42407</v>
      </c>
      <c r="U17" s="36">
        <v>19</v>
      </c>
      <c r="V17" s="39">
        <f t="shared" ca="1" si="3"/>
        <v>42419</v>
      </c>
      <c r="W17" s="39">
        <f t="shared" ca="1" si="4"/>
        <v>42419</v>
      </c>
    </row>
    <row r="18" spans="1:23" x14ac:dyDescent="0.25">
      <c r="A18" s="40" t="s">
        <v>391</v>
      </c>
      <c r="B18" s="86">
        <v>2</v>
      </c>
      <c r="C18" s="36">
        <v>-1</v>
      </c>
      <c r="D18" s="39">
        <f t="shared" ca="1" si="0"/>
        <v>42801</v>
      </c>
      <c r="F18" s="39">
        <f t="shared" ca="1" si="1"/>
        <v>42796</v>
      </c>
      <c r="G18" s="39"/>
      <c r="I18" s="40" t="s">
        <v>390</v>
      </c>
      <c r="L18" s="39"/>
      <c r="N18" s="39"/>
      <c r="Q18" s="40" t="s">
        <v>389</v>
      </c>
      <c r="R18" s="36">
        <v>18</v>
      </c>
      <c r="S18" s="36">
        <v>-14</v>
      </c>
      <c r="T18" s="39">
        <f t="shared" ca="1" si="2"/>
        <v>42407</v>
      </c>
      <c r="U18" s="36">
        <v>18</v>
      </c>
      <c r="V18" s="39">
        <f t="shared" ca="1" si="3"/>
        <v>42418</v>
      </c>
      <c r="W18" s="39">
        <f t="shared" ca="1" si="4"/>
        <v>42418</v>
      </c>
    </row>
    <row r="19" spans="1:23" x14ac:dyDescent="0.25">
      <c r="A19" s="40" t="s">
        <v>388</v>
      </c>
      <c r="B19" s="86">
        <v>10</v>
      </c>
      <c r="C19" s="36">
        <v>-4</v>
      </c>
      <c r="D19" s="39">
        <f t="shared" ca="1" si="0"/>
        <v>42711</v>
      </c>
      <c r="F19" s="39">
        <f t="shared" ca="1" si="1"/>
        <v>42714</v>
      </c>
      <c r="G19" s="39"/>
      <c r="I19" s="40" t="s">
        <v>387</v>
      </c>
      <c r="L19" s="39"/>
      <c r="N19" s="39"/>
      <c r="Q19" s="40" t="s">
        <v>386</v>
      </c>
      <c r="R19" s="36">
        <v>18</v>
      </c>
      <c r="S19" s="36">
        <v>-14</v>
      </c>
      <c r="T19" s="39">
        <f t="shared" ca="1" si="2"/>
        <v>42407</v>
      </c>
      <c r="U19" s="36">
        <v>21</v>
      </c>
      <c r="V19" s="39">
        <f t="shared" ca="1" si="3"/>
        <v>42418</v>
      </c>
      <c r="W19" s="39">
        <f t="shared" ca="1" si="4"/>
        <v>42421</v>
      </c>
    </row>
    <row r="20" spans="1:23" x14ac:dyDescent="0.25">
      <c r="A20" s="40" t="s">
        <v>385</v>
      </c>
      <c r="B20" s="86">
        <v>23</v>
      </c>
      <c r="C20" s="36">
        <v>-2</v>
      </c>
      <c r="D20" s="39">
        <f t="shared" ca="1" si="0"/>
        <v>42773</v>
      </c>
      <c r="F20" s="39">
        <f t="shared" ca="1" si="1"/>
        <v>42789</v>
      </c>
      <c r="G20" s="39"/>
      <c r="I20" s="40" t="s">
        <v>384</v>
      </c>
      <c r="L20" s="39"/>
      <c r="N20" s="39"/>
      <c r="Q20" s="40" t="s">
        <v>383</v>
      </c>
      <c r="R20" s="36">
        <v>18</v>
      </c>
      <c r="S20" s="36">
        <v>-14</v>
      </c>
      <c r="T20" s="39">
        <f t="shared" ca="1" si="2"/>
        <v>42407</v>
      </c>
      <c r="U20" s="36">
        <v>21</v>
      </c>
      <c r="V20" s="39">
        <f t="shared" ca="1" si="3"/>
        <v>42418</v>
      </c>
      <c r="W20" s="39">
        <f t="shared" ca="1" si="4"/>
        <v>42421</v>
      </c>
    </row>
    <row r="21" spans="1:23" x14ac:dyDescent="0.25">
      <c r="A21" s="40" t="s">
        <v>382</v>
      </c>
      <c r="B21" s="86"/>
      <c r="D21" s="39"/>
      <c r="F21" s="39"/>
      <c r="G21" s="39"/>
      <c r="I21" s="40" t="s">
        <v>381</v>
      </c>
      <c r="L21" s="39"/>
      <c r="N21" s="39"/>
      <c r="Q21" s="40" t="s">
        <v>380</v>
      </c>
      <c r="R21" s="36">
        <v>18</v>
      </c>
      <c r="S21" s="36">
        <v>-14</v>
      </c>
      <c r="T21" s="39">
        <f t="shared" ca="1" si="2"/>
        <v>42407</v>
      </c>
      <c r="U21" s="36">
        <v>21</v>
      </c>
      <c r="V21" s="39">
        <f t="shared" ca="1" si="3"/>
        <v>42418</v>
      </c>
      <c r="W21" s="39">
        <f t="shared" ca="1" si="4"/>
        <v>42421</v>
      </c>
    </row>
    <row r="22" spans="1:23" x14ac:dyDescent="0.25">
      <c r="A22" s="40" t="s">
        <v>379</v>
      </c>
      <c r="B22" s="86"/>
      <c r="D22" s="39"/>
      <c r="F22" s="39"/>
      <c r="G22" s="39"/>
      <c r="I22" s="40" t="s">
        <v>378</v>
      </c>
      <c r="L22" s="39"/>
      <c r="N22" s="39"/>
      <c r="Q22" s="40" t="s">
        <v>377</v>
      </c>
      <c r="R22" s="36">
        <v>18</v>
      </c>
      <c r="S22" s="36">
        <v>-14</v>
      </c>
      <c r="T22" s="39">
        <f t="shared" ca="1" si="2"/>
        <v>42407</v>
      </c>
      <c r="U22" s="36">
        <v>21</v>
      </c>
      <c r="V22" s="39">
        <f t="shared" ca="1" si="3"/>
        <v>42418</v>
      </c>
      <c r="W22" s="39">
        <f t="shared" ca="1" si="4"/>
        <v>42421</v>
      </c>
    </row>
    <row r="23" spans="1:23" x14ac:dyDescent="0.25">
      <c r="A23" s="40" t="s">
        <v>376</v>
      </c>
      <c r="B23" s="86"/>
      <c r="D23" s="39"/>
      <c r="F23" s="39"/>
      <c r="G23" s="39"/>
      <c r="I23" s="40" t="s">
        <v>375</v>
      </c>
      <c r="L23" s="39"/>
      <c r="N23" s="39"/>
      <c r="Q23" s="40" t="s">
        <v>374</v>
      </c>
      <c r="R23" s="36">
        <v>18</v>
      </c>
      <c r="S23" s="36">
        <v>-14</v>
      </c>
      <c r="T23" s="39">
        <f t="shared" ca="1" si="2"/>
        <v>42407</v>
      </c>
      <c r="U23" s="36">
        <v>21</v>
      </c>
      <c r="V23" s="39">
        <f t="shared" ca="1" si="3"/>
        <v>42418</v>
      </c>
      <c r="W23" s="39">
        <f t="shared" ca="1" si="4"/>
        <v>42421</v>
      </c>
    </row>
    <row r="24" spans="1:23" x14ac:dyDescent="0.25">
      <c r="A24" s="40" t="s">
        <v>373</v>
      </c>
      <c r="B24" s="86"/>
      <c r="D24" s="39"/>
      <c r="F24" s="39"/>
      <c r="G24" s="39"/>
      <c r="I24" s="40" t="s">
        <v>372</v>
      </c>
      <c r="L24" s="39"/>
      <c r="N24" s="39"/>
      <c r="Q24" s="40" t="s">
        <v>371</v>
      </c>
      <c r="R24" s="36">
        <v>18</v>
      </c>
      <c r="S24" s="36">
        <v>-14</v>
      </c>
      <c r="T24" s="39">
        <f t="shared" ca="1" si="2"/>
        <v>42407</v>
      </c>
      <c r="U24" s="36">
        <v>21</v>
      </c>
      <c r="V24" s="39">
        <f t="shared" ca="1" si="3"/>
        <v>42418</v>
      </c>
      <c r="W24" s="39">
        <f t="shared" ca="1" si="4"/>
        <v>42421</v>
      </c>
    </row>
    <row r="25" spans="1:23" x14ac:dyDescent="0.25">
      <c r="A25" s="40" t="s">
        <v>370</v>
      </c>
      <c r="B25" s="86"/>
      <c r="D25" s="39"/>
      <c r="F25" s="39"/>
      <c r="G25" s="39"/>
      <c r="I25" s="43" t="s">
        <v>103</v>
      </c>
      <c r="J25" s="44" t="s">
        <v>102</v>
      </c>
      <c r="K25" s="43" t="s">
        <v>101</v>
      </c>
      <c r="L25" s="43" t="s">
        <v>100</v>
      </c>
      <c r="M25" s="43"/>
      <c r="N25" s="41" t="s">
        <v>99</v>
      </c>
      <c r="Q25" s="40" t="s">
        <v>369</v>
      </c>
      <c r="R25" s="36">
        <v>24</v>
      </c>
      <c r="S25" s="36">
        <v>-15</v>
      </c>
      <c r="T25" s="39">
        <f t="shared" ca="1" si="2"/>
        <v>42376</v>
      </c>
      <c r="U25" s="36">
        <v>28</v>
      </c>
      <c r="V25" s="39">
        <f t="shared" ca="1" si="3"/>
        <v>42393</v>
      </c>
      <c r="W25" s="39">
        <f t="shared" ca="1" si="4"/>
        <v>42397</v>
      </c>
    </row>
    <row r="26" spans="1:23" x14ac:dyDescent="0.25">
      <c r="A26" s="40" t="s">
        <v>368</v>
      </c>
      <c r="B26" s="86"/>
      <c r="D26" s="39"/>
      <c r="F26" s="39"/>
      <c r="G26" s="39"/>
      <c r="I26" s="40" t="s">
        <v>367</v>
      </c>
      <c r="J26" s="36">
        <v>3</v>
      </c>
      <c r="K26" s="36">
        <v>-1</v>
      </c>
      <c r="L26" s="39">
        <f t="shared" ref="L26:L50" ca="1" si="5">EDATE(NOW(),K26)</f>
        <v>42801</v>
      </c>
      <c r="M26" s="39"/>
      <c r="N26" s="39">
        <f t="shared" ref="N26:N50" ca="1" si="6">DATE(YEAR(L26),MONTH(L26),J26)</f>
        <v>42797</v>
      </c>
      <c r="Q26" s="40" t="s">
        <v>366</v>
      </c>
      <c r="R26" s="36">
        <v>24</v>
      </c>
      <c r="S26" s="36">
        <v>-15</v>
      </c>
      <c r="T26" s="39">
        <f t="shared" ca="1" si="2"/>
        <v>42376</v>
      </c>
      <c r="U26" s="36">
        <v>28</v>
      </c>
      <c r="V26" s="39">
        <f t="shared" ca="1" si="3"/>
        <v>42393</v>
      </c>
      <c r="W26" s="39">
        <f t="shared" ca="1" si="4"/>
        <v>42397</v>
      </c>
    </row>
    <row r="27" spans="1:23" x14ac:dyDescent="0.25">
      <c r="A27" s="40" t="s">
        <v>365</v>
      </c>
      <c r="B27" s="86"/>
      <c r="D27" s="39"/>
      <c r="F27" s="39"/>
      <c r="G27" s="39"/>
      <c r="I27" s="40" t="s">
        <v>364</v>
      </c>
      <c r="J27" s="36">
        <v>2</v>
      </c>
      <c r="K27" s="36">
        <v>-1</v>
      </c>
      <c r="L27" s="39">
        <f t="shared" ca="1" si="5"/>
        <v>42801</v>
      </c>
      <c r="M27" s="39"/>
      <c r="N27" s="39">
        <f t="shared" ca="1" si="6"/>
        <v>42796</v>
      </c>
      <c r="Q27" s="40" t="s">
        <v>363</v>
      </c>
      <c r="R27" s="36">
        <v>24</v>
      </c>
      <c r="S27" s="36">
        <v>-15</v>
      </c>
      <c r="T27" s="39">
        <f t="shared" ca="1" si="2"/>
        <v>42376</v>
      </c>
      <c r="U27" s="36">
        <v>28</v>
      </c>
      <c r="V27" s="39">
        <f t="shared" ca="1" si="3"/>
        <v>42393</v>
      </c>
      <c r="W27" s="39">
        <f t="shared" ca="1" si="4"/>
        <v>42397</v>
      </c>
    </row>
    <row r="28" spans="1:23" x14ac:dyDescent="0.25">
      <c r="A28" s="40" t="s">
        <v>362</v>
      </c>
      <c r="B28" s="86"/>
      <c r="D28" s="39"/>
      <c r="F28" s="39"/>
      <c r="G28" s="39"/>
      <c r="I28" s="40" t="s">
        <v>361</v>
      </c>
      <c r="J28" s="36">
        <v>2</v>
      </c>
      <c r="K28" s="36">
        <v>-1</v>
      </c>
      <c r="L28" s="39">
        <f t="shared" ca="1" si="5"/>
        <v>42801</v>
      </c>
      <c r="M28" s="39"/>
      <c r="N28" s="39">
        <f t="shared" ca="1" si="6"/>
        <v>42796</v>
      </c>
      <c r="Q28" s="40" t="s">
        <v>360</v>
      </c>
      <c r="R28" s="36">
        <v>24</v>
      </c>
      <c r="S28" s="36">
        <v>-15</v>
      </c>
      <c r="T28" s="39">
        <f t="shared" ca="1" si="2"/>
        <v>42376</v>
      </c>
      <c r="U28" s="36">
        <v>28</v>
      </c>
      <c r="V28" s="39">
        <f t="shared" ca="1" si="3"/>
        <v>42393</v>
      </c>
      <c r="W28" s="39">
        <f t="shared" ca="1" si="4"/>
        <v>42397</v>
      </c>
    </row>
    <row r="29" spans="1:23" x14ac:dyDescent="0.25">
      <c r="A29" s="40" t="s">
        <v>359</v>
      </c>
      <c r="B29" s="86"/>
      <c r="D29" s="39"/>
      <c r="F29" s="39"/>
      <c r="G29" s="39"/>
      <c r="I29" s="40" t="s">
        <v>358</v>
      </c>
      <c r="J29" s="36">
        <v>2</v>
      </c>
      <c r="K29" s="36">
        <v>-1</v>
      </c>
      <c r="L29" s="39">
        <f t="shared" ca="1" si="5"/>
        <v>42801</v>
      </c>
      <c r="M29" s="39"/>
      <c r="N29" s="39">
        <f t="shared" ca="1" si="6"/>
        <v>42796</v>
      </c>
      <c r="Q29" s="40" t="s">
        <v>357</v>
      </c>
      <c r="R29" s="36">
        <v>24</v>
      </c>
      <c r="S29" s="36">
        <v>-15</v>
      </c>
      <c r="T29" s="39">
        <f t="shared" ca="1" si="2"/>
        <v>42376</v>
      </c>
      <c r="U29" s="36">
        <v>28</v>
      </c>
      <c r="V29" s="39">
        <f t="shared" ca="1" si="3"/>
        <v>42393</v>
      </c>
      <c r="W29" s="39">
        <f t="shared" ca="1" si="4"/>
        <v>42397</v>
      </c>
    </row>
    <row r="30" spans="1:23" x14ac:dyDescent="0.25">
      <c r="A30" s="40" t="s">
        <v>356</v>
      </c>
      <c r="B30" s="86"/>
      <c r="D30" s="39"/>
      <c r="F30" s="39"/>
      <c r="G30" s="39"/>
      <c r="I30" s="40" t="s">
        <v>355</v>
      </c>
      <c r="J30" s="36">
        <v>2</v>
      </c>
      <c r="K30" s="36">
        <v>-1</v>
      </c>
      <c r="L30" s="39">
        <f t="shared" ca="1" si="5"/>
        <v>42801</v>
      </c>
      <c r="M30" s="39"/>
      <c r="N30" s="39">
        <f t="shared" ca="1" si="6"/>
        <v>42796</v>
      </c>
      <c r="Q30" s="40" t="s">
        <v>354</v>
      </c>
      <c r="R30" s="36">
        <v>12</v>
      </c>
      <c r="S30" s="36">
        <v>-16</v>
      </c>
      <c r="T30" s="39">
        <f t="shared" ca="1" si="2"/>
        <v>42345</v>
      </c>
      <c r="U30" s="36">
        <v>12</v>
      </c>
      <c r="V30" s="39">
        <f t="shared" ca="1" si="3"/>
        <v>42350</v>
      </c>
      <c r="W30" s="39">
        <f t="shared" ca="1" si="4"/>
        <v>42350</v>
      </c>
    </row>
    <row r="31" spans="1:23" x14ac:dyDescent="0.25">
      <c r="A31" s="40" t="s">
        <v>353</v>
      </c>
      <c r="B31" s="86"/>
      <c r="D31" s="39"/>
      <c r="F31" s="39"/>
      <c r="G31" s="39"/>
      <c r="I31" s="40" t="s">
        <v>352</v>
      </c>
      <c r="J31" s="36">
        <v>2</v>
      </c>
      <c r="K31" s="36">
        <v>-1</v>
      </c>
      <c r="L31" s="39">
        <f t="shared" ca="1" si="5"/>
        <v>42801</v>
      </c>
      <c r="M31" s="39"/>
      <c r="N31" s="39">
        <f t="shared" ca="1" si="6"/>
        <v>42796</v>
      </c>
      <c r="Q31" s="40" t="s">
        <v>351</v>
      </c>
      <c r="R31" s="36">
        <v>12</v>
      </c>
      <c r="S31" s="36">
        <v>-16</v>
      </c>
      <c r="T31" s="39">
        <f t="shared" ca="1" si="2"/>
        <v>42345</v>
      </c>
      <c r="U31" s="36">
        <v>14</v>
      </c>
      <c r="V31" s="39">
        <f t="shared" ca="1" si="3"/>
        <v>42350</v>
      </c>
      <c r="W31" s="39">
        <f t="shared" ca="1" si="4"/>
        <v>42352</v>
      </c>
    </row>
    <row r="32" spans="1:23" x14ac:dyDescent="0.25">
      <c r="A32" s="40" t="s">
        <v>350</v>
      </c>
      <c r="B32" s="86"/>
      <c r="D32" s="39"/>
      <c r="F32" s="39"/>
      <c r="G32" s="39"/>
      <c r="I32" s="40" t="s">
        <v>349</v>
      </c>
      <c r="J32" s="36">
        <v>2</v>
      </c>
      <c r="K32" s="36">
        <v>-1</v>
      </c>
      <c r="L32" s="39">
        <f t="shared" ca="1" si="5"/>
        <v>42801</v>
      </c>
      <c r="M32" s="39"/>
      <c r="N32" s="39">
        <f t="shared" ca="1" si="6"/>
        <v>42796</v>
      </c>
      <c r="Q32" s="40" t="s">
        <v>348</v>
      </c>
      <c r="R32" s="36">
        <v>12</v>
      </c>
      <c r="S32" s="36">
        <v>-16</v>
      </c>
      <c r="T32" s="39">
        <f t="shared" ca="1" si="2"/>
        <v>42345</v>
      </c>
      <c r="U32" s="36">
        <v>14</v>
      </c>
      <c r="V32" s="39">
        <f t="shared" ca="1" si="3"/>
        <v>42350</v>
      </c>
      <c r="W32" s="39">
        <f t="shared" ca="1" si="4"/>
        <v>42352</v>
      </c>
    </row>
    <row r="33" spans="1:23" x14ac:dyDescent="0.25">
      <c r="A33" s="40" t="s">
        <v>347</v>
      </c>
      <c r="B33" s="86"/>
      <c r="D33" s="39"/>
      <c r="F33" s="39"/>
      <c r="G33" s="39"/>
      <c r="I33" s="40" t="s">
        <v>346</v>
      </c>
      <c r="J33" s="36">
        <v>2</v>
      </c>
      <c r="K33" s="36">
        <v>-1</v>
      </c>
      <c r="L33" s="39">
        <f t="shared" ca="1" si="5"/>
        <v>42801</v>
      </c>
      <c r="M33" s="39"/>
      <c r="N33" s="39">
        <f t="shared" ca="1" si="6"/>
        <v>42796</v>
      </c>
      <c r="Q33" s="40" t="s">
        <v>345</v>
      </c>
      <c r="R33" s="36">
        <v>12</v>
      </c>
      <c r="S33" s="36">
        <v>-16</v>
      </c>
      <c r="T33" s="39">
        <f t="shared" ca="1" si="2"/>
        <v>42345</v>
      </c>
      <c r="U33" s="36">
        <v>14</v>
      </c>
      <c r="V33" s="39">
        <f t="shared" ca="1" si="3"/>
        <v>42350</v>
      </c>
      <c r="W33" s="39">
        <f t="shared" ca="1" si="4"/>
        <v>42352</v>
      </c>
    </row>
    <row r="34" spans="1:23" x14ac:dyDescent="0.25">
      <c r="A34" s="40" t="s">
        <v>344</v>
      </c>
      <c r="B34" s="86"/>
      <c r="D34" s="39"/>
      <c r="F34" s="39"/>
      <c r="G34" s="39"/>
      <c r="I34" s="40" t="s">
        <v>343</v>
      </c>
      <c r="J34" s="36">
        <v>8</v>
      </c>
      <c r="K34" s="36">
        <v>-2</v>
      </c>
      <c r="L34" s="39">
        <f t="shared" ca="1" si="5"/>
        <v>42773</v>
      </c>
      <c r="M34" s="39"/>
      <c r="N34" s="39">
        <f t="shared" ca="1" si="6"/>
        <v>42774</v>
      </c>
      <c r="Q34" s="40" t="s">
        <v>342</v>
      </c>
      <c r="T34" s="39"/>
      <c r="V34" s="39"/>
    </row>
    <row r="35" spans="1:23" x14ac:dyDescent="0.25">
      <c r="A35" s="43" t="s">
        <v>103</v>
      </c>
      <c r="B35" s="44" t="s">
        <v>102</v>
      </c>
      <c r="C35" s="43" t="s">
        <v>101</v>
      </c>
      <c r="D35" s="43" t="s">
        <v>100</v>
      </c>
      <c r="E35" s="42"/>
      <c r="F35" s="41" t="s">
        <v>99</v>
      </c>
      <c r="G35" s="41"/>
      <c r="I35" s="40" t="s">
        <v>341</v>
      </c>
      <c r="J35" s="36">
        <v>8</v>
      </c>
      <c r="K35" s="36">
        <v>-2</v>
      </c>
      <c r="L35" s="39">
        <f t="shared" ca="1" si="5"/>
        <v>42773</v>
      </c>
      <c r="M35" s="39"/>
      <c r="N35" s="39">
        <f t="shared" ca="1" si="6"/>
        <v>42774</v>
      </c>
      <c r="Q35" s="40" t="s">
        <v>340</v>
      </c>
      <c r="T35" s="39"/>
      <c r="V35" s="39"/>
    </row>
    <row r="36" spans="1:23" x14ac:dyDescent="0.25">
      <c r="A36" s="40" t="s">
        <v>339</v>
      </c>
      <c r="B36" s="86">
        <v>18</v>
      </c>
      <c r="C36" s="36">
        <v>-13</v>
      </c>
      <c r="D36" s="39">
        <f t="shared" ref="D36:D46" ca="1" si="7">EDATE(NOW(),C36)</f>
        <v>42436</v>
      </c>
      <c r="F36" s="39">
        <f t="shared" ref="F36:F46" ca="1" si="8">DATE(YEAR(D36),MONTH(D36),B36)</f>
        <v>42447</v>
      </c>
      <c r="G36" s="39"/>
      <c r="I36" s="40" t="s">
        <v>338</v>
      </c>
      <c r="J36" s="36">
        <v>8</v>
      </c>
      <c r="K36" s="36">
        <v>-2</v>
      </c>
      <c r="L36" s="39">
        <f t="shared" ca="1" si="5"/>
        <v>42773</v>
      </c>
      <c r="M36" s="39"/>
      <c r="N36" s="39">
        <f t="shared" ca="1" si="6"/>
        <v>42774</v>
      </c>
      <c r="Q36" s="40" t="s">
        <v>337</v>
      </c>
      <c r="T36" s="39"/>
      <c r="V36" s="39"/>
    </row>
    <row r="37" spans="1:23" x14ac:dyDescent="0.25">
      <c r="A37" s="40" t="s">
        <v>336</v>
      </c>
      <c r="B37" s="86">
        <v>25</v>
      </c>
      <c r="C37" s="36">
        <v>-14</v>
      </c>
      <c r="D37" s="39">
        <f t="shared" ca="1" si="7"/>
        <v>42407</v>
      </c>
      <c r="F37" s="39">
        <f t="shared" ca="1" si="8"/>
        <v>42425</v>
      </c>
      <c r="G37" s="39"/>
      <c r="I37" s="40" t="s">
        <v>335</v>
      </c>
      <c r="J37" s="36">
        <v>8</v>
      </c>
      <c r="K37" s="36">
        <v>-2</v>
      </c>
      <c r="L37" s="39">
        <f t="shared" ca="1" si="5"/>
        <v>42773</v>
      </c>
      <c r="M37" s="39"/>
      <c r="N37" s="39">
        <f t="shared" ca="1" si="6"/>
        <v>42774</v>
      </c>
      <c r="Q37" s="43" t="s">
        <v>103</v>
      </c>
      <c r="R37" s="44" t="s">
        <v>128</v>
      </c>
      <c r="S37" s="43" t="s">
        <v>101</v>
      </c>
      <c r="T37" s="43" t="s">
        <v>100</v>
      </c>
      <c r="U37" s="43"/>
      <c r="V37" s="41" t="s">
        <v>127</v>
      </c>
    </row>
    <row r="38" spans="1:23" x14ac:dyDescent="0.25">
      <c r="A38" s="40" t="s">
        <v>334</v>
      </c>
      <c r="B38" s="86">
        <v>15</v>
      </c>
      <c r="C38" s="36">
        <v>-7</v>
      </c>
      <c r="D38" s="39">
        <f t="shared" ca="1" si="7"/>
        <v>42620</v>
      </c>
      <c r="F38" s="39">
        <f t="shared" ca="1" si="8"/>
        <v>42628</v>
      </c>
      <c r="G38" s="39"/>
      <c r="I38" s="40" t="s">
        <v>333</v>
      </c>
      <c r="J38" s="36">
        <v>8</v>
      </c>
      <c r="K38" s="36">
        <v>-2</v>
      </c>
      <c r="L38" s="39">
        <f t="shared" ca="1" si="5"/>
        <v>42773</v>
      </c>
      <c r="M38" s="39"/>
      <c r="N38" s="39">
        <f t="shared" ca="1" si="6"/>
        <v>42774</v>
      </c>
      <c r="Q38" s="40" t="s">
        <v>332</v>
      </c>
      <c r="R38" s="36">
        <v>1</v>
      </c>
      <c r="S38" s="36">
        <v>-2</v>
      </c>
      <c r="T38" s="39">
        <f t="shared" ref="T38:T76" ca="1" si="9">EDATE(NOW(),S38)</f>
        <v>42773</v>
      </c>
      <c r="V38" s="39">
        <f t="shared" ref="V38:V76" ca="1" si="10">DATE(YEAR(T38),MONTH(T38),R38)</f>
        <v>42767</v>
      </c>
    </row>
    <row r="39" spans="1:23" x14ac:dyDescent="0.25">
      <c r="A39" s="40" t="s">
        <v>331</v>
      </c>
      <c r="B39" s="86">
        <v>21</v>
      </c>
      <c r="C39" s="36">
        <v>-3</v>
      </c>
      <c r="D39" s="39">
        <f t="shared" ca="1" si="7"/>
        <v>42742</v>
      </c>
      <c r="F39" s="39">
        <f t="shared" ca="1" si="8"/>
        <v>42756</v>
      </c>
      <c r="G39" s="39"/>
      <c r="I39" s="40" t="s">
        <v>330</v>
      </c>
      <c r="J39" s="36">
        <v>8</v>
      </c>
      <c r="K39" s="36">
        <v>-2</v>
      </c>
      <c r="L39" s="39">
        <f t="shared" ca="1" si="5"/>
        <v>42773</v>
      </c>
      <c r="M39" s="39"/>
      <c r="N39" s="39">
        <f t="shared" ca="1" si="6"/>
        <v>42774</v>
      </c>
      <c r="Q39" s="40" t="s">
        <v>329</v>
      </c>
      <c r="R39" s="36">
        <v>25</v>
      </c>
      <c r="S39" s="36">
        <v>-3</v>
      </c>
      <c r="T39" s="39">
        <f t="shared" ca="1" si="9"/>
        <v>42742</v>
      </c>
      <c r="V39" s="39">
        <f t="shared" ca="1" si="10"/>
        <v>42760</v>
      </c>
    </row>
    <row r="40" spans="1:23" x14ac:dyDescent="0.25">
      <c r="A40" s="40" t="s">
        <v>328</v>
      </c>
      <c r="B40" s="86">
        <v>14</v>
      </c>
      <c r="C40" s="36">
        <v>-10</v>
      </c>
      <c r="D40" s="39">
        <f t="shared" ca="1" si="7"/>
        <v>42528</v>
      </c>
      <c r="F40" s="39">
        <f t="shared" ca="1" si="8"/>
        <v>42535</v>
      </c>
      <c r="G40" s="39"/>
      <c r="I40" s="40" t="s">
        <v>327</v>
      </c>
      <c r="J40" s="36">
        <v>8</v>
      </c>
      <c r="K40" s="36">
        <v>-2</v>
      </c>
      <c r="L40" s="39">
        <f t="shared" ca="1" si="5"/>
        <v>42773</v>
      </c>
      <c r="M40" s="39"/>
      <c r="N40" s="39">
        <f t="shared" ca="1" si="6"/>
        <v>42774</v>
      </c>
      <c r="Q40" s="40" t="s">
        <v>326</v>
      </c>
      <c r="R40" s="36">
        <v>9</v>
      </c>
      <c r="S40" s="36">
        <v>-3</v>
      </c>
      <c r="T40" s="39">
        <f t="shared" ca="1" si="9"/>
        <v>42742</v>
      </c>
      <c r="V40" s="39">
        <f t="shared" ca="1" si="10"/>
        <v>42744</v>
      </c>
    </row>
    <row r="41" spans="1:23" x14ac:dyDescent="0.25">
      <c r="A41" s="40" t="s">
        <v>325</v>
      </c>
      <c r="B41" s="86">
        <v>10</v>
      </c>
      <c r="C41" s="36">
        <v>-4</v>
      </c>
      <c r="D41" s="39">
        <f t="shared" ca="1" si="7"/>
        <v>42711</v>
      </c>
      <c r="F41" s="39">
        <f t="shared" ca="1" si="8"/>
        <v>42714</v>
      </c>
      <c r="G41" s="39"/>
      <c r="I41" s="40" t="s">
        <v>324</v>
      </c>
      <c r="J41" s="36">
        <v>8</v>
      </c>
      <c r="K41" s="36">
        <v>-2</v>
      </c>
      <c r="L41" s="39">
        <f t="shared" ca="1" si="5"/>
        <v>42773</v>
      </c>
      <c r="M41" s="39"/>
      <c r="N41" s="39">
        <f t="shared" ca="1" si="6"/>
        <v>42774</v>
      </c>
      <c r="Q41" s="40" t="s">
        <v>323</v>
      </c>
      <c r="R41" s="36">
        <v>24</v>
      </c>
      <c r="S41" s="36">
        <v>-4</v>
      </c>
      <c r="T41" s="39">
        <f t="shared" ca="1" si="9"/>
        <v>42711</v>
      </c>
      <c r="V41" s="39">
        <f t="shared" ca="1" si="10"/>
        <v>42728</v>
      </c>
    </row>
    <row r="42" spans="1:23" x14ac:dyDescent="0.25">
      <c r="A42" s="40" t="s">
        <v>322</v>
      </c>
      <c r="B42" s="86">
        <v>1</v>
      </c>
      <c r="C42" s="36">
        <v>-2</v>
      </c>
      <c r="D42" s="39">
        <f t="shared" ca="1" si="7"/>
        <v>42773</v>
      </c>
      <c r="F42" s="39">
        <f t="shared" ca="1" si="8"/>
        <v>42767</v>
      </c>
      <c r="G42" s="39"/>
      <c r="I42" s="40" t="s">
        <v>321</v>
      </c>
      <c r="J42" s="36">
        <v>25</v>
      </c>
      <c r="K42" s="36">
        <v>-3</v>
      </c>
      <c r="L42" s="39">
        <f t="shared" ca="1" si="5"/>
        <v>42742</v>
      </c>
      <c r="M42" s="39"/>
      <c r="N42" s="39">
        <f t="shared" ca="1" si="6"/>
        <v>42760</v>
      </c>
      <c r="Q42" s="40" t="s">
        <v>320</v>
      </c>
      <c r="R42" s="36">
        <v>21</v>
      </c>
      <c r="S42" s="36">
        <v>-4</v>
      </c>
      <c r="T42" s="39">
        <f t="shared" ca="1" si="9"/>
        <v>42711</v>
      </c>
      <c r="V42" s="39">
        <f t="shared" ca="1" si="10"/>
        <v>42725</v>
      </c>
    </row>
    <row r="43" spans="1:23" x14ac:dyDescent="0.25">
      <c r="A43" s="40" t="s">
        <v>319</v>
      </c>
      <c r="B43" s="86">
        <v>14</v>
      </c>
      <c r="C43" s="36">
        <v>-10</v>
      </c>
      <c r="D43" s="39">
        <f t="shared" ca="1" si="7"/>
        <v>42528</v>
      </c>
      <c r="F43" s="39">
        <f t="shared" ca="1" si="8"/>
        <v>42535</v>
      </c>
      <c r="G43" s="39"/>
      <c r="I43" s="40" t="s">
        <v>318</v>
      </c>
      <c r="J43" s="36">
        <v>25</v>
      </c>
      <c r="K43" s="36">
        <v>-3</v>
      </c>
      <c r="L43" s="39">
        <f t="shared" ca="1" si="5"/>
        <v>42742</v>
      </c>
      <c r="M43" s="39"/>
      <c r="N43" s="39">
        <f t="shared" ca="1" si="6"/>
        <v>42760</v>
      </c>
      <c r="Q43" s="40" t="s">
        <v>317</v>
      </c>
      <c r="R43" s="36">
        <v>8</v>
      </c>
      <c r="S43" s="36">
        <v>-4</v>
      </c>
      <c r="T43" s="39">
        <f t="shared" ca="1" si="9"/>
        <v>42711</v>
      </c>
      <c r="V43" s="39">
        <f t="shared" ca="1" si="10"/>
        <v>42712</v>
      </c>
    </row>
    <row r="44" spans="1:23" x14ac:dyDescent="0.25">
      <c r="A44" s="40" t="s">
        <v>316</v>
      </c>
      <c r="B44" s="86">
        <v>14</v>
      </c>
      <c r="C44" s="36">
        <v>-10</v>
      </c>
      <c r="D44" s="39">
        <f t="shared" ca="1" si="7"/>
        <v>42528</v>
      </c>
      <c r="F44" s="39">
        <f t="shared" ca="1" si="8"/>
        <v>42535</v>
      </c>
      <c r="G44" s="39"/>
      <c r="I44" s="40" t="s">
        <v>315</v>
      </c>
      <c r="J44" s="36">
        <v>25</v>
      </c>
      <c r="K44" s="36">
        <v>-3</v>
      </c>
      <c r="L44" s="39">
        <f t="shared" ca="1" si="5"/>
        <v>42742</v>
      </c>
      <c r="M44" s="39"/>
      <c r="N44" s="39">
        <f t="shared" ca="1" si="6"/>
        <v>42760</v>
      </c>
      <c r="Q44" s="40" t="s">
        <v>314</v>
      </c>
      <c r="R44" s="36">
        <v>16</v>
      </c>
      <c r="S44" s="36">
        <v>-5</v>
      </c>
      <c r="T44" s="39">
        <f t="shared" ca="1" si="9"/>
        <v>42681</v>
      </c>
      <c r="V44" s="39">
        <f t="shared" ca="1" si="10"/>
        <v>42690</v>
      </c>
    </row>
    <row r="45" spans="1:23" x14ac:dyDescent="0.25">
      <c r="A45" s="40" t="s">
        <v>313</v>
      </c>
      <c r="B45" s="86">
        <v>10</v>
      </c>
      <c r="C45" s="36">
        <v>-4</v>
      </c>
      <c r="D45" s="39">
        <f t="shared" ca="1" si="7"/>
        <v>42711</v>
      </c>
      <c r="F45" s="39">
        <f t="shared" ca="1" si="8"/>
        <v>42714</v>
      </c>
      <c r="G45" s="39"/>
      <c r="I45" s="40" t="s">
        <v>312</v>
      </c>
      <c r="J45" s="36">
        <v>15</v>
      </c>
      <c r="K45" s="36">
        <v>-3</v>
      </c>
      <c r="L45" s="39">
        <f t="shared" ca="1" si="5"/>
        <v>42742</v>
      </c>
      <c r="M45" s="39"/>
      <c r="N45" s="39">
        <f t="shared" ca="1" si="6"/>
        <v>42750</v>
      </c>
      <c r="Q45" s="40" t="s">
        <v>311</v>
      </c>
      <c r="R45" s="36">
        <v>13</v>
      </c>
      <c r="S45" s="36">
        <v>-5</v>
      </c>
      <c r="T45" s="39">
        <f t="shared" ca="1" si="9"/>
        <v>42681</v>
      </c>
      <c r="V45" s="39">
        <f t="shared" ca="1" si="10"/>
        <v>42687</v>
      </c>
    </row>
    <row r="46" spans="1:23" x14ac:dyDescent="0.25">
      <c r="A46" s="40" t="s">
        <v>310</v>
      </c>
      <c r="B46" s="86">
        <v>2</v>
      </c>
      <c r="C46" s="36">
        <v>-1</v>
      </c>
      <c r="D46" s="39">
        <f t="shared" ca="1" si="7"/>
        <v>42801</v>
      </c>
      <c r="F46" s="39">
        <f t="shared" ca="1" si="8"/>
        <v>42796</v>
      </c>
      <c r="G46" s="39"/>
      <c r="I46" s="40" t="s">
        <v>309</v>
      </c>
      <c r="J46" s="36">
        <v>15</v>
      </c>
      <c r="K46" s="36">
        <v>-3</v>
      </c>
      <c r="L46" s="39">
        <f t="shared" ca="1" si="5"/>
        <v>42742</v>
      </c>
      <c r="M46" s="39"/>
      <c r="N46" s="39">
        <f t="shared" ca="1" si="6"/>
        <v>42750</v>
      </c>
      <c r="Q46" s="40" t="s">
        <v>308</v>
      </c>
      <c r="R46" s="36">
        <v>11</v>
      </c>
      <c r="S46" s="36">
        <v>-5</v>
      </c>
      <c r="T46" s="39">
        <f t="shared" ca="1" si="9"/>
        <v>42681</v>
      </c>
      <c r="V46" s="39">
        <f t="shared" ca="1" si="10"/>
        <v>42685</v>
      </c>
    </row>
    <row r="47" spans="1:23" x14ac:dyDescent="0.25">
      <c r="A47" s="40" t="s">
        <v>307</v>
      </c>
      <c r="B47" s="86"/>
      <c r="D47" s="39"/>
      <c r="F47" s="39"/>
      <c r="G47" s="39"/>
      <c r="I47" s="40" t="s">
        <v>306</v>
      </c>
      <c r="J47" s="36">
        <v>15</v>
      </c>
      <c r="K47" s="36">
        <v>-3</v>
      </c>
      <c r="L47" s="39">
        <f t="shared" ca="1" si="5"/>
        <v>42742</v>
      </c>
      <c r="M47" s="39"/>
      <c r="N47" s="39">
        <f t="shared" ca="1" si="6"/>
        <v>42750</v>
      </c>
      <c r="Q47" s="40" t="s">
        <v>305</v>
      </c>
      <c r="R47" s="36">
        <v>9</v>
      </c>
      <c r="S47" s="36">
        <v>-5</v>
      </c>
      <c r="T47" s="39">
        <f t="shared" ca="1" si="9"/>
        <v>42681</v>
      </c>
      <c r="V47" s="39">
        <f t="shared" ca="1" si="10"/>
        <v>42683</v>
      </c>
    </row>
    <row r="48" spans="1:23" x14ac:dyDescent="0.25">
      <c r="A48" s="40" t="s">
        <v>304</v>
      </c>
      <c r="B48" s="86"/>
      <c r="D48" s="39"/>
      <c r="F48" s="39"/>
      <c r="G48" s="39"/>
      <c r="I48" s="40" t="s">
        <v>303</v>
      </c>
      <c r="J48" s="36">
        <v>15</v>
      </c>
      <c r="K48" s="36">
        <v>-3</v>
      </c>
      <c r="L48" s="39">
        <f t="shared" ca="1" si="5"/>
        <v>42742</v>
      </c>
      <c r="M48" s="39"/>
      <c r="N48" s="39">
        <f t="shared" ca="1" si="6"/>
        <v>42750</v>
      </c>
      <c r="Q48" s="40" t="s">
        <v>302</v>
      </c>
      <c r="R48" s="36">
        <v>7</v>
      </c>
      <c r="S48" s="36">
        <v>-5</v>
      </c>
      <c r="T48" s="39">
        <f t="shared" ca="1" si="9"/>
        <v>42681</v>
      </c>
      <c r="V48" s="39">
        <f t="shared" ca="1" si="10"/>
        <v>42681</v>
      </c>
    </row>
    <row r="49" spans="1:22" x14ac:dyDescent="0.25">
      <c r="A49" s="40" t="s">
        <v>301</v>
      </c>
      <c r="B49" s="86"/>
      <c r="D49" s="39"/>
      <c r="F49" s="39"/>
      <c r="G49" s="39"/>
      <c r="I49" s="40" t="s">
        <v>300</v>
      </c>
      <c r="J49" s="36">
        <v>15</v>
      </c>
      <c r="K49" s="36">
        <v>-3</v>
      </c>
      <c r="L49" s="39">
        <f t="shared" ca="1" si="5"/>
        <v>42742</v>
      </c>
      <c r="N49" s="39">
        <f t="shared" ca="1" si="6"/>
        <v>42750</v>
      </c>
      <c r="Q49" s="40" t="s">
        <v>299</v>
      </c>
      <c r="R49" s="36">
        <v>2</v>
      </c>
      <c r="S49" s="36">
        <v>-6</v>
      </c>
      <c r="T49" s="39">
        <f t="shared" ca="1" si="9"/>
        <v>42650</v>
      </c>
      <c r="V49" s="39">
        <f t="shared" ca="1" si="10"/>
        <v>42645</v>
      </c>
    </row>
    <row r="50" spans="1:22" x14ac:dyDescent="0.25">
      <c r="A50" s="40" t="s">
        <v>298</v>
      </c>
      <c r="B50" s="86"/>
      <c r="D50" s="39"/>
      <c r="F50" s="39"/>
      <c r="G50" s="39"/>
      <c r="I50" s="40" t="s">
        <v>297</v>
      </c>
      <c r="J50" s="36">
        <v>15</v>
      </c>
      <c r="K50" s="36">
        <v>-3</v>
      </c>
      <c r="L50" s="39">
        <f t="shared" ca="1" si="5"/>
        <v>42742</v>
      </c>
      <c r="N50" s="39">
        <f t="shared" ca="1" si="6"/>
        <v>42750</v>
      </c>
      <c r="Q50" s="40" t="s">
        <v>296</v>
      </c>
      <c r="R50" s="36">
        <v>5</v>
      </c>
      <c r="S50" s="36">
        <v>-6</v>
      </c>
      <c r="T50" s="39">
        <f t="shared" ca="1" si="9"/>
        <v>42650</v>
      </c>
      <c r="V50" s="39">
        <f t="shared" ca="1" si="10"/>
        <v>42648</v>
      </c>
    </row>
    <row r="51" spans="1:22" x14ac:dyDescent="0.25">
      <c r="A51" s="40" t="s">
        <v>295</v>
      </c>
      <c r="B51" s="86"/>
      <c r="D51" s="39"/>
      <c r="F51" s="39"/>
      <c r="G51" s="39"/>
      <c r="I51" s="40" t="s">
        <v>294</v>
      </c>
      <c r="L51" s="39"/>
      <c r="N51" s="39"/>
      <c r="Q51" s="40" t="s">
        <v>293</v>
      </c>
      <c r="R51" s="36">
        <v>15</v>
      </c>
      <c r="S51" s="36">
        <v>-7</v>
      </c>
      <c r="T51" s="39">
        <f t="shared" ca="1" si="9"/>
        <v>42620</v>
      </c>
      <c r="V51" s="39">
        <f t="shared" ca="1" si="10"/>
        <v>42628</v>
      </c>
    </row>
    <row r="52" spans="1:22" x14ac:dyDescent="0.25">
      <c r="A52" s="40" t="s">
        <v>292</v>
      </c>
      <c r="B52" s="86"/>
      <c r="D52" s="39"/>
      <c r="F52" s="39"/>
      <c r="G52" s="39"/>
      <c r="I52" s="40" t="s">
        <v>291</v>
      </c>
      <c r="L52" s="39"/>
      <c r="N52" s="39"/>
      <c r="Q52" s="40" t="s">
        <v>290</v>
      </c>
      <c r="R52" s="36">
        <v>7</v>
      </c>
      <c r="S52" s="36">
        <v>-7</v>
      </c>
      <c r="T52" s="39">
        <f t="shared" ca="1" si="9"/>
        <v>42620</v>
      </c>
      <c r="V52" s="39">
        <f t="shared" ca="1" si="10"/>
        <v>42620</v>
      </c>
    </row>
    <row r="53" spans="1:22" x14ac:dyDescent="0.25">
      <c r="A53" s="40" t="s">
        <v>289</v>
      </c>
      <c r="B53" s="86"/>
      <c r="D53" s="39"/>
      <c r="F53" s="39"/>
      <c r="G53" s="39"/>
      <c r="Q53" s="40" t="s">
        <v>288</v>
      </c>
      <c r="R53" s="36">
        <v>26</v>
      </c>
      <c r="S53" s="36">
        <v>-8</v>
      </c>
      <c r="T53" s="39">
        <f t="shared" ca="1" si="9"/>
        <v>42589</v>
      </c>
      <c r="V53" s="39">
        <f t="shared" ca="1" si="10"/>
        <v>42608</v>
      </c>
    </row>
    <row r="54" spans="1:22" x14ac:dyDescent="0.25">
      <c r="A54" s="40" t="s">
        <v>287</v>
      </c>
      <c r="B54" s="86"/>
      <c r="D54" s="39"/>
      <c r="F54" s="39"/>
      <c r="G54" s="39"/>
      <c r="I54" s="43" t="s">
        <v>103</v>
      </c>
      <c r="J54" s="44" t="s">
        <v>102</v>
      </c>
      <c r="K54" s="43" t="s">
        <v>101</v>
      </c>
      <c r="L54" s="43" t="s">
        <v>100</v>
      </c>
      <c r="M54" s="43"/>
      <c r="N54" s="41" t="s">
        <v>99</v>
      </c>
      <c r="Q54" s="40" t="s">
        <v>286</v>
      </c>
      <c r="R54" s="36">
        <v>10</v>
      </c>
      <c r="S54" s="36">
        <v>-8</v>
      </c>
      <c r="T54" s="39">
        <f t="shared" ca="1" si="9"/>
        <v>42589</v>
      </c>
      <c r="V54" s="39">
        <f t="shared" ca="1" si="10"/>
        <v>42592</v>
      </c>
    </row>
    <row r="55" spans="1:22" x14ac:dyDescent="0.25">
      <c r="A55" s="40" t="s">
        <v>285</v>
      </c>
      <c r="B55" s="86"/>
      <c r="D55" s="39"/>
      <c r="F55" s="39"/>
      <c r="G55" s="39"/>
      <c r="I55" s="40" t="s">
        <v>284</v>
      </c>
      <c r="J55" s="36">
        <v>7</v>
      </c>
      <c r="K55" s="36">
        <v>-4</v>
      </c>
      <c r="L55" s="39">
        <f ca="1">EDATE(NOW(),K55)</f>
        <v>42711</v>
      </c>
      <c r="M55" s="39"/>
      <c r="N55" s="39">
        <f ca="1">DATE(YEAR(L55),MONTH(L55),J55)</f>
        <v>42711</v>
      </c>
      <c r="Q55" s="40" t="s">
        <v>283</v>
      </c>
      <c r="R55" s="36">
        <v>10</v>
      </c>
      <c r="S55" s="36">
        <v>-8</v>
      </c>
      <c r="T55" s="39">
        <f t="shared" ca="1" si="9"/>
        <v>42589</v>
      </c>
      <c r="V55" s="39">
        <f t="shared" ca="1" si="10"/>
        <v>42592</v>
      </c>
    </row>
    <row r="56" spans="1:22" x14ac:dyDescent="0.25">
      <c r="A56" s="40" t="s">
        <v>282</v>
      </c>
      <c r="B56" s="86"/>
      <c r="D56" s="39"/>
      <c r="F56" s="39"/>
      <c r="G56" s="39"/>
      <c r="I56" s="40" t="s">
        <v>281</v>
      </c>
      <c r="L56" s="39"/>
      <c r="M56" s="39"/>
      <c r="N56" s="39"/>
      <c r="Q56" s="40" t="s">
        <v>280</v>
      </c>
      <c r="R56" s="36">
        <v>15</v>
      </c>
      <c r="S56" s="36">
        <v>-9</v>
      </c>
      <c r="T56" s="39">
        <f t="shared" ca="1" si="9"/>
        <v>42558</v>
      </c>
      <c r="V56" s="39">
        <f t="shared" ca="1" si="10"/>
        <v>42566</v>
      </c>
    </row>
    <row r="57" spans="1:22" x14ac:dyDescent="0.25">
      <c r="A57" s="40" t="s">
        <v>279</v>
      </c>
      <c r="B57" s="86"/>
      <c r="D57" s="39"/>
      <c r="F57" s="39"/>
      <c r="G57" s="39"/>
      <c r="I57" s="40" t="s">
        <v>278</v>
      </c>
      <c r="L57" s="39"/>
      <c r="M57" s="39"/>
      <c r="N57" s="39"/>
      <c r="Q57" s="40" t="s">
        <v>277</v>
      </c>
      <c r="R57" s="36">
        <v>5</v>
      </c>
      <c r="S57" s="36">
        <v>-12</v>
      </c>
      <c r="T57" s="39">
        <f t="shared" ca="1" si="9"/>
        <v>42467</v>
      </c>
      <c r="V57" s="39">
        <f t="shared" ca="1" si="10"/>
        <v>42465</v>
      </c>
    </row>
    <row r="58" spans="1:22" x14ac:dyDescent="0.25">
      <c r="A58" s="40" t="s">
        <v>276</v>
      </c>
      <c r="B58" s="86"/>
      <c r="D58" s="39"/>
      <c r="F58" s="39"/>
      <c r="G58" s="39"/>
      <c r="I58" s="40" t="s">
        <v>275</v>
      </c>
      <c r="L58" s="39"/>
      <c r="M58" s="39"/>
      <c r="N58" s="39"/>
      <c r="Q58" s="40" t="s">
        <v>274</v>
      </c>
      <c r="R58" s="36">
        <v>19</v>
      </c>
      <c r="S58" s="36">
        <v>-13</v>
      </c>
      <c r="T58" s="39">
        <f t="shared" ca="1" si="9"/>
        <v>42436</v>
      </c>
      <c r="V58" s="39">
        <f t="shared" ca="1" si="10"/>
        <v>42448</v>
      </c>
    </row>
    <row r="59" spans="1:22" x14ac:dyDescent="0.25">
      <c r="A59" s="40" t="s">
        <v>273</v>
      </c>
      <c r="B59" s="86"/>
      <c r="D59" s="39"/>
      <c r="F59" s="39"/>
      <c r="G59" s="39"/>
      <c r="I59" s="40" t="s">
        <v>272</v>
      </c>
      <c r="L59" s="39"/>
      <c r="M59" s="39"/>
      <c r="N59" s="39"/>
      <c r="Q59" s="40" t="s">
        <v>271</v>
      </c>
      <c r="R59" s="36">
        <v>18</v>
      </c>
      <c r="S59" s="36">
        <v>-13</v>
      </c>
      <c r="T59" s="39">
        <f t="shared" ca="1" si="9"/>
        <v>42436</v>
      </c>
      <c r="V59" s="39">
        <f t="shared" ca="1" si="10"/>
        <v>42447</v>
      </c>
    </row>
    <row r="60" spans="1:22" x14ac:dyDescent="0.25">
      <c r="A60" s="40" t="s">
        <v>270</v>
      </c>
      <c r="B60" s="86"/>
      <c r="D60" s="39"/>
      <c r="F60" s="39"/>
      <c r="G60" s="39"/>
      <c r="I60" s="40" t="s">
        <v>269</v>
      </c>
      <c r="L60" s="39"/>
      <c r="M60" s="39"/>
      <c r="N60" s="39"/>
      <c r="Q60" s="40" t="s">
        <v>268</v>
      </c>
      <c r="R60" s="36">
        <v>23</v>
      </c>
      <c r="S60" s="36">
        <v>-14</v>
      </c>
      <c r="T60" s="39">
        <f t="shared" ca="1" si="9"/>
        <v>42407</v>
      </c>
      <c r="V60" s="39">
        <f t="shared" ca="1" si="10"/>
        <v>42423</v>
      </c>
    </row>
    <row r="61" spans="1:22" x14ac:dyDescent="0.25">
      <c r="A61" s="40" t="s">
        <v>267</v>
      </c>
      <c r="B61" s="86"/>
      <c r="D61" s="39"/>
      <c r="F61" s="39"/>
      <c r="G61" s="39"/>
      <c r="I61" s="40" t="s">
        <v>266</v>
      </c>
      <c r="L61" s="39"/>
      <c r="M61" s="39"/>
      <c r="N61" s="39"/>
      <c r="Q61" s="40" t="s">
        <v>265</v>
      </c>
      <c r="R61" s="36">
        <v>21</v>
      </c>
      <c r="S61" s="36">
        <v>-14</v>
      </c>
      <c r="T61" s="39">
        <f t="shared" ca="1" si="9"/>
        <v>42407</v>
      </c>
      <c r="V61" s="39">
        <f t="shared" ca="1" si="10"/>
        <v>42421</v>
      </c>
    </row>
    <row r="62" spans="1:22" x14ac:dyDescent="0.25">
      <c r="A62" s="43" t="s">
        <v>103</v>
      </c>
      <c r="B62" s="44" t="s">
        <v>128</v>
      </c>
      <c r="C62" s="43" t="s">
        <v>101</v>
      </c>
      <c r="D62" s="43" t="s">
        <v>100</v>
      </c>
      <c r="E62" s="43" t="s">
        <v>419</v>
      </c>
      <c r="F62" s="41" t="s">
        <v>493</v>
      </c>
      <c r="G62" s="41" t="s">
        <v>494</v>
      </c>
      <c r="I62" s="40" t="s">
        <v>264</v>
      </c>
      <c r="L62" s="39"/>
      <c r="M62" s="39"/>
      <c r="N62" s="39"/>
      <c r="Q62" s="40" t="s">
        <v>263</v>
      </c>
      <c r="R62" s="36">
        <v>20</v>
      </c>
      <c r="S62" s="36">
        <v>-14</v>
      </c>
      <c r="T62" s="39">
        <f t="shared" ca="1" si="9"/>
        <v>42407</v>
      </c>
      <c r="V62" s="39">
        <f t="shared" ca="1" si="10"/>
        <v>42420</v>
      </c>
    </row>
    <row r="63" spans="1:22" x14ac:dyDescent="0.25">
      <c r="A63" s="40" t="s">
        <v>262</v>
      </c>
      <c r="B63" s="86">
        <v>3</v>
      </c>
      <c r="C63" s="36">
        <v>-1</v>
      </c>
      <c r="D63" s="39">
        <f t="shared" ref="D63:D92" ca="1" si="11">EDATE(NOW(),C63)</f>
        <v>42801</v>
      </c>
      <c r="E63" s="36">
        <v>3</v>
      </c>
      <c r="F63" s="39">
        <f t="shared" ref="F63:F92" ca="1" si="12">DATE(YEAR(D63),MONTH(D63),B63)</f>
        <v>42797</v>
      </c>
      <c r="G63" s="39">
        <f t="shared" ref="G63:G92" ca="1" si="13">DATE(YEAR(D63),MONTH(D63),E63)</f>
        <v>42797</v>
      </c>
      <c r="I63" s="40" t="s">
        <v>261</v>
      </c>
      <c r="L63" s="39"/>
      <c r="M63" s="39"/>
      <c r="N63" s="39"/>
      <c r="Q63" s="40" t="s">
        <v>260</v>
      </c>
      <c r="R63" s="36">
        <v>19</v>
      </c>
      <c r="S63" s="36">
        <v>-14</v>
      </c>
      <c r="T63" s="39">
        <f t="shared" ca="1" si="9"/>
        <v>42407</v>
      </c>
      <c r="V63" s="39">
        <f t="shared" ca="1" si="10"/>
        <v>42419</v>
      </c>
    </row>
    <row r="64" spans="1:22" x14ac:dyDescent="0.25">
      <c r="A64" s="40" t="s">
        <v>259</v>
      </c>
      <c r="B64" s="86">
        <v>2</v>
      </c>
      <c r="C64" s="36">
        <v>-1</v>
      </c>
      <c r="D64" s="39">
        <f t="shared" ca="1" si="11"/>
        <v>42801</v>
      </c>
      <c r="E64" s="36">
        <v>2</v>
      </c>
      <c r="F64" s="39">
        <f t="shared" ca="1" si="12"/>
        <v>42796</v>
      </c>
      <c r="G64" s="39">
        <f t="shared" ca="1" si="13"/>
        <v>42796</v>
      </c>
      <c r="I64" s="40" t="s">
        <v>258</v>
      </c>
      <c r="L64" s="39"/>
      <c r="M64" s="39"/>
      <c r="N64" s="39"/>
      <c r="Q64" s="40" t="s">
        <v>257</v>
      </c>
      <c r="R64" s="36">
        <v>16</v>
      </c>
      <c r="S64" s="36">
        <v>-14</v>
      </c>
      <c r="T64" s="39">
        <f t="shared" ca="1" si="9"/>
        <v>42407</v>
      </c>
      <c r="V64" s="39">
        <f t="shared" ca="1" si="10"/>
        <v>42416</v>
      </c>
    </row>
    <row r="65" spans="1:22" x14ac:dyDescent="0.25">
      <c r="A65" s="40" t="s">
        <v>256</v>
      </c>
      <c r="B65" s="86">
        <v>2</v>
      </c>
      <c r="C65" s="36">
        <v>-1</v>
      </c>
      <c r="D65" s="39">
        <f t="shared" ca="1" si="11"/>
        <v>42801</v>
      </c>
      <c r="E65" s="36">
        <v>2</v>
      </c>
      <c r="F65" s="39">
        <f t="shared" ca="1" si="12"/>
        <v>42796</v>
      </c>
      <c r="G65" s="39">
        <f t="shared" ca="1" si="13"/>
        <v>42796</v>
      </c>
      <c r="I65" s="40" t="s">
        <v>255</v>
      </c>
      <c r="L65" s="39"/>
      <c r="M65" s="39"/>
      <c r="N65" s="39"/>
      <c r="Q65" s="40" t="s">
        <v>254</v>
      </c>
      <c r="R65" s="36">
        <v>16</v>
      </c>
      <c r="S65" s="36">
        <v>-14</v>
      </c>
      <c r="T65" s="39">
        <f t="shared" ca="1" si="9"/>
        <v>42407</v>
      </c>
      <c r="V65" s="39">
        <f t="shared" ca="1" si="10"/>
        <v>42416</v>
      </c>
    </row>
    <row r="66" spans="1:22" x14ac:dyDescent="0.25">
      <c r="A66" s="40" t="s">
        <v>253</v>
      </c>
      <c r="B66" s="86">
        <v>2</v>
      </c>
      <c r="C66" s="36">
        <v>-1</v>
      </c>
      <c r="D66" s="39">
        <f t="shared" ca="1" si="11"/>
        <v>42801</v>
      </c>
      <c r="E66" s="36">
        <v>2</v>
      </c>
      <c r="F66" s="39">
        <f t="shared" ca="1" si="12"/>
        <v>42796</v>
      </c>
      <c r="G66" s="39">
        <f t="shared" ca="1" si="13"/>
        <v>42796</v>
      </c>
      <c r="I66" s="40" t="s">
        <v>252</v>
      </c>
      <c r="L66" s="39"/>
      <c r="M66" s="39"/>
      <c r="N66" s="39"/>
      <c r="Q66" s="40" t="s">
        <v>251</v>
      </c>
      <c r="R66" s="36">
        <v>28</v>
      </c>
      <c r="S66" s="36">
        <v>-15</v>
      </c>
      <c r="T66" s="39">
        <f t="shared" ca="1" si="9"/>
        <v>42376</v>
      </c>
      <c r="V66" s="39">
        <f t="shared" ca="1" si="10"/>
        <v>42397</v>
      </c>
    </row>
    <row r="67" spans="1:22" x14ac:dyDescent="0.25">
      <c r="A67" s="40" t="s">
        <v>250</v>
      </c>
      <c r="B67" s="86">
        <v>2</v>
      </c>
      <c r="C67" s="36">
        <v>-1</v>
      </c>
      <c r="D67" s="39">
        <f t="shared" ca="1" si="11"/>
        <v>42801</v>
      </c>
      <c r="E67" s="36">
        <v>2</v>
      </c>
      <c r="F67" s="39">
        <f t="shared" ca="1" si="12"/>
        <v>42796</v>
      </c>
      <c r="G67" s="39">
        <f t="shared" ca="1" si="13"/>
        <v>42796</v>
      </c>
      <c r="I67" s="40" t="s">
        <v>249</v>
      </c>
      <c r="L67" s="39"/>
      <c r="M67" s="39"/>
      <c r="N67" s="39"/>
      <c r="Q67" s="40" t="s">
        <v>248</v>
      </c>
      <c r="R67" s="36">
        <v>27</v>
      </c>
      <c r="S67" s="36">
        <v>-15</v>
      </c>
      <c r="T67" s="39">
        <f t="shared" ca="1" si="9"/>
        <v>42376</v>
      </c>
      <c r="V67" s="39">
        <f t="shared" ca="1" si="10"/>
        <v>42396</v>
      </c>
    </row>
    <row r="68" spans="1:22" x14ac:dyDescent="0.25">
      <c r="A68" s="40" t="s">
        <v>247</v>
      </c>
      <c r="B68" s="86">
        <v>2</v>
      </c>
      <c r="C68" s="36">
        <v>-1</v>
      </c>
      <c r="D68" s="39">
        <f t="shared" ca="1" si="11"/>
        <v>42801</v>
      </c>
      <c r="E68" s="36">
        <v>2</v>
      </c>
      <c r="F68" s="39">
        <f t="shared" ca="1" si="12"/>
        <v>42796</v>
      </c>
      <c r="G68" s="39">
        <f t="shared" ca="1" si="13"/>
        <v>42796</v>
      </c>
      <c r="I68" s="40" t="s">
        <v>246</v>
      </c>
      <c r="L68" s="39"/>
      <c r="M68" s="39"/>
      <c r="N68" s="39"/>
      <c r="Q68" s="40" t="s">
        <v>245</v>
      </c>
      <c r="R68" s="36">
        <v>27</v>
      </c>
      <c r="S68" s="36">
        <v>-15</v>
      </c>
      <c r="T68" s="39">
        <f t="shared" ca="1" si="9"/>
        <v>42376</v>
      </c>
      <c r="V68" s="39">
        <f t="shared" ca="1" si="10"/>
        <v>42396</v>
      </c>
    </row>
    <row r="69" spans="1:22" x14ac:dyDescent="0.25">
      <c r="A69" s="40" t="s">
        <v>244</v>
      </c>
      <c r="B69" s="86">
        <v>2</v>
      </c>
      <c r="C69" s="36">
        <v>-1</v>
      </c>
      <c r="D69" s="39">
        <f t="shared" ca="1" si="11"/>
        <v>42801</v>
      </c>
      <c r="E69" s="36">
        <v>2</v>
      </c>
      <c r="F69" s="39">
        <f t="shared" ca="1" si="12"/>
        <v>42796</v>
      </c>
      <c r="G69" s="39">
        <f t="shared" ca="1" si="13"/>
        <v>42796</v>
      </c>
      <c r="I69" s="40" t="s">
        <v>243</v>
      </c>
      <c r="L69" s="39"/>
      <c r="M69" s="39"/>
      <c r="N69" s="39"/>
      <c r="Q69" s="40" t="s">
        <v>242</v>
      </c>
      <c r="R69" s="36">
        <v>25</v>
      </c>
      <c r="S69" s="36">
        <v>-15</v>
      </c>
      <c r="T69" s="39">
        <f t="shared" ca="1" si="9"/>
        <v>42376</v>
      </c>
      <c r="V69" s="39">
        <f t="shared" ca="1" si="10"/>
        <v>42394</v>
      </c>
    </row>
    <row r="70" spans="1:22" x14ac:dyDescent="0.25">
      <c r="A70" s="40" t="s">
        <v>241</v>
      </c>
      <c r="B70" s="86">
        <v>2</v>
      </c>
      <c r="C70" s="36">
        <v>-1</v>
      </c>
      <c r="D70" s="39">
        <f t="shared" ca="1" si="11"/>
        <v>42801</v>
      </c>
      <c r="E70" s="36">
        <v>2</v>
      </c>
      <c r="F70" s="39">
        <f t="shared" ca="1" si="12"/>
        <v>42796</v>
      </c>
      <c r="G70" s="39">
        <f t="shared" ca="1" si="13"/>
        <v>42796</v>
      </c>
      <c r="I70" s="40" t="s">
        <v>240</v>
      </c>
      <c r="L70" s="39"/>
      <c r="M70" s="39"/>
      <c r="N70" s="39"/>
      <c r="Q70" s="40" t="s">
        <v>239</v>
      </c>
      <c r="R70" s="36">
        <v>25</v>
      </c>
      <c r="S70" s="36">
        <v>-15</v>
      </c>
      <c r="T70" s="39">
        <f t="shared" ca="1" si="9"/>
        <v>42376</v>
      </c>
      <c r="V70" s="39">
        <f t="shared" ca="1" si="10"/>
        <v>42394</v>
      </c>
    </row>
    <row r="71" spans="1:22" x14ac:dyDescent="0.25">
      <c r="A71" s="40" t="s">
        <v>238</v>
      </c>
      <c r="B71" s="86">
        <v>23</v>
      </c>
      <c r="C71" s="36">
        <v>-2</v>
      </c>
      <c r="D71" s="39">
        <f t="shared" ca="1" si="11"/>
        <v>42773</v>
      </c>
      <c r="E71" s="36">
        <v>23</v>
      </c>
      <c r="F71" s="39">
        <f t="shared" ca="1" si="12"/>
        <v>42789</v>
      </c>
      <c r="G71" s="39">
        <f t="shared" ca="1" si="13"/>
        <v>42789</v>
      </c>
      <c r="I71" s="40" t="s">
        <v>237</v>
      </c>
      <c r="L71" s="39"/>
      <c r="M71" s="39"/>
      <c r="N71" s="39"/>
      <c r="Q71" s="40" t="s">
        <v>236</v>
      </c>
      <c r="R71" s="36">
        <v>22</v>
      </c>
      <c r="S71" s="36">
        <v>-15</v>
      </c>
      <c r="T71" s="39">
        <f t="shared" ca="1" si="9"/>
        <v>42376</v>
      </c>
      <c r="V71" s="39">
        <f t="shared" ca="1" si="10"/>
        <v>42391</v>
      </c>
    </row>
    <row r="72" spans="1:22" x14ac:dyDescent="0.25">
      <c r="A72" s="40" t="s">
        <v>235</v>
      </c>
      <c r="B72" s="86">
        <v>8</v>
      </c>
      <c r="C72" s="36">
        <v>-2</v>
      </c>
      <c r="D72" s="39">
        <f t="shared" ca="1" si="11"/>
        <v>42773</v>
      </c>
      <c r="E72" s="36">
        <v>8</v>
      </c>
      <c r="F72" s="39">
        <f t="shared" ca="1" si="12"/>
        <v>42774</v>
      </c>
      <c r="G72" s="39">
        <f t="shared" ca="1" si="13"/>
        <v>42774</v>
      </c>
      <c r="I72" s="40" t="s">
        <v>234</v>
      </c>
      <c r="L72" s="39"/>
      <c r="M72" s="39"/>
      <c r="N72" s="39"/>
      <c r="Q72" s="40" t="s">
        <v>233</v>
      </c>
      <c r="R72" s="36">
        <v>16</v>
      </c>
      <c r="S72" s="36">
        <v>-16</v>
      </c>
      <c r="T72" s="39">
        <f t="shared" ca="1" si="9"/>
        <v>42345</v>
      </c>
      <c r="V72" s="39">
        <f t="shared" ca="1" si="10"/>
        <v>42354</v>
      </c>
    </row>
    <row r="73" spans="1:22" x14ac:dyDescent="0.25">
      <c r="A73" s="40" t="s">
        <v>232</v>
      </c>
      <c r="B73" s="86">
        <v>8</v>
      </c>
      <c r="C73" s="36">
        <v>-2</v>
      </c>
      <c r="D73" s="39">
        <f t="shared" ca="1" si="11"/>
        <v>42773</v>
      </c>
      <c r="E73" s="36">
        <v>8</v>
      </c>
      <c r="F73" s="39">
        <f t="shared" ca="1" si="12"/>
        <v>42774</v>
      </c>
      <c r="G73" s="39">
        <f t="shared" ca="1" si="13"/>
        <v>42774</v>
      </c>
      <c r="I73" s="40" t="s">
        <v>231</v>
      </c>
      <c r="L73" s="39"/>
      <c r="M73" s="39"/>
      <c r="N73" s="39"/>
      <c r="Q73" s="40" t="s">
        <v>230</v>
      </c>
      <c r="R73" s="36">
        <v>14</v>
      </c>
      <c r="S73" s="36">
        <v>-16</v>
      </c>
      <c r="T73" s="39">
        <f t="shared" ca="1" si="9"/>
        <v>42345</v>
      </c>
      <c r="V73" s="39">
        <f t="shared" ca="1" si="10"/>
        <v>42352</v>
      </c>
    </row>
    <row r="74" spans="1:22" x14ac:dyDescent="0.25">
      <c r="A74" s="40" t="s">
        <v>229</v>
      </c>
      <c r="B74" s="86">
        <v>8</v>
      </c>
      <c r="C74" s="36">
        <v>-2</v>
      </c>
      <c r="D74" s="39">
        <f t="shared" ca="1" si="11"/>
        <v>42773</v>
      </c>
      <c r="E74" s="36">
        <v>8</v>
      </c>
      <c r="F74" s="39">
        <f t="shared" ca="1" si="12"/>
        <v>42774</v>
      </c>
      <c r="G74" s="39">
        <f t="shared" ca="1" si="13"/>
        <v>42774</v>
      </c>
      <c r="I74" s="40" t="s">
        <v>228</v>
      </c>
      <c r="L74" s="39"/>
      <c r="M74" s="39"/>
      <c r="N74" s="39"/>
      <c r="Q74" s="40" t="s">
        <v>227</v>
      </c>
      <c r="R74" s="36">
        <v>11</v>
      </c>
      <c r="S74" s="36">
        <v>-16</v>
      </c>
      <c r="T74" s="39">
        <f t="shared" ca="1" si="9"/>
        <v>42345</v>
      </c>
      <c r="V74" s="39">
        <f t="shared" ca="1" si="10"/>
        <v>42349</v>
      </c>
    </row>
    <row r="75" spans="1:22" x14ac:dyDescent="0.25">
      <c r="A75" s="40" t="s">
        <v>226</v>
      </c>
      <c r="B75" s="86">
        <v>8</v>
      </c>
      <c r="C75" s="36">
        <v>-2</v>
      </c>
      <c r="D75" s="39">
        <f t="shared" ca="1" si="11"/>
        <v>42773</v>
      </c>
      <c r="E75" s="36">
        <v>8</v>
      </c>
      <c r="F75" s="39">
        <f t="shared" ca="1" si="12"/>
        <v>42774</v>
      </c>
      <c r="G75" s="39">
        <f t="shared" ca="1" si="13"/>
        <v>42774</v>
      </c>
      <c r="I75" s="40" t="s">
        <v>225</v>
      </c>
      <c r="L75" s="39"/>
      <c r="M75" s="39"/>
      <c r="N75" s="39"/>
      <c r="Q75" s="40" t="s">
        <v>224</v>
      </c>
      <c r="R75" s="36">
        <v>10</v>
      </c>
      <c r="S75" s="36">
        <v>-16</v>
      </c>
      <c r="T75" s="39">
        <f t="shared" ca="1" si="9"/>
        <v>42345</v>
      </c>
      <c r="V75" s="39">
        <f t="shared" ca="1" si="10"/>
        <v>42348</v>
      </c>
    </row>
    <row r="76" spans="1:22" x14ac:dyDescent="0.25">
      <c r="A76" s="40" t="s">
        <v>223</v>
      </c>
      <c r="B76" s="86">
        <v>8</v>
      </c>
      <c r="C76" s="36">
        <v>-2</v>
      </c>
      <c r="D76" s="39">
        <f t="shared" ca="1" si="11"/>
        <v>42773</v>
      </c>
      <c r="E76" s="36">
        <v>8</v>
      </c>
      <c r="F76" s="39">
        <f t="shared" ca="1" si="12"/>
        <v>42774</v>
      </c>
      <c r="G76" s="39">
        <f t="shared" ca="1" si="13"/>
        <v>42774</v>
      </c>
      <c r="I76" s="40" t="s">
        <v>222</v>
      </c>
      <c r="L76" s="39"/>
      <c r="M76" s="39"/>
      <c r="N76" s="39"/>
      <c r="Q76" s="40" t="s">
        <v>221</v>
      </c>
      <c r="R76" s="36">
        <v>26</v>
      </c>
      <c r="S76" s="36">
        <v>-17</v>
      </c>
      <c r="T76" s="39">
        <f t="shared" ca="1" si="9"/>
        <v>42315</v>
      </c>
      <c r="V76" s="39">
        <f t="shared" ca="1" si="10"/>
        <v>42334</v>
      </c>
    </row>
    <row r="77" spans="1:22" x14ac:dyDescent="0.25">
      <c r="A77" s="40" t="s">
        <v>220</v>
      </c>
      <c r="B77" s="86">
        <v>8</v>
      </c>
      <c r="C77" s="36">
        <v>-2</v>
      </c>
      <c r="D77" s="39">
        <f t="shared" ca="1" si="11"/>
        <v>42773</v>
      </c>
      <c r="E77" s="36">
        <v>8</v>
      </c>
      <c r="F77" s="39">
        <f t="shared" ca="1" si="12"/>
        <v>42774</v>
      </c>
      <c r="G77" s="39">
        <f t="shared" ca="1" si="13"/>
        <v>42774</v>
      </c>
      <c r="I77" s="40" t="s">
        <v>219</v>
      </c>
      <c r="L77" s="39"/>
      <c r="M77" s="39"/>
      <c r="N77" s="39"/>
      <c r="Q77" s="40" t="s">
        <v>218</v>
      </c>
      <c r="T77" s="39"/>
      <c r="V77" s="39"/>
    </row>
    <row r="78" spans="1:22" x14ac:dyDescent="0.25">
      <c r="A78" s="40" t="s">
        <v>217</v>
      </c>
      <c r="B78" s="86">
        <v>8</v>
      </c>
      <c r="C78" s="36">
        <v>-2</v>
      </c>
      <c r="D78" s="39">
        <f t="shared" ca="1" si="11"/>
        <v>42773</v>
      </c>
      <c r="E78" s="36">
        <v>8</v>
      </c>
      <c r="F78" s="39">
        <f t="shared" ca="1" si="12"/>
        <v>42774</v>
      </c>
      <c r="G78" s="39">
        <f t="shared" ca="1" si="13"/>
        <v>42774</v>
      </c>
      <c r="I78" s="40" t="s">
        <v>216</v>
      </c>
      <c r="L78" s="39"/>
      <c r="M78" s="39"/>
      <c r="N78" s="39"/>
      <c r="Q78" s="40" t="s">
        <v>215</v>
      </c>
      <c r="T78" s="39"/>
      <c r="V78" s="39"/>
    </row>
    <row r="79" spans="1:22" x14ac:dyDescent="0.25">
      <c r="A79" s="40" t="s">
        <v>214</v>
      </c>
      <c r="B79" s="86">
        <v>8</v>
      </c>
      <c r="C79" s="36">
        <v>-2</v>
      </c>
      <c r="D79" s="39">
        <f t="shared" ca="1" si="11"/>
        <v>42773</v>
      </c>
      <c r="E79" s="36">
        <v>8</v>
      </c>
      <c r="F79" s="39">
        <f t="shared" ca="1" si="12"/>
        <v>42774</v>
      </c>
      <c r="G79" s="39">
        <f t="shared" ca="1" si="13"/>
        <v>42774</v>
      </c>
      <c r="I79" s="40" t="s">
        <v>213</v>
      </c>
      <c r="L79" s="39"/>
      <c r="M79" s="39"/>
      <c r="N79" s="39"/>
      <c r="Q79" s="40" t="s">
        <v>212</v>
      </c>
      <c r="T79" s="39"/>
      <c r="V79" s="39"/>
    </row>
    <row r="80" spans="1:22" x14ac:dyDescent="0.25">
      <c r="A80" s="40" t="s">
        <v>211</v>
      </c>
      <c r="B80" s="86">
        <v>1</v>
      </c>
      <c r="C80" s="36">
        <v>-2</v>
      </c>
      <c r="D80" s="39">
        <f t="shared" ca="1" si="11"/>
        <v>42773</v>
      </c>
      <c r="E80" s="36">
        <v>30</v>
      </c>
      <c r="F80" s="39">
        <f t="shared" ca="1" si="12"/>
        <v>42767</v>
      </c>
      <c r="G80" s="39">
        <f t="shared" ca="1" si="13"/>
        <v>42796</v>
      </c>
      <c r="I80" s="40" t="s">
        <v>210</v>
      </c>
      <c r="L80" s="39"/>
      <c r="M80" s="39"/>
      <c r="N80" s="39"/>
      <c r="Q80" s="40" t="s">
        <v>209</v>
      </c>
      <c r="T80" s="39"/>
      <c r="V80" s="39"/>
    </row>
    <row r="81" spans="1:22" x14ac:dyDescent="0.25">
      <c r="A81" s="40" t="s">
        <v>208</v>
      </c>
      <c r="B81" s="86">
        <v>1</v>
      </c>
      <c r="C81" s="36">
        <v>-2</v>
      </c>
      <c r="D81" s="39">
        <f t="shared" ca="1" si="11"/>
        <v>42773</v>
      </c>
      <c r="E81" s="36">
        <v>30</v>
      </c>
      <c r="F81" s="39">
        <f t="shared" ca="1" si="12"/>
        <v>42767</v>
      </c>
      <c r="G81" s="39">
        <f t="shared" ca="1" si="13"/>
        <v>42796</v>
      </c>
      <c r="I81" s="40" t="s">
        <v>207</v>
      </c>
      <c r="L81" s="39"/>
      <c r="M81" s="39"/>
      <c r="N81" s="39"/>
      <c r="Q81" s="40" t="s">
        <v>206</v>
      </c>
      <c r="T81" s="39"/>
      <c r="V81" s="39"/>
    </row>
    <row r="82" spans="1:22" x14ac:dyDescent="0.25">
      <c r="A82" s="40" t="s">
        <v>205</v>
      </c>
      <c r="B82" s="86">
        <v>28</v>
      </c>
      <c r="C82" s="36">
        <v>-3</v>
      </c>
      <c r="D82" s="39">
        <f t="shared" ca="1" si="11"/>
        <v>42742</v>
      </c>
      <c r="E82" s="36">
        <v>28</v>
      </c>
      <c r="F82" s="39">
        <f t="shared" ca="1" si="12"/>
        <v>42763</v>
      </c>
      <c r="G82" s="39">
        <f t="shared" ca="1" si="13"/>
        <v>42763</v>
      </c>
      <c r="I82" s="43" t="s">
        <v>103</v>
      </c>
      <c r="J82" s="44" t="s">
        <v>102</v>
      </c>
      <c r="K82" s="43" t="s">
        <v>101</v>
      </c>
      <c r="L82" s="43" t="s">
        <v>100</v>
      </c>
      <c r="M82" s="43"/>
      <c r="N82" s="41" t="s">
        <v>99</v>
      </c>
      <c r="Q82" s="40" t="s">
        <v>204</v>
      </c>
      <c r="T82" s="39"/>
      <c r="V82" s="39"/>
    </row>
    <row r="83" spans="1:22" x14ac:dyDescent="0.25">
      <c r="A83" s="40" t="s">
        <v>203</v>
      </c>
      <c r="B83" s="86">
        <v>25</v>
      </c>
      <c r="C83" s="36">
        <v>-3</v>
      </c>
      <c r="D83" s="39">
        <f t="shared" ca="1" si="11"/>
        <v>42742</v>
      </c>
      <c r="E83" s="36">
        <v>25</v>
      </c>
      <c r="F83" s="39">
        <f t="shared" ca="1" si="12"/>
        <v>42760</v>
      </c>
      <c r="G83" s="39">
        <f t="shared" ca="1" si="13"/>
        <v>42760</v>
      </c>
      <c r="I83" s="40" t="s">
        <v>202</v>
      </c>
      <c r="J83" s="36">
        <v>24</v>
      </c>
      <c r="K83" s="36">
        <v>-1</v>
      </c>
      <c r="L83" s="39">
        <f t="shared" ref="L83:L110" ca="1" si="14">EDATE(NOW(),K83)</f>
        <v>42801</v>
      </c>
      <c r="M83" s="39"/>
      <c r="N83" s="39">
        <f t="shared" ref="N83:N110" ca="1" si="15">DATE(YEAR(L83),MONTH(L83),J83)</f>
        <v>42818</v>
      </c>
      <c r="Q83" s="40" t="s">
        <v>201</v>
      </c>
      <c r="T83" s="39"/>
      <c r="V83" s="39"/>
    </row>
    <row r="84" spans="1:22" x14ac:dyDescent="0.25">
      <c r="A84" s="40" t="s">
        <v>200</v>
      </c>
      <c r="B84" s="86">
        <v>25</v>
      </c>
      <c r="C84" s="36">
        <v>-3</v>
      </c>
      <c r="D84" s="39">
        <f t="shared" ca="1" si="11"/>
        <v>42742</v>
      </c>
      <c r="E84" s="36">
        <v>25</v>
      </c>
      <c r="F84" s="39">
        <f t="shared" ca="1" si="12"/>
        <v>42760</v>
      </c>
      <c r="G84" s="39">
        <f t="shared" ca="1" si="13"/>
        <v>42760</v>
      </c>
      <c r="I84" s="40" t="s">
        <v>199</v>
      </c>
      <c r="J84" s="36">
        <v>24</v>
      </c>
      <c r="K84" s="36">
        <v>-1</v>
      </c>
      <c r="L84" s="39">
        <f t="shared" ca="1" si="14"/>
        <v>42801</v>
      </c>
      <c r="M84" s="39"/>
      <c r="N84" s="39">
        <f t="shared" ca="1" si="15"/>
        <v>42818</v>
      </c>
      <c r="Q84" s="40" t="s">
        <v>198</v>
      </c>
      <c r="T84" s="39"/>
      <c r="V84" s="39"/>
    </row>
    <row r="85" spans="1:22" x14ac:dyDescent="0.25">
      <c r="A85" s="40" t="s">
        <v>197</v>
      </c>
      <c r="B85" s="86">
        <v>25</v>
      </c>
      <c r="C85" s="36">
        <v>-3</v>
      </c>
      <c r="D85" s="39">
        <f t="shared" ca="1" si="11"/>
        <v>42742</v>
      </c>
      <c r="E85" s="36">
        <v>25</v>
      </c>
      <c r="F85" s="39">
        <f t="shared" ca="1" si="12"/>
        <v>42760</v>
      </c>
      <c r="G85" s="39">
        <f t="shared" ca="1" si="13"/>
        <v>42760</v>
      </c>
      <c r="I85" s="40" t="s">
        <v>196</v>
      </c>
      <c r="J85" s="36">
        <v>17</v>
      </c>
      <c r="K85" s="36">
        <v>-1</v>
      </c>
      <c r="L85" s="39">
        <f t="shared" ca="1" si="14"/>
        <v>42801</v>
      </c>
      <c r="M85" s="39"/>
      <c r="N85" s="39">
        <f t="shared" ca="1" si="15"/>
        <v>42811</v>
      </c>
      <c r="Q85" s="40" t="s">
        <v>195</v>
      </c>
      <c r="T85" s="39"/>
      <c r="V85" s="39"/>
    </row>
    <row r="86" spans="1:22" x14ac:dyDescent="0.25">
      <c r="A86" s="40" t="s">
        <v>194</v>
      </c>
      <c r="B86" s="86">
        <v>21</v>
      </c>
      <c r="C86" s="36">
        <v>-3</v>
      </c>
      <c r="D86" s="39">
        <f t="shared" ca="1" si="11"/>
        <v>42742</v>
      </c>
      <c r="E86" s="36">
        <v>21</v>
      </c>
      <c r="F86" s="39">
        <f t="shared" ca="1" si="12"/>
        <v>42756</v>
      </c>
      <c r="G86" s="39">
        <f t="shared" ca="1" si="13"/>
        <v>42756</v>
      </c>
      <c r="I86" s="40" t="s">
        <v>193</v>
      </c>
      <c r="J86" s="36">
        <v>17</v>
      </c>
      <c r="K86" s="36">
        <v>-1</v>
      </c>
      <c r="L86" s="39">
        <f t="shared" ca="1" si="14"/>
        <v>42801</v>
      </c>
      <c r="M86" s="39"/>
      <c r="N86" s="39">
        <f t="shared" ca="1" si="15"/>
        <v>42811</v>
      </c>
      <c r="Q86" s="40" t="s">
        <v>192</v>
      </c>
      <c r="T86" s="39"/>
      <c r="V86" s="39"/>
    </row>
    <row r="87" spans="1:22" x14ac:dyDescent="0.25">
      <c r="A87" s="40" t="s">
        <v>191</v>
      </c>
      <c r="B87" s="86">
        <v>21</v>
      </c>
      <c r="C87" s="36">
        <v>-3</v>
      </c>
      <c r="D87" s="39">
        <f t="shared" ca="1" si="11"/>
        <v>42742</v>
      </c>
      <c r="E87" s="36">
        <v>21</v>
      </c>
      <c r="F87" s="39">
        <f t="shared" ca="1" si="12"/>
        <v>42756</v>
      </c>
      <c r="G87" s="39">
        <f t="shared" ca="1" si="13"/>
        <v>42756</v>
      </c>
      <c r="I87" s="40" t="s">
        <v>190</v>
      </c>
      <c r="J87" s="36">
        <v>21</v>
      </c>
      <c r="K87" s="36">
        <v>-2</v>
      </c>
      <c r="L87" s="39">
        <f t="shared" ca="1" si="14"/>
        <v>42773</v>
      </c>
      <c r="M87" s="39"/>
      <c r="N87" s="39">
        <f t="shared" ca="1" si="15"/>
        <v>42787</v>
      </c>
      <c r="Q87" s="43" t="s">
        <v>103</v>
      </c>
      <c r="R87" s="44" t="s">
        <v>102</v>
      </c>
      <c r="S87" s="43" t="s">
        <v>101</v>
      </c>
      <c r="T87" s="43" t="s">
        <v>100</v>
      </c>
      <c r="U87" s="43"/>
      <c r="V87" s="41" t="s">
        <v>99</v>
      </c>
    </row>
    <row r="88" spans="1:22" x14ac:dyDescent="0.25">
      <c r="A88" s="40" t="s">
        <v>189</v>
      </c>
      <c r="B88" s="86">
        <v>21</v>
      </c>
      <c r="C88" s="36">
        <v>-3</v>
      </c>
      <c r="D88" s="39">
        <f t="shared" ca="1" si="11"/>
        <v>42742</v>
      </c>
      <c r="E88" s="36">
        <v>21</v>
      </c>
      <c r="F88" s="39">
        <f t="shared" ca="1" si="12"/>
        <v>42756</v>
      </c>
      <c r="G88" s="39">
        <f t="shared" ca="1" si="13"/>
        <v>42756</v>
      </c>
      <c r="I88" s="40" t="s">
        <v>188</v>
      </c>
      <c r="J88" s="36">
        <v>17</v>
      </c>
      <c r="K88" s="36">
        <v>-2</v>
      </c>
      <c r="L88" s="39">
        <f t="shared" ca="1" si="14"/>
        <v>42773</v>
      </c>
      <c r="M88" s="39"/>
      <c r="N88" s="39">
        <f t="shared" ca="1" si="15"/>
        <v>42783</v>
      </c>
      <c r="Q88" s="40" t="s">
        <v>187</v>
      </c>
      <c r="R88" s="36">
        <v>17</v>
      </c>
      <c r="S88" s="36">
        <v>-2</v>
      </c>
      <c r="T88" s="39">
        <f ca="1">EDATE(NOW(),S88)</f>
        <v>42773</v>
      </c>
      <c r="V88" s="39">
        <f ca="1">DATE(YEAR(T88),MONTH(T88),R88)</f>
        <v>42783</v>
      </c>
    </row>
    <row r="89" spans="1:22" x14ac:dyDescent="0.25">
      <c r="A89" s="40" t="s">
        <v>186</v>
      </c>
      <c r="B89" s="86">
        <v>21</v>
      </c>
      <c r="C89" s="36">
        <v>-3</v>
      </c>
      <c r="D89" s="39">
        <f t="shared" ca="1" si="11"/>
        <v>42742</v>
      </c>
      <c r="E89" s="36">
        <v>21</v>
      </c>
      <c r="F89" s="39">
        <f t="shared" ca="1" si="12"/>
        <v>42756</v>
      </c>
      <c r="G89" s="39">
        <f t="shared" ca="1" si="13"/>
        <v>42756</v>
      </c>
      <c r="I89" s="40" t="s">
        <v>185</v>
      </c>
      <c r="J89" s="36">
        <v>16</v>
      </c>
      <c r="K89" s="36">
        <v>-3</v>
      </c>
      <c r="L89" s="39">
        <f t="shared" ca="1" si="14"/>
        <v>42742</v>
      </c>
      <c r="M89" s="39"/>
      <c r="N89" s="39">
        <f t="shared" ca="1" si="15"/>
        <v>42751</v>
      </c>
      <c r="Q89" s="40" t="s">
        <v>184</v>
      </c>
    </row>
    <row r="90" spans="1:22" x14ac:dyDescent="0.25">
      <c r="A90" s="40" t="s">
        <v>183</v>
      </c>
      <c r="B90" s="86">
        <v>15</v>
      </c>
      <c r="C90" s="36">
        <v>-3</v>
      </c>
      <c r="D90" s="39">
        <f t="shared" ca="1" si="11"/>
        <v>42742</v>
      </c>
      <c r="E90" s="36">
        <v>15</v>
      </c>
      <c r="F90" s="39">
        <f t="shared" ca="1" si="12"/>
        <v>42750</v>
      </c>
      <c r="G90" s="39">
        <f t="shared" ca="1" si="13"/>
        <v>42750</v>
      </c>
      <c r="I90" s="40" t="s">
        <v>182</v>
      </c>
      <c r="J90" s="36">
        <v>5</v>
      </c>
      <c r="K90" s="36">
        <v>-3</v>
      </c>
      <c r="L90" s="39">
        <f t="shared" ca="1" si="14"/>
        <v>42742</v>
      </c>
      <c r="M90" s="39"/>
      <c r="N90" s="39">
        <f t="shared" ca="1" si="15"/>
        <v>42740</v>
      </c>
      <c r="Q90" s="40" t="s">
        <v>181</v>
      </c>
    </row>
    <row r="91" spans="1:22" x14ac:dyDescent="0.25">
      <c r="A91" s="40" t="s">
        <v>180</v>
      </c>
      <c r="B91" s="86">
        <v>15</v>
      </c>
      <c r="C91" s="36">
        <v>-3</v>
      </c>
      <c r="D91" s="39">
        <f t="shared" ca="1" si="11"/>
        <v>42742</v>
      </c>
      <c r="E91" s="36">
        <v>15</v>
      </c>
      <c r="F91" s="39">
        <f t="shared" ca="1" si="12"/>
        <v>42750</v>
      </c>
      <c r="G91" s="39">
        <f t="shared" ca="1" si="13"/>
        <v>42750</v>
      </c>
      <c r="I91" s="40" t="s">
        <v>179</v>
      </c>
      <c r="J91" s="36">
        <v>15</v>
      </c>
      <c r="K91" s="36">
        <v>-5</v>
      </c>
      <c r="L91" s="39">
        <f t="shared" ca="1" si="14"/>
        <v>42681</v>
      </c>
      <c r="M91" s="39"/>
      <c r="N91" s="39">
        <f t="shared" ca="1" si="15"/>
        <v>42689</v>
      </c>
      <c r="Q91" s="40" t="s">
        <v>178</v>
      </c>
    </row>
    <row r="92" spans="1:22" x14ac:dyDescent="0.25">
      <c r="A92" s="40" t="s">
        <v>177</v>
      </c>
      <c r="B92" s="86">
        <v>15</v>
      </c>
      <c r="C92" s="36">
        <v>-3</v>
      </c>
      <c r="D92" s="39">
        <f t="shared" ca="1" si="11"/>
        <v>42742</v>
      </c>
      <c r="E92" s="36">
        <v>15</v>
      </c>
      <c r="F92" s="39">
        <f t="shared" ca="1" si="12"/>
        <v>42750</v>
      </c>
      <c r="G92" s="39">
        <f t="shared" ca="1" si="13"/>
        <v>42750</v>
      </c>
      <c r="I92" s="40" t="s">
        <v>176</v>
      </c>
      <c r="J92" s="36">
        <v>10</v>
      </c>
      <c r="K92" s="36">
        <v>-5</v>
      </c>
      <c r="L92" s="39">
        <f t="shared" ca="1" si="14"/>
        <v>42681</v>
      </c>
      <c r="M92" s="39"/>
      <c r="N92" s="39">
        <f t="shared" ca="1" si="15"/>
        <v>42684</v>
      </c>
      <c r="Q92" s="40" t="s">
        <v>175</v>
      </c>
    </row>
    <row r="93" spans="1:22" x14ac:dyDescent="0.25">
      <c r="A93" s="40" t="s">
        <v>174</v>
      </c>
      <c r="B93" s="86"/>
      <c r="D93" s="39"/>
      <c r="F93" s="39"/>
      <c r="G93" s="39"/>
      <c r="I93" s="40" t="s">
        <v>173</v>
      </c>
      <c r="J93" s="36">
        <v>17</v>
      </c>
      <c r="K93" s="36">
        <v>-6</v>
      </c>
      <c r="L93" s="39">
        <f t="shared" ca="1" si="14"/>
        <v>42650</v>
      </c>
      <c r="M93" s="39"/>
      <c r="N93" s="39">
        <f t="shared" ca="1" si="15"/>
        <v>42660</v>
      </c>
      <c r="Q93" s="40" t="s">
        <v>172</v>
      </c>
    </row>
    <row r="94" spans="1:22" x14ac:dyDescent="0.25">
      <c r="A94" s="40" t="s">
        <v>171</v>
      </c>
      <c r="B94" s="86"/>
      <c r="D94" s="39"/>
      <c r="F94" s="39"/>
      <c r="G94" s="39"/>
      <c r="I94" s="40" t="s">
        <v>170</v>
      </c>
      <c r="J94" s="36">
        <v>8</v>
      </c>
      <c r="K94" s="36">
        <v>-7</v>
      </c>
      <c r="L94" s="39">
        <f t="shared" ca="1" si="14"/>
        <v>42620</v>
      </c>
      <c r="M94" s="39"/>
      <c r="N94" s="39">
        <f t="shared" ca="1" si="15"/>
        <v>42621</v>
      </c>
      <c r="Q94" s="40" t="s">
        <v>169</v>
      </c>
    </row>
    <row r="95" spans="1:22" x14ac:dyDescent="0.25">
      <c r="A95" s="40" t="s">
        <v>168</v>
      </c>
      <c r="B95" s="86"/>
      <c r="D95" s="39"/>
      <c r="F95" s="39"/>
      <c r="G95" s="39"/>
      <c r="I95" s="40" t="s">
        <v>167</v>
      </c>
      <c r="J95" s="36">
        <v>28</v>
      </c>
      <c r="K95" s="36">
        <v>-8</v>
      </c>
      <c r="L95" s="39">
        <f t="shared" ca="1" si="14"/>
        <v>42589</v>
      </c>
      <c r="M95" s="39"/>
      <c r="N95" s="39">
        <f t="shared" ca="1" si="15"/>
        <v>42610</v>
      </c>
      <c r="Q95" s="40" t="s">
        <v>166</v>
      </c>
    </row>
    <row r="96" spans="1:22" x14ac:dyDescent="0.25">
      <c r="A96" s="40" t="s">
        <v>165</v>
      </c>
      <c r="B96" s="86"/>
      <c r="D96" s="39"/>
      <c r="F96" s="39"/>
      <c r="G96" s="39"/>
      <c r="I96" s="40" t="s">
        <v>164</v>
      </c>
      <c r="J96" s="36">
        <v>25</v>
      </c>
      <c r="K96" s="36">
        <v>-9</v>
      </c>
      <c r="L96" s="39">
        <f t="shared" ca="1" si="14"/>
        <v>42558</v>
      </c>
      <c r="M96" s="39"/>
      <c r="N96" s="39">
        <f t="shared" ca="1" si="15"/>
        <v>42576</v>
      </c>
      <c r="Q96" s="40" t="s">
        <v>163</v>
      </c>
    </row>
    <row r="97" spans="1:22" x14ac:dyDescent="0.25">
      <c r="A97" s="40" t="s">
        <v>162</v>
      </c>
      <c r="B97" s="86"/>
      <c r="D97" s="39"/>
      <c r="F97" s="39"/>
      <c r="G97" s="39"/>
      <c r="I97" s="40" t="s">
        <v>161</v>
      </c>
      <c r="J97" s="36">
        <v>27</v>
      </c>
      <c r="K97" s="36">
        <v>-10</v>
      </c>
      <c r="L97" s="39">
        <f t="shared" ca="1" si="14"/>
        <v>42528</v>
      </c>
      <c r="M97" s="39"/>
      <c r="N97" s="39">
        <f t="shared" ca="1" si="15"/>
        <v>42548</v>
      </c>
      <c r="Q97" s="40" t="s">
        <v>160</v>
      </c>
    </row>
    <row r="98" spans="1:22" x14ac:dyDescent="0.25">
      <c r="A98" s="40" t="s">
        <v>159</v>
      </c>
      <c r="B98" s="86"/>
      <c r="D98" s="39"/>
      <c r="F98" s="39"/>
      <c r="G98" s="39"/>
      <c r="I98" s="40" t="s">
        <v>158</v>
      </c>
      <c r="J98" s="36">
        <v>19</v>
      </c>
      <c r="K98" s="36">
        <v>-11</v>
      </c>
      <c r="L98" s="39">
        <f t="shared" ca="1" si="14"/>
        <v>42497</v>
      </c>
      <c r="M98" s="39"/>
      <c r="N98" s="39">
        <f t="shared" ca="1" si="15"/>
        <v>42509</v>
      </c>
      <c r="Q98" s="40" t="s">
        <v>157</v>
      </c>
    </row>
    <row r="99" spans="1:22" x14ac:dyDescent="0.25">
      <c r="A99" s="40" t="s">
        <v>156</v>
      </c>
      <c r="B99" s="86"/>
      <c r="D99" s="39"/>
      <c r="F99" s="39"/>
      <c r="G99" s="39"/>
      <c r="I99" s="40" t="s">
        <v>155</v>
      </c>
      <c r="J99" s="36">
        <v>5</v>
      </c>
      <c r="K99" s="36">
        <v>-11</v>
      </c>
      <c r="L99" s="39">
        <f t="shared" ca="1" si="14"/>
        <v>42497</v>
      </c>
      <c r="M99" s="39"/>
      <c r="N99" s="39">
        <f t="shared" ca="1" si="15"/>
        <v>42495</v>
      </c>
      <c r="Q99" s="40" t="s">
        <v>154</v>
      </c>
    </row>
    <row r="100" spans="1:22" x14ac:dyDescent="0.25">
      <c r="A100" s="43" t="s">
        <v>103</v>
      </c>
      <c r="B100" s="44" t="s">
        <v>102</v>
      </c>
      <c r="C100" s="43" t="s">
        <v>101</v>
      </c>
      <c r="D100" s="43" t="s">
        <v>100</v>
      </c>
      <c r="E100" s="42"/>
      <c r="F100" s="41" t="s">
        <v>99</v>
      </c>
      <c r="G100" s="41"/>
      <c r="I100" s="40" t="s">
        <v>153</v>
      </c>
      <c r="J100" s="36">
        <v>20</v>
      </c>
      <c r="K100" s="36">
        <v>-12</v>
      </c>
      <c r="L100" s="39">
        <f t="shared" ca="1" si="14"/>
        <v>42467</v>
      </c>
      <c r="M100" s="39"/>
      <c r="N100" s="39">
        <f t="shared" ca="1" si="15"/>
        <v>42480</v>
      </c>
      <c r="Q100" s="40" t="s">
        <v>152</v>
      </c>
    </row>
    <row r="101" spans="1:22" x14ac:dyDescent="0.25">
      <c r="A101" s="40" t="s">
        <v>151</v>
      </c>
      <c r="B101" s="86">
        <v>21</v>
      </c>
      <c r="C101" s="36">
        <v>-3</v>
      </c>
      <c r="D101" s="39">
        <f t="shared" ref="D101:D116" ca="1" si="16">EDATE(NOW(),C101)</f>
        <v>42742</v>
      </c>
      <c r="F101" s="39">
        <f t="shared" ref="F101:F116" ca="1" si="17">DATE(YEAR(D101),MONTH(D101),B101)</f>
        <v>42756</v>
      </c>
      <c r="G101" s="39"/>
      <c r="I101" s="40" t="s">
        <v>150</v>
      </c>
      <c r="J101" s="36">
        <v>5</v>
      </c>
      <c r="K101" s="36">
        <v>-12</v>
      </c>
      <c r="L101" s="39">
        <f t="shared" ca="1" si="14"/>
        <v>42467</v>
      </c>
      <c r="M101" s="39"/>
      <c r="N101" s="39">
        <f t="shared" ca="1" si="15"/>
        <v>42465</v>
      </c>
      <c r="Q101" s="40" t="s">
        <v>149</v>
      </c>
    </row>
    <row r="102" spans="1:22" x14ac:dyDescent="0.25">
      <c r="A102" s="40" t="s">
        <v>148</v>
      </c>
      <c r="B102" s="86">
        <v>14</v>
      </c>
      <c r="C102" s="36">
        <v>-4</v>
      </c>
      <c r="D102" s="39">
        <f t="shared" ca="1" si="16"/>
        <v>42711</v>
      </c>
      <c r="F102" s="39">
        <f t="shared" ca="1" si="17"/>
        <v>42718</v>
      </c>
      <c r="G102" s="39"/>
      <c r="I102" s="40" t="s">
        <v>147</v>
      </c>
      <c r="J102" s="36">
        <v>21</v>
      </c>
      <c r="K102" s="36">
        <v>-13</v>
      </c>
      <c r="L102" s="39">
        <f t="shared" ca="1" si="14"/>
        <v>42436</v>
      </c>
      <c r="M102" s="39"/>
      <c r="N102" s="39">
        <f t="shared" ca="1" si="15"/>
        <v>42450</v>
      </c>
      <c r="Q102" s="40" t="s">
        <v>146</v>
      </c>
    </row>
    <row r="103" spans="1:22" x14ac:dyDescent="0.25">
      <c r="A103" s="40" t="s">
        <v>145</v>
      </c>
      <c r="B103" s="86">
        <v>4</v>
      </c>
      <c r="C103" s="36">
        <v>-5</v>
      </c>
      <c r="D103" s="39">
        <f t="shared" ca="1" si="16"/>
        <v>42681</v>
      </c>
      <c r="F103" s="39">
        <f t="shared" ca="1" si="17"/>
        <v>42678</v>
      </c>
      <c r="G103" s="39"/>
      <c r="I103" s="40" t="s">
        <v>144</v>
      </c>
      <c r="J103" s="36">
        <v>10</v>
      </c>
      <c r="K103" s="36">
        <v>-13</v>
      </c>
      <c r="L103" s="39">
        <f t="shared" ca="1" si="14"/>
        <v>42436</v>
      </c>
      <c r="M103" s="39"/>
      <c r="N103" s="39">
        <f t="shared" ca="1" si="15"/>
        <v>42439</v>
      </c>
      <c r="Q103" s="40" t="s">
        <v>143</v>
      </c>
    </row>
    <row r="104" spans="1:22" x14ac:dyDescent="0.25">
      <c r="A104" s="40" t="s">
        <v>142</v>
      </c>
      <c r="B104" s="86">
        <v>16</v>
      </c>
      <c r="C104" s="36">
        <v>-6</v>
      </c>
      <c r="D104" s="39">
        <f t="shared" ca="1" si="16"/>
        <v>42650</v>
      </c>
      <c r="F104" s="39">
        <f t="shared" ca="1" si="17"/>
        <v>42659</v>
      </c>
      <c r="G104" s="39"/>
      <c r="I104" s="40" t="s">
        <v>141</v>
      </c>
      <c r="J104" s="36">
        <v>22</v>
      </c>
      <c r="K104" s="36">
        <v>-14</v>
      </c>
      <c r="L104" s="39">
        <f t="shared" ca="1" si="14"/>
        <v>42407</v>
      </c>
      <c r="M104" s="39"/>
      <c r="N104" s="39">
        <f t="shared" ca="1" si="15"/>
        <v>42422</v>
      </c>
      <c r="Q104" s="40" t="s">
        <v>140</v>
      </c>
    </row>
    <row r="105" spans="1:22" x14ac:dyDescent="0.25">
      <c r="A105" s="40" t="s">
        <v>139</v>
      </c>
      <c r="B105" s="86">
        <v>12</v>
      </c>
      <c r="C105" s="36">
        <v>-6</v>
      </c>
      <c r="D105" s="39">
        <f t="shared" ca="1" si="16"/>
        <v>42650</v>
      </c>
      <c r="F105" s="39">
        <f t="shared" ca="1" si="17"/>
        <v>42655</v>
      </c>
      <c r="G105" s="39"/>
      <c r="I105" s="40" t="s">
        <v>138</v>
      </c>
      <c r="J105" s="36">
        <v>11</v>
      </c>
      <c r="K105" s="36">
        <v>-14</v>
      </c>
      <c r="L105" s="39">
        <f t="shared" ca="1" si="14"/>
        <v>42407</v>
      </c>
      <c r="M105" s="39"/>
      <c r="N105" s="39">
        <f t="shared" ca="1" si="15"/>
        <v>42411</v>
      </c>
      <c r="Q105" s="40" t="s">
        <v>137</v>
      </c>
    </row>
    <row r="106" spans="1:22" x14ac:dyDescent="0.25">
      <c r="A106" s="40" t="s">
        <v>136</v>
      </c>
      <c r="B106" s="86">
        <v>26</v>
      </c>
      <c r="C106" s="36">
        <v>-7</v>
      </c>
      <c r="D106" s="39">
        <f t="shared" ca="1" si="16"/>
        <v>42620</v>
      </c>
      <c r="F106" s="39">
        <f t="shared" ca="1" si="17"/>
        <v>42639</v>
      </c>
      <c r="G106" s="39"/>
      <c r="I106" s="40" t="s">
        <v>135</v>
      </c>
      <c r="J106" s="36">
        <v>8</v>
      </c>
      <c r="K106" s="36">
        <v>-14</v>
      </c>
      <c r="L106" s="39">
        <f t="shared" ca="1" si="14"/>
        <v>42407</v>
      </c>
      <c r="M106" s="39"/>
      <c r="N106" s="39">
        <f t="shared" ca="1" si="15"/>
        <v>42408</v>
      </c>
      <c r="Q106" s="40" t="s">
        <v>134</v>
      </c>
    </row>
    <row r="107" spans="1:22" x14ac:dyDescent="0.25">
      <c r="A107" s="40" t="s">
        <v>133</v>
      </c>
      <c r="B107" s="86">
        <v>15</v>
      </c>
      <c r="C107" s="36">
        <v>-7</v>
      </c>
      <c r="D107" s="39">
        <f t="shared" ca="1" si="16"/>
        <v>42620</v>
      </c>
      <c r="F107" s="39">
        <f t="shared" ca="1" si="17"/>
        <v>42628</v>
      </c>
      <c r="G107" s="39"/>
      <c r="I107" s="40" t="s">
        <v>132</v>
      </c>
      <c r="J107" s="36">
        <v>1</v>
      </c>
      <c r="K107" s="36">
        <v>17</v>
      </c>
      <c r="L107" s="39">
        <f t="shared" ca="1" si="14"/>
        <v>43350</v>
      </c>
      <c r="M107" s="39"/>
      <c r="N107" s="39">
        <f t="shared" ca="1" si="15"/>
        <v>43344</v>
      </c>
      <c r="Q107" s="40" t="s">
        <v>131</v>
      </c>
    </row>
    <row r="108" spans="1:22" x14ac:dyDescent="0.25">
      <c r="A108" s="40" t="s">
        <v>130</v>
      </c>
      <c r="B108" s="86">
        <v>1</v>
      </c>
      <c r="C108" s="36">
        <v>-7</v>
      </c>
      <c r="D108" s="39">
        <f t="shared" ca="1" si="16"/>
        <v>42620</v>
      </c>
      <c r="F108" s="39">
        <f t="shared" ca="1" si="17"/>
        <v>42614</v>
      </c>
      <c r="G108" s="39"/>
      <c r="I108" s="40" t="s">
        <v>129</v>
      </c>
      <c r="J108" s="36">
        <v>13</v>
      </c>
      <c r="K108" s="36">
        <v>-15</v>
      </c>
      <c r="L108" s="39">
        <f t="shared" ca="1" si="14"/>
        <v>42376</v>
      </c>
      <c r="N108" s="39">
        <f t="shared" ca="1" si="15"/>
        <v>42382</v>
      </c>
      <c r="Q108" s="43" t="s">
        <v>103</v>
      </c>
      <c r="R108" s="44" t="s">
        <v>128</v>
      </c>
      <c r="S108" s="43" t="s">
        <v>101</v>
      </c>
      <c r="T108" s="43" t="s">
        <v>100</v>
      </c>
      <c r="U108" s="43"/>
      <c r="V108" s="41" t="s">
        <v>127</v>
      </c>
    </row>
    <row r="109" spans="1:22" x14ac:dyDescent="0.25">
      <c r="A109" s="40" t="s">
        <v>126</v>
      </c>
      <c r="B109" s="86">
        <v>14</v>
      </c>
      <c r="C109" s="36">
        <v>-8</v>
      </c>
      <c r="D109" s="39">
        <f t="shared" ca="1" si="16"/>
        <v>42589</v>
      </c>
      <c r="F109" s="39">
        <f t="shared" ca="1" si="17"/>
        <v>42596</v>
      </c>
      <c r="G109" s="39"/>
      <c r="I109" s="40" t="s">
        <v>125</v>
      </c>
      <c r="J109" s="36">
        <v>11</v>
      </c>
      <c r="K109" s="36">
        <v>-15</v>
      </c>
      <c r="L109" s="39">
        <f t="shared" ca="1" si="14"/>
        <v>42376</v>
      </c>
      <c r="N109" s="39">
        <f t="shared" ca="1" si="15"/>
        <v>42380</v>
      </c>
      <c r="Q109" s="40" t="s">
        <v>124</v>
      </c>
      <c r="R109" s="36">
        <v>24</v>
      </c>
      <c r="S109" s="36">
        <v>-1</v>
      </c>
      <c r="T109" s="39">
        <f t="shared" ref="T109:T118" ca="1" si="18">EDATE(NOW(),S109)</f>
        <v>42801</v>
      </c>
      <c r="V109" s="39">
        <f t="shared" ref="V109:V118" ca="1" si="19">DATE(YEAR(T109),MONTH(T109),R109)</f>
        <v>42818</v>
      </c>
    </row>
    <row r="110" spans="1:22" x14ac:dyDescent="0.25">
      <c r="A110" s="40" t="s">
        <v>123</v>
      </c>
      <c r="B110" s="86">
        <v>18</v>
      </c>
      <c r="C110" s="36">
        <v>-9</v>
      </c>
      <c r="D110" s="39">
        <f t="shared" ca="1" si="16"/>
        <v>42558</v>
      </c>
      <c r="F110" s="39">
        <f t="shared" ca="1" si="17"/>
        <v>42569</v>
      </c>
      <c r="G110" s="39"/>
      <c r="I110" s="40" t="s">
        <v>122</v>
      </c>
      <c r="J110" s="36">
        <v>11</v>
      </c>
      <c r="K110" s="36">
        <v>-15</v>
      </c>
      <c r="L110" s="39">
        <f t="shared" ca="1" si="14"/>
        <v>42376</v>
      </c>
      <c r="N110" s="39">
        <f t="shared" ca="1" si="15"/>
        <v>42380</v>
      </c>
      <c r="Q110" s="40" t="s">
        <v>121</v>
      </c>
      <c r="R110" s="36">
        <v>23</v>
      </c>
      <c r="S110" s="36">
        <v>-2</v>
      </c>
      <c r="T110" s="39">
        <f t="shared" ca="1" si="18"/>
        <v>42773</v>
      </c>
      <c r="V110" s="39">
        <f t="shared" ca="1" si="19"/>
        <v>42789</v>
      </c>
    </row>
    <row r="111" spans="1:22" x14ac:dyDescent="0.25">
      <c r="A111" s="40" t="s">
        <v>120</v>
      </c>
      <c r="B111" s="86">
        <v>14</v>
      </c>
      <c r="C111" s="36">
        <v>-10</v>
      </c>
      <c r="D111" s="39">
        <f t="shared" ca="1" si="16"/>
        <v>42528</v>
      </c>
      <c r="F111" s="39">
        <f t="shared" ca="1" si="17"/>
        <v>42535</v>
      </c>
      <c r="G111" s="39"/>
      <c r="I111" s="43" t="s">
        <v>103</v>
      </c>
      <c r="J111" s="44" t="s">
        <v>102</v>
      </c>
      <c r="K111" s="43" t="s">
        <v>101</v>
      </c>
      <c r="L111" s="43" t="s">
        <v>100</v>
      </c>
      <c r="M111" s="42"/>
      <c r="N111" s="41" t="s">
        <v>99</v>
      </c>
      <c r="Q111" s="40" t="s">
        <v>119</v>
      </c>
      <c r="R111" s="36">
        <v>27</v>
      </c>
      <c r="S111" s="36">
        <v>-3</v>
      </c>
      <c r="T111" s="39">
        <f t="shared" ca="1" si="18"/>
        <v>42742</v>
      </c>
      <c r="V111" s="39">
        <f t="shared" ca="1" si="19"/>
        <v>42762</v>
      </c>
    </row>
    <row r="112" spans="1:22" x14ac:dyDescent="0.25">
      <c r="A112" s="40" t="s">
        <v>118</v>
      </c>
      <c r="B112" s="86">
        <v>7</v>
      </c>
      <c r="C112" s="36">
        <v>-10</v>
      </c>
      <c r="D112" s="39">
        <f t="shared" ca="1" si="16"/>
        <v>42528</v>
      </c>
      <c r="F112" s="39">
        <f t="shared" ca="1" si="17"/>
        <v>42528</v>
      </c>
      <c r="G112" s="39"/>
      <c r="I112" s="40" t="s">
        <v>117</v>
      </c>
      <c r="J112" s="86">
        <v>24</v>
      </c>
      <c r="K112" s="36">
        <v>-5</v>
      </c>
      <c r="L112" s="39">
        <f ca="1">EDATE(NOW(),K112)</f>
        <v>42681</v>
      </c>
      <c r="N112" s="39">
        <f ca="1">DATE(YEAR(L112),MONTH(L112),J112)</f>
        <v>42698</v>
      </c>
      <c r="Q112" s="40" t="s">
        <v>116</v>
      </c>
      <c r="R112" s="36">
        <v>12</v>
      </c>
      <c r="S112" s="36">
        <v>-3</v>
      </c>
      <c r="T112" s="39">
        <f t="shared" ca="1" si="18"/>
        <v>42742</v>
      </c>
      <c r="V112" s="39">
        <f t="shared" ca="1" si="19"/>
        <v>42747</v>
      </c>
    </row>
    <row r="113" spans="1:22" x14ac:dyDescent="0.25">
      <c r="A113" s="40" t="s">
        <v>115</v>
      </c>
      <c r="B113" s="86">
        <v>28</v>
      </c>
      <c r="C113" s="36">
        <v>-12</v>
      </c>
      <c r="D113" s="39">
        <f t="shared" ca="1" si="16"/>
        <v>42467</v>
      </c>
      <c r="F113" s="39">
        <f t="shared" ca="1" si="17"/>
        <v>42488</v>
      </c>
      <c r="G113" s="39"/>
      <c r="I113" s="40" t="s">
        <v>114</v>
      </c>
      <c r="J113" s="86">
        <v>24</v>
      </c>
      <c r="K113" s="36">
        <v>-5</v>
      </c>
      <c r="L113" s="39">
        <f ca="1">EDATE(NOW(),K113)</f>
        <v>42681</v>
      </c>
      <c r="N113" s="39">
        <f ca="1">DATE(YEAR(L113),MONTH(L113),J113)</f>
        <v>42698</v>
      </c>
      <c r="Q113" s="40" t="s">
        <v>113</v>
      </c>
      <c r="R113" s="36">
        <v>10</v>
      </c>
      <c r="S113" s="36">
        <v>-3</v>
      </c>
      <c r="T113" s="39">
        <f t="shared" ca="1" si="18"/>
        <v>42742</v>
      </c>
      <c r="V113" s="39">
        <f t="shared" ca="1" si="19"/>
        <v>42745</v>
      </c>
    </row>
    <row r="114" spans="1:22" x14ac:dyDescent="0.25">
      <c r="A114" s="40" t="s">
        <v>112</v>
      </c>
      <c r="B114" s="86">
        <v>1</v>
      </c>
      <c r="C114" s="36">
        <v>-12</v>
      </c>
      <c r="D114" s="39">
        <f t="shared" ca="1" si="16"/>
        <v>42467</v>
      </c>
      <c r="F114" s="39">
        <f t="shared" ca="1" si="17"/>
        <v>42461</v>
      </c>
      <c r="G114" s="39"/>
      <c r="I114" s="40" t="s">
        <v>111</v>
      </c>
      <c r="J114" s="86">
        <v>10</v>
      </c>
      <c r="K114" s="36">
        <v>-5</v>
      </c>
      <c r="L114" s="39">
        <f ca="1">EDATE(NOW(),K114)</f>
        <v>42681</v>
      </c>
      <c r="N114" s="39">
        <f ca="1">DATE(YEAR(L114),MONTH(L114),J114)</f>
        <v>42684</v>
      </c>
      <c r="Q114" s="40" t="s">
        <v>110</v>
      </c>
      <c r="R114" s="36">
        <v>6</v>
      </c>
      <c r="S114" s="36">
        <v>-3</v>
      </c>
      <c r="T114" s="39">
        <f t="shared" ca="1" si="18"/>
        <v>42742</v>
      </c>
      <c r="V114" s="39">
        <f t="shared" ca="1" si="19"/>
        <v>42741</v>
      </c>
    </row>
    <row r="115" spans="1:22" x14ac:dyDescent="0.25">
      <c r="A115" s="40" t="s">
        <v>109</v>
      </c>
      <c r="B115" s="86">
        <v>28</v>
      </c>
      <c r="C115" s="36">
        <v>-14</v>
      </c>
      <c r="D115" s="39">
        <f t="shared" ca="1" si="16"/>
        <v>42407</v>
      </c>
      <c r="F115" s="39">
        <f t="shared" ca="1" si="17"/>
        <v>42428</v>
      </c>
      <c r="G115" s="39"/>
      <c r="I115" s="40" t="s">
        <v>108</v>
      </c>
      <c r="J115" s="86">
        <v>10</v>
      </c>
      <c r="K115" s="36">
        <v>-5</v>
      </c>
      <c r="L115" s="39">
        <f ca="1">EDATE(NOW(),K115)</f>
        <v>42681</v>
      </c>
      <c r="N115" s="39">
        <f ca="1">DATE(YEAR(L115),MONTH(L115),J115)</f>
        <v>42684</v>
      </c>
      <c r="Q115" s="40" t="s">
        <v>107</v>
      </c>
      <c r="R115" s="36">
        <v>2</v>
      </c>
      <c r="S115" s="36">
        <v>-3</v>
      </c>
      <c r="T115" s="39">
        <f t="shared" ca="1" si="18"/>
        <v>42742</v>
      </c>
      <c r="V115" s="39">
        <f t="shared" ca="1" si="19"/>
        <v>42737</v>
      </c>
    </row>
    <row r="116" spans="1:22" x14ac:dyDescent="0.25">
      <c r="A116" s="40" t="s">
        <v>106</v>
      </c>
      <c r="B116" s="86">
        <v>2</v>
      </c>
      <c r="C116" s="36">
        <v>-15</v>
      </c>
      <c r="D116" s="39">
        <f t="shared" ca="1" si="16"/>
        <v>42376</v>
      </c>
      <c r="F116" s="39">
        <f t="shared" ca="1" si="17"/>
        <v>42371</v>
      </c>
      <c r="G116" s="39"/>
      <c r="I116" s="40" t="s">
        <v>105</v>
      </c>
      <c r="J116" s="86"/>
      <c r="L116" s="39"/>
      <c r="N116" s="39"/>
      <c r="Q116" s="40" t="s">
        <v>104</v>
      </c>
      <c r="R116" s="36">
        <v>2</v>
      </c>
      <c r="S116" s="36">
        <v>-3</v>
      </c>
      <c r="T116" s="39">
        <f t="shared" ca="1" si="18"/>
        <v>42742</v>
      </c>
      <c r="V116" s="39">
        <f t="shared" ca="1" si="19"/>
        <v>42737</v>
      </c>
    </row>
    <row r="117" spans="1:22" x14ac:dyDescent="0.25">
      <c r="A117" s="43" t="s">
        <v>103</v>
      </c>
      <c r="B117" s="44" t="s">
        <v>102</v>
      </c>
      <c r="C117" s="43" t="s">
        <v>101</v>
      </c>
      <c r="D117" s="43" t="s">
        <v>100</v>
      </c>
      <c r="E117" s="42"/>
      <c r="F117" s="41" t="s">
        <v>99</v>
      </c>
      <c r="G117" s="41"/>
      <c r="I117" s="40" t="s">
        <v>98</v>
      </c>
      <c r="J117" s="86"/>
      <c r="L117" s="39"/>
      <c r="N117" s="39"/>
      <c r="Q117" s="40" t="s">
        <v>97</v>
      </c>
      <c r="R117" s="36">
        <v>7</v>
      </c>
      <c r="S117" s="36">
        <v>-4</v>
      </c>
      <c r="T117" s="39">
        <f t="shared" ca="1" si="18"/>
        <v>42711</v>
      </c>
      <c r="V117" s="39">
        <f t="shared" ca="1" si="19"/>
        <v>42711</v>
      </c>
    </row>
    <row r="118" spans="1:22" x14ac:dyDescent="0.25">
      <c r="A118" s="40" t="s">
        <v>96</v>
      </c>
      <c r="B118" s="86">
        <v>21</v>
      </c>
      <c r="C118" s="36">
        <v>-3</v>
      </c>
      <c r="D118" s="39">
        <f t="shared" ref="D118:D147" ca="1" si="20">EDATE(NOW(),C118)</f>
        <v>42742</v>
      </c>
      <c r="F118" s="39">
        <f t="shared" ref="F118:F147" ca="1" si="21">DATE(YEAR(D118),MONTH(D118),B118)</f>
        <v>42756</v>
      </c>
      <c r="G118" s="39"/>
      <c r="I118" s="40" t="s">
        <v>95</v>
      </c>
      <c r="J118" s="86"/>
      <c r="L118" s="39"/>
      <c r="N118" s="39"/>
      <c r="Q118" s="40" t="s">
        <v>94</v>
      </c>
      <c r="R118" s="36">
        <v>28</v>
      </c>
      <c r="S118" s="36">
        <v>-5</v>
      </c>
      <c r="T118" s="39">
        <f t="shared" ca="1" si="18"/>
        <v>42681</v>
      </c>
      <c r="V118" s="39">
        <f t="shared" ca="1" si="19"/>
        <v>42702</v>
      </c>
    </row>
    <row r="119" spans="1:22" x14ac:dyDescent="0.25">
      <c r="A119" s="40" t="s">
        <v>93</v>
      </c>
      <c r="B119" s="86">
        <v>21</v>
      </c>
      <c r="C119" s="36">
        <v>-3</v>
      </c>
      <c r="D119" s="39">
        <f t="shared" ca="1" si="20"/>
        <v>42742</v>
      </c>
      <c r="F119" s="39">
        <f t="shared" ca="1" si="21"/>
        <v>42756</v>
      </c>
      <c r="G119" s="39"/>
      <c r="I119" s="40" t="s">
        <v>92</v>
      </c>
      <c r="J119" s="86"/>
      <c r="L119" s="39"/>
      <c r="N119" s="39"/>
      <c r="Q119" s="40" t="s">
        <v>91</v>
      </c>
      <c r="T119" s="39"/>
      <c r="V119" s="39"/>
    </row>
    <row r="120" spans="1:22" x14ac:dyDescent="0.25">
      <c r="A120" s="40" t="s">
        <v>90</v>
      </c>
      <c r="B120" s="86">
        <v>11</v>
      </c>
      <c r="C120" s="36">
        <v>-3</v>
      </c>
      <c r="D120" s="39">
        <f t="shared" ca="1" si="20"/>
        <v>42742</v>
      </c>
      <c r="F120" s="39">
        <f t="shared" ca="1" si="21"/>
        <v>42746</v>
      </c>
      <c r="G120" s="39"/>
      <c r="I120" s="40" t="s">
        <v>89</v>
      </c>
      <c r="J120" s="86"/>
      <c r="L120" s="39"/>
      <c r="N120" s="39"/>
      <c r="Q120" s="40" t="s">
        <v>88</v>
      </c>
      <c r="T120" s="39"/>
      <c r="V120" s="39"/>
    </row>
    <row r="121" spans="1:22" x14ac:dyDescent="0.25">
      <c r="A121" s="40" t="s">
        <v>87</v>
      </c>
      <c r="B121" s="86">
        <v>14</v>
      </c>
      <c r="C121" s="36">
        <v>-4</v>
      </c>
      <c r="D121" s="39">
        <f t="shared" ca="1" si="20"/>
        <v>42711</v>
      </c>
      <c r="F121" s="39">
        <f t="shared" ca="1" si="21"/>
        <v>42718</v>
      </c>
      <c r="G121" s="39"/>
      <c r="I121" s="40" t="s">
        <v>86</v>
      </c>
      <c r="J121" s="86"/>
      <c r="L121" s="39"/>
      <c r="N121" s="39"/>
      <c r="Q121" s="40" t="s">
        <v>85</v>
      </c>
      <c r="T121" s="39"/>
      <c r="V121" s="39"/>
    </row>
    <row r="122" spans="1:22" x14ac:dyDescent="0.25">
      <c r="A122" s="40" t="s">
        <v>84</v>
      </c>
      <c r="B122" s="86">
        <v>14</v>
      </c>
      <c r="C122" s="36">
        <v>-4</v>
      </c>
      <c r="D122" s="39">
        <f t="shared" ca="1" si="20"/>
        <v>42711</v>
      </c>
      <c r="F122" s="39">
        <f t="shared" ca="1" si="21"/>
        <v>42718</v>
      </c>
      <c r="G122" s="39"/>
      <c r="I122" s="40" t="s">
        <v>83</v>
      </c>
      <c r="J122" s="86"/>
      <c r="L122" s="39"/>
      <c r="N122" s="39"/>
      <c r="Q122" s="40" t="s">
        <v>82</v>
      </c>
      <c r="T122" s="39"/>
      <c r="V122" s="39"/>
    </row>
    <row r="123" spans="1:22" x14ac:dyDescent="0.25">
      <c r="A123" s="40" t="s">
        <v>81</v>
      </c>
      <c r="B123" s="86">
        <v>14</v>
      </c>
      <c r="C123" s="36">
        <v>-4</v>
      </c>
      <c r="D123" s="39">
        <f t="shared" ca="1" si="20"/>
        <v>42711</v>
      </c>
      <c r="F123" s="39">
        <f t="shared" ca="1" si="21"/>
        <v>42718</v>
      </c>
      <c r="G123" s="39"/>
      <c r="Q123" s="40" t="s">
        <v>80</v>
      </c>
      <c r="T123" s="39"/>
      <c r="V123" s="39"/>
    </row>
    <row r="124" spans="1:22" x14ac:dyDescent="0.25">
      <c r="A124" s="40" t="s">
        <v>79</v>
      </c>
      <c r="B124" s="86">
        <v>14</v>
      </c>
      <c r="C124" s="36">
        <v>-4</v>
      </c>
      <c r="D124" s="39">
        <f t="shared" ca="1" si="20"/>
        <v>42711</v>
      </c>
      <c r="F124" s="39">
        <f t="shared" ca="1" si="21"/>
        <v>42718</v>
      </c>
      <c r="G124" s="39"/>
    </row>
    <row r="125" spans="1:22" x14ac:dyDescent="0.25">
      <c r="A125" s="40" t="s">
        <v>78</v>
      </c>
      <c r="B125" s="86">
        <v>10</v>
      </c>
      <c r="C125" s="36">
        <v>-4</v>
      </c>
      <c r="D125" s="39">
        <f t="shared" ca="1" si="20"/>
        <v>42711</v>
      </c>
      <c r="F125" s="39">
        <f t="shared" ca="1" si="21"/>
        <v>42714</v>
      </c>
      <c r="G125" s="39"/>
    </row>
    <row r="126" spans="1:22" x14ac:dyDescent="0.25">
      <c r="A126" s="40" t="s">
        <v>77</v>
      </c>
      <c r="B126" s="86">
        <v>5</v>
      </c>
      <c r="C126" s="36">
        <v>-5</v>
      </c>
      <c r="D126" s="39">
        <f t="shared" ca="1" si="20"/>
        <v>42681</v>
      </c>
      <c r="F126" s="39">
        <f t="shared" ca="1" si="21"/>
        <v>42679</v>
      </c>
      <c r="G126" s="39"/>
    </row>
    <row r="127" spans="1:22" x14ac:dyDescent="0.25">
      <c r="A127" s="40" t="s">
        <v>76</v>
      </c>
      <c r="B127" s="86">
        <v>4</v>
      </c>
      <c r="C127" s="36">
        <v>-5</v>
      </c>
      <c r="D127" s="39">
        <f t="shared" ca="1" si="20"/>
        <v>42681</v>
      </c>
      <c r="F127" s="39">
        <f t="shared" ca="1" si="21"/>
        <v>42678</v>
      </c>
      <c r="G127" s="39"/>
    </row>
    <row r="128" spans="1:22" x14ac:dyDescent="0.25">
      <c r="A128" s="40" t="s">
        <v>75</v>
      </c>
      <c r="B128" s="86">
        <v>4</v>
      </c>
      <c r="C128" s="36">
        <v>-5</v>
      </c>
      <c r="D128" s="39">
        <f t="shared" ca="1" si="20"/>
        <v>42681</v>
      </c>
      <c r="F128" s="39">
        <f t="shared" ca="1" si="21"/>
        <v>42678</v>
      </c>
      <c r="G128" s="39"/>
    </row>
    <row r="129" spans="1:7" x14ac:dyDescent="0.25">
      <c r="A129" s="40" t="s">
        <v>74</v>
      </c>
      <c r="B129" s="86">
        <v>4</v>
      </c>
      <c r="C129" s="36">
        <v>-5</v>
      </c>
      <c r="D129" s="39">
        <f t="shared" ca="1" si="20"/>
        <v>42681</v>
      </c>
      <c r="F129" s="39">
        <f t="shared" ca="1" si="21"/>
        <v>42678</v>
      </c>
      <c r="G129" s="39"/>
    </row>
    <row r="130" spans="1:7" x14ac:dyDescent="0.25">
      <c r="A130" s="40" t="s">
        <v>73</v>
      </c>
      <c r="B130" s="86">
        <v>28</v>
      </c>
      <c r="C130" s="36">
        <v>-6</v>
      </c>
      <c r="D130" s="39">
        <f t="shared" ca="1" si="20"/>
        <v>42650</v>
      </c>
      <c r="F130" s="39">
        <f t="shared" ca="1" si="21"/>
        <v>42671</v>
      </c>
      <c r="G130" s="39"/>
    </row>
    <row r="131" spans="1:7" x14ac:dyDescent="0.25">
      <c r="A131" s="40" t="s">
        <v>72</v>
      </c>
      <c r="B131" s="86">
        <v>22</v>
      </c>
      <c r="C131" s="36">
        <v>-6</v>
      </c>
      <c r="D131" s="39">
        <f t="shared" ca="1" si="20"/>
        <v>42650</v>
      </c>
      <c r="F131" s="39">
        <f t="shared" ca="1" si="21"/>
        <v>42665</v>
      </c>
      <c r="G131" s="39"/>
    </row>
    <row r="132" spans="1:7" x14ac:dyDescent="0.25">
      <c r="A132" s="40" t="s">
        <v>71</v>
      </c>
      <c r="B132" s="86">
        <v>16</v>
      </c>
      <c r="C132" s="36">
        <v>-6</v>
      </c>
      <c r="D132" s="39">
        <f t="shared" ca="1" si="20"/>
        <v>42650</v>
      </c>
      <c r="F132" s="39">
        <f t="shared" ca="1" si="21"/>
        <v>42659</v>
      </c>
      <c r="G132" s="39"/>
    </row>
    <row r="133" spans="1:7" x14ac:dyDescent="0.25">
      <c r="A133" s="40" t="s">
        <v>70</v>
      </c>
      <c r="B133" s="86">
        <v>15</v>
      </c>
      <c r="C133" s="36">
        <v>-6</v>
      </c>
      <c r="D133" s="39">
        <f t="shared" ca="1" si="20"/>
        <v>42650</v>
      </c>
      <c r="F133" s="39">
        <f t="shared" ca="1" si="21"/>
        <v>42658</v>
      </c>
      <c r="G133" s="39"/>
    </row>
    <row r="134" spans="1:7" x14ac:dyDescent="0.25">
      <c r="A134" s="40" t="s">
        <v>69</v>
      </c>
      <c r="B134" s="86">
        <v>12</v>
      </c>
      <c r="C134" s="36">
        <v>-6</v>
      </c>
      <c r="D134" s="39">
        <f t="shared" ca="1" si="20"/>
        <v>42650</v>
      </c>
      <c r="F134" s="39">
        <f t="shared" ca="1" si="21"/>
        <v>42655</v>
      </c>
      <c r="G134" s="39"/>
    </row>
    <row r="135" spans="1:7" x14ac:dyDescent="0.25">
      <c r="A135" s="40" t="s">
        <v>68</v>
      </c>
      <c r="B135" s="86">
        <v>8</v>
      </c>
      <c r="C135" s="36">
        <v>-6</v>
      </c>
      <c r="D135" s="39">
        <f t="shared" ca="1" si="20"/>
        <v>42650</v>
      </c>
      <c r="F135" s="39">
        <f t="shared" ca="1" si="21"/>
        <v>42651</v>
      </c>
      <c r="G135" s="39"/>
    </row>
    <row r="136" spans="1:7" x14ac:dyDescent="0.25">
      <c r="A136" s="40" t="s">
        <v>67</v>
      </c>
      <c r="B136" s="86">
        <v>5</v>
      </c>
      <c r="C136" s="36">
        <v>-6</v>
      </c>
      <c r="D136" s="39">
        <f t="shared" ca="1" si="20"/>
        <v>42650</v>
      </c>
      <c r="F136" s="39">
        <f t="shared" ca="1" si="21"/>
        <v>42648</v>
      </c>
      <c r="G136" s="39"/>
    </row>
    <row r="137" spans="1:7" x14ac:dyDescent="0.25">
      <c r="A137" s="40" t="s">
        <v>66</v>
      </c>
      <c r="B137" s="86">
        <v>28</v>
      </c>
      <c r="C137" s="36">
        <v>-7</v>
      </c>
      <c r="D137" s="39">
        <f t="shared" ca="1" si="20"/>
        <v>42620</v>
      </c>
      <c r="F137" s="39">
        <f t="shared" ca="1" si="21"/>
        <v>42641</v>
      </c>
      <c r="G137" s="39"/>
    </row>
    <row r="138" spans="1:7" x14ac:dyDescent="0.25">
      <c r="A138" s="40" t="s">
        <v>65</v>
      </c>
      <c r="B138" s="86">
        <v>24</v>
      </c>
      <c r="C138" s="36">
        <v>-7</v>
      </c>
      <c r="D138" s="39">
        <f t="shared" ca="1" si="20"/>
        <v>42620</v>
      </c>
      <c r="F138" s="39">
        <f t="shared" ca="1" si="21"/>
        <v>42637</v>
      </c>
      <c r="G138" s="39"/>
    </row>
    <row r="139" spans="1:7" x14ac:dyDescent="0.25">
      <c r="A139" s="40" t="s">
        <v>64</v>
      </c>
      <c r="B139" s="86">
        <v>17</v>
      </c>
      <c r="C139" s="36">
        <v>-7</v>
      </c>
      <c r="D139" s="39">
        <f t="shared" ca="1" si="20"/>
        <v>42620</v>
      </c>
      <c r="F139" s="39">
        <f t="shared" ca="1" si="21"/>
        <v>42630</v>
      </c>
      <c r="G139" s="39"/>
    </row>
    <row r="140" spans="1:7" x14ac:dyDescent="0.25">
      <c r="A140" s="40" t="s">
        <v>63</v>
      </c>
      <c r="B140" s="86">
        <v>15</v>
      </c>
      <c r="C140" s="36">
        <v>-7</v>
      </c>
      <c r="D140" s="39">
        <f t="shared" ca="1" si="20"/>
        <v>42620</v>
      </c>
      <c r="F140" s="39">
        <f t="shared" ca="1" si="21"/>
        <v>42628</v>
      </c>
      <c r="G140" s="39"/>
    </row>
    <row r="141" spans="1:7" x14ac:dyDescent="0.25">
      <c r="A141" s="40" t="s">
        <v>62</v>
      </c>
      <c r="B141" s="86">
        <v>10</v>
      </c>
      <c r="C141" s="36">
        <v>-7</v>
      </c>
      <c r="D141" s="39">
        <f t="shared" ca="1" si="20"/>
        <v>42620</v>
      </c>
      <c r="F141" s="39">
        <f t="shared" ca="1" si="21"/>
        <v>42623</v>
      </c>
      <c r="G141" s="39"/>
    </row>
    <row r="142" spans="1:7" x14ac:dyDescent="0.25">
      <c r="A142" s="40" t="s">
        <v>61</v>
      </c>
      <c r="B142" s="86">
        <v>1</v>
      </c>
      <c r="C142" s="36">
        <v>-7</v>
      </c>
      <c r="D142" s="39">
        <f t="shared" ca="1" si="20"/>
        <v>42620</v>
      </c>
      <c r="F142" s="39">
        <f t="shared" ca="1" si="21"/>
        <v>42614</v>
      </c>
      <c r="G142" s="39"/>
    </row>
    <row r="143" spans="1:7" x14ac:dyDescent="0.25">
      <c r="A143" s="40" t="s">
        <v>60</v>
      </c>
      <c r="B143" s="86">
        <v>27</v>
      </c>
      <c r="C143" s="36">
        <v>-8</v>
      </c>
      <c r="D143" s="39">
        <f t="shared" ca="1" si="20"/>
        <v>42589</v>
      </c>
      <c r="F143" s="39">
        <f t="shared" ca="1" si="21"/>
        <v>42609</v>
      </c>
      <c r="G143" s="39"/>
    </row>
    <row r="144" spans="1:7" x14ac:dyDescent="0.25">
      <c r="A144" s="40" t="s">
        <v>59</v>
      </c>
      <c r="B144" s="86">
        <v>20</v>
      </c>
      <c r="C144" s="36">
        <v>-8</v>
      </c>
      <c r="D144" s="39">
        <f t="shared" ca="1" si="20"/>
        <v>42589</v>
      </c>
      <c r="F144" s="39">
        <f t="shared" ca="1" si="21"/>
        <v>42602</v>
      </c>
      <c r="G144" s="39"/>
    </row>
    <row r="145" spans="1:6" x14ac:dyDescent="0.25">
      <c r="A145" s="40" t="s">
        <v>559</v>
      </c>
      <c r="B145" s="86">
        <v>14</v>
      </c>
      <c r="C145" s="36">
        <v>-8</v>
      </c>
      <c r="D145" s="39">
        <f t="shared" ca="1" si="20"/>
        <v>42589</v>
      </c>
      <c r="F145" s="39">
        <f t="shared" ca="1" si="21"/>
        <v>42596</v>
      </c>
    </row>
    <row r="146" spans="1:6" x14ac:dyDescent="0.25">
      <c r="A146" s="40" t="s">
        <v>560</v>
      </c>
      <c r="B146" s="86">
        <v>14</v>
      </c>
      <c r="C146" s="36">
        <v>-8</v>
      </c>
      <c r="D146" s="39">
        <f t="shared" ca="1" si="20"/>
        <v>42589</v>
      </c>
      <c r="F146" s="39">
        <f t="shared" ca="1" si="21"/>
        <v>42596</v>
      </c>
    </row>
    <row r="147" spans="1:6" x14ac:dyDescent="0.25">
      <c r="B147" s="86">
        <v>14</v>
      </c>
      <c r="C147" s="36">
        <v>-8</v>
      </c>
      <c r="D147" s="39">
        <f t="shared" ca="1" si="20"/>
        <v>42589</v>
      </c>
      <c r="F147" s="39">
        <f t="shared" ca="1" si="21"/>
        <v>42596</v>
      </c>
    </row>
  </sheetData>
  <sheetProtection password="C6BE" sheet="1" objects="1" scenarios="1"/>
  <mergeCells count="1">
    <mergeCell ref="A1:F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B2:Q51"/>
  <sheetViews>
    <sheetView showGridLines="0" workbookViewId="0"/>
  </sheetViews>
  <sheetFormatPr defaultColWidth="9.140625" defaultRowHeight="15" x14ac:dyDescent="0.25"/>
  <cols>
    <col min="1" max="1" width="9.140625" style="1"/>
    <col min="2" max="2" width="13.85546875" style="1" customWidth="1"/>
    <col min="3" max="3" width="23.28515625" style="1" customWidth="1"/>
    <col min="4" max="5" width="9.140625" style="1" customWidth="1"/>
    <col min="6" max="6" width="4" style="1" customWidth="1"/>
    <col min="7" max="7" width="15.7109375" style="1" customWidth="1"/>
    <col min="8" max="9" width="9.140625" style="1"/>
    <col min="10" max="10" width="15.42578125" style="1" bestFit="1" customWidth="1"/>
    <col min="11" max="12" width="9.140625" style="1"/>
    <col min="13" max="13" width="13.5703125" style="1" customWidth="1"/>
    <col min="14" max="14" width="9.5703125" style="1" bestFit="1" customWidth="1"/>
    <col min="15" max="16384" width="9.140625" style="1"/>
  </cols>
  <sheetData>
    <row r="2" spans="2:7" ht="46.5" customHeight="1" x14ac:dyDescent="0.25"/>
    <row r="3" spans="2:7" ht="15" customHeight="1" x14ac:dyDescent="0.25">
      <c r="B3" s="6" t="s">
        <v>20</v>
      </c>
    </row>
    <row r="4" spans="2:7" ht="23.25" customHeight="1" x14ac:dyDescent="0.25">
      <c r="B4" s="7" t="s">
        <v>21</v>
      </c>
      <c r="C4" s="7" t="str">
        <f>Elig!C4</f>
        <v>CORTEZ,LUCHITA</v>
      </c>
      <c r="D4" s="9"/>
      <c r="E4" s="7" t="s">
        <v>27</v>
      </c>
      <c r="F4" s="7"/>
      <c r="G4" s="17">
        <f ca="1">Elig!G4</f>
        <v>40746</v>
      </c>
    </row>
    <row r="5" spans="2:7" ht="23.25" customHeight="1" x14ac:dyDescent="0.25">
      <c r="B5" s="6" t="s">
        <v>22</v>
      </c>
      <c r="C5" s="6" t="str">
        <f>Elig!C5</f>
        <v>F</v>
      </c>
      <c r="D5" s="6"/>
      <c r="E5" s="6" t="s">
        <v>28</v>
      </c>
      <c r="F5" s="6"/>
      <c r="G5" s="18">
        <f>Elig!G5</f>
        <v>6</v>
      </c>
    </row>
    <row r="6" spans="2:7" ht="23.25" customHeight="1" x14ac:dyDescent="0.25">
      <c r="B6" s="7" t="s">
        <v>23</v>
      </c>
      <c r="C6" s="19" t="str">
        <f>Elig!C6</f>
        <v>1234567890WA (1234567890)</v>
      </c>
      <c r="D6" s="10"/>
      <c r="E6" s="7" t="s">
        <v>29</v>
      </c>
      <c r="F6" s="7"/>
      <c r="G6" s="20" t="str">
        <f>Elig!G6</f>
        <v>(360) 382-1831</v>
      </c>
    </row>
    <row r="8" spans="2:7" ht="20.25" customHeight="1" x14ac:dyDescent="0.25">
      <c r="B8" s="151" t="str">
        <f ca="1">Elig!B8</f>
        <v>RISK PROFILE FOR SERVICE DATE RANGE FROM 2016-01-07 TO 2017-04-11</v>
      </c>
      <c r="C8" s="151"/>
      <c r="D8" s="151"/>
      <c r="E8" s="151"/>
      <c r="F8" s="151"/>
      <c r="G8" s="151"/>
    </row>
    <row r="9" spans="2:7" ht="30" customHeight="1" x14ac:dyDescent="0.25">
      <c r="B9" s="7" t="s">
        <v>24</v>
      </c>
      <c r="C9" s="10">
        <f>Elig!C9</f>
        <v>3.12</v>
      </c>
      <c r="D9" s="168" t="s">
        <v>30</v>
      </c>
      <c r="E9" s="169"/>
      <c r="F9" s="13"/>
      <c r="G9" s="16">
        <f>Elig!G9</f>
        <v>0.39500000000000002</v>
      </c>
    </row>
    <row r="10" spans="2:7" ht="35.25" customHeight="1" x14ac:dyDescent="0.25">
      <c r="B10" s="6" t="s">
        <v>25</v>
      </c>
      <c r="C10" s="12" t="str">
        <f>Elig!C10</f>
        <v>Gastro, high</v>
      </c>
      <c r="D10" s="164" t="s">
        <v>31</v>
      </c>
      <c r="E10" s="164"/>
      <c r="F10" s="14"/>
      <c r="G10" s="12" t="str">
        <f>Elig!G10</f>
        <v>Hematological, medium</v>
      </c>
    </row>
    <row r="11" spans="2:7" ht="30" customHeight="1" x14ac:dyDescent="0.3">
      <c r="B11" s="8" t="s">
        <v>26</v>
      </c>
      <c r="C11" s="24" t="str">
        <f>Elig!C11</f>
        <v>Psychiatric, medium low</v>
      </c>
      <c r="D11" s="168" t="s">
        <v>32</v>
      </c>
      <c r="E11" s="168"/>
      <c r="F11" s="15"/>
      <c r="G11" s="11" t="str">
        <f>Elig!G11</f>
        <v>No</v>
      </c>
    </row>
    <row r="13" spans="2:7" ht="18" x14ac:dyDescent="0.3">
      <c r="B13" s="152" t="s">
        <v>52</v>
      </c>
      <c r="C13" s="152"/>
    </row>
    <row r="17" spans="2:14" ht="30" x14ac:dyDescent="0.25">
      <c r="B17" s="91" t="s">
        <v>493</v>
      </c>
      <c r="C17" s="170" t="s">
        <v>581</v>
      </c>
      <c r="D17" s="170"/>
      <c r="E17" s="170" t="s">
        <v>582</v>
      </c>
      <c r="F17" s="170"/>
      <c r="G17" s="170"/>
      <c r="H17" s="90" t="s">
        <v>583</v>
      </c>
      <c r="I17" s="103" t="s">
        <v>584</v>
      </c>
      <c r="J17" s="90" t="s">
        <v>562</v>
      </c>
      <c r="K17" s="170" t="s">
        <v>526</v>
      </c>
      <c r="L17" s="170"/>
      <c r="M17" s="90" t="s">
        <v>585</v>
      </c>
      <c r="N17" s="103" t="s">
        <v>586</v>
      </c>
    </row>
    <row r="18" spans="2:14" ht="33" customHeight="1" x14ac:dyDescent="0.25">
      <c r="B18" s="129">
        <f ca="1">Data!N26</f>
        <v>42797</v>
      </c>
      <c r="C18" s="151" t="s">
        <v>504</v>
      </c>
      <c r="D18" s="151"/>
      <c r="E18" s="160" t="s">
        <v>587</v>
      </c>
      <c r="F18" s="160"/>
      <c r="G18" s="160"/>
      <c r="H18" s="37">
        <v>30</v>
      </c>
      <c r="I18" s="37">
        <v>30</v>
      </c>
      <c r="J18" s="104">
        <v>1.81</v>
      </c>
      <c r="K18" s="166" t="s">
        <v>522</v>
      </c>
      <c r="L18" s="166"/>
      <c r="M18" s="6" t="s">
        <v>596</v>
      </c>
      <c r="N18" s="127" t="s">
        <v>599</v>
      </c>
    </row>
    <row r="19" spans="2:14" ht="33" customHeight="1" x14ac:dyDescent="0.25">
      <c r="B19" s="130">
        <f ca="1">Data!N27</f>
        <v>42796</v>
      </c>
      <c r="C19" s="165" t="s">
        <v>508</v>
      </c>
      <c r="D19" s="165"/>
      <c r="E19" s="161" t="s">
        <v>588</v>
      </c>
      <c r="F19" s="161"/>
      <c r="G19" s="161"/>
      <c r="H19" s="107">
        <v>180</v>
      </c>
      <c r="I19" s="107">
        <v>30</v>
      </c>
      <c r="J19" s="115">
        <v>16.12</v>
      </c>
      <c r="K19" s="167" t="s">
        <v>522</v>
      </c>
      <c r="L19" s="167"/>
      <c r="M19" s="64" t="s">
        <v>596</v>
      </c>
      <c r="N19" s="131" t="s">
        <v>600</v>
      </c>
    </row>
    <row r="20" spans="2:14" ht="78" customHeight="1" x14ac:dyDescent="0.25">
      <c r="B20" s="129">
        <f ca="1">Data!N28</f>
        <v>42796</v>
      </c>
      <c r="C20" s="151" t="s">
        <v>505</v>
      </c>
      <c r="D20" s="151"/>
      <c r="E20" s="160" t="s">
        <v>589</v>
      </c>
      <c r="F20" s="160"/>
      <c r="G20" s="160"/>
      <c r="H20" s="37">
        <v>360</v>
      </c>
      <c r="I20" s="37">
        <v>30</v>
      </c>
      <c r="J20" s="104">
        <v>12.29</v>
      </c>
      <c r="K20" s="166" t="s">
        <v>522</v>
      </c>
      <c r="L20" s="166"/>
      <c r="M20" s="6" t="s">
        <v>597</v>
      </c>
      <c r="N20" s="127" t="s">
        <v>601</v>
      </c>
    </row>
    <row r="21" spans="2:14" ht="33" customHeight="1" x14ac:dyDescent="0.25">
      <c r="B21" s="130">
        <f ca="1">Data!N29</f>
        <v>42796</v>
      </c>
      <c r="C21" s="165" t="s">
        <v>507</v>
      </c>
      <c r="D21" s="165"/>
      <c r="E21" s="161" t="s">
        <v>590</v>
      </c>
      <c r="F21" s="161"/>
      <c r="G21" s="161"/>
      <c r="H21" s="107">
        <v>180</v>
      </c>
      <c r="I21" s="107">
        <v>30</v>
      </c>
      <c r="J21" s="115">
        <v>16.12</v>
      </c>
      <c r="K21" s="167" t="s">
        <v>522</v>
      </c>
      <c r="L21" s="167"/>
      <c r="M21" s="64" t="s">
        <v>596</v>
      </c>
      <c r="N21" s="131" t="s">
        <v>600</v>
      </c>
    </row>
    <row r="22" spans="2:14" ht="33" customHeight="1" x14ac:dyDescent="0.25">
      <c r="B22" s="129">
        <f ca="1">Data!N30</f>
        <v>42796</v>
      </c>
      <c r="C22" s="151" t="s">
        <v>506</v>
      </c>
      <c r="D22" s="151"/>
      <c r="E22" s="160" t="s">
        <v>588</v>
      </c>
      <c r="F22" s="160"/>
      <c r="G22" s="160"/>
      <c r="H22" s="37">
        <v>360</v>
      </c>
      <c r="I22" s="37">
        <v>30</v>
      </c>
      <c r="J22" s="104">
        <v>12.29</v>
      </c>
      <c r="K22" s="166" t="s">
        <v>522</v>
      </c>
      <c r="L22" s="166"/>
      <c r="M22" s="6" t="s">
        <v>597</v>
      </c>
      <c r="N22" s="127" t="s">
        <v>601</v>
      </c>
    </row>
    <row r="23" spans="2:14" ht="33" customHeight="1" x14ac:dyDescent="0.25">
      <c r="B23" s="130">
        <f ca="1">Data!N31</f>
        <v>42796</v>
      </c>
      <c r="C23" s="195" t="s">
        <v>591</v>
      </c>
      <c r="D23" s="165"/>
      <c r="E23" s="161"/>
      <c r="F23" s="161"/>
      <c r="G23" s="161"/>
      <c r="H23" s="107">
        <v>30</v>
      </c>
      <c r="I23" s="107">
        <v>30</v>
      </c>
      <c r="J23" s="115">
        <v>62.02</v>
      </c>
      <c r="K23" s="167" t="s">
        <v>522</v>
      </c>
      <c r="L23" s="167"/>
      <c r="M23" s="64" t="s">
        <v>596</v>
      </c>
      <c r="N23" s="131" t="s">
        <v>600</v>
      </c>
    </row>
    <row r="24" spans="2:14" ht="48" customHeight="1" x14ac:dyDescent="0.25">
      <c r="B24" s="129">
        <f ca="1">Data!N32</f>
        <v>42796</v>
      </c>
      <c r="C24" s="160" t="s">
        <v>592</v>
      </c>
      <c r="D24" s="160"/>
      <c r="E24" s="160" t="s">
        <v>593</v>
      </c>
      <c r="F24" s="160"/>
      <c r="G24" s="160"/>
      <c r="H24" s="37">
        <v>130</v>
      </c>
      <c r="I24" s="37">
        <v>30</v>
      </c>
      <c r="J24" s="104">
        <v>4.51</v>
      </c>
      <c r="K24" s="166" t="s">
        <v>522</v>
      </c>
      <c r="L24" s="166"/>
      <c r="M24" s="6" t="s">
        <v>598</v>
      </c>
      <c r="N24" s="127" t="s">
        <v>602</v>
      </c>
    </row>
    <row r="25" spans="2:14" ht="33" customHeight="1" x14ac:dyDescent="0.25">
      <c r="B25" s="130">
        <f ca="1">Data!N33</f>
        <v>42796</v>
      </c>
      <c r="C25" s="165" t="s">
        <v>474</v>
      </c>
      <c r="D25" s="165"/>
      <c r="E25" s="161" t="s">
        <v>590</v>
      </c>
      <c r="F25" s="161"/>
      <c r="G25" s="161"/>
      <c r="H25" s="107">
        <v>45</v>
      </c>
      <c r="I25" s="107">
        <v>30</v>
      </c>
      <c r="J25" s="115">
        <v>10.41</v>
      </c>
      <c r="K25" s="167" t="s">
        <v>522</v>
      </c>
      <c r="L25" s="167"/>
      <c r="M25" s="64" t="s">
        <v>596</v>
      </c>
      <c r="N25" s="131" t="s">
        <v>600</v>
      </c>
    </row>
    <row r="26" spans="2:14" ht="33" customHeight="1" x14ac:dyDescent="0.25">
      <c r="B26" s="129">
        <f ca="1">Data!N34</f>
        <v>42774</v>
      </c>
      <c r="C26" s="151" t="s">
        <v>508</v>
      </c>
      <c r="D26" s="151"/>
      <c r="E26" s="160" t="s">
        <v>588</v>
      </c>
      <c r="F26" s="160"/>
      <c r="G26" s="160"/>
      <c r="H26" s="37">
        <v>180</v>
      </c>
      <c r="I26" s="37">
        <v>30</v>
      </c>
      <c r="J26" s="104">
        <v>16.12</v>
      </c>
      <c r="K26" s="166" t="s">
        <v>522</v>
      </c>
      <c r="L26" s="166"/>
      <c r="M26" s="6" t="s">
        <v>596</v>
      </c>
      <c r="N26" s="127" t="s">
        <v>603</v>
      </c>
    </row>
    <row r="27" spans="2:14" ht="33" customHeight="1" x14ac:dyDescent="0.25">
      <c r="B27" s="130">
        <f ca="1">Data!N35</f>
        <v>42774</v>
      </c>
      <c r="C27" s="165" t="s">
        <v>474</v>
      </c>
      <c r="D27" s="165"/>
      <c r="E27" s="161" t="s">
        <v>590</v>
      </c>
      <c r="F27" s="161"/>
      <c r="G27" s="161"/>
      <c r="H27" s="107">
        <v>45</v>
      </c>
      <c r="I27" s="107">
        <v>30</v>
      </c>
      <c r="J27" s="115">
        <v>10.41</v>
      </c>
      <c r="K27" s="167" t="s">
        <v>522</v>
      </c>
      <c r="L27" s="167"/>
      <c r="M27" s="64" t="s">
        <v>596</v>
      </c>
      <c r="N27" s="131" t="s">
        <v>603</v>
      </c>
    </row>
    <row r="28" spans="2:14" ht="33" customHeight="1" x14ac:dyDescent="0.25">
      <c r="B28" s="129">
        <f ca="1">Data!N36</f>
        <v>42774</v>
      </c>
      <c r="C28" s="151" t="s">
        <v>504</v>
      </c>
      <c r="D28" s="151"/>
      <c r="E28" s="160" t="s">
        <v>587</v>
      </c>
      <c r="F28" s="160"/>
      <c r="G28" s="160"/>
      <c r="H28" s="37">
        <v>30</v>
      </c>
      <c r="I28" s="37">
        <v>30</v>
      </c>
      <c r="J28" s="104">
        <v>1.81</v>
      </c>
      <c r="K28" s="166" t="s">
        <v>522</v>
      </c>
      <c r="L28" s="166"/>
      <c r="M28" s="6" t="s">
        <v>597</v>
      </c>
      <c r="N28" s="127" t="s">
        <v>604</v>
      </c>
    </row>
    <row r="29" spans="2:14" ht="78" customHeight="1" x14ac:dyDescent="0.25">
      <c r="B29" s="130">
        <f ca="1">Data!N37</f>
        <v>42774</v>
      </c>
      <c r="C29" s="165" t="s">
        <v>505</v>
      </c>
      <c r="D29" s="165"/>
      <c r="E29" s="161" t="s">
        <v>589</v>
      </c>
      <c r="F29" s="161"/>
      <c r="G29" s="161"/>
      <c r="H29" s="107">
        <v>360</v>
      </c>
      <c r="I29" s="107">
        <v>30</v>
      </c>
      <c r="J29" s="115">
        <v>12.29</v>
      </c>
      <c r="K29" s="167" t="s">
        <v>522</v>
      </c>
      <c r="L29" s="167"/>
      <c r="M29" s="64" t="s">
        <v>597</v>
      </c>
      <c r="N29" s="131" t="s">
        <v>605</v>
      </c>
    </row>
    <row r="30" spans="2:14" ht="33" customHeight="1" x14ac:dyDescent="0.25">
      <c r="B30" s="129">
        <f ca="1">Data!N38</f>
        <v>42774</v>
      </c>
      <c r="C30" s="151" t="s">
        <v>507</v>
      </c>
      <c r="D30" s="151"/>
      <c r="E30" s="160" t="s">
        <v>590</v>
      </c>
      <c r="F30" s="160"/>
      <c r="G30" s="160"/>
      <c r="H30" s="37">
        <v>180</v>
      </c>
      <c r="I30" s="37">
        <v>30</v>
      </c>
      <c r="J30" s="104">
        <v>16.12</v>
      </c>
      <c r="K30" s="166" t="s">
        <v>522</v>
      </c>
      <c r="L30" s="166"/>
      <c r="M30" s="6" t="s">
        <v>596</v>
      </c>
      <c r="N30" s="127" t="s">
        <v>603</v>
      </c>
    </row>
    <row r="31" spans="2:14" ht="48" customHeight="1" x14ac:dyDescent="0.25">
      <c r="B31" s="130">
        <f ca="1">Data!N39</f>
        <v>42774</v>
      </c>
      <c r="C31" s="161" t="s">
        <v>592</v>
      </c>
      <c r="D31" s="161"/>
      <c r="E31" s="161" t="s">
        <v>593</v>
      </c>
      <c r="F31" s="161"/>
      <c r="G31" s="161"/>
      <c r="H31" s="107">
        <v>130</v>
      </c>
      <c r="I31" s="107">
        <v>30</v>
      </c>
      <c r="J31" s="115">
        <v>4.51</v>
      </c>
      <c r="K31" s="167" t="s">
        <v>522</v>
      </c>
      <c r="L31" s="167"/>
      <c r="M31" s="64" t="s">
        <v>598</v>
      </c>
      <c r="N31" s="131" t="s">
        <v>606</v>
      </c>
    </row>
    <row r="32" spans="2:14" ht="33" customHeight="1" x14ac:dyDescent="0.25">
      <c r="B32" s="129">
        <f ca="1">Data!N40</f>
        <v>42774</v>
      </c>
      <c r="C32" s="151" t="s">
        <v>506</v>
      </c>
      <c r="D32" s="151"/>
      <c r="E32" s="160" t="s">
        <v>588</v>
      </c>
      <c r="F32" s="160"/>
      <c r="G32" s="160"/>
      <c r="H32" s="37">
        <v>360</v>
      </c>
      <c r="I32" s="37">
        <v>30</v>
      </c>
      <c r="J32" s="104">
        <v>12.29</v>
      </c>
      <c r="K32" s="166" t="s">
        <v>522</v>
      </c>
      <c r="L32" s="166"/>
      <c r="M32" s="6" t="s">
        <v>597</v>
      </c>
      <c r="N32" s="127" t="s">
        <v>605</v>
      </c>
    </row>
    <row r="33" spans="2:14" ht="33" customHeight="1" x14ac:dyDescent="0.25">
      <c r="B33" s="130">
        <f ca="1">Data!N41</f>
        <v>42774</v>
      </c>
      <c r="C33" s="195" t="s">
        <v>594</v>
      </c>
      <c r="D33" s="165"/>
      <c r="E33" s="161"/>
      <c r="F33" s="161"/>
      <c r="G33" s="161"/>
      <c r="H33" s="107">
        <v>30</v>
      </c>
      <c r="I33" s="107">
        <v>30</v>
      </c>
      <c r="J33" s="115">
        <v>62.02</v>
      </c>
      <c r="K33" s="167" t="s">
        <v>522</v>
      </c>
      <c r="L33" s="167"/>
      <c r="M33" s="64" t="s">
        <v>596</v>
      </c>
      <c r="N33" s="131" t="s">
        <v>603</v>
      </c>
    </row>
    <row r="34" spans="2:14" ht="78" customHeight="1" x14ac:dyDescent="0.25">
      <c r="B34" s="129">
        <f ca="1">Data!N42</f>
        <v>42760</v>
      </c>
      <c r="C34" s="151" t="s">
        <v>505</v>
      </c>
      <c r="D34" s="151"/>
      <c r="E34" s="160" t="s">
        <v>589</v>
      </c>
      <c r="F34" s="160"/>
      <c r="G34" s="160"/>
      <c r="H34" s="37">
        <v>5</v>
      </c>
      <c r="I34" s="37">
        <v>3</v>
      </c>
      <c r="J34" s="104">
        <v>8.75</v>
      </c>
      <c r="K34" s="166" t="s">
        <v>522</v>
      </c>
      <c r="L34" s="166"/>
      <c r="M34" s="6" t="s">
        <v>596</v>
      </c>
      <c r="N34" s="127" t="s">
        <v>599</v>
      </c>
    </row>
    <row r="35" spans="2:14" ht="33" customHeight="1" x14ac:dyDescent="0.25">
      <c r="B35" s="130">
        <f ca="1">Data!N43</f>
        <v>42760</v>
      </c>
      <c r="C35" s="165" t="s">
        <v>511</v>
      </c>
      <c r="D35" s="165"/>
      <c r="E35" s="161" t="s">
        <v>595</v>
      </c>
      <c r="F35" s="161"/>
      <c r="G35" s="161"/>
      <c r="H35" s="107">
        <v>2</v>
      </c>
      <c r="I35" s="107">
        <v>3</v>
      </c>
      <c r="J35" s="115">
        <v>3.19</v>
      </c>
      <c r="K35" s="167" t="s">
        <v>522</v>
      </c>
      <c r="L35" s="167"/>
      <c r="M35" s="64" t="s">
        <v>596</v>
      </c>
      <c r="N35" s="131" t="s">
        <v>599</v>
      </c>
    </row>
    <row r="36" spans="2:14" ht="33" customHeight="1" x14ac:dyDescent="0.25">
      <c r="B36" s="129">
        <f ca="1">Data!N44</f>
        <v>42760</v>
      </c>
      <c r="C36" s="151" t="s">
        <v>507</v>
      </c>
      <c r="D36" s="151"/>
      <c r="E36" s="160" t="s">
        <v>590</v>
      </c>
      <c r="F36" s="160"/>
      <c r="G36" s="160"/>
      <c r="H36" s="37">
        <v>3</v>
      </c>
      <c r="I36" s="37">
        <v>3</v>
      </c>
      <c r="J36" s="104">
        <v>3.29</v>
      </c>
      <c r="K36" s="166" t="s">
        <v>522</v>
      </c>
      <c r="L36" s="166"/>
      <c r="M36" s="6" t="s">
        <v>596</v>
      </c>
      <c r="N36" s="127" t="s">
        <v>599</v>
      </c>
    </row>
    <row r="37" spans="2:14" ht="33" customHeight="1" x14ac:dyDescent="0.25">
      <c r="B37" s="130">
        <f ca="1">Data!N45</f>
        <v>42750</v>
      </c>
      <c r="C37" s="165" t="s">
        <v>508</v>
      </c>
      <c r="D37" s="165"/>
      <c r="E37" s="161" t="s">
        <v>588</v>
      </c>
      <c r="F37" s="161"/>
      <c r="G37" s="161"/>
      <c r="H37" s="107">
        <v>180</v>
      </c>
      <c r="I37" s="107">
        <v>30</v>
      </c>
      <c r="J37" s="115">
        <v>16.12</v>
      </c>
      <c r="K37" s="167" t="s">
        <v>522</v>
      </c>
      <c r="L37" s="167"/>
      <c r="M37" s="64" t="s">
        <v>596</v>
      </c>
      <c r="N37" s="131" t="s">
        <v>601</v>
      </c>
    </row>
    <row r="38" spans="2:14" ht="33" customHeight="1" x14ac:dyDescent="0.25">
      <c r="B38" s="129">
        <f ca="1">Data!N46</f>
        <v>42750</v>
      </c>
      <c r="C38" s="151" t="s">
        <v>506</v>
      </c>
      <c r="D38" s="151"/>
      <c r="E38" s="160" t="s">
        <v>588</v>
      </c>
      <c r="F38" s="160"/>
      <c r="G38" s="160"/>
      <c r="H38" s="37">
        <v>360</v>
      </c>
      <c r="I38" s="37">
        <v>30</v>
      </c>
      <c r="J38" s="104">
        <v>12.29</v>
      </c>
      <c r="K38" s="166" t="s">
        <v>522</v>
      </c>
      <c r="L38" s="166"/>
      <c r="M38" s="6" t="s">
        <v>597</v>
      </c>
      <c r="N38" s="127" t="s">
        <v>599</v>
      </c>
    </row>
    <row r="39" spans="2:14" ht="78" customHeight="1" x14ac:dyDescent="0.25">
      <c r="B39" s="130">
        <f ca="1">Data!N47</f>
        <v>42750</v>
      </c>
      <c r="C39" s="165" t="s">
        <v>505</v>
      </c>
      <c r="D39" s="165"/>
      <c r="E39" s="161" t="s">
        <v>589</v>
      </c>
      <c r="F39" s="161"/>
      <c r="G39" s="161"/>
      <c r="H39" s="107">
        <v>360</v>
      </c>
      <c r="I39" s="107">
        <v>30</v>
      </c>
      <c r="J39" s="115">
        <v>12.29</v>
      </c>
      <c r="K39" s="167" t="s">
        <v>522</v>
      </c>
      <c r="L39" s="167"/>
      <c r="M39" s="64" t="s">
        <v>597</v>
      </c>
      <c r="N39" s="131" t="s">
        <v>599</v>
      </c>
    </row>
    <row r="40" spans="2:14" ht="33" customHeight="1" x14ac:dyDescent="0.25">
      <c r="B40" s="129">
        <f ca="1">Data!N48</f>
        <v>42750</v>
      </c>
      <c r="C40" s="151" t="s">
        <v>507</v>
      </c>
      <c r="D40" s="151"/>
      <c r="E40" s="160" t="s">
        <v>590</v>
      </c>
      <c r="F40" s="160"/>
      <c r="G40" s="160"/>
      <c r="H40" s="37">
        <v>180</v>
      </c>
      <c r="I40" s="37">
        <v>30</v>
      </c>
      <c r="J40" s="104">
        <v>16.12</v>
      </c>
      <c r="K40" s="166" t="s">
        <v>522</v>
      </c>
      <c r="L40" s="166"/>
      <c r="M40" s="6" t="s">
        <v>596</v>
      </c>
      <c r="N40" s="127" t="s">
        <v>601</v>
      </c>
    </row>
    <row r="41" spans="2:14" ht="33" customHeight="1" x14ac:dyDescent="0.25">
      <c r="B41" s="130">
        <f ca="1">Data!N49</f>
        <v>42750</v>
      </c>
      <c r="C41" s="165" t="s">
        <v>504</v>
      </c>
      <c r="D41" s="165"/>
      <c r="E41" s="161" t="s">
        <v>587</v>
      </c>
      <c r="F41" s="161"/>
      <c r="G41" s="161"/>
      <c r="H41" s="107">
        <v>30</v>
      </c>
      <c r="I41" s="107">
        <v>30</v>
      </c>
      <c r="J41" s="115">
        <v>1.81</v>
      </c>
      <c r="K41" s="167" t="s">
        <v>522</v>
      </c>
      <c r="L41" s="167"/>
      <c r="M41" s="64" t="s">
        <v>597</v>
      </c>
      <c r="N41" s="131" t="s">
        <v>607</v>
      </c>
    </row>
    <row r="42" spans="2:14" ht="33" customHeight="1" x14ac:dyDescent="0.25">
      <c r="B42" s="129">
        <f ca="1">Data!N50</f>
        <v>42750</v>
      </c>
      <c r="C42" s="194" t="s">
        <v>594</v>
      </c>
      <c r="D42" s="151"/>
      <c r="E42" s="160"/>
      <c r="F42" s="160"/>
      <c r="G42" s="160"/>
      <c r="H42" s="37">
        <v>30</v>
      </c>
      <c r="I42" s="37">
        <v>30</v>
      </c>
      <c r="J42" s="104">
        <v>62.02</v>
      </c>
      <c r="K42" s="166" t="s">
        <v>522</v>
      </c>
      <c r="L42" s="166"/>
      <c r="M42" s="6" t="s">
        <v>596</v>
      </c>
      <c r="N42" s="127" t="s">
        <v>601</v>
      </c>
    </row>
    <row r="46" spans="2:14" x14ac:dyDescent="0.25">
      <c r="B46" s="1" t="s">
        <v>1</v>
      </c>
    </row>
    <row r="47" spans="2:14" x14ac:dyDescent="0.25">
      <c r="B47" s="1" t="s">
        <v>2</v>
      </c>
    </row>
    <row r="48" spans="2:14" x14ac:dyDescent="0.25">
      <c r="B48" t="s">
        <v>3</v>
      </c>
    </row>
    <row r="49" spans="2:17" ht="75" customHeight="1" x14ac:dyDescent="0.25">
      <c r="B49" s="143" t="s">
        <v>4</v>
      </c>
      <c r="C49" s="143"/>
      <c r="D49" s="143"/>
      <c r="E49" s="143"/>
      <c r="F49" s="143"/>
      <c r="G49" s="143"/>
      <c r="H49" s="143"/>
      <c r="I49" s="143"/>
      <c r="J49" s="143"/>
      <c r="K49" s="143"/>
      <c r="L49" s="143"/>
      <c r="M49" s="143"/>
      <c r="N49" s="143"/>
      <c r="O49" s="23"/>
      <c r="P49" s="23"/>
      <c r="Q49" s="23"/>
    </row>
    <row r="50" spans="2:17" x14ac:dyDescent="0.25">
      <c r="B50"/>
    </row>
    <row r="51" spans="2:17" x14ac:dyDescent="0.25">
      <c r="B51" s="145" t="s">
        <v>19</v>
      </c>
      <c r="C51" s="145"/>
    </row>
  </sheetData>
  <sheetProtection password="C6BE" sheet="1" objects="1" scenarios="1"/>
  <mergeCells count="85">
    <mergeCell ref="B51:C51"/>
    <mergeCell ref="B8:G8"/>
    <mergeCell ref="D9:E9"/>
    <mergeCell ref="D10:E10"/>
    <mergeCell ref="D11:E11"/>
    <mergeCell ref="B49:N49"/>
    <mergeCell ref="B13:C13"/>
    <mergeCell ref="K17:L17"/>
    <mergeCell ref="C17:D17"/>
    <mergeCell ref="E17:G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E18:G18"/>
    <mergeCell ref="E19:G19"/>
    <mergeCell ref="E20:G20"/>
    <mergeCell ref="E21:G21"/>
    <mergeCell ref="E22:G22"/>
    <mergeCell ref="E23:G23"/>
    <mergeCell ref="E24:G24"/>
    <mergeCell ref="E25:G25"/>
    <mergeCell ref="E26:G26"/>
    <mergeCell ref="E27:G27"/>
    <mergeCell ref="E28:G28"/>
    <mergeCell ref="E29:G29"/>
    <mergeCell ref="E30:G30"/>
    <mergeCell ref="E31:G31"/>
    <mergeCell ref="E32:G32"/>
    <mergeCell ref="E33:G33"/>
    <mergeCell ref="E34:G34"/>
    <mergeCell ref="E35:G35"/>
    <mergeCell ref="E36:G36"/>
    <mergeCell ref="E37:G37"/>
    <mergeCell ref="E38:G38"/>
    <mergeCell ref="E39:G39"/>
    <mergeCell ref="E40:G40"/>
    <mergeCell ref="E41:G41"/>
    <mergeCell ref="E42:G42"/>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41:L41"/>
    <mergeCell ref="K42:L42"/>
    <mergeCell ref="K36:L36"/>
    <mergeCell ref="K37:L37"/>
    <mergeCell ref="K38:L38"/>
    <mergeCell ref="K39:L39"/>
    <mergeCell ref="K40:L40"/>
  </mergeCells>
  <hyperlinks>
    <hyperlink ref="B51:C51" location="Privacy!A1" display="privacy statement"/>
    <hyperlink ref="C11" location="ClaimsPsy!A1" display="ClaimsPsy!A1"/>
  </hyperlinks>
  <pageMargins left="0.7" right="0.7" top="0.75" bottom="0.75" header="0.3" footer="0.3"/>
  <pageSetup scale="83"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2:Q24"/>
  <sheetViews>
    <sheetView showGridLines="0" workbookViewId="0">
      <selection activeCell="N17" sqref="N17"/>
    </sheetView>
  </sheetViews>
  <sheetFormatPr defaultColWidth="9.140625" defaultRowHeight="15" x14ac:dyDescent="0.25"/>
  <cols>
    <col min="1" max="1" width="9.140625" style="1"/>
    <col min="2" max="2" width="13.85546875" style="1" customWidth="1"/>
    <col min="3" max="3" width="23.28515625" style="1" customWidth="1"/>
    <col min="4" max="4" width="9.140625" style="1" customWidth="1"/>
    <col min="5" max="5" width="7.28515625" style="1" bestFit="1" customWidth="1"/>
    <col min="6" max="6" width="5.85546875" style="1" customWidth="1"/>
    <col min="7" max="7" width="6.7109375" style="1" customWidth="1"/>
    <col min="8" max="8" width="8.85546875" style="1" customWidth="1"/>
    <col min="9" max="9" width="7.7109375" style="1" bestFit="1" customWidth="1"/>
    <col min="10" max="13" width="9.7109375" style="1" customWidth="1"/>
    <col min="14" max="14" width="17.85546875" style="1" customWidth="1"/>
    <col min="15" max="16384" width="9.140625" style="1"/>
  </cols>
  <sheetData>
    <row r="2" spans="2:15" ht="46.5" customHeight="1" x14ac:dyDescent="0.25"/>
    <row r="3" spans="2:15" ht="15" customHeight="1" x14ac:dyDescent="0.25">
      <c r="B3" s="6" t="s">
        <v>20</v>
      </c>
    </row>
    <row r="4" spans="2:15" ht="23.25" customHeight="1" x14ac:dyDescent="0.25">
      <c r="B4" s="7" t="s">
        <v>21</v>
      </c>
      <c r="C4" s="7" t="str">
        <f>Elig!C4</f>
        <v>CORTEZ,LUCHITA</v>
      </c>
      <c r="D4" s="7"/>
      <c r="E4" s="7"/>
      <c r="F4" s="7"/>
      <c r="G4" s="117" t="s">
        <v>27</v>
      </c>
      <c r="H4" s="179">
        <f ca="1">Elig!G4</f>
        <v>40746</v>
      </c>
      <c r="I4" s="179"/>
    </row>
    <row r="5" spans="2:15" ht="23.25" customHeight="1" x14ac:dyDescent="0.25">
      <c r="B5" s="6" t="s">
        <v>22</v>
      </c>
      <c r="C5" s="6" t="str">
        <f>Elig!C5</f>
        <v>F</v>
      </c>
      <c r="D5" s="6"/>
      <c r="E5" s="6"/>
      <c r="G5" s="84" t="s">
        <v>28</v>
      </c>
      <c r="H5" s="18">
        <f>Elig!G5</f>
        <v>6</v>
      </c>
    </row>
    <row r="6" spans="2:15" ht="23.25" customHeight="1" x14ac:dyDescent="0.25">
      <c r="B6" s="7" t="s">
        <v>23</v>
      </c>
      <c r="C6" s="19" t="str">
        <f>Elig!C6</f>
        <v>1234567890WA (1234567890)</v>
      </c>
      <c r="D6" s="10"/>
      <c r="E6" s="7"/>
      <c r="F6" s="9"/>
      <c r="G6" s="117" t="s">
        <v>29</v>
      </c>
      <c r="H6" s="180" t="str">
        <f>Elig!G6</f>
        <v>(360) 382-1831</v>
      </c>
      <c r="I6" s="180"/>
    </row>
    <row r="8" spans="2:15" ht="20.25" customHeight="1" x14ac:dyDescent="0.25">
      <c r="B8" s="151" t="str">
        <f ca="1">Elig!B8</f>
        <v>RISK PROFILE FOR SERVICE DATE RANGE FROM 2016-01-07 TO 2017-04-11</v>
      </c>
      <c r="C8" s="151"/>
      <c r="D8" s="151"/>
      <c r="E8" s="151"/>
      <c r="F8" s="151"/>
      <c r="G8" s="151"/>
    </row>
    <row r="9" spans="2:15" ht="30" customHeight="1" x14ac:dyDescent="0.25">
      <c r="B9" s="7" t="s">
        <v>24</v>
      </c>
      <c r="C9" s="10">
        <f>Elig!C9</f>
        <v>3.12</v>
      </c>
      <c r="D9" s="9"/>
      <c r="E9" s="196" t="s">
        <v>30</v>
      </c>
      <c r="F9" s="196"/>
      <c r="G9" s="7"/>
      <c r="H9" s="16">
        <f>Elig!G9</f>
        <v>0.39500000000000002</v>
      </c>
      <c r="I9" s="9"/>
    </row>
    <row r="10" spans="2:15" ht="35.25" customHeight="1" x14ac:dyDescent="0.25">
      <c r="B10" s="6" t="s">
        <v>25</v>
      </c>
      <c r="C10" s="12" t="str">
        <f>Elig!C10</f>
        <v>Gastro, high</v>
      </c>
      <c r="E10" s="151" t="s">
        <v>31</v>
      </c>
      <c r="F10" s="151"/>
      <c r="G10" s="151"/>
      <c r="H10" s="177" t="str">
        <f>Elig!G10</f>
        <v>Hematological, medium</v>
      </c>
      <c r="I10" s="177"/>
    </row>
    <row r="11" spans="2:15" ht="30" customHeight="1" x14ac:dyDescent="0.25">
      <c r="B11" s="8" t="s">
        <v>26</v>
      </c>
      <c r="C11" s="24" t="str">
        <f>Elig!C11</f>
        <v>Psychiatric, medium low</v>
      </c>
      <c r="D11" s="9"/>
      <c r="E11" s="196" t="s">
        <v>32</v>
      </c>
      <c r="F11" s="196"/>
      <c r="G11" s="8"/>
      <c r="H11" s="11" t="str">
        <f>Elig!G11</f>
        <v>No</v>
      </c>
      <c r="I11" s="9"/>
    </row>
    <row r="13" spans="2:15" ht="18" x14ac:dyDescent="0.3">
      <c r="B13" s="152" t="s">
        <v>53</v>
      </c>
      <c r="C13" s="152"/>
    </row>
    <row r="16" spans="2:15" s="6" customFormat="1" ht="30" x14ac:dyDescent="0.25">
      <c r="B16" s="8" t="s">
        <v>608</v>
      </c>
      <c r="C16" s="7" t="s">
        <v>497</v>
      </c>
      <c r="D16" s="7" t="s">
        <v>609</v>
      </c>
      <c r="E16" s="7" t="s">
        <v>610</v>
      </c>
      <c r="F16" s="7" t="s">
        <v>611</v>
      </c>
      <c r="G16" s="7" t="s">
        <v>612</v>
      </c>
      <c r="H16" s="7" t="s">
        <v>613</v>
      </c>
      <c r="I16" s="7" t="s">
        <v>614</v>
      </c>
      <c r="J16" s="7" t="s">
        <v>496</v>
      </c>
      <c r="K16" s="7" t="s">
        <v>615</v>
      </c>
      <c r="L16" s="7" t="s">
        <v>616</v>
      </c>
      <c r="M16" s="7" t="s">
        <v>617</v>
      </c>
      <c r="N16" s="7" t="s">
        <v>567</v>
      </c>
      <c r="O16" s="8" t="s">
        <v>618</v>
      </c>
    </row>
    <row r="17" spans="2:17" ht="33" customHeight="1" x14ac:dyDescent="0.25">
      <c r="B17" s="100">
        <f ca="1">Data!N55</f>
        <v>42711</v>
      </c>
      <c r="C17" s="84" t="s">
        <v>532</v>
      </c>
      <c r="D17" s="104">
        <v>229.18</v>
      </c>
      <c r="E17" s="94">
        <v>0.59</v>
      </c>
      <c r="F17" s="94">
        <v>0.24</v>
      </c>
      <c r="G17" s="84"/>
      <c r="H17" s="94">
        <v>0.18</v>
      </c>
      <c r="I17" s="84"/>
      <c r="J17" s="84"/>
      <c r="K17" s="84"/>
      <c r="L17" s="84"/>
      <c r="M17" s="84"/>
      <c r="N17" s="116" t="s">
        <v>524</v>
      </c>
    </row>
    <row r="19" spans="2:17" x14ac:dyDescent="0.25">
      <c r="B19" s="1" t="s">
        <v>1</v>
      </c>
    </row>
    <row r="20" spans="2:17" x14ac:dyDescent="0.25">
      <c r="B20" s="1" t="s">
        <v>2</v>
      </c>
    </row>
    <row r="21" spans="2:17" x14ac:dyDescent="0.25">
      <c r="B21" t="s">
        <v>3</v>
      </c>
    </row>
    <row r="22" spans="2:17" ht="75" customHeight="1" x14ac:dyDescent="0.25">
      <c r="B22" s="143" t="s">
        <v>4</v>
      </c>
      <c r="C22" s="143"/>
      <c r="D22" s="143"/>
      <c r="E22" s="143"/>
      <c r="F22" s="143"/>
      <c r="G22" s="143"/>
      <c r="H22" s="143"/>
      <c r="I22" s="143"/>
      <c r="J22" s="143"/>
      <c r="K22" s="143"/>
      <c r="L22" s="143"/>
      <c r="M22" s="143"/>
      <c r="N22" s="143"/>
      <c r="O22" s="23"/>
      <c r="P22" s="23"/>
      <c r="Q22" s="23"/>
    </row>
    <row r="23" spans="2:17" x14ac:dyDescent="0.25">
      <c r="B23"/>
    </row>
    <row r="24" spans="2:17" x14ac:dyDescent="0.25">
      <c r="B24" s="145" t="s">
        <v>19</v>
      </c>
      <c r="C24" s="145"/>
    </row>
  </sheetData>
  <sheetProtection password="C6BE" sheet="1" objects="1" scenarios="1"/>
  <mergeCells count="10">
    <mergeCell ref="B24:C24"/>
    <mergeCell ref="B8:G8"/>
    <mergeCell ref="B22:N22"/>
    <mergeCell ref="B13:C13"/>
    <mergeCell ref="H4:I4"/>
    <mergeCell ref="H6:I6"/>
    <mergeCell ref="H10:I10"/>
    <mergeCell ref="E9:F9"/>
    <mergeCell ref="E11:F11"/>
    <mergeCell ref="E10:G10"/>
  </mergeCells>
  <hyperlinks>
    <hyperlink ref="B24:C24" location="Privacy!A1" display="privacy statement"/>
    <hyperlink ref="C11" location="ClaimsPsy!A1" display="ClaimsPsy!A1"/>
  </hyperlinks>
  <pageMargins left="0.7" right="0.7" top="0.75" bottom="0.75" header="0.3" footer="0.3"/>
  <pageSetup scale="78"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Q18"/>
  <sheetViews>
    <sheetView showGridLines="0" workbookViewId="0"/>
  </sheetViews>
  <sheetFormatPr defaultColWidth="9.140625" defaultRowHeight="15" x14ac:dyDescent="0.25"/>
  <cols>
    <col min="1" max="1" width="9.140625" style="1"/>
    <col min="2" max="2" width="13.85546875" style="1" customWidth="1"/>
    <col min="3" max="3" width="23.28515625" style="1" customWidth="1"/>
    <col min="4" max="5" width="9.140625" style="1" customWidth="1"/>
    <col min="6" max="6" width="4" style="1" customWidth="1"/>
    <col min="7" max="7" width="14.7109375" style="1" customWidth="1"/>
    <col min="8" max="16384" width="9.140625" style="1"/>
  </cols>
  <sheetData>
    <row r="2" spans="2:17" ht="46.5" customHeight="1" x14ac:dyDescent="0.25"/>
    <row r="3" spans="2:17" ht="15" customHeight="1" x14ac:dyDescent="0.25">
      <c r="B3" s="6" t="s">
        <v>20</v>
      </c>
    </row>
    <row r="4" spans="2:17" ht="23.25" customHeight="1" x14ac:dyDescent="0.25">
      <c r="B4" s="7" t="s">
        <v>21</v>
      </c>
      <c r="C4" s="7" t="str">
        <f>Elig!C4</f>
        <v>CORTEZ,LUCHITA</v>
      </c>
      <c r="D4" s="9"/>
      <c r="E4" s="7" t="s">
        <v>27</v>
      </c>
      <c r="F4" s="7"/>
      <c r="G4" s="17">
        <f ca="1">Elig!G4</f>
        <v>40746</v>
      </c>
    </row>
    <row r="5" spans="2:17" ht="23.25" customHeight="1" x14ac:dyDescent="0.25">
      <c r="B5" s="6" t="s">
        <v>22</v>
      </c>
      <c r="C5" s="6" t="str">
        <f>Elig!C5</f>
        <v>F</v>
      </c>
      <c r="D5" s="6"/>
      <c r="E5" s="6" t="s">
        <v>28</v>
      </c>
      <c r="F5" s="6"/>
      <c r="G5" s="18">
        <f>Elig!G5</f>
        <v>6</v>
      </c>
    </row>
    <row r="6" spans="2:17" ht="23.25" customHeight="1" x14ac:dyDescent="0.25">
      <c r="B6" s="7" t="s">
        <v>23</v>
      </c>
      <c r="C6" s="19" t="str">
        <f>Elig!C6</f>
        <v>1234567890WA (1234567890)</v>
      </c>
      <c r="D6" s="10"/>
      <c r="E6" s="7" t="s">
        <v>29</v>
      </c>
      <c r="F6" s="7"/>
      <c r="G6" s="20" t="str">
        <f>Elig!G6</f>
        <v>(360) 382-1831</v>
      </c>
    </row>
    <row r="8" spans="2:17" ht="20.25" customHeight="1" x14ac:dyDescent="0.25">
      <c r="B8" s="151" t="str">
        <f ca="1">Elig!B8</f>
        <v>RISK PROFILE FOR SERVICE DATE RANGE FROM 2016-01-07 TO 2017-04-11</v>
      </c>
      <c r="C8" s="151"/>
      <c r="D8" s="151"/>
      <c r="E8" s="151"/>
      <c r="F8" s="151"/>
      <c r="G8" s="151"/>
    </row>
    <row r="9" spans="2:17" ht="30" customHeight="1" x14ac:dyDescent="0.25">
      <c r="B9" s="7" t="s">
        <v>24</v>
      </c>
      <c r="C9" s="10">
        <f>Elig!C9</f>
        <v>3.12</v>
      </c>
      <c r="D9" s="168" t="s">
        <v>30</v>
      </c>
      <c r="E9" s="169"/>
      <c r="F9" s="13"/>
      <c r="G9" s="16">
        <f>Elig!G9</f>
        <v>0.39500000000000002</v>
      </c>
    </row>
    <row r="10" spans="2:17" ht="35.25" customHeight="1" x14ac:dyDescent="0.25">
      <c r="B10" s="6" t="s">
        <v>25</v>
      </c>
      <c r="C10" s="12" t="str">
        <f>Elig!C10</f>
        <v>Gastro, high</v>
      </c>
      <c r="D10" s="164" t="s">
        <v>31</v>
      </c>
      <c r="E10" s="164"/>
      <c r="F10" s="14"/>
      <c r="G10" s="12" t="str">
        <f>Elig!G10</f>
        <v>Hematological, medium</v>
      </c>
    </row>
    <row r="11" spans="2:17" ht="30" customHeight="1" x14ac:dyDescent="0.3">
      <c r="B11" s="8" t="s">
        <v>26</v>
      </c>
      <c r="C11" s="24" t="str">
        <f>Elig!C11</f>
        <v>Psychiatric, medium low</v>
      </c>
      <c r="D11" s="168" t="s">
        <v>32</v>
      </c>
      <c r="E11" s="168"/>
      <c r="F11" s="15"/>
      <c r="G11" s="11" t="str">
        <f>Elig!G11</f>
        <v>No</v>
      </c>
    </row>
    <row r="12" spans="2:17" ht="15" customHeight="1" x14ac:dyDescent="0.3">
      <c r="B12" s="25"/>
      <c r="C12" s="26"/>
      <c r="D12" s="27"/>
      <c r="E12" s="27"/>
      <c r="F12" s="27"/>
      <c r="G12" s="28"/>
    </row>
    <row r="13" spans="2:17" ht="14.45" x14ac:dyDescent="0.3">
      <c r="B13" s="1" t="s">
        <v>1</v>
      </c>
    </row>
    <row r="14" spans="2:17" ht="14.45" x14ac:dyDescent="0.3">
      <c r="B14" s="1" t="s">
        <v>2</v>
      </c>
    </row>
    <row r="15" spans="2:17" ht="14.45" x14ac:dyDescent="0.3">
      <c r="B15" t="s">
        <v>3</v>
      </c>
    </row>
    <row r="16" spans="2:17" ht="75" customHeight="1" x14ac:dyDescent="0.3">
      <c r="B16" s="143" t="s">
        <v>4</v>
      </c>
      <c r="C16" s="143"/>
      <c r="D16" s="143"/>
      <c r="E16" s="143"/>
      <c r="F16" s="143"/>
      <c r="G16" s="143"/>
      <c r="H16" s="143"/>
      <c r="I16" s="143"/>
      <c r="J16" s="143"/>
      <c r="K16" s="143"/>
      <c r="L16" s="143"/>
      <c r="M16" s="143"/>
      <c r="N16" s="143"/>
      <c r="O16" s="23"/>
      <c r="P16" s="23"/>
      <c r="Q16" s="23"/>
    </row>
    <row r="17" spans="2:3" x14ac:dyDescent="0.25">
      <c r="B17"/>
    </row>
    <row r="18" spans="2:3" x14ac:dyDescent="0.25">
      <c r="B18" s="145" t="s">
        <v>19</v>
      </c>
      <c r="C18" s="145"/>
    </row>
  </sheetData>
  <sheetProtection password="C6BE" sheet="1" objects="1" scenarios="1"/>
  <mergeCells count="6">
    <mergeCell ref="B18:C18"/>
    <mergeCell ref="B8:G8"/>
    <mergeCell ref="D9:E9"/>
    <mergeCell ref="D10:E10"/>
    <mergeCell ref="D11:E11"/>
    <mergeCell ref="B16:N16"/>
  </mergeCells>
  <hyperlinks>
    <hyperlink ref="B18:C18" location="Privacy!A1" display="privacy statement"/>
    <hyperlink ref="C11" location="ClaimsPsy!A1" display="ClaimsPsy!A1"/>
  </hyperlink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B2:Q20"/>
  <sheetViews>
    <sheetView showGridLines="0" workbookViewId="0"/>
  </sheetViews>
  <sheetFormatPr defaultColWidth="9.140625" defaultRowHeight="15" x14ac:dyDescent="0.25"/>
  <cols>
    <col min="1" max="1" width="9.140625" style="1"/>
    <col min="2" max="2" width="13.85546875" style="1" customWidth="1"/>
    <col min="3" max="3" width="23.28515625" style="1" customWidth="1"/>
    <col min="4" max="5" width="9.140625" style="1" customWidth="1"/>
    <col min="6" max="6" width="4" style="1" customWidth="1"/>
    <col min="7" max="7" width="14.7109375" style="1" customWidth="1"/>
    <col min="8" max="16384" width="9.140625" style="1"/>
  </cols>
  <sheetData>
    <row r="2" spans="2:13" ht="46.5" customHeight="1" x14ac:dyDescent="0.25"/>
    <row r="3" spans="2:13" ht="15" customHeight="1" x14ac:dyDescent="0.25">
      <c r="B3" s="6" t="s">
        <v>20</v>
      </c>
    </row>
    <row r="4" spans="2:13" ht="23.25" customHeight="1" x14ac:dyDescent="0.25">
      <c r="B4" s="7" t="s">
        <v>21</v>
      </c>
      <c r="C4" s="7" t="str">
        <f>Elig!C4</f>
        <v>CORTEZ,LUCHITA</v>
      </c>
      <c r="D4" s="9"/>
      <c r="E4" s="7" t="s">
        <v>27</v>
      </c>
      <c r="F4" s="7"/>
      <c r="G4" s="17">
        <f ca="1">Elig!G4</f>
        <v>40746</v>
      </c>
    </row>
    <row r="5" spans="2:13" ht="23.25" customHeight="1" x14ac:dyDescent="0.25">
      <c r="B5" s="6" t="s">
        <v>22</v>
      </c>
      <c r="C5" s="6" t="str">
        <f>Elig!C5</f>
        <v>F</v>
      </c>
      <c r="D5" s="6"/>
      <c r="E5" s="6" t="s">
        <v>28</v>
      </c>
      <c r="F5" s="6"/>
      <c r="G5" s="18">
        <f>Elig!G5</f>
        <v>6</v>
      </c>
    </row>
    <row r="6" spans="2:13" ht="23.25" customHeight="1" x14ac:dyDescent="0.25">
      <c r="B6" s="7" t="s">
        <v>23</v>
      </c>
      <c r="C6" s="19" t="str">
        <f>Elig!C6</f>
        <v>1234567890WA (1234567890)</v>
      </c>
      <c r="D6" s="10"/>
      <c r="E6" s="7" t="s">
        <v>29</v>
      </c>
      <c r="F6" s="7"/>
      <c r="G6" s="20" t="str">
        <f>Elig!G6</f>
        <v>(360) 382-1831</v>
      </c>
    </row>
    <row r="8" spans="2:13" ht="20.25" customHeight="1" x14ac:dyDescent="0.25">
      <c r="B8" s="151" t="str">
        <f ca="1">Elig!B8</f>
        <v>RISK PROFILE FOR SERVICE DATE RANGE FROM 2016-01-07 TO 2017-04-11</v>
      </c>
      <c r="C8" s="151"/>
      <c r="D8" s="151"/>
      <c r="E8" s="151"/>
      <c r="F8" s="151"/>
      <c r="G8" s="151"/>
    </row>
    <row r="9" spans="2:13" ht="30" customHeight="1" x14ac:dyDescent="0.25">
      <c r="B9" s="7" t="s">
        <v>24</v>
      </c>
      <c r="C9" s="10">
        <f>Elig!C9</f>
        <v>3.12</v>
      </c>
      <c r="D9" s="168" t="s">
        <v>30</v>
      </c>
      <c r="E9" s="169"/>
      <c r="F9" s="13"/>
      <c r="G9" s="16">
        <f>Elig!G9</f>
        <v>0.39500000000000002</v>
      </c>
    </row>
    <row r="10" spans="2:13" ht="35.25" customHeight="1" x14ac:dyDescent="0.25">
      <c r="B10" s="6" t="s">
        <v>25</v>
      </c>
      <c r="C10" s="12" t="str">
        <f>Elig!C10</f>
        <v>Gastro, high</v>
      </c>
      <c r="D10" s="164" t="s">
        <v>31</v>
      </c>
      <c r="E10" s="164"/>
      <c r="F10" s="14"/>
      <c r="G10" s="12" t="str">
        <f>Elig!G10</f>
        <v>Hematological, medium</v>
      </c>
    </row>
    <row r="11" spans="2:13" ht="30" customHeight="1" x14ac:dyDescent="0.3">
      <c r="B11" s="8" t="s">
        <v>26</v>
      </c>
      <c r="C11" s="24" t="str">
        <f>Elig!C11</f>
        <v>Psychiatric, medium low</v>
      </c>
      <c r="D11" s="168" t="s">
        <v>32</v>
      </c>
      <c r="E11" s="168"/>
      <c r="F11" s="15"/>
      <c r="G11" s="11" t="str">
        <f>Elig!G11</f>
        <v>No</v>
      </c>
    </row>
    <row r="13" spans="2:13" ht="23.25" customHeight="1" x14ac:dyDescent="0.25">
      <c r="B13" s="197" t="s">
        <v>34</v>
      </c>
      <c r="C13" s="197"/>
      <c r="D13" s="197"/>
      <c r="E13" s="197"/>
      <c r="F13" s="197"/>
      <c r="G13" s="197"/>
      <c r="H13" s="197"/>
      <c r="I13" s="197"/>
      <c r="J13" s="197"/>
      <c r="K13" s="197"/>
      <c r="L13" s="197"/>
      <c r="M13" s="197"/>
    </row>
    <row r="14" spans="2:13" x14ac:dyDescent="0.25">
      <c r="B14" s="197"/>
      <c r="C14" s="197"/>
      <c r="D14" s="197"/>
      <c r="E14" s="197"/>
      <c r="F14" s="197"/>
      <c r="G14" s="197"/>
      <c r="H14" s="197"/>
      <c r="I14" s="197"/>
      <c r="J14" s="197"/>
      <c r="K14" s="197"/>
      <c r="L14" s="197"/>
      <c r="M14" s="197"/>
    </row>
    <row r="15" spans="2:13" ht="14.45" x14ac:dyDescent="0.3">
      <c r="B15" s="1" t="s">
        <v>1</v>
      </c>
    </row>
    <row r="16" spans="2:13" ht="14.45" x14ac:dyDescent="0.3">
      <c r="B16" s="1" t="s">
        <v>2</v>
      </c>
    </row>
    <row r="17" spans="2:17" ht="14.45" x14ac:dyDescent="0.3">
      <c r="B17" t="s">
        <v>3</v>
      </c>
    </row>
    <row r="18" spans="2:17" ht="75" customHeight="1" x14ac:dyDescent="0.3">
      <c r="B18" s="143" t="s">
        <v>4</v>
      </c>
      <c r="C18" s="143"/>
      <c r="D18" s="143"/>
      <c r="E18" s="143"/>
      <c r="F18" s="143"/>
      <c r="G18" s="143"/>
      <c r="H18" s="143"/>
      <c r="I18" s="143"/>
      <c r="J18" s="143"/>
      <c r="K18" s="143"/>
      <c r="L18" s="143"/>
      <c r="M18" s="143"/>
      <c r="N18" s="143"/>
      <c r="O18" s="23"/>
      <c r="P18" s="23"/>
      <c r="Q18" s="23"/>
    </row>
    <row r="19" spans="2:17" x14ac:dyDescent="0.25">
      <c r="B19"/>
    </row>
    <row r="20" spans="2:17" x14ac:dyDescent="0.25">
      <c r="B20" s="145" t="s">
        <v>19</v>
      </c>
      <c r="C20" s="145"/>
    </row>
  </sheetData>
  <sheetProtection password="C6BE" sheet="1" objects="1" scenarios="1"/>
  <mergeCells count="7">
    <mergeCell ref="B20:C20"/>
    <mergeCell ref="B13:M14"/>
    <mergeCell ref="B8:G8"/>
    <mergeCell ref="D9:E9"/>
    <mergeCell ref="D10:E10"/>
    <mergeCell ref="D11:E11"/>
    <mergeCell ref="B18:N18"/>
  </mergeCells>
  <hyperlinks>
    <hyperlink ref="B20:C20" location="Privacy!A1" display="privacy statement"/>
    <hyperlink ref="C11" location="ClaimsPsy!A1" display="ClaimsPsy!A1"/>
  </hyperlink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B2:Q20"/>
  <sheetViews>
    <sheetView showGridLines="0" workbookViewId="0"/>
  </sheetViews>
  <sheetFormatPr defaultColWidth="9.140625" defaultRowHeight="15" x14ac:dyDescent="0.25"/>
  <cols>
    <col min="1" max="1" width="9.140625" style="1"/>
    <col min="2" max="2" width="13.85546875" style="1" customWidth="1"/>
    <col min="3" max="3" width="23.28515625" style="1" customWidth="1"/>
    <col min="4" max="5" width="9.140625" style="1" customWidth="1"/>
    <col min="6" max="6" width="4" style="1" customWidth="1"/>
    <col min="7" max="7" width="14.7109375" style="1" customWidth="1"/>
    <col min="8" max="16384" width="9.140625" style="1"/>
  </cols>
  <sheetData>
    <row r="2" spans="2:7" ht="46.5" customHeight="1" x14ac:dyDescent="0.25"/>
    <row r="3" spans="2:7" ht="15" customHeight="1" x14ac:dyDescent="0.25">
      <c r="B3" s="6" t="s">
        <v>20</v>
      </c>
    </row>
    <row r="4" spans="2:7" ht="23.25" customHeight="1" x14ac:dyDescent="0.25">
      <c r="B4" s="7" t="s">
        <v>21</v>
      </c>
      <c r="C4" s="7" t="str">
        <f>Elig!C4</f>
        <v>CORTEZ,LUCHITA</v>
      </c>
      <c r="D4" s="9"/>
      <c r="E4" s="7" t="s">
        <v>27</v>
      </c>
      <c r="F4" s="7"/>
      <c r="G4" s="17">
        <f ca="1">Elig!G4</f>
        <v>40746</v>
      </c>
    </row>
    <row r="5" spans="2:7" ht="23.25" customHeight="1" x14ac:dyDescent="0.25">
      <c r="B5" s="6" t="s">
        <v>22</v>
      </c>
      <c r="C5" s="6" t="str">
        <f>Elig!C5</f>
        <v>F</v>
      </c>
      <c r="D5" s="6"/>
      <c r="E5" s="6" t="s">
        <v>28</v>
      </c>
      <c r="F5" s="6"/>
      <c r="G5" s="18">
        <f>Elig!G5</f>
        <v>6</v>
      </c>
    </row>
    <row r="6" spans="2:7" ht="23.25" customHeight="1" x14ac:dyDescent="0.25">
      <c r="B6" s="7" t="s">
        <v>23</v>
      </c>
      <c r="C6" s="19" t="str">
        <f>Elig!C6</f>
        <v>1234567890WA (1234567890)</v>
      </c>
      <c r="D6" s="10"/>
      <c r="E6" s="7" t="s">
        <v>29</v>
      </c>
      <c r="F6" s="7"/>
      <c r="G6" s="20" t="str">
        <f>Elig!G6</f>
        <v>(360) 382-1831</v>
      </c>
    </row>
    <row r="8" spans="2:7" ht="20.25" customHeight="1" x14ac:dyDescent="0.25">
      <c r="B8" s="151" t="str">
        <f ca="1">Elig!B8</f>
        <v>RISK PROFILE FOR SERVICE DATE RANGE FROM 2016-01-07 TO 2017-04-11</v>
      </c>
      <c r="C8" s="151"/>
      <c r="D8" s="151"/>
      <c r="E8" s="151"/>
      <c r="F8" s="151"/>
      <c r="G8" s="151"/>
    </row>
    <row r="9" spans="2:7" ht="30" customHeight="1" x14ac:dyDescent="0.25">
      <c r="B9" s="7" t="s">
        <v>24</v>
      </c>
      <c r="C9" s="10">
        <f>Elig!C9</f>
        <v>3.12</v>
      </c>
      <c r="D9" s="168" t="s">
        <v>30</v>
      </c>
      <c r="E9" s="169"/>
      <c r="F9" s="13"/>
      <c r="G9" s="16">
        <f>Elig!G9</f>
        <v>0.39500000000000002</v>
      </c>
    </row>
    <row r="10" spans="2:7" ht="35.25" customHeight="1" x14ac:dyDescent="0.25">
      <c r="B10" s="6" t="s">
        <v>25</v>
      </c>
      <c r="C10" s="12" t="str">
        <f>Elig!C10</f>
        <v>Gastro, high</v>
      </c>
      <c r="D10" s="164" t="s">
        <v>31</v>
      </c>
      <c r="E10" s="164"/>
      <c r="F10" s="14"/>
      <c r="G10" s="12" t="str">
        <f>Elig!G10</f>
        <v>Hematological, medium</v>
      </c>
    </row>
    <row r="11" spans="2:7" ht="30" customHeight="1" x14ac:dyDescent="0.3">
      <c r="B11" s="8" t="s">
        <v>26</v>
      </c>
      <c r="C11" s="24" t="str">
        <f>Elig!C11</f>
        <v>Psychiatric, medium low</v>
      </c>
      <c r="D11" s="168" t="s">
        <v>32</v>
      </c>
      <c r="E11" s="168"/>
      <c r="F11" s="15"/>
      <c r="G11" s="11" t="str">
        <f>Elig!G11</f>
        <v>No</v>
      </c>
    </row>
    <row r="13" spans="2:7" ht="23.45" x14ac:dyDescent="0.3">
      <c r="B13" s="29" t="s">
        <v>35</v>
      </c>
    </row>
    <row r="15" spans="2:7" ht="14.45" x14ac:dyDescent="0.3">
      <c r="B15" s="1" t="s">
        <v>1</v>
      </c>
    </row>
    <row r="16" spans="2:7" ht="14.45" x14ac:dyDescent="0.3">
      <c r="B16" s="1" t="s">
        <v>2</v>
      </c>
    </row>
    <row r="17" spans="2:17" ht="14.45" x14ac:dyDescent="0.3">
      <c r="B17" t="s">
        <v>3</v>
      </c>
    </row>
    <row r="18" spans="2:17" ht="75" customHeight="1" x14ac:dyDescent="0.3">
      <c r="B18" s="143" t="s">
        <v>4</v>
      </c>
      <c r="C18" s="143"/>
      <c r="D18" s="143"/>
      <c r="E18" s="143"/>
      <c r="F18" s="143"/>
      <c r="G18" s="143"/>
      <c r="H18" s="143"/>
      <c r="I18" s="143"/>
      <c r="J18" s="143"/>
      <c r="K18" s="143"/>
      <c r="L18" s="143"/>
      <c r="M18" s="143"/>
      <c r="N18" s="143"/>
      <c r="O18" s="23"/>
      <c r="P18" s="23"/>
      <c r="Q18" s="23"/>
    </row>
    <row r="19" spans="2:17" x14ac:dyDescent="0.25">
      <c r="B19"/>
    </row>
    <row r="20" spans="2:17" x14ac:dyDescent="0.25">
      <c r="B20" s="145" t="s">
        <v>19</v>
      </c>
      <c r="C20" s="145"/>
    </row>
  </sheetData>
  <sheetProtection password="C6BE" sheet="1" objects="1" scenarios="1"/>
  <mergeCells count="6">
    <mergeCell ref="B20:C20"/>
    <mergeCell ref="B8:G8"/>
    <mergeCell ref="D9:E9"/>
    <mergeCell ref="D10:E10"/>
    <mergeCell ref="D11:E11"/>
    <mergeCell ref="B18:N18"/>
  </mergeCells>
  <hyperlinks>
    <hyperlink ref="B20:C20" location="Privacy!A1" display="privacy statement"/>
    <hyperlink ref="C11" location="ClaimsPsy!A1" display="ClaimsPsy!A1"/>
  </hyperlink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B2:Q49"/>
  <sheetViews>
    <sheetView showGridLines="0" workbookViewId="0">
      <selection activeCell="K15" sqref="K15:L15"/>
    </sheetView>
  </sheetViews>
  <sheetFormatPr defaultColWidth="9.140625" defaultRowHeight="15" x14ac:dyDescent="0.25"/>
  <cols>
    <col min="1" max="1" width="9.140625" style="1"/>
    <col min="2" max="2" width="12" style="1" customWidth="1"/>
    <col min="3" max="3" width="11.7109375" style="1" customWidth="1"/>
    <col min="4" max="4" width="5.42578125" style="1" customWidth="1"/>
    <col min="5" max="5" width="10" style="1" customWidth="1"/>
    <col min="6" max="6" width="11.28515625" style="1" customWidth="1"/>
    <col min="7" max="7" width="14.7109375" style="1" customWidth="1"/>
    <col min="8" max="9" width="9.140625" style="1"/>
    <col min="10" max="10" width="10.5703125" style="1" customWidth="1"/>
    <col min="11" max="13" width="9.140625" style="1"/>
    <col min="14" max="14" width="10.85546875" style="1" bestFit="1" customWidth="1"/>
    <col min="15" max="15" width="13.5703125" style="1" customWidth="1"/>
    <col min="16" max="16384" width="9.140625" style="1"/>
  </cols>
  <sheetData>
    <row r="2" spans="2:15" ht="46.5" customHeight="1" x14ac:dyDescent="0.25"/>
    <row r="3" spans="2:15" ht="15" customHeight="1" x14ac:dyDescent="0.25">
      <c r="B3" s="6" t="s">
        <v>20</v>
      </c>
    </row>
    <row r="4" spans="2:15" ht="23.25" customHeight="1" x14ac:dyDescent="0.25">
      <c r="B4" s="7" t="s">
        <v>21</v>
      </c>
      <c r="C4" s="7" t="str">
        <f>Elig!C4</f>
        <v>CORTEZ,LUCHITA</v>
      </c>
      <c r="D4" s="9"/>
      <c r="E4" s="7" t="s">
        <v>27</v>
      </c>
      <c r="F4" s="7"/>
      <c r="G4" s="17">
        <f ca="1">Elig!G4</f>
        <v>40746</v>
      </c>
    </row>
    <row r="5" spans="2:15" ht="23.25" customHeight="1" x14ac:dyDescent="0.25">
      <c r="B5" s="6" t="s">
        <v>22</v>
      </c>
      <c r="C5" s="6" t="str">
        <f>Elig!C5</f>
        <v>F</v>
      </c>
      <c r="D5" s="6"/>
      <c r="E5" s="6" t="s">
        <v>28</v>
      </c>
      <c r="F5" s="6"/>
      <c r="G5" s="18">
        <f>Elig!G5</f>
        <v>6</v>
      </c>
    </row>
    <row r="6" spans="2:15" ht="23.25" customHeight="1" x14ac:dyDescent="0.25">
      <c r="B6" s="7" t="s">
        <v>23</v>
      </c>
      <c r="C6" s="19" t="str">
        <f>Elig!C6</f>
        <v>1234567890WA (1234567890)</v>
      </c>
      <c r="D6" s="10"/>
      <c r="E6" s="7" t="s">
        <v>29</v>
      </c>
      <c r="F6" s="7"/>
      <c r="G6" s="20" t="str">
        <f>Elig!G6</f>
        <v>(360) 382-1831</v>
      </c>
    </row>
    <row r="8" spans="2:15" ht="20.25" customHeight="1" x14ac:dyDescent="0.25">
      <c r="B8" s="151" t="str">
        <f ca="1">Elig!B8</f>
        <v>RISK PROFILE FOR SERVICE DATE RANGE FROM 2016-01-07 TO 2017-04-11</v>
      </c>
      <c r="C8" s="151"/>
      <c r="D8" s="151"/>
      <c r="E8" s="151"/>
      <c r="F8" s="151"/>
      <c r="G8" s="151"/>
    </row>
    <row r="9" spans="2:15" ht="30" customHeight="1" x14ac:dyDescent="0.25">
      <c r="B9" s="7" t="s">
        <v>24</v>
      </c>
      <c r="C9" s="10">
        <f>Elig!C9</f>
        <v>3.12</v>
      </c>
      <c r="D9" s="168" t="s">
        <v>30</v>
      </c>
      <c r="E9" s="169"/>
      <c r="F9" s="13"/>
      <c r="G9" s="16">
        <f>Elig!G9</f>
        <v>0.39500000000000002</v>
      </c>
    </row>
    <row r="10" spans="2:15" ht="35.25" customHeight="1" x14ac:dyDescent="0.25">
      <c r="B10" s="6" t="s">
        <v>25</v>
      </c>
      <c r="C10" s="12" t="str">
        <f>Elig!C10</f>
        <v>Gastro, high</v>
      </c>
      <c r="D10" s="164" t="s">
        <v>31</v>
      </c>
      <c r="E10" s="164"/>
      <c r="F10" s="14"/>
      <c r="G10" s="12" t="str">
        <f>Elig!G10</f>
        <v>Hematological, medium</v>
      </c>
    </row>
    <row r="11" spans="2:15" ht="30" customHeight="1" x14ac:dyDescent="0.3">
      <c r="B11" s="8" t="s">
        <v>26</v>
      </c>
      <c r="C11" s="24" t="str">
        <f>Elig!C11</f>
        <v>Psychiatric, medium low</v>
      </c>
      <c r="D11" s="168" t="s">
        <v>32</v>
      </c>
      <c r="E11" s="168"/>
      <c r="F11" s="15"/>
      <c r="G11" s="11" t="str">
        <f>Elig!G11</f>
        <v>No</v>
      </c>
    </row>
    <row r="13" spans="2:15" ht="17.25" customHeight="1" x14ac:dyDescent="0.25"/>
    <row r="14" spans="2:15" ht="30" x14ac:dyDescent="0.25">
      <c r="B14" s="134" t="s">
        <v>493</v>
      </c>
      <c r="C14" s="8" t="s">
        <v>494</v>
      </c>
      <c r="D14" s="8" t="s">
        <v>495</v>
      </c>
      <c r="E14" s="196" t="s">
        <v>497</v>
      </c>
      <c r="F14" s="196"/>
      <c r="G14" s="196" t="s">
        <v>498</v>
      </c>
      <c r="H14" s="196"/>
      <c r="I14" s="196" t="s">
        <v>499</v>
      </c>
      <c r="J14" s="196"/>
      <c r="K14" s="196" t="s">
        <v>500</v>
      </c>
      <c r="L14" s="196"/>
      <c r="M14" s="8" t="s">
        <v>501</v>
      </c>
      <c r="N14" s="8" t="s">
        <v>502</v>
      </c>
      <c r="O14" s="8" t="s">
        <v>503</v>
      </c>
    </row>
    <row r="15" spans="2:15" ht="48" customHeight="1" x14ac:dyDescent="0.25">
      <c r="B15" s="129">
        <f ca="1">Data!V9</f>
        <v>42715</v>
      </c>
      <c r="C15" s="100">
        <f ca="1">Data!W9</f>
        <v>42715</v>
      </c>
      <c r="D15" s="84">
        <v>2</v>
      </c>
      <c r="E15" s="160" t="s">
        <v>619</v>
      </c>
      <c r="F15" s="160"/>
      <c r="G15" s="160" t="s">
        <v>540</v>
      </c>
      <c r="H15" s="160"/>
      <c r="I15" s="160" t="s">
        <v>620</v>
      </c>
      <c r="J15" s="160"/>
      <c r="K15" s="166" t="s">
        <v>524</v>
      </c>
      <c r="L15" s="166"/>
      <c r="M15" s="104">
        <v>159.74</v>
      </c>
      <c r="N15" s="104">
        <v>159.74</v>
      </c>
      <c r="O15" s="6" t="s">
        <v>529</v>
      </c>
    </row>
    <row r="16" spans="2:15" ht="48" customHeight="1" x14ac:dyDescent="0.25">
      <c r="B16" s="130">
        <f ca="1">Data!V10</f>
        <v>42597</v>
      </c>
      <c r="C16" s="108">
        <f ca="1">Data!W10</f>
        <v>42597</v>
      </c>
      <c r="D16" s="107">
        <v>1</v>
      </c>
      <c r="E16" s="161" t="s">
        <v>467</v>
      </c>
      <c r="F16" s="161"/>
      <c r="G16" s="161" t="s">
        <v>621</v>
      </c>
      <c r="H16" s="161"/>
      <c r="I16" s="161" t="s">
        <v>622</v>
      </c>
      <c r="J16" s="161"/>
      <c r="K16" s="167" t="s">
        <v>524</v>
      </c>
      <c r="L16" s="167"/>
      <c r="M16" s="115">
        <v>8.7899999999999991</v>
      </c>
      <c r="N16" s="115">
        <v>22.32</v>
      </c>
      <c r="O16" s="64" t="s">
        <v>529</v>
      </c>
    </row>
    <row r="17" spans="2:15" ht="33" customHeight="1" x14ac:dyDescent="0.25">
      <c r="B17" s="129">
        <f ca="1">Data!V11</f>
        <v>42597</v>
      </c>
      <c r="C17" s="100">
        <f ca="1">Data!W11</f>
        <v>42597</v>
      </c>
      <c r="D17" s="84">
        <v>2</v>
      </c>
      <c r="E17" s="160" t="s">
        <v>467</v>
      </c>
      <c r="F17" s="160"/>
      <c r="G17" s="160" t="s">
        <v>623</v>
      </c>
      <c r="H17" s="160"/>
      <c r="I17" s="160" t="s">
        <v>624</v>
      </c>
      <c r="J17" s="160"/>
      <c r="K17" s="166" t="s">
        <v>524</v>
      </c>
      <c r="L17" s="166"/>
      <c r="M17" s="104">
        <v>8.7899999999999991</v>
      </c>
      <c r="N17" s="104">
        <v>22.32</v>
      </c>
      <c r="O17" s="6" t="s">
        <v>529</v>
      </c>
    </row>
    <row r="18" spans="2:15" ht="48" customHeight="1" x14ac:dyDescent="0.25">
      <c r="B18" s="130">
        <f ca="1">Data!V12</f>
        <v>42597</v>
      </c>
      <c r="C18" s="108">
        <f ca="1">Data!W12</f>
        <v>42597</v>
      </c>
      <c r="D18" s="107">
        <v>3</v>
      </c>
      <c r="E18" s="161" t="s">
        <v>467</v>
      </c>
      <c r="F18" s="161"/>
      <c r="G18" s="161" t="s">
        <v>625</v>
      </c>
      <c r="H18" s="161"/>
      <c r="I18" s="161" t="s">
        <v>624</v>
      </c>
      <c r="J18" s="161"/>
      <c r="K18" s="167" t="s">
        <v>524</v>
      </c>
      <c r="L18" s="167"/>
      <c r="M18" s="115">
        <v>4.4400000000000004</v>
      </c>
      <c r="N18" s="115">
        <v>22.32</v>
      </c>
      <c r="O18" s="64" t="s">
        <v>529</v>
      </c>
    </row>
    <row r="19" spans="2:15" ht="33" customHeight="1" x14ac:dyDescent="0.25">
      <c r="B19" s="129">
        <f ca="1">Data!V13</f>
        <v>42597</v>
      </c>
      <c r="C19" s="100">
        <f ca="1">Data!W13</f>
        <v>42597</v>
      </c>
      <c r="D19" s="126">
        <v>4</v>
      </c>
      <c r="E19" s="160" t="s">
        <v>467</v>
      </c>
      <c r="F19" s="160"/>
      <c r="G19" s="160" t="s">
        <v>626</v>
      </c>
      <c r="H19" s="160"/>
      <c r="I19" s="160" t="s">
        <v>624</v>
      </c>
      <c r="J19" s="160"/>
      <c r="K19" s="166" t="s">
        <v>524</v>
      </c>
      <c r="L19" s="166"/>
      <c r="M19" s="104">
        <v>6.78</v>
      </c>
      <c r="N19" s="104">
        <v>22.32</v>
      </c>
      <c r="O19" s="6" t="s">
        <v>529</v>
      </c>
    </row>
    <row r="20" spans="2:15" ht="33" customHeight="1" x14ac:dyDescent="0.25">
      <c r="B20" s="130">
        <f ca="1">Data!V14</f>
        <v>42449</v>
      </c>
      <c r="C20" s="108">
        <f ca="1">Data!W14</f>
        <v>42449</v>
      </c>
      <c r="D20" s="107">
        <v>1</v>
      </c>
      <c r="E20" s="161" t="s">
        <v>627</v>
      </c>
      <c r="F20" s="161"/>
      <c r="G20" s="161" t="s">
        <v>628</v>
      </c>
      <c r="H20" s="161"/>
      <c r="I20" s="161"/>
      <c r="J20" s="161"/>
      <c r="K20" s="167" t="s">
        <v>629</v>
      </c>
      <c r="L20" s="167"/>
      <c r="M20" s="115">
        <v>66.180000000000007</v>
      </c>
      <c r="N20" s="115">
        <v>66.180000000000007</v>
      </c>
      <c r="O20" s="64" t="s">
        <v>528</v>
      </c>
    </row>
    <row r="21" spans="2:15" ht="48" customHeight="1" x14ac:dyDescent="0.25">
      <c r="B21" s="129">
        <f ca="1">Data!V15</f>
        <v>42449</v>
      </c>
      <c r="C21" s="100">
        <f ca="1">Data!W15</f>
        <v>42449</v>
      </c>
      <c r="D21" s="126">
        <v>4</v>
      </c>
      <c r="E21" s="160" t="s">
        <v>512</v>
      </c>
      <c r="F21" s="160"/>
      <c r="G21" s="160" t="s">
        <v>628</v>
      </c>
      <c r="H21" s="160"/>
      <c r="I21" s="160" t="s">
        <v>631</v>
      </c>
      <c r="J21" s="160"/>
      <c r="K21" s="166" t="s">
        <v>524</v>
      </c>
      <c r="L21" s="166"/>
      <c r="M21" s="104">
        <v>29.96</v>
      </c>
      <c r="N21" s="104">
        <v>580.12</v>
      </c>
      <c r="O21" s="6" t="s">
        <v>529</v>
      </c>
    </row>
    <row r="22" spans="2:15" ht="33" customHeight="1" x14ac:dyDescent="0.25">
      <c r="B22" s="130">
        <f ca="1">Data!V16</f>
        <v>42449</v>
      </c>
      <c r="C22" s="108">
        <f ca="1">Data!W16</f>
        <v>42449</v>
      </c>
      <c r="D22" s="107">
        <v>5</v>
      </c>
      <c r="E22" s="161" t="s">
        <v>512</v>
      </c>
      <c r="F22" s="161"/>
      <c r="G22" s="161" t="s">
        <v>628</v>
      </c>
      <c r="H22" s="161"/>
      <c r="I22" s="161" t="s">
        <v>630</v>
      </c>
      <c r="J22" s="161"/>
      <c r="K22" s="167" t="s">
        <v>524</v>
      </c>
      <c r="L22" s="167"/>
      <c r="M22" s="115">
        <v>59.92</v>
      </c>
      <c r="N22" s="115">
        <v>580.12</v>
      </c>
      <c r="O22" s="64" t="s">
        <v>529</v>
      </c>
    </row>
    <row r="23" spans="2:15" ht="33" customHeight="1" x14ac:dyDescent="0.25">
      <c r="B23" s="129">
        <f ca="1">Data!V17</f>
        <v>42419</v>
      </c>
      <c r="C23" s="100">
        <f ca="1">Data!W17</f>
        <v>42419</v>
      </c>
      <c r="D23" s="126">
        <v>1</v>
      </c>
      <c r="E23" s="160" t="s">
        <v>632</v>
      </c>
      <c r="F23" s="160"/>
      <c r="G23" s="160" t="s">
        <v>633</v>
      </c>
      <c r="H23" s="160"/>
      <c r="I23" s="160"/>
      <c r="J23" s="160"/>
      <c r="K23" s="166" t="s">
        <v>634</v>
      </c>
      <c r="L23" s="166"/>
      <c r="M23" s="104">
        <v>21.26</v>
      </c>
      <c r="N23" s="104">
        <v>21.26</v>
      </c>
      <c r="O23" s="6" t="s">
        <v>528</v>
      </c>
    </row>
    <row r="24" spans="2:15" ht="18" customHeight="1" x14ac:dyDescent="0.25">
      <c r="B24" s="130">
        <f ca="1">Data!V18</f>
        <v>42418</v>
      </c>
      <c r="C24" s="108">
        <f ca="1">Data!W18</f>
        <v>42418</v>
      </c>
      <c r="D24" s="107">
        <v>1</v>
      </c>
      <c r="E24" s="161" t="s">
        <v>532</v>
      </c>
      <c r="F24" s="161"/>
      <c r="G24" s="161" t="s">
        <v>635</v>
      </c>
      <c r="H24" s="161"/>
      <c r="I24" s="161"/>
      <c r="J24" s="161"/>
      <c r="K24" s="167" t="s">
        <v>634</v>
      </c>
      <c r="L24" s="167"/>
      <c r="M24" s="115">
        <v>5.21</v>
      </c>
      <c r="N24" s="115">
        <v>5.21</v>
      </c>
      <c r="O24" s="64" t="s">
        <v>528</v>
      </c>
    </row>
    <row r="25" spans="2:15" ht="33" customHeight="1" x14ac:dyDescent="0.25">
      <c r="B25" s="129">
        <f ca="1">Data!V19</f>
        <v>42418</v>
      </c>
      <c r="C25" s="100">
        <f ca="1">Data!W19</f>
        <v>42421</v>
      </c>
      <c r="D25" s="126">
        <v>3</v>
      </c>
      <c r="E25" s="160" t="s">
        <v>573</v>
      </c>
      <c r="F25" s="160"/>
      <c r="G25" s="160"/>
      <c r="H25" s="160"/>
      <c r="I25" s="160" t="s">
        <v>622</v>
      </c>
      <c r="J25" s="160"/>
      <c r="K25" s="166" t="s">
        <v>524</v>
      </c>
      <c r="L25" s="166"/>
      <c r="M25" s="104">
        <v>0</v>
      </c>
      <c r="N25" s="104">
        <v>9383.41</v>
      </c>
      <c r="O25" s="6" t="s">
        <v>51</v>
      </c>
    </row>
    <row r="26" spans="2:15" ht="33" customHeight="1" x14ac:dyDescent="0.25">
      <c r="B26" s="130">
        <f ca="1">Data!V20</f>
        <v>42418</v>
      </c>
      <c r="C26" s="108">
        <f ca="1">Data!W20</f>
        <v>42421</v>
      </c>
      <c r="D26" s="107">
        <v>4</v>
      </c>
      <c r="E26" s="161" t="s">
        <v>573</v>
      </c>
      <c r="F26" s="161"/>
      <c r="G26" s="161"/>
      <c r="H26" s="161"/>
      <c r="I26" s="161" t="s">
        <v>636</v>
      </c>
      <c r="J26" s="161"/>
      <c r="K26" s="167" t="s">
        <v>524</v>
      </c>
      <c r="L26" s="167"/>
      <c r="M26" s="115">
        <v>0</v>
      </c>
      <c r="N26" s="115">
        <v>9383.41</v>
      </c>
      <c r="O26" s="64" t="s">
        <v>51</v>
      </c>
    </row>
    <row r="27" spans="2:15" ht="33" customHeight="1" x14ac:dyDescent="0.25">
      <c r="B27" s="129">
        <f ca="1">Data!V21</f>
        <v>42418</v>
      </c>
      <c r="C27" s="100">
        <f ca="1">Data!W21</f>
        <v>42421</v>
      </c>
      <c r="D27" s="126">
        <v>5</v>
      </c>
      <c r="E27" s="160" t="s">
        <v>573</v>
      </c>
      <c r="F27" s="160"/>
      <c r="G27" s="160"/>
      <c r="H27" s="160"/>
      <c r="I27" s="160" t="s">
        <v>624</v>
      </c>
      <c r="J27" s="160"/>
      <c r="K27" s="166" t="s">
        <v>524</v>
      </c>
      <c r="L27" s="166"/>
      <c r="M27" s="104">
        <v>0</v>
      </c>
      <c r="N27" s="104">
        <v>9383.41</v>
      </c>
      <c r="O27" s="6" t="s">
        <v>51</v>
      </c>
    </row>
    <row r="28" spans="2:15" ht="48" customHeight="1" x14ac:dyDescent="0.25">
      <c r="B28" s="130">
        <f ca="1">Data!V22</f>
        <v>42418</v>
      </c>
      <c r="C28" s="108">
        <f ca="1">Data!W22</f>
        <v>42421</v>
      </c>
      <c r="D28" s="107">
        <v>6</v>
      </c>
      <c r="E28" s="161" t="s">
        <v>573</v>
      </c>
      <c r="F28" s="161"/>
      <c r="G28" s="161"/>
      <c r="H28" s="161"/>
      <c r="I28" s="161" t="s">
        <v>637</v>
      </c>
      <c r="J28" s="161"/>
      <c r="K28" s="167" t="s">
        <v>524</v>
      </c>
      <c r="L28" s="167"/>
      <c r="M28" s="115">
        <v>0</v>
      </c>
      <c r="N28" s="115">
        <v>9383.41</v>
      </c>
      <c r="O28" s="64" t="s">
        <v>51</v>
      </c>
    </row>
    <row r="29" spans="2:15" ht="33" customHeight="1" x14ac:dyDescent="0.25">
      <c r="B29" s="129">
        <f ca="1">Data!V23</f>
        <v>42418</v>
      </c>
      <c r="C29" s="100">
        <f ca="1">Data!W23</f>
        <v>42421</v>
      </c>
      <c r="D29" s="126">
        <v>7</v>
      </c>
      <c r="E29" s="160" t="s">
        <v>573</v>
      </c>
      <c r="F29" s="160"/>
      <c r="G29" s="160"/>
      <c r="H29" s="160"/>
      <c r="I29" s="160" t="s">
        <v>638</v>
      </c>
      <c r="J29" s="160"/>
      <c r="K29" s="166" t="s">
        <v>524</v>
      </c>
      <c r="L29" s="166"/>
      <c r="M29" s="104">
        <v>0</v>
      </c>
      <c r="N29" s="104">
        <v>9383.41</v>
      </c>
      <c r="O29" s="6" t="s">
        <v>51</v>
      </c>
    </row>
    <row r="30" spans="2:15" ht="48" customHeight="1" x14ac:dyDescent="0.25">
      <c r="B30" s="130">
        <f ca="1">Data!V24</f>
        <v>42418</v>
      </c>
      <c r="C30" s="108">
        <f ca="1">Data!W24</f>
        <v>42421</v>
      </c>
      <c r="D30" s="107">
        <v>8</v>
      </c>
      <c r="E30" s="161" t="s">
        <v>573</v>
      </c>
      <c r="F30" s="161"/>
      <c r="G30" s="161"/>
      <c r="H30" s="161"/>
      <c r="I30" s="161" t="s">
        <v>639</v>
      </c>
      <c r="J30" s="161"/>
      <c r="K30" s="167" t="s">
        <v>524</v>
      </c>
      <c r="L30" s="167"/>
      <c r="M30" s="115">
        <v>0</v>
      </c>
      <c r="N30" s="115">
        <v>9383.41</v>
      </c>
      <c r="O30" s="64" t="s">
        <v>51</v>
      </c>
    </row>
    <row r="31" spans="2:15" ht="33" customHeight="1" x14ac:dyDescent="0.25">
      <c r="B31" s="129">
        <f ca="1">Data!V25</f>
        <v>42393</v>
      </c>
      <c r="C31" s="100">
        <f ca="1">Data!W25</f>
        <v>42397</v>
      </c>
      <c r="D31" s="126">
        <v>3</v>
      </c>
      <c r="E31" s="160" t="s">
        <v>574</v>
      </c>
      <c r="F31" s="160"/>
      <c r="G31" s="160"/>
      <c r="H31" s="160"/>
      <c r="I31" s="160" t="s">
        <v>622</v>
      </c>
      <c r="J31" s="160"/>
      <c r="K31" s="166" t="s">
        <v>524</v>
      </c>
      <c r="L31" s="166"/>
      <c r="M31" s="104">
        <v>0</v>
      </c>
      <c r="N31" s="104">
        <v>4202.8100000000004</v>
      </c>
      <c r="O31" s="6" t="s">
        <v>51</v>
      </c>
    </row>
    <row r="32" spans="2:15" ht="33" customHeight="1" x14ac:dyDescent="0.25">
      <c r="B32" s="130">
        <f ca="1">Data!V26</f>
        <v>42393</v>
      </c>
      <c r="C32" s="108">
        <f ca="1">Data!W26</f>
        <v>42397</v>
      </c>
      <c r="D32" s="107">
        <v>4</v>
      </c>
      <c r="E32" s="161" t="s">
        <v>574</v>
      </c>
      <c r="F32" s="161"/>
      <c r="G32" s="161"/>
      <c r="H32" s="161"/>
      <c r="I32" s="161" t="s">
        <v>636</v>
      </c>
      <c r="J32" s="161"/>
      <c r="K32" s="167" t="s">
        <v>524</v>
      </c>
      <c r="L32" s="167"/>
      <c r="M32" s="115">
        <v>0</v>
      </c>
      <c r="N32" s="115">
        <v>4202.8100000000004</v>
      </c>
      <c r="O32" s="64" t="s">
        <v>51</v>
      </c>
    </row>
    <row r="33" spans="2:17" ht="48" customHeight="1" x14ac:dyDescent="0.25">
      <c r="B33" s="129">
        <f ca="1">Data!V27</f>
        <v>42393</v>
      </c>
      <c r="C33" s="100">
        <f ca="1">Data!W27</f>
        <v>42397</v>
      </c>
      <c r="D33" s="126">
        <v>5</v>
      </c>
      <c r="E33" s="160" t="s">
        <v>574</v>
      </c>
      <c r="F33" s="160"/>
      <c r="G33" s="160"/>
      <c r="H33" s="160"/>
      <c r="I33" s="160" t="s">
        <v>637</v>
      </c>
      <c r="J33" s="160"/>
      <c r="K33" s="166" t="s">
        <v>524</v>
      </c>
      <c r="L33" s="166"/>
      <c r="M33" s="104">
        <v>0</v>
      </c>
      <c r="N33" s="104">
        <v>4202.8100000000004</v>
      </c>
      <c r="O33" s="6" t="s">
        <v>51</v>
      </c>
    </row>
    <row r="34" spans="2:17" ht="33" customHeight="1" x14ac:dyDescent="0.25">
      <c r="B34" s="130">
        <f ca="1">Data!V28</f>
        <v>42393</v>
      </c>
      <c r="C34" s="108">
        <f ca="1">Data!W28</f>
        <v>42397</v>
      </c>
      <c r="D34" s="107">
        <v>6</v>
      </c>
      <c r="E34" s="161" t="s">
        <v>574</v>
      </c>
      <c r="F34" s="161"/>
      <c r="G34" s="161"/>
      <c r="H34" s="161"/>
      <c r="I34" s="161" t="s">
        <v>638</v>
      </c>
      <c r="J34" s="161"/>
      <c r="K34" s="167" t="s">
        <v>524</v>
      </c>
      <c r="L34" s="167"/>
      <c r="M34" s="115">
        <v>0</v>
      </c>
      <c r="N34" s="115">
        <v>4202.8100000000004</v>
      </c>
      <c r="O34" s="64" t="s">
        <v>51</v>
      </c>
    </row>
    <row r="35" spans="2:17" ht="48" customHeight="1" x14ac:dyDescent="0.25">
      <c r="B35" s="129">
        <f ca="1">Data!V29</f>
        <v>42393</v>
      </c>
      <c r="C35" s="100">
        <f ca="1">Data!W29</f>
        <v>42397</v>
      </c>
      <c r="D35" s="126">
        <v>7</v>
      </c>
      <c r="E35" s="160" t="s">
        <v>574</v>
      </c>
      <c r="F35" s="160"/>
      <c r="G35" s="160"/>
      <c r="H35" s="160"/>
      <c r="I35" s="160" t="s">
        <v>620</v>
      </c>
      <c r="J35" s="160"/>
      <c r="K35" s="166" t="s">
        <v>524</v>
      </c>
      <c r="L35" s="166"/>
      <c r="M35" s="104">
        <v>0</v>
      </c>
      <c r="N35" s="104">
        <v>4202.8100000000004</v>
      </c>
      <c r="O35" s="6" t="s">
        <v>51</v>
      </c>
    </row>
    <row r="36" spans="2:17" ht="18" customHeight="1" x14ac:dyDescent="0.25">
      <c r="B36" s="130">
        <f ca="1">Data!V30</f>
        <v>42350</v>
      </c>
      <c r="C36" s="108">
        <f ca="1">Data!W30</f>
        <v>42350</v>
      </c>
      <c r="D36" s="107">
        <v>1</v>
      </c>
      <c r="E36" s="161" t="s">
        <v>640</v>
      </c>
      <c r="F36" s="161"/>
      <c r="G36" s="161" t="s">
        <v>635</v>
      </c>
      <c r="H36" s="161"/>
      <c r="I36" s="161"/>
      <c r="J36" s="161"/>
      <c r="K36" s="167" t="s">
        <v>634</v>
      </c>
      <c r="L36" s="167"/>
      <c r="M36" s="115">
        <v>6.22</v>
      </c>
      <c r="N36" s="115">
        <v>6.22</v>
      </c>
      <c r="O36" s="64" t="s">
        <v>528</v>
      </c>
    </row>
    <row r="37" spans="2:17" ht="33" customHeight="1" x14ac:dyDescent="0.25">
      <c r="B37" s="129">
        <f ca="1">Data!V31</f>
        <v>42350</v>
      </c>
      <c r="C37" s="100">
        <f ca="1">Data!W31</f>
        <v>42352</v>
      </c>
      <c r="D37" s="126">
        <v>3</v>
      </c>
      <c r="E37" s="160" t="s">
        <v>575</v>
      </c>
      <c r="F37" s="160"/>
      <c r="G37" s="160"/>
      <c r="H37" s="160"/>
      <c r="I37" s="160" t="s">
        <v>622</v>
      </c>
      <c r="J37" s="160"/>
      <c r="K37" s="166" t="s">
        <v>524</v>
      </c>
      <c r="L37" s="166"/>
      <c r="M37" s="104">
        <v>0</v>
      </c>
      <c r="N37" s="104">
        <v>12709.95</v>
      </c>
      <c r="O37" s="6" t="s">
        <v>51</v>
      </c>
    </row>
    <row r="38" spans="2:17" ht="33" customHeight="1" x14ac:dyDescent="0.25">
      <c r="B38" s="130">
        <f ca="1">Data!V32</f>
        <v>42350</v>
      </c>
      <c r="C38" s="108">
        <f ca="1">Data!W32</f>
        <v>42352</v>
      </c>
      <c r="D38" s="107">
        <v>4</v>
      </c>
      <c r="E38" s="161" t="s">
        <v>575</v>
      </c>
      <c r="F38" s="161"/>
      <c r="G38" s="161"/>
      <c r="H38" s="161"/>
      <c r="I38" s="161" t="s">
        <v>636</v>
      </c>
      <c r="J38" s="161"/>
      <c r="K38" s="167" t="s">
        <v>524</v>
      </c>
      <c r="L38" s="167"/>
      <c r="M38" s="115">
        <v>0</v>
      </c>
      <c r="N38" s="115">
        <v>12709.95</v>
      </c>
      <c r="O38" s="64" t="s">
        <v>51</v>
      </c>
    </row>
    <row r="39" spans="2:17" ht="33" customHeight="1" x14ac:dyDescent="0.25">
      <c r="B39" s="129">
        <f ca="1">Data!V33</f>
        <v>42350</v>
      </c>
      <c r="C39" s="100">
        <f ca="1">Data!W33</f>
        <v>42352</v>
      </c>
      <c r="D39" s="126">
        <v>5</v>
      </c>
      <c r="E39" s="160" t="s">
        <v>575</v>
      </c>
      <c r="F39" s="160"/>
      <c r="G39" s="160"/>
      <c r="H39" s="160"/>
      <c r="I39" s="160" t="s">
        <v>624</v>
      </c>
      <c r="J39" s="160"/>
      <c r="K39" s="166" t="s">
        <v>524</v>
      </c>
      <c r="L39" s="166"/>
      <c r="M39" s="104">
        <v>0</v>
      </c>
      <c r="N39" s="104">
        <v>12709.95</v>
      </c>
      <c r="O39" s="6" t="s">
        <v>51</v>
      </c>
    </row>
    <row r="44" spans="2:17" x14ac:dyDescent="0.25">
      <c r="B44" s="1" t="s">
        <v>1</v>
      </c>
    </row>
    <row r="45" spans="2:17" x14ac:dyDescent="0.25">
      <c r="B45" s="1" t="s">
        <v>2</v>
      </c>
    </row>
    <row r="46" spans="2:17" x14ac:dyDescent="0.25">
      <c r="B46" t="s">
        <v>3</v>
      </c>
    </row>
    <row r="47" spans="2:17" ht="75" customHeight="1" x14ac:dyDescent="0.25">
      <c r="B47" s="143" t="s">
        <v>4</v>
      </c>
      <c r="C47" s="143"/>
      <c r="D47" s="143"/>
      <c r="E47" s="143"/>
      <c r="F47" s="143"/>
      <c r="G47" s="143"/>
      <c r="H47" s="143"/>
      <c r="I47" s="143"/>
      <c r="J47" s="143"/>
      <c r="K47" s="143"/>
      <c r="L47" s="143"/>
      <c r="M47" s="143"/>
      <c r="N47" s="143"/>
      <c r="O47" s="23"/>
      <c r="P47" s="23"/>
      <c r="Q47" s="23"/>
    </row>
    <row r="48" spans="2:17" x14ac:dyDescent="0.25">
      <c r="B48"/>
    </row>
    <row r="49" spans="2:3" x14ac:dyDescent="0.25">
      <c r="B49" s="145" t="s">
        <v>19</v>
      </c>
      <c r="C49" s="145"/>
    </row>
  </sheetData>
  <sheetProtection password="C6BE" sheet="1" objects="1" scenarios="1"/>
  <mergeCells count="110">
    <mergeCell ref="I28:J28"/>
    <mergeCell ref="I29:J29"/>
    <mergeCell ref="I30:J30"/>
    <mergeCell ref="K39:L39"/>
    <mergeCell ref="K34:L34"/>
    <mergeCell ref="K35:L35"/>
    <mergeCell ref="K36:L36"/>
    <mergeCell ref="K37:L37"/>
    <mergeCell ref="K38:L38"/>
    <mergeCell ref="K29:L29"/>
    <mergeCell ref="K30:L30"/>
    <mergeCell ref="K31:L31"/>
    <mergeCell ref="K32:L32"/>
    <mergeCell ref="K33:L33"/>
    <mergeCell ref="G35:H35"/>
    <mergeCell ref="G36:H36"/>
    <mergeCell ref="G27:H27"/>
    <mergeCell ref="I38:J38"/>
    <mergeCell ref="I39:J39"/>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I33:J33"/>
    <mergeCell ref="I34:J34"/>
    <mergeCell ref="I35:J35"/>
    <mergeCell ref="I36:J36"/>
    <mergeCell ref="I37:J37"/>
    <mergeCell ref="G28:H28"/>
    <mergeCell ref="G29:H29"/>
    <mergeCell ref="G30:H30"/>
    <mergeCell ref="I31:J31"/>
    <mergeCell ref="I32:J32"/>
    <mergeCell ref="G37:H37"/>
    <mergeCell ref="G38:H38"/>
    <mergeCell ref="G39:H39"/>
    <mergeCell ref="I15:J15"/>
    <mergeCell ref="I16:J16"/>
    <mergeCell ref="I17:J17"/>
    <mergeCell ref="I18:J18"/>
    <mergeCell ref="I19:J19"/>
    <mergeCell ref="I20:J20"/>
    <mergeCell ref="I21:J21"/>
    <mergeCell ref="I22:J22"/>
    <mergeCell ref="I23:J23"/>
    <mergeCell ref="I24:J24"/>
    <mergeCell ref="I25:J25"/>
    <mergeCell ref="I26:J26"/>
    <mergeCell ref="I27:J27"/>
    <mergeCell ref="G32:H32"/>
    <mergeCell ref="G33:H33"/>
    <mergeCell ref="G34:H34"/>
    <mergeCell ref="E27:F27"/>
    <mergeCell ref="E28:F28"/>
    <mergeCell ref="E29:F29"/>
    <mergeCell ref="E38:F38"/>
    <mergeCell ref="E39:F39"/>
    <mergeCell ref="G15:H15"/>
    <mergeCell ref="G16:H16"/>
    <mergeCell ref="G17:H17"/>
    <mergeCell ref="G18:H18"/>
    <mergeCell ref="G19:H19"/>
    <mergeCell ref="G20:H20"/>
    <mergeCell ref="G21:H21"/>
    <mergeCell ref="G22:H22"/>
    <mergeCell ref="G23:H23"/>
    <mergeCell ref="G24:H24"/>
    <mergeCell ref="G25:H25"/>
    <mergeCell ref="G26:H26"/>
    <mergeCell ref="E31:F31"/>
    <mergeCell ref="E32:F32"/>
    <mergeCell ref="E33:F33"/>
    <mergeCell ref="E34:F34"/>
    <mergeCell ref="E23:F23"/>
    <mergeCell ref="E24:F24"/>
    <mergeCell ref="E25:F25"/>
    <mergeCell ref="E30:F30"/>
    <mergeCell ref="E21:F21"/>
    <mergeCell ref="E22:F22"/>
    <mergeCell ref="G31:H31"/>
    <mergeCell ref="E36:F36"/>
    <mergeCell ref="E37:F37"/>
    <mergeCell ref="B49:C49"/>
    <mergeCell ref="B8:G8"/>
    <mergeCell ref="D9:E9"/>
    <mergeCell ref="D10:E10"/>
    <mergeCell ref="D11:E11"/>
    <mergeCell ref="B47:N47"/>
    <mergeCell ref="E14:F14"/>
    <mergeCell ref="G14:H14"/>
    <mergeCell ref="I14:J14"/>
    <mergeCell ref="K14:L14"/>
    <mergeCell ref="E15:F15"/>
    <mergeCell ref="E16:F16"/>
    <mergeCell ref="E17:F17"/>
    <mergeCell ref="E18:F18"/>
    <mergeCell ref="E19:F19"/>
    <mergeCell ref="E20:F20"/>
    <mergeCell ref="E35:F35"/>
    <mergeCell ref="E26:F26"/>
  </mergeCells>
  <hyperlinks>
    <hyperlink ref="B49:C49" location="Privacy!A1" display="privacy statement"/>
    <hyperlink ref="C11" location="ClaimsPsy!A1" display="ClaimsPsy!A1"/>
  </hyperlinks>
  <pageMargins left="0.7" right="0.7" top="0.75" bottom="0.75" header="0.3" footer="0.3"/>
  <pageSetup scale="83" fitToHeight="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B2:Q62"/>
  <sheetViews>
    <sheetView showGridLines="0" workbookViewId="0"/>
  </sheetViews>
  <sheetFormatPr defaultColWidth="9.140625" defaultRowHeight="15" x14ac:dyDescent="0.25"/>
  <cols>
    <col min="1" max="1" width="9.140625" style="1"/>
    <col min="2" max="2" width="13.85546875" style="1" customWidth="1"/>
    <col min="3" max="3" width="23.28515625" style="1" customWidth="1"/>
    <col min="4" max="5" width="9.140625" style="1" customWidth="1"/>
    <col min="6" max="6" width="4" style="1" customWidth="1"/>
    <col min="7" max="7" width="16.28515625" style="1" customWidth="1"/>
    <col min="8" max="8" width="9.140625" style="1"/>
    <col min="9" max="9" width="5.140625" style="1" customWidth="1"/>
    <col min="10" max="16384" width="9.140625" style="1"/>
  </cols>
  <sheetData>
    <row r="2" spans="2:13" ht="46.5" customHeight="1" x14ac:dyDescent="0.25"/>
    <row r="3" spans="2:13" ht="15" customHeight="1" x14ac:dyDescent="0.25">
      <c r="B3" s="6" t="s">
        <v>20</v>
      </c>
    </row>
    <row r="4" spans="2:13" ht="23.25" customHeight="1" x14ac:dyDescent="0.25">
      <c r="B4" s="7" t="s">
        <v>21</v>
      </c>
      <c r="C4" s="7" t="str">
        <f>Elig!C4</f>
        <v>CORTEZ,LUCHITA</v>
      </c>
      <c r="D4" s="9"/>
      <c r="E4" s="7" t="s">
        <v>27</v>
      </c>
      <c r="F4" s="7"/>
      <c r="G4" s="17">
        <f ca="1">Elig!G4</f>
        <v>40746</v>
      </c>
    </row>
    <row r="5" spans="2:13" ht="23.25" customHeight="1" x14ac:dyDescent="0.25">
      <c r="B5" s="6" t="s">
        <v>22</v>
      </c>
      <c r="C5" s="6" t="str">
        <f>Elig!C5</f>
        <v>F</v>
      </c>
      <c r="D5" s="6"/>
      <c r="E5" s="6" t="s">
        <v>28</v>
      </c>
      <c r="F5" s="6"/>
      <c r="G5" s="18">
        <f>Elig!G5</f>
        <v>6</v>
      </c>
    </row>
    <row r="6" spans="2:13" ht="23.25" customHeight="1" x14ac:dyDescent="0.25">
      <c r="B6" s="7" t="s">
        <v>23</v>
      </c>
      <c r="C6" s="19" t="str">
        <f>Elig!C6</f>
        <v>1234567890WA (1234567890)</v>
      </c>
      <c r="D6" s="10"/>
      <c r="E6" s="7" t="s">
        <v>29</v>
      </c>
      <c r="F6" s="7"/>
      <c r="G6" s="20" t="str">
        <f>Elig!G6</f>
        <v>(360) 382-1831</v>
      </c>
    </row>
    <row r="8" spans="2:13" ht="20.25" customHeight="1" x14ac:dyDescent="0.25">
      <c r="B8" s="151" t="str">
        <f ca="1">Elig!B8</f>
        <v>RISK PROFILE FOR SERVICE DATE RANGE FROM 2016-01-07 TO 2017-04-11</v>
      </c>
      <c r="C8" s="151"/>
      <c r="D8" s="151"/>
      <c r="E8" s="151"/>
      <c r="F8" s="151"/>
      <c r="G8" s="151"/>
    </row>
    <row r="9" spans="2:13" ht="30" customHeight="1" x14ac:dyDescent="0.25">
      <c r="B9" s="7" t="s">
        <v>24</v>
      </c>
      <c r="C9" s="10">
        <f>Elig!C9</f>
        <v>3.12</v>
      </c>
      <c r="D9" s="168" t="s">
        <v>30</v>
      </c>
      <c r="E9" s="169"/>
      <c r="F9" s="13"/>
      <c r="G9" s="16">
        <f>Elig!G9</f>
        <v>0.39500000000000002</v>
      </c>
    </row>
    <row r="10" spans="2:13" ht="35.25" customHeight="1" x14ac:dyDescent="0.25">
      <c r="B10" s="6" t="s">
        <v>25</v>
      </c>
      <c r="C10" s="12" t="str">
        <f>Elig!C10</f>
        <v>Gastro, high</v>
      </c>
      <c r="D10" s="164" t="s">
        <v>31</v>
      </c>
      <c r="E10" s="164"/>
      <c r="F10" s="14"/>
      <c r="G10" s="12" t="str">
        <f>Elig!G10</f>
        <v>Hematological, medium</v>
      </c>
    </row>
    <row r="11" spans="2:13" ht="30" customHeight="1" x14ac:dyDescent="0.3">
      <c r="B11" s="8" t="s">
        <v>26</v>
      </c>
      <c r="C11" s="24" t="str">
        <f>Elig!C11</f>
        <v>Psychiatric, medium low</v>
      </c>
      <c r="D11" s="168" t="s">
        <v>32</v>
      </c>
      <c r="E11" s="168"/>
      <c r="F11" s="15"/>
      <c r="G11" s="11" t="str">
        <f>Elig!G11</f>
        <v>No</v>
      </c>
    </row>
    <row r="13" spans="2:13" ht="14.45" x14ac:dyDescent="0.3">
      <c r="B13" s="154" t="s">
        <v>36</v>
      </c>
      <c r="C13" s="154"/>
      <c r="D13" s="154"/>
      <c r="E13" s="154"/>
      <c r="F13" s="154"/>
      <c r="G13" s="154"/>
      <c r="H13" s="154"/>
      <c r="I13" s="154"/>
      <c r="J13" s="154"/>
      <c r="K13" s="154"/>
      <c r="L13" s="154"/>
      <c r="M13" s="154"/>
    </row>
    <row r="16" spans="2:13" s="132" customFormat="1" ht="33" customHeight="1" x14ac:dyDescent="0.25">
      <c r="B16" s="199" t="s">
        <v>566</v>
      </c>
      <c r="C16" s="199"/>
      <c r="D16" s="200" t="s">
        <v>500</v>
      </c>
      <c r="E16" s="200"/>
      <c r="F16" s="200"/>
      <c r="G16" s="200"/>
      <c r="H16" s="200" t="s">
        <v>641</v>
      </c>
      <c r="I16" s="200"/>
      <c r="J16" s="103" t="s">
        <v>452</v>
      </c>
    </row>
    <row r="17" spans="2:11" s="84" customFormat="1" ht="18" customHeight="1" x14ac:dyDescent="0.25">
      <c r="B17" s="201" t="s">
        <v>524</v>
      </c>
      <c r="C17" s="201"/>
      <c r="D17" s="166" t="s">
        <v>524</v>
      </c>
      <c r="E17" s="166"/>
      <c r="F17" s="166"/>
      <c r="G17" s="166"/>
      <c r="H17" s="202">
        <f ca="1">Data!V38</f>
        <v>42767</v>
      </c>
      <c r="I17" s="202"/>
      <c r="J17" s="136">
        <v>85</v>
      </c>
      <c r="K17" s="135"/>
    </row>
    <row r="18" spans="2:11" s="84" customFormat="1" ht="18" customHeight="1" x14ac:dyDescent="0.25">
      <c r="B18" s="198" t="s">
        <v>642</v>
      </c>
      <c r="C18" s="198"/>
      <c r="D18" s="167" t="s">
        <v>643</v>
      </c>
      <c r="E18" s="167"/>
      <c r="F18" s="167"/>
      <c r="G18" s="167"/>
      <c r="H18" s="203">
        <f ca="1">Data!V39</f>
        <v>42760</v>
      </c>
      <c r="I18" s="203"/>
      <c r="J18" s="137">
        <v>1</v>
      </c>
    </row>
    <row r="19" spans="2:11" s="84" customFormat="1" ht="18" customHeight="1" x14ac:dyDescent="0.25">
      <c r="B19" s="201" t="s">
        <v>524</v>
      </c>
      <c r="C19" s="201"/>
      <c r="D19" s="166" t="s">
        <v>524</v>
      </c>
      <c r="E19" s="166"/>
      <c r="F19" s="166"/>
      <c r="G19" s="166"/>
      <c r="H19" s="202">
        <f ca="1">Data!V40</f>
        <v>42744</v>
      </c>
      <c r="I19" s="202"/>
      <c r="J19" s="136">
        <v>57</v>
      </c>
    </row>
    <row r="20" spans="2:11" s="84" customFormat="1" ht="18" customHeight="1" x14ac:dyDescent="0.25">
      <c r="B20" s="198" t="s">
        <v>524</v>
      </c>
      <c r="C20" s="198"/>
      <c r="D20" s="167" t="s">
        <v>650</v>
      </c>
      <c r="E20" s="167"/>
      <c r="F20" s="167"/>
      <c r="G20" s="167"/>
      <c r="H20" s="203">
        <f ca="1">Data!V41</f>
        <v>42728</v>
      </c>
      <c r="I20" s="203"/>
      <c r="J20" s="137">
        <v>8</v>
      </c>
    </row>
    <row r="21" spans="2:11" s="84" customFormat="1" ht="18" customHeight="1" x14ac:dyDescent="0.25">
      <c r="B21" s="201" t="s">
        <v>524</v>
      </c>
      <c r="C21" s="201"/>
      <c r="D21" s="166" t="s">
        <v>524</v>
      </c>
      <c r="E21" s="166"/>
      <c r="F21" s="166"/>
      <c r="G21" s="166"/>
      <c r="H21" s="202">
        <f ca="1">Data!V42</f>
        <v>42725</v>
      </c>
      <c r="I21" s="202"/>
      <c r="J21" s="136">
        <v>46</v>
      </c>
    </row>
    <row r="22" spans="2:11" s="84" customFormat="1" ht="18" customHeight="1" x14ac:dyDescent="0.25">
      <c r="B22" s="198" t="s">
        <v>644</v>
      </c>
      <c r="C22" s="198"/>
      <c r="D22" s="167" t="s">
        <v>651</v>
      </c>
      <c r="E22" s="167"/>
      <c r="F22" s="167"/>
      <c r="G22" s="167"/>
      <c r="H22" s="203">
        <f ca="1">Data!V43</f>
        <v>42712</v>
      </c>
      <c r="I22" s="203"/>
      <c r="J22" s="137">
        <v>1</v>
      </c>
    </row>
    <row r="23" spans="2:11" s="84" customFormat="1" ht="18" customHeight="1" x14ac:dyDescent="0.25">
      <c r="B23" s="201" t="s">
        <v>645</v>
      </c>
      <c r="C23" s="201"/>
      <c r="D23" s="166" t="s">
        <v>652</v>
      </c>
      <c r="E23" s="166"/>
      <c r="F23" s="166"/>
      <c r="G23" s="166"/>
      <c r="H23" s="202">
        <f ca="1">Data!V44</f>
        <v>42690</v>
      </c>
      <c r="I23" s="202"/>
      <c r="J23" s="136">
        <v>1</v>
      </c>
    </row>
    <row r="24" spans="2:11" s="84" customFormat="1" ht="18" customHeight="1" x14ac:dyDescent="0.25">
      <c r="B24" s="198" t="s">
        <v>645</v>
      </c>
      <c r="C24" s="198"/>
      <c r="D24" s="167" t="s">
        <v>645</v>
      </c>
      <c r="E24" s="167"/>
      <c r="F24" s="167"/>
      <c r="G24" s="167"/>
      <c r="H24" s="203">
        <f ca="1">Data!V45</f>
        <v>42687</v>
      </c>
      <c r="I24" s="203"/>
      <c r="J24" s="137">
        <v>5</v>
      </c>
    </row>
    <row r="25" spans="2:11" s="84" customFormat="1" ht="18" customHeight="1" x14ac:dyDescent="0.25">
      <c r="B25" s="201" t="s">
        <v>524</v>
      </c>
      <c r="C25" s="201"/>
      <c r="D25" s="166" t="s">
        <v>524</v>
      </c>
      <c r="E25" s="166"/>
      <c r="F25" s="166"/>
      <c r="G25" s="166"/>
      <c r="H25" s="202">
        <f ca="1">Data!V46</f>
        <v>42685</v>
      </c>
      <c r="I25" s="202"/>
      <c r="J25" s="136">
        <v>34</v>
      </c>
    </row>
    <row r="26" spans="2:11" s="84" customFormat="1" ht="18" customHeight="1" x14ac:dyDescent="0.25">
      <c r="B26" s="198" t="s">
        <v>524</v>
      </c>
      <c r="C26" s="198"/>
      <c r="D26" s="167" t="s">
        <v>552</v>
      </c>
      <c r="E26" s="167"/>
      <c r="F26" s="167"/>
      <c r="G26" s="167"/>
      <c r="H26" s="203">
        <f ca="1">Data!V47</f>
        <v>42683</v>
      </c>
      <c r="I26" s="203"/>
      <c r="J26" s="137">
        <v>1</v>
      </c>
    </row>
    <row r="27" spans="2:11" s="84" customFormat="1" ht="18" customHeight="1" x14ac:dyDescent="0.25">
      <c r="B27" s="201" t="s">
        <v>646</v>
      </c>
      <c r="C27" s="201"/>
      <c r="D27" s="166" t="s">
        <v>653</v>
      </c>
      <c r="E27" s="166"/>
      <c r="F27" s="166"/>
      <c r="G27" s="166"/>
      <c r="H27" s="202">
        <f ca="1">Data!V48</f>
        <v>42681</v>
      </c>
      <c r="I27" s="202"/>
      <c r="J27" s="136">
        <v>2</v>
      </c>
    </row>
    <row r="28" spans="2:11" s="84" customFormat="1" ht="18" customHeight="1" x14ac:dyDescent="0.25">
      <c r="B28" s="198" t="s">
        <v>647</v>
      </c>
      <c r="C28" s="198"/>
      <c r="D28" s="167" t="s">
        <v>553</v>
      </c>
      <c r="E28" s="167"/>
      <c r="F28" s="167"/>
      <c r="G28" s="167"/>
      <c r="H28" s="203">
        <f ca="1">Data!V49</f>
        <v>42645</v>
      </c>
      <c r="I28" s="203"/>
      <c r="J28" s="137">
        <v>3</v>
      </c>
    </row>
    <row r="29" spans="2:11" s="84" customFormat="1" ht="18" customHeight="1" x14ac:dyDescent="0.25">
      <c r="B29" s="201" t="s">
        <v>524</v>
      </c>
      <c r="C29" s="201"/>
      <c r="D29" s="166" t="s">
        <v>654</v>
      </c>
      <c r="E29" s="166"/>
      <c r="F29" s="166"/>
      <c r="G29" s="166"/>
      <c r="H29" s="202">
        <f ca="1">Data!V50</f>
        <v>42648</v>
      </c>
      <c r="I29" s="202"/>
      <c r="J29" s="136">
        <v>1</v>
      </c>
    </row>
    <row r="30" spans="2:11" s="84" customFormat="1" ht="18" customHeight="1" x14ac:dyDescent="0.25">
      <c r="B30" s="198" t="s">
        <v>648</v>
      </c>
      <c r="C30" s="198"/>
      <c r="D30" s="167" t="s">
        <v>598</v>
      </c>
      <c r="E30" s="167"/>
      <c r="F30" s="167"/>
      <c r="G30" s="167"/>
      <c r="H30" s="203">
        <f ca="1">Data!V51</f>
        <v>42628</v>
      </c>
      <c r="I30" s="203"/>
      <c r="J30" s="137">
        <v>4</v>
      </c>
    </row>
    <row r="31" spans="2:11" s="84" customFormat="1" ht="18" customHeight="1" x14ac:dyDescent="0.25">
      <c r="B31" s="201" t="s">
        <v>524</v>
      </c>
      <c r="C31" s="201"/>
      <c r="D31" s="166" t="s">
        <v>524</v>
      </c>
      <c r="E31" s="166"/>
      <c r="F31" s="166"/>
      <c r="G31" s="166"/>
      <c r="H31" s="202">
        <f ca="1">Data!V52</f>
        <v>42620</v>
      </c>
      <c r="I31" s="202"/>
      <c r="J31" s="136">
        <v>1</v>
      </c>
    </row>
    <row r="32" spans="2:11" s="84" customFormat="1" ht="18" customHeight="1" x14ac:dyDescent="0.25">
      <c r="B32" s="198" t="s">
        <v>649</v>
      </c>
      <c r="C32" s="198"/>
      <c r="D32" s="167" t="s">
        <v>655</v>
      </c>
      <c r="E32" s="167"/>
      <c r="F32" s="167"/>
      <c r="G32" s="167"/>
      <c r="H32" s="203">
        <f ca="1">Data!V53</f>
        <v>42608</v>
      </c>
      <c r="I32" s="203"/>
      <c r="J32" s="137">
        <v>2</v>
      </c>
    </row>
    <row r="33" spans="2:10" s="84" customFormat="1" ht="18" customHeight="1" x14ac:dyDescent="0.25">
      <c r="B33" s="201" t="s">
        <v>524</v>
      </c>
      <c r="C33" s="201"/>
      <c r="D33" s="166" t="s">
        <v>656</v>
      </c>
      <c r="E33" s="166"/>
      <c r="F33" s="166"/>
      <c r="G33" s="166"/>
      <c r="H33" s="202">
        <f ca="1">Data!V54</f>
        <v>42592</v>
      </c>
      <c r="I33" s="202"/>
      <c r="J33" s="136">
        <v>1</v>
      </c>
    </row>
    <row r="34" spans="2:10" s="84" customFormat="1" ht="18" customHeight="1" x14ac:dyDescent="0.25">
      <c r="B34" s="198" t="s">
        <v>524</v>
      </c>
      <c r="C34" s="198"/>
      <c r="D34" s="167" t="s">
        <v>524</v>
      </c>
      <c r="E34" s="167"/>
      <c r="F34" s="167"/>
      <c r="G34" s="167"/>
      <c r="H34" s="203">
        <f ca="1">Data!V55</f>
        <v>42592</v>
      </c>
      <c r="I34" s="203"/>
      <c r="J34" s="137">
        <v>1</v>
      </c>
    </row>
    <row r="35" spans="2:10" s="84" customFormat="1" ht="18" customHeight="1" x14ac:dyDescent="0.25">
      <c r="B35" s="201" t="s">
        <v>645</v>
      </c>
      <c r="C35" s="201"/>
      <c r="D35" s="166" t="s">
        <v>652</v>
      </c>
      <c r="E35" s="166"/>
      <c r="F35" s="166"/>
      <c r="G35" s="166"/>
      <c r="H35" s="202">
        <f ca="1">Data!V56</f>
        <v>42566</v>
      </c>
      <c r="I35" s="202"/>
      <c r="J35" s="136">
        <v>8</v>
      </c>
    </row>
    <row r="36" spans="2:10" s="84" customFormat="1" ht="18" customHeight="1" x14ac:dyDescent="0.25">
      <c r="B36" s="198" t="s">
        <v>644</v>
      </c>
      <c r="C36" s="198"/>
      <c r="D36" s="167" t="s">
        <v>657</v>
      </c>
      <c r="E36" s="167"/>
      <c r="F36" s="167"/>
      <c r="G36" s="167"/>
      <c r="H36" s="203">
        <f ca="1">Data!V57</f>
        <v>42465</v>
      </c>
      <c r="I36" s="203"/>
      <c r="J36" s="137">
        <v>1</v>
      </c>
    </row>
    <row r="37" spans="2:10" s="84" customFormat="1" ht="18" customHeight="1" x14ac:dyDescent="0.25">
      <c r="B37" s="201" t="s">
        <v>658</v>
      </c>
      <c r="C37" s="201"/>
      <c r="D37" s="166" t="s">
        <v>659</v>
      </c>
      <c r="E37" s="166"/>
      <c r="F37" s="166"/>
      <c r="G37" s="166"/>
      <c r="H37" s="202">
        <f ca="1">Data!V58</f>
        <v>42448</v>
      </c>
      <c r="I37" s="202"/>
      <c r="J37" s="136">
        <v>1</v>
      </c>
    </row>
    <row r="38" spans="2:10" s="84" customFormat="1" ht="18" customHeight="1" x14ac:dyDescent="0.25">
      <c r="B38" s="198" t="s">
        <v>660</v>
      </c>
      <c r="C38" s="198"/>
      <c r="D38" s="167" t="s">
        <v>661</v>
      </c>
      <c r="E38" s="167"/>
      <c r="F38" s="167"/>
      <c r="G38" s="167"/>
      <c r="H38" s="203">
        <f ca="1">Data!V59</f>
        <v>42447</v>
      </c>
      <c r="I38" s="203"/>
      <c r="J38" s="137">
        <v>1</v>
      </c>
    </row>
    <row r="39" spans="2:10" s="84" customFormat="1" ht="18" customHeight="1" x14ac:dyDescent="0.25">
      <c r="B39" s="201" t="s">
        <v>524</v>
      </c>
      <c r="C39" s="201"/>
      <c r="D39" s="166" t="s">
        <v>662</v>
      </c>
      <c r="E39" s="166"/>
      <c r="F39" s="166"/>
      <c r="G39" s="166"/>
      <c r="H39" s="202">
        <f ca="1">Data!V60</f>
        <v>42423</v>
      </c>
      <c r="I39" s="202"/>
      <c r="J39" s="136">
        <v>4</v>
      </c>
    </row>
    <row r="40" spans="2:10" s="84" customFormat="1" ht="18" customHeight="1" x14ac:dyDescent="0.25">
      <c r="B40" s="198" t="s">
        <v>524</v>
      </c>
      <c r="C40" s="198"/>
      <c r="D40" s="167" t="s">
        <v>663</v>
      </c>
      <c r="E40" s="167"/>
      <c r="F40" s="167"/>
      <c r="G40" s="167"/>
      <c r="H40" s="203">
        <f ca="1">Data!V61</f>
        <v>42421</v>
      </c>
      <c r="I40" s="203"/>
      <c r="J40" s="137">
        <v>1</v>
      </c>
    </row>
    <row r="41" spans="2:10" s="84" customFormat="1" ht="18" customHeight="1" x14ac:dyDescent="0.25">
      <c r="B41" s="201" t="s">
        <v>644</v>
      </c>
      <c r="C41" s="201"/>
      <c r="D41" s="166" t="s">
        <v>664</v>
      </c>
      <c r="E41" s="166"/>
      <c r="F41" s="166"/>
      <c r="G41" s="166"/>
      <c r="H41" s="202">
        <f ca="1">Data!V62</f>
        <v>42420</v>
      </c>
      <c r="I41" s="202"/>
      <c r="J41" s="136">
        <v>3</v>
      </c>
    </row>
    <row r="42" spans="2:10" s="84" customFormat="1" ht="18" customHeight="1" x14ac:dyDescent="0.25">
      <c r="B42" s="198" t="s">
        <v>524</v>
      </c>
      <c r="C42" s="198"/>
      <c r="D42" s="167" t="s">
        <v>665</v>
      </c>
      <c r="E42" s="167"/>
      <c r="F42" s="167"/>
      <c r="G42" s="167"/>
      <c r="H42" s="203">
        <f ca="1">Data!V63</f>
        <v>42419</v>
      </c>
      <c r="I42" s="203"/>
      <c r="J42" s="137">
        <v>2</v>
      </c>
    </row>
    <row r="43" spans="2:10" s="84" customFormat="1" ht="18" customHeight="1" x14ac:dyDescent="0.25">
      <c r="B43" s="201" t="s">
        <v>645</v>
      </c>
      <c r="C43" s="201"/>
      <c r="D43" s="166" t="s">
        <v>666</v>
      </c>
      <c r="E43" s="166"/>
      <c r="F43" s="166"/>
      <c r="G43" s="166"/>
      <c r="H43" s="202">
        <f ca="1">Data!V64</f>
        <v>42416</v>
      </c>
      <c r="I43" s="202"/>
      <c r="J43" s="136">
        <v>1</v>
      </c>
    </row>
    <row r="44" spans="2:10" s="84" customFormat="1" ht="18" customHeight="1" x14ac:dyDescent="0.25">
      <c r="B44" s="198" t="s">
        <v>524</v>
      </c>
      <c r="C44" s="198"/>
      <c r="D44" s="167" t="s">
        <v>667</v>
      </c>
      <c r="E44" s="167"/>
      <c r="F44" s="167"/>
      <c r="G44" s="167"/>
      <c r="H44" s="203">
        <f ca="1">Data!V65</f>
        <v>42416</v>
      </c>
      <c r="I44" s="203"/>
      <c r="J44" s="137">
        <v>1</v>
      </c>
    </row>
    <row r="45" spans="2:10" s="84" customFormat="1" ht="18" customHeight="1" x14ac:dyDescent="0.25">
      <c r="B45" s="201" t="s">
        <v>524</v>
      </c>
      <c r="C45" s="201"/>
      <c r="D45" s="166" t="s">
        <v>668</v>
      </c>
      <c r="E45" s="166"/>
      <c r="F45" s="166"/>
      <c r="G45" s="166"/>
      <c r="H45" s="202">
        <f ca="1">Data!V66</f>
        <v>42397</v>
      </c>
      <c r="I45" s="202"/>
      <c r="J45" s="136">
        <v>1</v>
      </c>
    </row>
    <row r="46" spans="2:10" s="84" customFormat="1" ht="18" customHeight="1" x14ac:dyDescent="0.25">
      <c r="B46" s="198" t="s">
        <v>524</v>
      </c>
      <c r="C46" s="198"/>
      <c r="D46" s="167" t="s">
        <v>669</v>
      </c>
      <c r="E46" s="167"/>
      <c r="F46" s="167"/>
      <c r="G46" s="167"/>
      <c r="H46" s="203">
        <f ca="1">Data!V67</f>
        <v>42396</v>
      </c>
      <c r="I46" s="203"/>
      <c r="J46" s="137">
        <v>1</v>
      </c>
    </row>
    <row r="47" spans="2:10" s="84" customFormat="1" ht="18" customHeight="1" x14ac:dyDescent="0.25">
      <c r="B47" s="201" t="s">
        <v>644</v>
      </c>
      <c r="C47" s="201"/>
      <c r="D47" s="166" t="s">
        <v>670</v>
      </c>
      <c r="E47" s="166"/>
      <c r="F47" s="166"/>
      <c r="G47" s="166"/>
      <c r="H47" s="202">
        <f ca="1">Data!V68</f>
        <v>42396</v>
      </c>
      <c r="I47" s="202"/>
      <c r="J47" s="136">
        <v>1</v>
      </c>
    </row>
    <row r="48" spans="2:10" s="84" customFormat="1" ht="15" customHeight="1" x14ac:dyDescent="0.25">
      <c r="B48" s="198" t="s">
        <v>524</v>
      </c>
      <c r="C48" s="198"/>
      <c r="D48" s="167" t="s">
        <v>671</v>
      </c>
      <c r="E48" s="167"/>
      <c r="F48" s="167"/>
      <c r="G48" s="167"/>
      <c r="H48" s="203">
        <f ca="1">Data!V69</f>
        <v>42394</v>
      </c>
      <c r="I48" s="203"/>
      <c r="J48" s="137">
        <v>1</v>
      </c>
    </row>
    <row r="49" spans="2:17" s="84" customFormat="1" ht="15" customHeight="1" x14ac:dyDescent="0.25">
      <c r="B49" s="201" t="s">
        <v>524</v>
      </c>
      <c r="C49" s="201"/>
      <c r="D49" s="166" t="s">
        <v>672</v>
      </c>
      <c r="E49" s="166"/>
      <c r="F49" s="166"/>
      <c r="G49" s="166"/>
      <c r="H49" s="202">
        <f ca="1">Data!V70</f>
        <v>42394</v>
      </c>
      <c r="I49" s="202"/>
      <c r="J49" s="136">
        <v>1</v>
      </c>
    </row>
    <row r="50" spans="2:17" s="84" customFormat="1" ht="15" customHeight="1" x14ac:dyDescent="0.25">
      <c r="B50" s="198" t="s">
        <v>524</v>
      </c>
      <c r="C50" s="198"/>
      <c r="D50" s="167" t="s">
        <v>673</v>
      </c>
      <c r="E50" s="167"/>
      <c r="F50" s="167"/>
      <c r="G50" s="167"/>
      <c r="H50" s="203">
        <f ca="1">Data!V71</f>
        <v>42391</v>
      </c>
      <c r="I50" s="203"/>
      <c r="J50" s="137">
        <v>1</v>
      </c>
    </row>
    <row r="51" spans="2:17" s="84" customFormat="1" ht="15" customHeight="1" x14ac:dyDescent="0.25">
      <c r="B51" s="201" t="s">
        <v>524</v>
      </c>
      <c r="C51" s="201"/>
      <c r="D51" s="166" t="s">
        <v>674</v>
      </c>
      <c r="E51" s="166"/>
      <c r="F51" s="166"/>
      <c r="G51" s="166"/>
      <c r="H51" s="202">
        <f ca="1">Data!V72</f>
        <v>42354</v>
      </c>
      <c r="I51" s="202"/>
      <c r="J51" s="136">
        <v>2</v>
      </c>
    </row>
    <row r="52" spans="2:17" s="84" customFormat="1" ht="15" customHeight="1" x14ac:dyDescent="0.25">
      <c r="B52" s="198" t="s">
        <v>524</v>
      </c>
      <c r="C52" s="198"/>
      <c r="D52" s="167" t="s">
        <v>675</v>
      </c>
      <c r="E52" s="167"/>
      <c r="F52" s="167"/>
      <c r="G52" s="167"/>
      <c r="H52" s="203">
        <f ca="1">Data!V73</f>
        <v>42352</v>
      </c>
      <c r="I52" s="203"/>
      <c r="J52" s="137">
        <v>1</v>
      </c>
    </row>
    <row r="53" spans="2:17" ht="15" customHeight="1" x14ac:dyDescent="0.25">
      <c r="B53" s="201" t="s">
        <v>524</v>
      </c>
      <c r="C53" s="201"/>
      <c r="D53" s="166" t="s">
        <v>676</v>
      </c>
      <c r="E53" s="166"/>
      <c r="F53" s="166"/>
      <c r="G53" s="166"/>
      <c r="H53" s="202">
        <f ca="1">Data!V74</f>
        <v>42349</v>
      </c>
      <c r="I53" s="202"/>
      <c r="J53" s="136">
        <v>1</v>
      </c>
    </row>
    <row r="54" spans="2:17" ht="15" customHeight="1" x14ac:dyDescent="0.25">
      <c r="B54" s="198" t="s">
        <v>677</v>
      </c>
      <c r="C54" s="198"/>
      <c r="D54" s="167" t="s">
        <v>678</v>
      </c>
      <c r="E54" s="167"/>
      <c r="F54" s="167"/>
      <c r="G54" s="167"/>
      <c r="H54" s="203">
        <f ca="1">Data!V75</f>
        <v>42348</v>
      </c>
      <c r="I54" s="203"/>
      <c r="J54" s="137">
        <v>1</v>
      </c>
    </row>
    <row r="55" spans="2:17" ht="15" customHeight="1" x14ac:dyDescent="0.25">
      <c r="B55" s="201" t="s">
        <v>524</v>
      </c>
      <c r="C55" s="201"/>
      <c r="D55" s="166" t="s">
        <v>679</v>
      </c>
      <c r="E55" s="166"/>
      <c r="F55" s="166"/>
      <c r="G55" s="166"/>
      <c r="H55" s="202">
        <f ca="1">Data!V76</f>
        <v>42334</v>
      </c>
      <c r="I55" s="202"/>
      <c r="J55" s="136">
        <v>2</v>
      </c>
    </row>
    <row r="56" spans="2:17" x14ac:dyDescent="0.25">
      <c r="B56" s="166"/>
      <c r="C56" s="166"/>
      <c r="D56" s="166"/>
      <c r="E56" s="166"/>
      <c r="F56" s="166"/>
      <c r="G56" s="166"/>
    </row>
    <row r="57" spans="2:17" x14ac:dyDescent="0.25">
      <c r="B57" s="1" t="s">
        <v>1</v>
      </c>
    </row>
    <row r="58" spans="2:17" x14ac:dyDescent="0.25">
      <c r="B58" s="1" t="s">
        <v>2</v>
      </c>
    </row>
    <row r="59" spans="2:17" x14ac:dyDescent="0.25">
      <c r="B59" t="s">
        <v>3</v>
      </c>
    </row>
    <row r="60" spans="2:17" ht="75" customHeight="1" x14ac:dyDescent="0.25">
      <c r="B60" s="143" t="s">
        <v>4</v>
      </c>
      <c r="C60" s="143"/>
      <c r="D60" s="143"/>
      <c r="E60" s="143"/>
      <c r="F60" s="143"/>
      <c r="G60" s="143"/>
      <c r="H60" s="143"/>
      <c r="I60" s="143"/>
      <c r="J60" s="143"/>
      <c r="K60" s="143"/>
      <c r="L60" s="143"/>
      <c r="M60" s="143"/>
      <c r="N60" s="143"/>
      <c r="O60" s="23"/>
      <c r="P60" s="23"/>
      <c r="Q60" s="23"/>
    </row>
    <row r="61" spans="2:17" x14ac:dyDescent="0.25">
      <c r="B61"/>
    </row>
    <row r="62" spans="2:17" x14ac:dyDescent="0.25">
      <c r="B62" s="145" t="s">
        <v>19</v>
      </c>
      <c r="C62" s="145"/>
    </row>
  </sheetData>
  <sheetProtection password="C6BE" sheet="1" objects="1" scenarios="1"/>
  <mergeCells count="129">
    <mergeCell ref="H51:I51"/>
    <mergeCell ref="H52:I52"/>
    <mergeCell ref="H53:I53"/>
    <mergeCell ref="H54:I54"/>
    <mergeCell ref="H55:I55"/>
    <mergeCell ref="H46:I46"/>
    <mergeCell ref="H47:I47"/>
    <mergeCell ref="H48:I48"/>
    <mergeCell ref="H49:I49"/>
    <mergeCell ref="H50:I50"/>
    <mergeCell ref="H41:I41"/>
    <mergeCell ref="H42:I42"/>
    <mergeCell ref="H43:I43"/>
    <mergeCell ref="H44:I44"/>
    <mergeCell ref="H45:I45"/>
    <mergeCell ref="H36:I36"/>
    <mergeCell ref="H37:I37"/>
    <mergeCell ref="H38:I38"/>
    <mergeCell ref="H39:I39"/>
    <mergeCell ref="H40:I40"/>
    <mergeCell ref="H31:I31"/>
    <mergeCell ref="H32:I32"/>
    <mergeCell ref="H33:I33"/>
    <mergeCell ref="H34:I34"/>
    <mergeCell ref="H35:I35"/>
    <mergeCell ref="H26:I26"/>
    <mergeCell ref="H27:I27"/>
    <mergeCell ref="H28:I28"/>
    <mergeCell ref="H29:I29"/>
    <mergeCell ref="H30:I30"/>
    <mergeCell ref="H21:I21"/>
    <mergeCell ref="H22:I22"/>
    <mergeCell ref="H23:I23"/>
    <mergeCell ref="H24:I24"/>
    <mergeCell ref="H25:I25"/>
    <mergeCell ref="H17:I17"/>
    <mergeCell ref="H18:I18"/>
    <mergeCell ref="H19:I19"/>
    <mergeCell ref="H20:I20"/>
    <mergeCell ref="D56:G56"/>
    <mergeCell ref="B51:C51"/>
    <mergeCell ref="B52:C52"/>
    <mergeCell ref="B53:C53"/>
    <mergeCell ref="B54:C54"/>
    <mergeCell ref="B55:C55"/>
    <mergeCell ref="B56:C56"/>
    <mergeCell ref="D51:G51"/>
    <mergeCell ref="D52:G52"/>
    <mergeCell ref="D53:G53"/>
    <mergeCell ref="D54:G54"/>
    <mergeCell ref="D55:G55"/>
    <mergeCell ref="B49:C49"/>
    <mergeCell ref="B50:C50"/>
    <mergeCell ref="D42:G42"/>
    <mergeCell ref="D43:G43"/>
    <mergeCell ref="D44:G44"/>
    <mergeCell ref="D45:G45"/>
    <mergeCell ref="D46:G46"/>
    <mergeCell ref="D47:G47"/>
    <mergeCell ref="D48:G48"/>
    <mergeCell ref="D49:G49"/>
    <mergeCell ref="D50:G50"/>
    <mergeCell ref="B44:C44"/>
    <mergeCell ref="B45:C45"/>
    <mergeCell ref="B46:C46"/>
    <mergeCell ref="B47:C47"/>
    <mergeCell ref="B48:C48"/>
    <mergeCell ref="D41:G41"/>
    <mergeCell ref="B40:C40"/>
    <mergeCell ref="B41:C41"/>
    <mergeCell ref="B42:C42"/>
    <mergeCell ref="B43:C43"/>
    <mergeCell ref="D36:G36"/>
    <mergeCell ref="D37:G37"/>
    <mergeCell ref="D38:G38"/>
    <mergeCell ref="D39:G39"/>
    <mergeCell ref="D40:G40"/>
    <mergeCell ref="B37:C37"/>
    <mergeCell ref="B38:C38"/>
    <mergeCell ref="B39:C39"/>
    <mergeCell ref="D18:G18"/>
    <mergeCell ref="D19:G19"/>
    <mergeCell ref="D20:G20"/>
    <mergeCell ref="D21:G21"/>
    <mergeCell ref="D22:G22"/>
    <mergeCell ref="D23:G23"/>
    <mergeCell ref="D24:G24"/>
    <mergeCell ref="D25:G25"/>
    <mergeCell ref="D26:G26"/>
    <mergeCell ref="B31:C31"/>
    <mergeCell ref="D27:G27"/>
    <mergeCell ref="D28:G28"/>
    <mergeCell ref="D29:G29"/>
    <mergeCell ref="D30:G30"/>
    <mergeCell ref="B32:C32"/>
    <mergeCell ref="B33:C33"/>
    <mergeCell ref="B34:C34"/>
    <mergeCell ref="B23:C23"/>
    <mergeCell ref="B24:C24"/>
    <mergeCell ref="B25:C25"/>
    <mergeCell ref="B26:C26"/>
    <mergeCell ref="D31:G31"/>
    <mergeCell ref="D32:G32"/>
    <mergeCell ref="D33:G33"/>
    <mergeCell ref="D34:G34"/>
    <mergeCell ref="B22:C22"/>
    <mergeCell ref="D35:G35"/>
    <mergeCell ref="B62:C62"/>
    <mergeCell ref="B13:M13"/>
    <mergeCell ref="B8:G8"/>
    <mergeCell ref="D9:E9"/>
    <mergeCell ref="D10:E10"/>
    <mergeCell ref="D11:E11"/>
    <mergeCell ref="B60:N60"/>
    <mergeCell ref="B16:C16"/>
    <mergeCell ref="D16:G16"/>
    <mergeCell ref="H16:I16"/>
    <mergeCell ref="B17:C17"/>
    <mergeCell ref="D17:G17"/>
    <mergeCell ref="B18:C18"/>
    <mergeCell ref="B19:C19"/>
    <mergeCell ref="B20:C20"/>
    <mergeCell ref="B21:C21"/>
    <mergeCell ref="B35:C35"/>
    <mergeCell ref="B36:C36"/>
    <mergeCell ref="B27:C27"/>
    <mergeCell ref="B28:C28"/>
    <mergeCell ref="B29:C29"/>
    <mergeCell ref="B30:C30"/>
  </mergeCells>
  <hyperlinks>
    <hyperlink ref="B62:C62" location="Privacy!A1" display="privacy statement"/>
    <hyperlink ref="C11" location="ClaimsPsy!A1" display="ClaimsPsy!A1"/>
  </hyperlinks>
  <pageMargins left="0.7" right="0.7" top="0.75" bottom="0.75" header="0.3" footer="0.3"/>
  <pageSetup scale="83" fitToHeight="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B2:Q21"/>
  <sheetViews>
    <sheetView showGridLines="0" workbookViewId="0"/>
  </sheetViews>
  <sheetFormatPr defaultColWidth="9.140625" defaultRowHeight="15" x14ac:dyDescent="0.25"/>
  <cols>
    <col min="1" max="1" width="9.140625" style="1"/>
    <col min="2" max="2" width="13.85546875" style="1" customWidth="1"/>
    <col min="3" max="3" width="23.28515625" style="1" customWidth="1"/>
    <col min="4" max="4" width="9.140625" style="1" customWidth="1"/>
    <col min="5" max="5" width="10.7109375" style="1" customWidth="1"/>
    <col min="6" max="6" width="2.7109375" style="1" customWidth="1"/>
    <col min="7" max="7" width="14.7109375" style="1" customWidth="1"/>
    <col min="8" max="16384" width="9.140625" style="1"/>
  </cols>
  <sheetData>
    <row r="2" spans="2:7" ht="46.5" customHeight="1" x14ac:dyDescent="0.25"/>
    <row r="3" spans="2:7" ht="15" customHeight="1" x14ac:dyDescent="0.25">
      <c r="B3" s="6" t="s">
        <v>20</v>
      </c>
    </row>
    <row r="4" spans="2:7" ht="23.25" customHeight="1" x14ac:dyDescent="0.25">
      <c r="B4" s="7" t="s">
        <v>21</v>
      </c>
      <c r="C4" s="7" t="str">
        <f>Elig!C4</f>
        <v>CORTEZ,LUCHITA</v>
      </c>
      <c r="D4" s="9"/>
      <c r="E4" s="7" t="s">
        <v>27</v>
      </c>
      <c r="F4" s="7"/>
      <c r="G4" s="17">
        <f ca="1">Elig!G4</f>
        <v>40746</v>
      </c>
    </row>
    <row r="5" spans="2:7" ht="23.25" customHeight="1" x14ac:dyDescent="0.25">
      <c r="B5" s="6" t="s">
        <v>22</v>
      </c>
      <c r="C5" s="6" t="str">
        <f>Elig!C5</f>
        <v>F</v>
      </c>
      <c r="D5" s="6"/>
      <c r="E5" s="6" t="s">
        <v>28</v>
      </c>
      <c r="F5" s="6"/>
      <c r="G5" s="18">
        <f>Elig!G5</f>
        <v>6</v>
      </c>
    </row>
    <row r="6" spans="2:7" ht="23.25" customHeight="1" x14ac:dyDescent="0.25">
      <c r="B6" s="7" t="s">
        <v>23</v>
      </c>
      <c r="C6" s="19" t="str">
        <f>Elig!C6</f>
        <v>1234567890WA (1234567890)</v>
      </c>
      <c r="D6" s="10"/>
      <c r="E6" s="7" t="s">
        <v>29</v>
      </c>
      <c r="F6" s="7"/>
      <c r="G6" s="20" t="str">
        <f>Elig!G6</f>
        <v>(360) 382-1831</v>
      </c>
    </row>
    <row r="8" spans="2:7" ht="20.25" customHeight="1" x14ac:dyDescent="0.25">
      <c r="B8" s="151" t="str">
        <f ca="1">Elig!B8</f>
        <v>RISK PROFILE FOR SERVICE DATE RANGE FROM 2016-01-07 TO 2017-04-11</v>
      </c>
      <c r="C8" s="151"/>
      <c r="D8" s="151"/>
      <c r="E8" s="151"/>
      <c r="F8" s="151"/>
      <c r="G8" s="151"/>
    </row>
    <row r="9" spans="2:7" ht="30" customHeight="1" x14ac:dyDescent="0.25">
      <c r="B9" s="7" t="s">
        <v>24</v>
      </c>
      <c r="C9" s="10">
        <f>Elig!C9</f>
        <v>3.12</v>
      </c>
      <c r="D9" s="168" t="s">
        <v>30</v>
      </c>
      <c r="E9" s="169"/>
      <c r="F9" s="13"/>
      <c r="G9" s="16">
        <f>Elig!G9</f>
        <v>0.39500000000000002</v>
      </c>
    </row>
    <row r="10" spans="2:7" ht="35.25" customHeight="1" x14ac:dyDescent="0.25">
      <c r="B10" s="6" t="s">
        <v>25</v>
      </c>
      <c r="C10" s="12" t="str">
        <f>Elig!C10</f>
        <v>Gastro, high</v>
      </c>
      <c r="D10" s="164" t="s">
        <v>31</v>
      </c>
      <c r="E10" s="164"/>
      <c r="F10" s="14"/>
      <c r="G10" s="12" t="str">
        <f>Elig!G10</f>
        <v>Hematological, medium</v>
      </c>
    </row>
    <row r="11" spans="2:7" ht="30" customHeight="1" x14ac:dyDescent="0.3">
      <c r="B11" s="8" t="s">
        <v>26</v>
      </c>
      <c r="C11" s="24" t="str">
        <f>Elig!C11</f>
        <v>Psychiatric, medium low</v>
      </c>
      <c r="D11" s="168" t="s">
        <v>32</v>
      </c>
      <c r="E11" s="168"/>
      <c r="F11" s="15"/>
      <c r="G11" s="11" t="str">
        <f>Elig!G11</f>
        <v>No</v>
      </c>
    </row>
    <row r="13" spans="2:7" ht="25.5" customHeight="1" x14ac:dyDescent="0.3">
      <c r="B13" s="152" t="s">
        <v>55</v>
      </c>
      <c r="C13" s="152"/>
      <c r="D13" s="152"/>
      <c r="E13" s="152"/>
      <c r="F13" s="152"/>
      <c r="G13" s="152"/>
    </row>
    <row r="14" spans="2:7" ht="18" x14ac:dyDescent="0.3">
      <c r="B14" s="35" t="s">
        <v>54</v>
      </c>
      <c r="C14" s="33"/>
      <c r="D14" s="33"/>
      <c r="E14" s="33"/>
      <c r="F14" s="33"/>
      <c r="G14" s="33"/>
    </row>
    <row r="16" spans="2:7" ht="14.45" x14ac:dyDescent="0.3">
      <c r="B16" s="1" t="s">
        <v>1</v>
      </c>
    </row>
    <row r="17" spans="2:17" ht="14.45" x14ac:dyDescent="0.3">
      <c r="B17" s="1" t="s">
        <v>2</v>
      </c>
    </row>
    <row r="18" spans="2:17" ht="14.45" x14ac:dyDescent="0.3">
      <c r="B18" t="s">
        <v>3</v>
      </c>
    </row>
    <row r="19" spans="2:17" ht="75" customHeight="1" x14ac:dyDescent="0.3">
      <c r="B19" s="143" t="s">
        <v>4</v>
      </c>
      <c r="C19" s="143"/>
      <c r="D19" s="143"/>
      <c r="E19" s="143"/>
      <c r="F19" s="143"/>
      <c r="G19" s="143"/>
      <c r="H19" s="143"/>
      <c r="I19" s="143"/>
      <c r="J19" s="143"/>
      <c r="K19" s="143"/>
      <c r="L19" s="143"/>
      <c r="M19" s="143"/>
      <c r="N19" s="143"/>
      <c r="O19" s="23"/>
      <c r="P19" s="23"/>
      <c r="Q19" s="23"/>
    </row>
    <row r="20" spans="2:17" x14ac:dyDescent="0.25">
      <c r="B20"/>
    </row>
    <row r="21" spans="2:17" x14ac:dyDescent="0.25">
      <c r="B21" s="145" t="s">
        <v>19</v>
      </c>
      <c r="C21" s="145"/>
    </row>
  </sheetData>
  <sheetProtection password="C6BE" sheet="1" objects="1" scenarios="1"/>
  <mergeCells count="7">
    <mergeCell ref="B21:C21"/>
    <mergeCell ref="B13:G13"/>
    <mergeCell ref="B8:G8"/>
    <mergeCell ref="D9:E9"/>
    <mergeCell ref="D10:E10"/>
    <mergeCell ref="D11:E11"/>
    <mergeCell ref="B19:N19"/>
  </mergeCells>
  <hyperlinks>
    <hyperlink ref="B21:C21" location="Privacy!A1" display="privacy statement"/>
    <hyperlink ref="C11" location="ClaimsPsy!A1" display="ClaimsPsy!A1"/>
  </hyperlink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B2:Q35"/>
  <sheetViews>
    <sheetView showGridLines="0" workbookViewId="0">
      <selection activeCell="G4" sqref="G4"/>
    </sheetView>
  </sheetViews>
  <sheetFormatPr defaultColWidth="9.140625" defaultRowHeight="15" x14ac:dyDescent="0.25"/>
  <cols>
    <col min="1" max="1" width="9.140625" style="1"/>
    <col min="2" max="2" width="13.85546875" style="1" customWidth="1"/>
    <col min="3" max="3" width="23.28515625" style="1" customWidth="1"/>
    <col min="4" max="5" width="9.140625" style="1" customWidth="1"/>
    <col min="6" max="6" width="4" style="1" customWidth="1"/>
    <col min="7" max="7" width="14.7109375" style="1" customWidth="1"/>
    <col min="8" max="8" width="12" style="1" customWidth="1"/>
    <col min="9" max="16384" width="9.140625" style="1"/>
  </cols>
  <sheetData>
    <row r="2" spans="2:11" ht="46.5" customHeight="1" x14ac:dyDescent="0.25"/>
    <row r="3" spans="2:11" ht="15" customHeight="1" x14ac:dyDescent="0.25">
      <c r="B3" s="6" t="s">
        <v>20</v>
      </c>
    </row>
    <row r="4" spans="2:11" ht="23.25" customHeight="1" x14ac:dyDescent="0.25">
      <c r="B4" s="7" t="s">
        <v>21</v>
      </c>
      <c r="C4" s="7" t="str">
        <f>Elig!C4</f>
        <v>CORTEZ,LUCHITA</v>
      </c>
      <c r="D4" s="9"/>
      <c r="E4" s="7" t="s">
        <v>27</v>
      </c>
      <c r="F4" s="7"/>
      <c r="G4" s="17">
        <f ca="1">Elig!G4</f>
        <v>40746</v>
      </c>
    </row>
    <row r="5" spans="2:11" ht="23.25" customHeight="1" x14ac:dyDescent="0.25">
      <c r="B5" s="6" t="s">
        <v>22</v>
      </c>
      <c r="C5" s="6" t="str">
        <f>Elig!C5</f>
        <v>F</v>
      </c>
      <c r="D5" s="6"/>
      <c r="E5" s="6" t="s">
        <v>28</v>
      </c>
      <c r="F5" s="6"/>
      <c r="G5" s="18">
        <f>Elig!G5</f>
        <v>6</v>
      </c>
    </row>
    <row r="6" spans="2:11" ht="23.25" customHeight="1" x14ac:dyDescent="0.25">
      <c r="B6" s="7" t="s">
        <v>23</v>
      </c>
      <c r="C6" s="19" t="str">
        <f>Elig!C6</f>
        <v>1234567890WA (1234567890)</v>
      </c>
      <c r="D6" s="10"/>
      <c r="E6" s="7" t="s">
        <v>29</v>
      </c>
      <c r="F6" s="7"/>
      <c r="G6" s="20" t="str">
        <f>Elig!G6</f>
        <v>(360) 382-1831</v>
      </c>
    </row>
    <row r="8" spans="2:11" ht="20.25" customHeight="1" x14ac:dyDescent="0.25">
      <c r="B8" s="151" t="str">
        <f ca="1">Elig!B8</f>
        <v>RISK PROFILE FOR SERVICE DATE RANGE FROM 2016-01-07 TO 2017-04-11</v>
      </c>
      <c r="C8" s="151"/>
      <c r="D8" s="151"/>
      <c r="E8" s="151"/>
      <c r="F8" s="151"/>
      <c r="G8" s="151"/>
    </row>
    <row r="9" spans="2:11" ht="30" customHeight="1" x14ac:dyDescent="0.25">
      <c r="B9" s="7" t="s">
        <v>24</v>
      </c>
      <c r="C9" s="10">
        <f>Elig!C9</f>
        <v>3.12</v>
      </c>
      <c r="D9" s="168" t="s">
        <v>30</v>
      </c>
      <c r="E9" s="169"/>
      <c r="F9" s="13"/>
      <c r="G9" s="16">
        <f>Elig!G9</f>
        <v>0.39500000000000002</v>
      </c>
    </row>
    <row r="10" spans="2:11" ht="35.25" customHeight="1" x14ac:dyDescent="0.25">
      <c r="B10" s="6" t="s">
        <v>25</v>
      </c>
      <c r="C10" s="12" t="str">
        <f>Elig!C10</f>
        <v>Gastro, high</v>
      </c>
      <c r="D10" s="164" t="s">
        <v>31</v>
      </c>
      <c r="E10" s="164"/>
      <c r="F10" s="14"/>
      <c r="G10" s="12" t="str">
        <f>Elig!G10</f>
        <v>Hematological, medium</v>
      </c>
    </row>
    <row r="11" spans="2:11" ht="30" customHeight="1" x14ac:dyDescent="0.3">
      <c r="B11" s="8" t="s">
        <v>26</v>
      </c>
      <c r="C11" s="24" t="str">
        <f>Elig!C11</f>
        <v>Psychiatric, medium low</v>
      </c>
      <c r="D11" s="168" t="s">
        <v>32</v>
      </c>
      <c r="E11" s="168"/>
      <c r="F11" s="15"/>
      <c r="G11" s="11" t="str">
        <f>Elig!G11</f>
        <v>No</v>
      </c>
    </row>
    <row r="13" spans="2:11" ht="28.9" x14ac:dyDescent="0.55000000000000004">
      <c r="B13" s="205" t="s">
        <v>37</v>
      </c>
      <c r="C13" s="205"/>
      <c r="D13" s="205"/>
      <c r="E13" s="205"/>
      <c r="F13" s="205"/>
      <c r="G13" s="205"/>
      <c r="H13" s="205"/>
      <c r="I13" s="205"/>
      <c r="J13" s="205"/>
      <c r="K13" s="205"/>
    </row>
    <row r="14" spans="2:11" ht="14.45" x14ac:dyDescent="0.3">
      <c r="B14"/>
    </row>
    <row r="15" spans="2:11" ht="21" x14ac:dyDescent="0.3">
      <c r="B15" s="152" t="s">
        <v>56</v>
      </c>
      <c r="C15" s="152"/>
      <c r="D15" s="34"/>
      <c r="E15" s="34"/>
      <c r="F15" s="34"/>
      <c r="G15" s="34"/>
      <c r="H15" s="34"/>
      <c r="I15" s="34"/>
      <c r="J15" s="34"/>
      <c r="K15" s="34"/>
    </row>
    <row r="17" spans="2:8" s="6" customFormat="1" ht="20.100000000000001" customHeight="1" x14ac:dyDescent="0.25">
      <c r="B17" s="204" t="s">
        <v>680</v>
      </c>
      <c r="C17" s="204"/>
      <c r="D17" s="204"/>
      <c r="E17" s="204"/>
      <c r="F17" s="204"/>
      <c r="G17" s="204"/>
      <c r="H17" s="90" t="s">
        <v>684</v>
      </c>
    </row>
    <row r="18" spans="2:8" s="6" customFormat="1" ht="20.100000000000001" customHeight="1" x14ac:dyDescent="0.25">
      <c r="B18" s="173" t="s">
        <v>681</v>
      </c>
      <c r="C18" s="173"/>
      <c r="D18" s="173"/>
      <c r="E18" s="173"/>
      <c r="F18" s="173"/>
      <c r="G18" s="173"/>
      <c r="H18" s="84">
        <v>3.12</v>
      </c>
    </row>
    <row r="19" spans="2:8" s="6" customFormat="1" ht="20.100000000000001" customHeight="1" x14ac:dyDescent="0.25">
      <c r="B19" s="171" t="s">
        <v>682</v>
      </c>
      <c r="C19" s="171"/>
      <c r="D19" s="171"/>
      <c r="E19" s="171"/>
      <c r="F19" s="171"/>
      <c r="G19" s="171"/>
      <c r="H19" s="107" t="s">
        <v>685</v>
      </c>
    </row>
    <row r="20" spans="2:8" s="6" customFormat="1" ht="20.100000000000001" customHeight="1" x14ac:dyDescent="0.25">
      <c r="B20" s="173" t="s">
        <v>683</v>
      </c>
      <c r="C20" s="173"/>
      <c r="D20" s="173"/>
      <c r="E20" s="173"/>
      <c r="F20" s="173"/>
      <c r="G20" s="173"/>
      <c r="H20" s="84">
        <v>2</v>
      </c>
    </row>
    <row r="21" spans="2:8" s="6" customFormat="1" ht="20.100000000000001" customHeight="1" x14ac:dyDescent="0.25">
      <c r="B21" s="171" t="s">
        <v>686</v>
      </c>
      <c r="C21" s="171"/>
      <c r="D21" s="171"/>
      <c r="E21" s="171"/>
      <c r="F21" s="171"/>
      <c r="G21" s="171"/>
      <c r="H21" s="107">
        <v>1</v>
      </c>
    </row>
    <row r="22" spans="2:8" s="6" customFormat="1" ht="20.100000000000001" customHeight="1" x14ac:dyDescent="0.25">
      <c r="B22" s="173" t="s">
        <v>688</v>
      </c>
      <c r="C22" s="173"/>
      <c r="D22" s="173"/>
      <c r="E22" s="173"/>
      <c r="F22" s="173"/>
      <c r="G22" s="173"/>
      <c r="H22" s="84" t="s">
        <v>685</v>
      </c>
    </row>
    <row r="23" spans="2:8" s="6" customFormat="1" ht="20.100000000000001" customHeight="1" x14ac:dyDescent="0.25">
      <c r="B23" s="171" t="s">
        <v>687</v>
      </c>
      <c r="C23" s="171"/>
      <c r="D23" s="171"/>
      <c r="E23" s="171"/>
      <c r="F23" s="171"/>
      <c r="G23" s="171"/>
      <c r="H23" s="107" t="s">
        <v>685</v>
      </c>
    </row>
    <row r="24" spans="2:8" s="6" customFormat="1" ht="20.100000000000001" customHeight="1" x14ac:dyDescent="0.25">
      <c r="B24" s="173" t="s">
        <v>689</v>
      </c>
      <c r="C24" s="173"/>
      <c r="D24" s="173"/>
      <c r="E24" s="173"/>
      <c r="F24" s="173"/>
      <c r="G24" s="173"/>
      <c r="H24" s="84" t="s">
        <v>685</v>
      </c>
    </row>
    <row r="25" spans="2:8" s="6" customFormat="1" ht="20.100000000000001" customHeight="1" x14ac:dyDescent="0.25">
      <c r="B25" s="171" t="s">
        <v>690</v>
      </c>
      <c r="C25" s="171"/>
      <c r="D25" s="171"/>
      <c r="E25" s="171"/>
      <c r="F25" s="171"/>
      <c r="G25" s="171"/>
      <c r="H25" s="107" t="s">
        <v>685</v>
      </c>
    </row>
    <row r="26" spans="2:8" s="6" customFormat="1" ht="20.100000000000001" customHeight="1" x14ac:dyDescent="0.25">
      <c r="B26" s="173" t="s">
        <v>691</v>
      </c>
      <c r="C26" s="173"/>
      <c r="D26" s="173"/>
      <c r="E26" s="173"/>
      <c r="F26" s="173"/>
      <c r="G26" s="173"/>
      <c r="H26" s="84" t="s">
        <v>685</v>
      </c>
    </row>
    <row r="27" spans="2:8" s="6" customFormat="1" ht="20.100000000000001" customHeight="1" x14ac:dyDescent="0.25">
      <c r="B27" s="171" t="s">
        <v>692</v>
      </c>
      <c r="C27" s="171"/>
      <c r="D27" s="171"/>
      <c r="E27" s="171"/>
      <c r="F27" s="171"/>
      <c r="G27" s="171"/>
      <c r="H27" s="107" t="s">
        <v>685</v>
      </c>
    </row>
    <row r="28" spans="2:8" s="6" customFormat="1" ht="20.100000000000001" customHeight="1" x14ac:dyDescent="0.25">
      <c r="B28" s="173" t="s">
        <v>693</v>
      </c>
      <c r="C28" s="173"/>
      <c r="D28" s="173"/>
      <c r="E28" s="173"/>
      <c r="F28" s="173"/>
      <c r="G28" s="173"/>
      <c r="H28" s="84" t="s">
        <v>685</v>
      </c>
    </row>
    <row r="29" spans="2:8" x14ac:dyDescent="0.25">
      <c r="H29" s="85"/>
    </row>
    <row r="30" spans="2:8" x14ac:dyDescent="0.25">
      <c r="B30" s="1" t="s">
        <v>1</v>
      </c>
    </row>
    <row r="31" spans="2:8" x14ac:dyDescent="0.25">
      <c r="B31" s="1" t="s">
        <v>2</v>
      </c>
    </row>
    <row r="32" spans="2:8" x14ac:dyDescent="0.25">
      <c r="B32" t="s">
        <v>3</v>
      </c>
    </row>
    <row r="33" spans="2:17" ht="75" customHeight="1" x14ac:dyDescent="0.25">
      <c r="B33" s="143" t="s">
        <v>4</v>
      </c>
      <c r="C33" s="143"/>
      <c r="D33" s="143"/>
      <c r="E33" s="143"/>
      <c r="F33" s="143"/>
      <c r="G33" s="143"/>
      <c r="H33" s="143"/>
      <c r="I33" s="143"/>
      <c r="J33" s="143"/>
      <c r="K33" s="143"/>
      <c r="L33" s="143"/>
      <c r="M33" s="143"/>
      <c r="N33" s="143"/>
      <c r="O33" s="23"/>
      <c r="P33" s="23"/>
      <c r="Q33" s="23"/>
    </row>
    <row r="34" spans="2:17" x14ac:dyDescent="0.25">
      <c r="B34"/>
    </row>
    <row r="35" spans="2:17" x14ac:dyDescent="0.25">
      <c r="B35" s="145" t="s">
        <v>19</v>
      </c>
      <c r="C35" s="145"/>
    </row>
  </sheetData>
  <sheetProtection password="C6BE" sheet="1" objects="1" scenarios="1"/>
  <mergeCells count="20">
    <mergeCell ref="B25:G25"/>
    <mergeCell ref="B26:G26"/>
    <mergeCell ref="B27:G27"/>
    <mergeCell ref="B28:G28"/>
    <mergeCell ref="B35:C35"/>
    <mergeCell ref="B33:N33"/>
    <mergeCell ref="B13:K13"/>
    <mergeCell ref="B8:G8"/>
    <mergeCell ref="D9:E9"/>
    <mergeCell ref="D10:E10"/>
    <mergeCell ref="D11:E11"/>
    <mergeCell ref="B21:G21"/>
    <mergeCell ref="B22:G22"/>
    <mergeCell ref="B23:G23"/>
    <mergeCell ref="B24:G24"/>
    <mergeCell ref="B15:C15"/>
    <mergeCell ref="B19:G19"/>
    <mergeCell ref="B18:G18"/>
    <mergeCell ref="B17:G17"/>
    <mergeCell ref="B20:G20"/>
  </mergeCells>
  <hyperlinks>
    <hyperlink ref="B35:C35" location="Privacy!A1" display="privacy statement"/>
    <hyperlink ref="C11" location="ClaimsPsy!A1" display="ClaimsPsy!A1"/>
  </hyperlinks>
  <pageMargins left="0.7" right="0.7" top="0.75" bottom="0.75" header="0.3" footer="0.3"/>
  <pageSetup scale="83" fitToHeight="0"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B2:Q38"/>
  <sheetViews>
    <sheetView showGridLines="0" workbookViewId="0">
      <selection activeCell="B16" sqref="B16"/>
    </sheetView>
  </sheetViews>
  <sheetFormatPr defaultColWidth="9.140625" defaultRowHeight="15" x14ac:dyDescent="0.25"/>
  <cols>
    <col min="1" max="1" width="9.140625" style="1"/>
    <col min="2" max="3" width="12.7109375" style="1" customWidth="1"/>
    <col min="4" max="4" width="6.28515625" style="1" customWidth="1"/>
    <col min="5" max="5" width="6.5703125" style="1" customWidth="1"/>
    <col min="6" max="6" width="10.42578125" style="1" customWidth="1"/>
    <col min="7" max="7" width="13.28515625" style="1" customWidth="1"/>
    <col min="8" max="10" width="9.140625" style="1"/>
    <col min="11" max="11" width="16.7109375" style="1" bestFit="1" customWidth="1"/>
    <col min="12" max="13" width="9.140625" style="1"/>
    <col min="14" max="14" width="12" style="1" bestFit="1" customWidth="1"/>
    <col min="15" max="16384" width="9.140625" style="1"/>
  </cols>
  <sheetData>
    <row r="2" spans="2:14" ht="46.5" customHeight="1" x14ac:dyDescent="0.25"/>
    <row r="3" spans="2:14" ht="15" customHeight="1" x14ac:dyDescent="0.25">
      <c r="B3" s="6" t="s">
        <v>20</v>
      </c>
    </row>
    <row r="4" spans="2:14" ht="23.25" customHeight="1" x14ac:dyDescent="0.25">
      <c r="B4" s="7" t="s">
        <v>21</v>
      </c>
      <c r="C4" s="7" t="str">
        <f>Elig!C4</f>
        <v>CORTEZ,LUCHITA</v>
      </c>
      <c r="D4" s="9"/>
      <c r="E4" s="7" t="s">
        <v>27</v>
      </c>
      <c r="F4" s="7"/>
      <c r="G4" s="17">
        <f ca="1">Elig!G4</f>
        <v>40746</v>
      </c>
    </row>
    <row r="5" spans="2:14" ht="23.25" customHeight="1" x14ac:dyDescent="0.25">
      <c r="B5" s="6" t="s">
        <v>22</v>
      </c>
      <c r="C5" s="6" t="str">
        <f>Elig!C5</f>
        <v>F</v>
      </c>
      <c r="D5" s="6"/>
      <c r="E5" s="6" t="s">
        <v>28</v>
      </c>
      <c r="F5" s="6"/>
      <c r="G5" s="18">
        <f>Elig!G5</f>
        <v>6</v>
      </c>
    </row>
    <row r="6" spans="2:14" ht="23.25" customHeight="1" x14ac:dyDescent="0.25">
      <c r="B6" s="7" t="s">
        <v>23</v>
      </c>
      <c r="C6" s="19" t="str">
        <f>Elig!C6</f>
        <v>1234567890WA (1234567890)</v>
      </c>
      <c r="D6" s="10"/>
      <c r="E6" s="7" t="s">
        <v>29</v>
      </c>
      <c r="F6" s="7"/>
      <c r="G6" s="20" t="str">
        <f>Elig!G6</f>
        <v>(360) 382-1831</v>
      </c>
    </row>
    <row r="8" spans="2:14" ht="20.25" customHeight="1" x14ac:dyDescent="0.25">
      <c r="B8" s="151" t="str">
        <f ca="1">Elig!B8</f>
        <v>RISK PROFILE FOR SERVICE DATE RANGE FROM 2016-01-07 TO 2017-04-11</v>
      </c>
      <c r="C8" s="151"/>
      <c r="D8" s="151"/>
      <c r="E8" s="151"/>
      <c r="F8" s="151"/>
      <c r="G8" s="151"/>
      <c r="H8" s="151"/>
    </row>
    <row r="9" spans="2:14" ht="30" customHeight="1" x14ac:dyDescent="0.25">
      <c r="B9" s="7" t="s">
        <v>24</v>
      </c>
      <c r="C9" s="10">
        <f>Elig!C9</f>
        <v>3.12</v>
      </c>
      <c r="D9" s="168" t="s">
        <v>30</v>
      </c>
      <c r="E9" s="169"/>
      <c r="F9" s="13"/>
      <c r="G9" s="16">
        <f>Elig!G9</f>
        <v>0.39500000000000002</v>
      </c>
    </row>
    <row r="10" spans="2:14" ht="35.25" customHeight="1" x14ac:dyDescent="0.25">
      <c r="B10" s="6" t="s">
        <v>25</v>
      </c>
      <c r="C10" s="12" t="str">
        <f>Elig!C10</f>
        <v>Gastro, high</v>
      </c>
      <c r="D10" s="164" t="s">
        <v>31</v>
      </c>
      <c r="E10" s="164"/>
      <c r="F10" s="14"/>
      <c r="G10" s="12" t="str">
        <f>Elig!G10</f>
        <v>Hematological, medium</v>
      </c>
    </row>
    <row r="11" spans="2:14" ht="30" customHeight="1" x14ac:dyDescent="0.3">
      <c r="B11" s="8" t="s">
        <v>26</v>
      </c>
      <c r="C11" s="24" t="str">
        <f>Elig!C11</f>
        <v>Psychiatric, medium low</v>
      </c>
      <c r="D11" s="168" t="s">
        <v>32</v>
      </c>
      <c r="E11" s="168"/>
      <c r="F11" s="15"/>
      <c r="G11" s="11" t="str">
        <f>Elig!G11</f>
        <v>No</v>
      </c>
    </row>
    <row r="13" spans="2:14" ht="14.45" x14ac:dyDescent="0.3">
      <c r="B13" s="206" t="s">
        <v>57</v>
      </c>
      <c r="C13" s="206"/>
      <c r="D13" s="206"/>
      <c r="E13" s="206"/>
      <c r="F13" s="206"/>
      <c r="G13" s="206"/>
      <c r="H13" s="206"/>
      <c r="I13" s="206"/>
      <c r="J13" s="206"/>
      <c r="K13" s="206"/>
    </row>
    <row r="15" spans="2:14" ht="30" x14ac:dyDescent="0.25">
      <c r="B15" s="91" t="s">
        <v>493</v>
      </c>
      <c r="C15" s="93" t="s">
        <v>494</v>
      </c>
      <c r="D15" s="93" t="s">
        <v>495</v>
      </c>
      <c r="E15" s="93" t="s">
        <v>496</v>
      </c>
      <c r="F15" s="170" t="s">
        <v>497</v>
      </c>
      <c r="G15" s="170"/>
      <c r="H15" s="170" t="s">
        <v>498</v>
      </c>
      <c r="I15" s="170"/>
      <c r="J15" s="99" t="s">
        <v>499</v>
      </c>
      <c r="K15" s="99" t="s">
        <v>694</v>
      </c>
      <c r="L15" s="99" t="s">
        <v>501</v>
      </c>
      <c r="M15" s="99" t="s">
        <v>502</v>
      </c>
      <c r="N15" s="93" t="s">
        <v>503</v>
      </c>
    </row>
    <row r="16" spans="2:14" ht="33" customHeight="1" x14ac:dyDescent="0.25">
      <c r="B16" s="129">
        <f ca="1">Data!F101</f>
        <v>42756</v>
      </c>
      <c r="C16" s="100">
        <f ca="1">Data!F101</f>
        <v>42756</v>
      </c>
      <c r="D16" s="84">
        <v>1</v>
      </c>
      <c r="E16" s="84"/>
      <c r="F16" s="160" t="s">
        <v>476</v>
      </c>
      <c r="G16" s="160"/>
      <c r="H16" s="160" t="s">
        <v>516</v>
      </c>
      <c r="I16" s="160"/>
      <c r="J16" s="84"/>
      <c r="K16" s="26" t="s">
        <v>525</v>
      </c>
      <c r="L16" s="104">
        <v>78.930000000000007</v>
      </c>
      <c r="M16" s="104">
        <v>107.32</v>
      </c>
      <c r="N16" s="84" t="s">
        <v>528</v>
      </c>
    </row>
    <row r="17" spans="2:14" ht="33" customHeight="1" x14ac:dyDescent="0.25">
      <c r="B17" s="130">
        <f ca="1">Data!F102</f>
        <v>42718</v>
      </c>
      <c r="C17" s="108">
        <f ca="1">Data!F102</f>
        <v>42718</v>
      </c>
      <c r="D17" s="107">
        <v>2</v>
      </c>
      <c r="E17" s="107"/>
      <c r="F17" s="165" t="s">
        <v>531</v>
      </c>
      <c r="G17" s="165"/>
      <c r="H17" s="161" t="s">
        <v>516</v>
      </c>
      <c r="I17" s="161"/>
      <c r="J17" s="107"/>
      <c r="K17" s="133" t="s">
        <v>551</v>
      </c>
      <c r="L17" s="115">
        <v>61.55</v>
      </c>
      <c r="M17" s="115">
        <v>113.08</v>
      </c>
      <c r="N17" s="107" t="s">
        <v>528</v>
      </c>
    </row>
    <row r="18" spans="2:14" ht="33" customHeight="1" x14ac:dyDescent="0.25">
      <c r="B18" s="129">
        <f ca="1">Data!F103</f>
        <v>42678</v>
      </c>
      <c r="C18" s="100">
        <f ca="1">Data!F103</f>
        <v>42678</v>
      </c>
      <c r="D18" s="84">
        <v>1</v>
      </c>
      <c r="E18" s="84"/>
      <c r="F18" s="160" t="s">
        <v>534</v>
      </c>
      <c r="G18" s="160"/>
      <c r="H18" s="160" t="s">
        <v>546</v>
      </c>
      <c r="I18" s="160"/>
      <c r="J18" s="84"/>
      <c r="K18" s="26" t="s">
        <v>555</v>
      </c>
      <c r="L18" s="104">
        <v>71.989999999999995</v>
      </c>
      <c r="M18" s="104">
        <v>100.66</v>
      </c>
      <c r="N18" s="84" t="s">
        <v>528</v>
      </c>
    </row>
    <row r="19" spans="2:14" ht="33" customHeight="1" x14ac:dyDescent="0.25">
      <c r="B19" s="130">
        <f ca="1">Data!F104</f>
        <v>42659</v>
      </c>
      <c r="C19" s="108">
        <f ca="1">Data!F104</f>
        <v>42659</v>
      </c>
      <c r="D19" s="107">
        <v>1</v>
      </c>
      <c r="E19" s="107"/>
      <c r="F19" s="165" t="s">
        <v>535</v>
      </c>
      <c r="G19" s="165"/>
      <c r="H19" s="161" t="s">
        <v>516</v>
      </c>
      <c r="I19" s="161"/>
      <c r="J19" s="107"/>
      <c r="K19" s="133" t="s">
        <v>555</v>
      </c>
      <c r="L19" s="115">
        <v>59.16</v>
      </c>
      <c r="M19" s="115">
        <v>59.16</v>
      </c>
      <c r="N19" s="107" t="s">
        <v>528</v>
      </c>
    </row>
    <row r="20" spans="2:14" ht="33" customHeight="1" x14ac:dyDescent="0.25">
      <c r="B20" s="129">
        <f ca="1">Data!F105</f>
        <v>42655</v>
      </c>
      <c r="C20" s="100">
        <f ca="1">Data!F105</f>
        <v>42655</v>
      </c>
      <c r="D20" s="84">
        <v>1</v>
      </c>
      <c r="E20" s="84"/>
      <c r="F20" s="160" t="s">
        <v>536</v>
      </c>
      <c r="G20" s="160"/>
      <c r="H20" s="160" t="s">
        <v>516</v>
      </c>
      <c r="I20" s="160"/>
      <c r="J20" s="84"/>
      <c r="K20" s="26" t="s">
        <v>525</v>
      </c>
      <c r="L20" s="104">
        <v>78.930000000000007</v>
      </c>
      <c r="M20" s="104">
        <v>78.930000000000007</v>
      </c>
      <c r="N20" s="84" t="s">
        <v>528</v>
      </c>
    </row>
    <row r="21" spans="2:14" ht="33" customHeight="1" x14ac:dyDescent="0.25">
      <c r="B21" s="130">
        <f ca="1">Data!F106</f>
        <v>42639</v>
      </c>
      <c r="C21" s="108">
        <f ca="1">Data!F106</f>
        <v>42639</v>
      </c>
      <c r="D21" s="107">
        <v>1</v>
      </c>
      <c r="E21" s="107"/>
      <c r="F21" s="165" t="s">
        <v>538</v>
      </c>
      <c r="G21" s="165"/>
      <c r="H21" s="161" t="s">
        <v>516</v>
      </c>
      <c r="I21" s="161"/>
      <c r="J21" s="107"/>
      <c r="K21" s="133" t="s">
        <v>557</v>
      </c>
      <c r="L21" s="115">
        <v>35.94</v>
      </c>
      <c r="M21" s="115">
        <v>34.950000000000003</v>
      </c>
      <c r="N21" s="107" t="s">
        <v>528</v>
      </c>
    </row>
    <row r="22" spans="2:14" ht="33" customHeight="1" x14ac:dyDescent="0.25">
      <c r="B22" s="129">
        <f ca="1">Data!F107</f>
        <v>42628</v>
      </c>
      <c r="C22" s="100">
        <f ca="1">Data!F107</f>
        <v>42628</v>
      </c>
      <c r="D22" s="84">
        <v>1</v>
      </c>
      <c r="E22" s="84"/>
      <c r="F22" s="160" t="s">
        <v>695</v>
      </c>
      <c r="G22" s="160"/>
      <c r="H22" s="160" t="s">
        <v>516</v>
      </c>
      <c r="I22" s="160"/>
      <c r="J22" s="84"/>
      <c r="K22" s="26" t="s">
        <v>558</v>
      </c>
      <c r="L22" s="104">
        <v>108.29</v>
      </c>
      <c r="M22" s="104">
        <v>108.29</v>
      </c>
      <c r="N22" s="84" t="s">
        <v>528</v>
      </c>
    </row>
    <row r="23" spans="2:14" ht="33" customHeight="1" x14ac:dyDescent="0.25">
      <c r="B23" s="130">
        <f ca="1">Data!F108</f>
        <v>42614</v>
      </c>
      <c r="C23" s="108">
        <f ca="1">Data!F108</f>
        <v>42614</v>
      </c>
      <c r="D23" s="107">
        <v>1</v>
      </c>
      <c r="E23" s="107"/>
      <c r="F23" s="165" t="s">
        <v>539</v>
      </c>
      <c r="G23" s="165"/>
      <c r="H23" s="161" t="s">
        <v>516</v>
      </c>
      <c r="I23" s="161"/>
      <c r="J23" s="107"/>
      <c r="K23" s="133" t="s">
        <v>555</v>
      </c>
      <c r="L23" s="115">
        <v>59.16</v>
      </c>
      <c r="M23" s="115">
        <v>59.16</v>
      </c>
      <c r="N23" s="107" t="s">
        <v>528</v>
      </c>
    </row>
    <row r="24" spans="2:14" ht="33" customHeight="1" x14ac:dyDescent="0.25">
      <c r="B24" s="129">
        <f ca="1">Data!F109</f>
        <v>42596</v>
      </c>
      <c r="C24" s="100">
        <f ca="1">Data!F109</f>
        <v>42596</v>
      </c>
      <c r="D24" s="84">
        <v>1</v>
      </c>
      <c r="E24" s="84"/>
      <c r="F24" s="160" t="s">
        <v>531</v>
      </c>
      <c r="G24" s="160"/>
      <c r="H24" s="160" t="s">
        <v>516</v>
      </c>
      <c r="I24" s="160"/>
      <c r="J24" s="84"/>
      <c r="K24" s="26" t="s">
        <v>551</v>
      </c>
      <c r="L24" s="104">
        <v>60.54</v>
      </c>
      <c r="M24" s="104">
        <v>60.54</v>
      </c>
      <c r="N24" s="84" t="s">
        <v>528</v>
      </c>
    </row>
    <row r="25" spans="2:14" ht="33" customHeight="1" x14ac:dyDescent="0.25">
      <c r="B25" s="130">
        <f ca="1">Data!F110</f>
        <v>42569</v>
      </c>
      <c r="C25" s="108">
        <f ca="1">Data!F110</f>
        <v>42569</v>
      </c>
      <c r="D25" s="107">
        <v>1</v>
      </c>
      <c r="E25" s="107"/>
      <c r="F25" s="165" t="s">
        <v>539</v>
      </c>
      <c r="G25" s="165"/>
      <c r="H25" s="161" t="s">
        <v>516</v>
      </c>
      <c r="I25" s="161"/>
      <c r="J25" s="107"/>
      <c r="K25" s="133" t="s">
        <v>555</v>
      </c>
      <c r="L25" s="115">
        <v>87.64</v>
      </c>
      <c r="M25" s="115">
        <v>93.6</v>
      </c>
      <c r="N25" s="107" t="s">
        <v>528</v>
      </c>
    </row>
    <row r="26" spans="2:14" ht="33" customHeight="1" x14ac:dyDescent="0.25">
      <c r="B26" s="129">
        <f ca="1">Data!F111</f>
        <v>42535</v>
      </c>
      <c r="C26" s="100">
        <f ca="1">Data!F111</f>
        <v>42535</v>
      </c>
      <c r="D26" s="84">
        <v>1</v>
      </c>
      <c r="E26" s="84"/>
      <c r="F26" s="160" t="s">
        <v>536</v>
      </c>
      <c r="G26" s="160"/>
      <c r="H26" s="160" t="s">
        <v>516</v>
      </c>
      <c r="I26" s="160"/>
      <c r="J26" s="84"/>
      <c r="K26" s="26" t="s">
        <v>525</v>
      </c>
      <c r="L26" s="104">
        <v>78.930000000000007</v>
      </c>
      <c r="M26" s="104">
        <v>78.930000000000007</v>
      </c>
      <c r="N26" s="84" t="s">
        <v>528</v>
      </c>
    </row>
    <row r="27" spans="2:14" ht="33" customHeight="1" x14ac:dyDescent="0.25">
      <c r="B27" s="130">
        <f ca="1">Data!F112</f>
        <v>42528</v>
      </c>
      <c r="C27" s="108">
        <f ca="1">Data!F112</f>
        <v>42528</v>
      </c>
      <c r="D27" s="107">
        <v>1</v>
      </c>
      <c r="E27" s="107"/>
      <c r="F27" s="165" t="s">
        <v>531</v>
      </c>
      <c r="G27" s="165"/>
      <c r="H27" s="161" t="s">
        <v>516</v>
      </c>
      <c r="I27" s="161"/>
      <c r="J27" s="107"/>
      <c r="K27" s="133" t="s">
        <v>551</v>
      </c>
      <c r="L27" s="115">
        <v>60.54</v>
      </c>
      <c r="M27" s="115">
        <v>60.54</v>
      </c>
      <c r="N27" s="107" t="s">
        <v>528</v>
      </c>
    </row>
    <row r="28" spans="2:14" ht="33" customHeight="1" x14ac:dyDescent="0.25">
      <c r="B28" s="129">
        <f ca="1">Data!F113</f>
        <v>42488</v>
      </c>
      <c r="C28" s="100">
        <f ca="1">Data!F113</f>
        <v>42488</v>
      </c>
      <c r="D28" s="84">
        <v>1</v>
      </c>
      <c r="E28" s="84"/>
      <c r="F28" s="160" t="s">
        <v>531</v>
      </c>
      <c r="G28" s="160"/>
      <c r="H28" s="160" t="s">
        <v>516</v>
      </c>
      <c r="I28" s="160"/>
      <c r="J28" s="84"/>
      <c r="K28" s="26" t="s">
        <v>551</v>
      </c>
      <c r="L28" s="104">
        <v>60.54</v>
      </c>
      <c r="M28" s="104">
        <v>60.54</v>
      </c>
      <c r="N28" s="84" t="s">
        <v>528</v>
      </c>
    </row>
    <row r="29" spans="2:14" ht="33" customHeight="1" x14ac:dyDescent="0.25">
      <c r="B29" s="130">
        <f ca="1">Data!F114</f>
        <v>42461</v>
      </c>
      <c r="C29" s="108">
        <f ca="1">Data!F114</f>
        <v>42461</v>
      </c>
      <c r="D29" s="107">
        <v>1</v>
      </c>
      <c r="E29" s="107"/>
      <c r="F29" s="165" t="s">
        <v>696</v>
      </c>
      <c r="G29" s="165"/>
      <c r="H29" s="161" t="s">
        <v>516</v>
      </c>
      <c r="I29" s="161"/>
      <c r="J29" s="107"/>
      <c r="K29" s="133" t="s">
        <v>525</v>
      </c>
      <c r="L29" s="115">
        <v>80.680000000000007</v>
      </c>
      <c r="M29" s="115">
        <v>80.680000000000007</v>
      </c>
      <c r="N29" s="107" t="s">
        <v>528</v>
      </c>
    </row>
    <row r="30" spans="2:14" ht="33" customHeight="1" x14ac:dyDescent="0.25">
      <c r="B30" s="129">
        <f ca="1">Data!F115</f>
        <v>42428</v>
      </c>
      <c r="C30" s="100">
        <f ca="1">Data!F115</f>
        <v>42428</v>
      </c>
      <c r="D30" s="84">
        <v>1</v>
      </c>
      <c r="E30" s="84"/>
      <c r="F30" s="160" t="s">
        <v>531</v>
      </c>
      <c r="G30" s="160"/>
      <c r="H30" s="160" t="s">
        <v>516</v>
      </c>
      <c r="I30" s="160"/>
      <c r="J30" s="84"/>
      <c r="K30" s="26" t="s">
        <v>551</v>
      </c>
      <c r="L30" s="104">
        <v>60.54</v>
      </c>
      <c r="M30" s="104">
        <v>60.54</v>
      </c>
      <c r="N30" s="84" t="s">
        <v>528</v>
      </c>
    </row>
    <row r="31" spans="2:14" ht="33" customHeight="1" x14ac:dyDescent="0.25">
      <c r="B31" s="130">
        <f ca="1">Data!F116</f>
        <v>42371</v>
      </c>
      <c r="C31" s="108">
        <f ca="1">Data!F116</f>
        <v>42371</v>
      </c>
      <c r="D31" s="107">
        <v>1</v>
      </c>
      <c r="E31" s="107"/>
      <c r="F31" s="165" t="s">
        <v>536</v>
      </c>
      <c r="G31" s="165"/>
      <c r="H31" s="161" t="s">
        <v>516</v>
      </c>
      <c r="I31" s="161"/>
      <c r="J31" s="107"/>
      <c r="K31" s="133" t="s">
        <v>525</v>
      </c>
      <c r="L31" s="115">
        <v>80.680000000000007</v>
      </c>
      <c r="M31" s="115">
        <v>109.55</v>
      </c>
      <c r="N31" s="107" t="s">
        <v>528</v>
      </c>
    </row>
    <row r="32" spans="2:14" ht="18" customHeight="1" x14ac:dyDescent="0.25"/>
    <row r="33" spans="2:17" x14ac:dyDescent="0.25">
      <c r="B33" s="1" t="s">
        <v>1</v>
      </c>
    </row>
    <row r="34" spans="2:17" x14ac:dyDescent="0.25">
      <c r="B34" s="1" t="s">
        <v>2</v>
      </c>
    </row>
    <row r="35" spans="2:17" x14ac:dyDescent="0.25">
      <c r="B35" t="s">
        <v>3</v>
      </c>
    </row>
    <row r="36" spans="2:17" ht="75" customHeight="1" x14ac:dyDescent="0.25">
      <c r="B36" s="143" t="s">
        <v>4</v>
      </c>
      <c r="C36" s="143"/>
      <c r="D36" s="143"/>
      <c r="E36" s="143"/>
      <c r="F36" s="143"/>
      <c r="G36" s="143"/>
      <c r="H36" s="143"/>
      <c r="I36" s="143"/>
      <c r="J36" s="143"/>
      <c r="K36" s="143"/>
      <c r="L36" s="143"/>
      <c r="M36" s="143"/>
      <c r="N36" s="143"/>
      <c r="O36" s="23"/>
      <c r="P36" s="23"/>
      <c r="Q36" s="23"/>
    </row>
    <row r="37" spans="2:17" x14ac:dyDescent="0.25">
      <c r="B37"/>
    </row>
    <row r="38" spans="2:17" x14ac:dyDescent="0.25">
      <c r="B38" s="145" t="s">
        <v>19</v>
      </c>
      <c r="C38" s="145"/>
    </row>
  </sheetData>
  <sheetProtection password="C6BE" sheet="1" objects="1" scenarios="1"/>
  <mergeCells count="41">
    <mergeCell ref="B8:H8"/>
    <mergeCell ref="H28:I28"/>
    <mergeCell ref="H29:I29"/>
    <mergeCell ref="H30:I30"/>
    <mergeCell ref="H31:I31"/>
    <mergeCell ref="F28:G28"/>
    <mergeCell ref="F29:G29"/>
    <mergeCell ref="F30:G30"/>
    <mergeCell ref="F31:G31"/>
    <mergeCell ref="H16:I16"/>
    <mergeCell ref="H17:I17"/>
    <mergeCell ref="H18:I18"/>
    <mergeCell ref="H19:I19"/>
    <mergeCell ref="H20:I20"/>
    <mergeCell ref="H21:I21"/>
    <mergeCell ref="H22:I22"/>
    <mergeCell ref="F24:G24"/>
    <mergeCell ref="F25:G25"/>
    <mergeCell ref="F26:G26"/>
    <mergeCell ref="F27:G27"/>
    <mergeCell ref="H23:I23"/>
    <mergeCell ref="H24:I24"/>
    <mergeCell ref="H25:I25"/>
    <mergeCell ref="H26:I26"/>
    <mergeCell ref="H27:I27"/>
    <mergeCell ref="B38:C38"/>
    <mergeCell ref="D9:E9"/>
    <mergeCell ref="D10:E10"/>
    <mergeCell ref="D11:E11"/>
    <mergeCell ref="B13:K13"/>
    <mergeCell ref="B36:N36"/>
    <mergeCell ref="F15:G15"/>
    <mergeCell ref="H15:I15"/>
    <mergeCell ref="F16:G16"/>
    <mergeCell ref="F17:G17"/>
    <mergeCell ref="F18:G18"/>
    <mergeCell ref="F19:G19"/>
    <mergeCell ref="F20:G20"/>
    <mergeCell ref="F21:G21"/>
    <mergeCell ref="F22:G22"/>
    <mergeCell ref="F23:G23"/>
  </mergeCells>
  <hyperlinks>
    <hyperlink ref="B38:C38" location="Privacy!A1" display="privacy statement"/>
    <hyperlink ref="C11" location="ClaimsPsy!A1" display="ClaimsPsy!A1"/>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T44"/>
  <sheetViews>
    <sheetView showGridLines="0" workbookViewId="0"/>
  </sheetViews>
  <sheetFormatPr defaultColWidth="9.140625" defaultRowHeight="15" x14ac:dyDescent="0.25"/>
  <cols>
    <col min="1" max="2" width="9.140625" style="1"/>
    <col min="3" max="3" width="6.7109375" style="1" customWidth="1"/>
    <col min="4" max="4" width="9.140625" style="1"/>
    <col min="5" max="5" width="4.5703125" style="1" customWidth="1"/>
    <col min="6" max="6" width="9.140625" style="1"/>
    <col min="7" max="7" width="4.5703125" style="1" customWidth="1"/>
    <col min="8" max="8" width="9.42578125" style="1" bestFit="1" customWidth="1"/>
    <col min="9" max="9" width="4" style="1" customWidth="1"/>
    <col min="10" max="10" width="9.140625" style="1"/>
    <col min="11" max="11" width="4.140625" style="1" customWidth="1"/>
    <col min="12" max="12" width="9.140625" style="1"/>
    <col min="13" max="13" width="4.42578125" style="1" customWidth="1"/>
    <col min="14" max="14" width="9.42578125" style="1" bestFit="1" customWidth="1"/>
    <col min="15" max="15" width="4.42578125" style="1" customWidth="1"/>
    <col min="16" max="16" width="9.140625" style="1"/>
    <col min="17" max="17" width="4.42578125" style="1" customWidth="1"/>
    <col min="18" max="18" width="9.140625" style="1" customWidth="1"/>
    <col min="19" max="19" width="4.85546875" style="1" customWidth="1"/>
    <col min="20" max="16384" width="9.140625" style="1"/>
  </cols>
  <sheetData>
    <row r="2" ht="46.5" customHeight="1" x14ac:dyDescent="0.25"/>
    <row r="34" spans="2:20" ht="6" customHeight="1" x14ac:dyDescent="0.25"/>
    <row r="35" spans="2:20" x14ac:dyDescent="0.25">
      <c r="D35" s="88">
        <f ca="1">EDATE(Elig!$B$23, -16)</f>
        <v>42309</v>
      </c>
      <c r="F35" s="88">
        <f ca="1">EDATE(Elig!$B$23, -14)</f>
        <v>42370</v>
      </c>
      <c r="H35" s="88">
        <f ca="1">EDATE(Elig!$B$23, -12)</f>
        <v>42430</v>
      </c>
      <c r="J35" s="88">
        <f ca="1">EDATE(Elig!$B$23, -10)</f>
        <v>42491</v>
      </c>
      <c r="L35" s="88">
        <f ca="1">EDATE(Elig!$B$23, -8)</f>
        <v>42552</v>
      </c>
      <c r="N35" s="88">
        <f ca="1">EDATE(Elig!$B$23, -6)</f>
        <v>42614</v>
      </c>
      <c r="P35" s="88">
        <f ca="1">EDATE(Elig!B23, -4)</f>
        <v>42675</v>
      </c>
      <c r="R35" s="88">
        <f ca="1">EDATE(Elig!B23, -2)</f>
        <v>42736</v>
      </c>
      <c r="T35" s="88">
        <f ca="1">Elig!B23</f>
        <v>42795</v>
      </c>
    </row>
    <row r="37" spans="2:20" x14ac:dyDescent="0.25">
      <c r="B37" s="1" t="s">
        <v>0</v>
      </c>
      <c r="C37" s="1" t="str">
        <f>Elig!C4</f>
        <v>CORTEZ,LUCHITA</v>
      </c>
    </row>
    <row r="39" spans="2:20" x14ac:dyDescent="0.25">
      <c r="B39" s="1" t="s">
        <v>1</v>
      </c>
    </row>
    <row r="40" spans="2:20" x14ac:dyDescent="0.25">
      <c r="B40" s="1" t="s">
        <v>2</v>
      </c>
    </row>
    <row r="41" spans="2:20" x14ac:dyDescent="0.25">
      <c r="B41" t="s">
        <v>3</v>
      </c>
    </row>
    <row r="42" spans="2:20" ht="75" customHeight="1" x14ac:dyDescent="0.25">
      <c r="B42" s="142" t="s">
        <v>4</v>
      </c>
      <c r="C42" s="143"/>
      <c r="D42" s="143"/>
      <c r="E42" s="143"/>
      <c r="F42" s="143"/>
      <c r="G42" s="143"/>
      <c r="H42" s="143"/>
      <c r="I42" s="143"/>
      <c r="J42" s="143"/>
      <c r="K42" s="143"/>
      <c r="L42" s="143"/>
      <c r="M42" s="143"/>
      <c r="N42" s="143"/>
      <c r="O42" s="143"/>
      <c r="P42" s="144"/>
    </row>
    <row r="43" spans="2:20" x14ac:dyDescent="0.25">
      <c r="B43"/>
    </row>
    <row r="44" spans="2:20" x14ac:dyDescent="0.25">
      <c r="B44" s="145" t="s">
        <v>19</v>
      </c>
      <c r="C44" s="145"/>
    </row>
  </sheetData>
  <sheetProtection password="C17E" sheet="1" objects="1" scenarios="1"/>
  <mergeCells count="2">
    <mergeCell ref="B42:P42"/>
    <mergeCell ref="B44:C44"/>
  </mergeCells>
  <hyperlinks>
    <hyperlink ref="B44:C44" location="Privacy!A1" display="privacy statement"/>
  </hyperlinks>
  <pageMargins left="0.7" right="0.7" top="0.75" bottom="0.75" header="0.3" footer="0.3"/>
  <pageSetup scale="83" fitToHeight="0"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2:Q26"/>
  <sheetViews>
    <sheetView showGridLines="0" workbookViewId="0"/>
  </sheetViews>
  <sheetFormatPr defaultColWidth="9.140625" defaultRowHeight="15" x14ac:dyDescent="0.25"/>
  <cols>
    <col min="1" max="1" width="9.140625" style="1"/>
    <col min="2" max="2" width="12" style="1" customWidth="1"/>
    <col min="3" max="3" width="11.5703125" style="1" customWidth="1"/>
    <col min="4" max="4" width="6" style="1" customWidth="1"/>
    <col min="5" max="5" width="6.5703125" style="1" customWidth="1"/>
    <col min="6" max="6" width="17" style="1" customWidth="1"/>
    <col min="7" max="7" width="7.7109375" style="1" customWidth="1"/>
    <col min="8" max="9" width="9.140625" style="1"/>
    <col min="10" max="10" width="14.5703125" style="1" customWidth="1"/>
    <col min="11" max="11" width="18.140625" style="1" customWidth="1"/>
    <col min="12" max="13" width="9.140625" style="1"/>
    <col min="14" max="14" width="14" style="1" customWidth="1"/>
    <col min="15" max="16384" width="9.140625" style="1"/>
  </cols>
  <sheetData>
    <row r="2" spans="2:14" ht="46.5" customHeight="1" x14ac:dyDescent="0.25"/>
    <row r="3" spans="2:14" ht="15" customHeight="1" x14ac:dyDescent="0.25">
      <c r="B3" s="6" t="s">
        <v>20</v>
      </c>
    </row>
    <row r="4" spans="2:14" ht="23.25" customHeight="1" x14ac:dyDescent="0.25">
      <c r="B4" s="7" t="s">
        <v>21</v>
      </c>
      <c r="C4" s="7" t="str">
        <f>Elig!C4</f>
        <v>CORTEZ,LUCHITA</v>
      </c>
      <c r="D4" s="9"/>
      <c r="E4" s="9"/>
      <c r="F4" s="7"/>
      <c r="G4" s="7" t="s">
        <v>27</v>
      </c>
      <c r="H4" s="179">
        <f ca="1">Elig!G4</f>
        <v>40746</v>
      </c>
      <c r="I4" s="179"/>
    </row>
    <row r="5" spans="2:14" ht="23.25" customHeight="1" x14ac:dyDescent="0.25">
      <c r="B5" s="6" t="s">
        <v>22</v>
      </c>
      <c r="C5" s="6" t="str">
        <f>Elig!C5</f>
        <v>F</v>
      </c>
      <c r="D5" s="6"/>
      <c r="F5" s="6"/>
      <c r="G5" s="6" t="s">
        <v>28</v>
      </c>
      <c r="H5" s="151">
        <f>Elig!G5</f>
        <v>6</v>
      </c>
      <c r="I5" s="151"/>
    </row>
    <row r="6" spans="2:14" ht="23.25" customHeight="1" x14ac:dyDescent="0.25">
      <c r="B6" s="7" t="s">
        <v>23</v>
      </c>
      <c r="C6" s="19" t="str">
        <f>Elig!C6</f>
        <v>1234567890WA (1234567890)</v>
      </c>
      <c r="D6" s="10"/>
      <c r="E6" s="9"/>
      <c r="F6" s="7"/>
      <c r="G6" s="7" t="s">
        <v>29</v>
      </c>
      <c r="H6" s="180" t="str">
        <f>Elig!G6</f>
        <v>(360) 382-1831</v>
      </c>
      <c r="I6" s="180"/>
    </row>
    <row r="8" spans="2:14" ht="20.25" customHeight="1" x14ac:dyDescent="0.25">
      <c r="B8" s="151" t="str">
        <f ca="1">Elig!B8</f>
        <v>RISK PROFILE FOR SERVICE DATE RANGE FROM 2016-01-07 TO 2017-04-11</v>
      </c>
      <c r="C8" s="151"/>
      <c r="D8" s="151"/>
      <c r="E8" s="151"/>
      <c r="F8" s="151"/>
      <c r="G8" s="151"/>
      <c r="H8" s="151"/>
      <c r="I8" s="151"/>
    </row>
    <row r="9" spans="2:14" ht="30" customHeight="1" x14ac:dyDescent="0.25">
      <c r="B9" s="7" t="s">
        <v>24</v>
      </c>
      <c r="C9" s="10">
        <f>Elig!C9</f>
        <v>3.12</v>
      </c>
      <c r="D9" s="9"/>
      <c r="E9" s="9"/>
      <c r="F9" s="8" t="s">
        <v>30</v>
      </c>
      <c r="G9" s="7"/>
      <c r="H9" s="181">
        <f>Elig!G9</f>
        <v>0.39500000000000002</v>
      </c>
      <c r="I9" s="181"/>
    </row>
    <row r="10" spans="2:14" ht="35.25" customHeight="1" x14ac:dyDescent="0.25">
      <c r="B10" s="6" t="s">
        <v>25</v>
      </c>
      <c r="C10" s="12" t="str">
        <f>Elig!C10</f>
        <v>Gastro, high</v>
      </c>
      <c r="F10" s="6" t="s">
        <v>31</v>
      </c>
      <c r="G10" s="6"/>
      <c r="H10" s="177" t="str">
        <f>Elig!G10</f>
        <v>Hematological, medium</v>
      </c>
      <c r="I10" s="177"/>
    </row>
    <row r="11" spans="2:14" ht="30" customHeight="1" x14ac:dyDescent="0.25">
      <c r="B11" s="8" t="s">
        <v>26</v>
      </c>
      <c r="C11" s="178" t="str">
        <f>Elig!C11</f>
        <v>Psychiatric, medium low</v>
      </c>
      <c r="D11" s="178"/>
      <c r="E11" s="178"/>
      <c r="F11" s="7" t="s">
        <v>32</v>
      </c>
      <c r="G11" s="8"/>
      <c r="H11" s="176" t="str">
        <f>Elig!G11</f>
        <v>No</v>
      </c>
      <c r="I11" s="176"/>
    </row>
    <row r="13" spans="2:14" ht="18" x14ac:dyDescent="0.3">
      <c r="B13" s="152" t="s">
        <v>58</v>
      </c>
      <c r="C13" s="152"/>
      <c r="D13" s="152"/>
      <c r="E13" s="152"/>
      <c r="F13" s="152"/>
      <c r="G13" s="152"/>
      <c r="H13" s="152"/>
      <c r="I13" s="152"/>
      <c r="J13" s="152"/>
      <c r="K13" s="152"/>
      <c r="L13" s="152"/>
    </row>
    <row r="15" spans="2:14" ht="30" x14ac:dyDescent="0.25">
      <c r="B15" s="91" t="s">
        <v>493</v>
      </c>
      <c r="C15" s="93" t="s">
        <v>494</v>
      </c>
      <c r="D15" s="93" t="s">
        <v>495</v>
      </c>
      <c r="E15" s="93" t="s">
        <v>496</v>
      </c>
      <c r="F15" s="170" t="s">
        <v>697</v>
      </c>
      <c r="G15" s="170"/>
      <c r="H15" s="170" t="s">
        <v>498</v>
      </c>
      <c r="I15" s="170"/>
      <c r="J15" s="99" t="s">
        <v>499</v>
      </c>
      <c r="K15" s="99" t="s">
        <v>694</v>
      </c>
      <c r="L15" s="99" t="s">
        <v>501</v>
      </c>
      <c r="M15" s="99" t="s">
        <v>502</v>
      </c>
      <c r="N15" s="93" t="s">
        <v>503</v>
      </c>
    </row>
    <row r="16" spans="2:14" ht="33" customHeight="1" x14ac:dyDescent="0.25">
      <c r="B16" s="100">
        <f ca="1">Data!N112</f>
        <v>42698</v>
      </c>
      <c r="C16" s="100">
        <f ca="1">Data!N112</f>
        <v>42698</v>
      </c>
      <c r="D16" s="84">
        <v>1</v>
      </c>
      <c r="E16" s="84"/>
      <c r="F16" s="160" t="s">
        <v>469</v>
      </c>
      <c r="G16" s="160"/>
      <c r="H16" s="160" t="s">
        <v>698</v>
      </c>
      <c r="I16" s="160"/>
      <c r="J16" s="84"/>
      <c r="K16" s="26" t="s">
        <v>700</v>
      </c>
      <c r="L16" s="104">
        <v>26.17</v>
      </c>
      <c r="M16" s="104">
        <v>26.17</v>
      </c>
      <c r="N16" s="84" t="s">
        <v>528</v>
      </c>
    </row>
    <row r="17" spans="2:17" ht="48" customHeight="1" x14ac:dyDescent="0.25">
      <c r="B17" s="100">
        <f ca="1">Data!N113</f>
        <v>42698</v>
      </c>
      <c r="C17" s="100">
        <f ca="1">Data!N113</f>
        <v>42698</v>
      </c>
      <c r="D17" s="84">
        <v>1</v>
      </c>
      <c r="E17" s="84"/>
      <c r="F17" s="160" t="s">
        <v>469</v>
      </c>
      <c r="G17" s="160"/>
      <c r="H17" s="160" t="s">
        <v>699</v>
      </c>
      <c r="I17" s="160"/>
      <c r="J17" s="78" t="s">
        <v>520</v>
      </c>
      <c r="K17" s="26" t="s">
        <v>524</v>
      </c>
      <c r="L17" s="104">
        <v>44.64</v>
      </c>
      <c r="M17" s="104">
        <v>44.64</v>
      </c>
      <c r="N17" s="84" t="s">
        <v>529</v>
      </c>
    </row>
    <row r="18" spans="2:17" ht="48" customHeight="1" x14ac:dyDescent="0.25">
      <c r="B18" s="100">
        <f ca="1">Data!N114</f>
        <v>42684</v>
      </c>
      <c r="C18" s="100">
        <f ca="1">Data!N114</f>
        <v>42684</v>
      </c>
      <c r="D18" s="84">
        <v>1</v>
      </c>
      <c r="E18" s="84"/>
      <c r="F18" s="160" t="s">
        <v>469</v>
      </c>
      <c r="G18" s="160"/>
      <c r="H18" s="160" t="s">
        <v>698</v>
      </c>
      <c r="I18" s="160"/>
      <c r="J18" s="84"/>
      <c r="K18" s="26" t="s">
        <v>524</v>
      </c>
      <c r="L18" s="104">
        <v>39.340000000000003</v>
      </c>
      <c r="M18" s="104">
        <v>39.340000000000003</v>
      </c>
      <c r="N18" s="84" t="s">
        <v>528</v>
      </c>
    </row>
    <row r="19" spans="2:17" ht="48" customHeight="1" x14ac:dyDescent="0.25">
      <c r="B19" s="100">
        <f ca="1">Data!N115</f>
        <v>42684</v>
      </c>
      <c r="C19" s="100">
        <f ca="1">Data!N115</f>
        <v>42684</v>
      </c>
      <c r="D19" s="126">
        <v>1</v>
      </c>
      <c r="E19" s="84"/>
      <c r="F19" s="160" t="s">
        <v>469</v>
      </c>
      <c r="G19" s="160"/>
      <c r="H19" s="160" t="s">
        <v>699</v>
      </c>
      <c r="I19" s="160"/>
      <c r="J19" s="78" t="s">
        <v>520</v>
      </c>
      <c r="K19" s="26" t="s">
        <v>524</v>
      </c>
      <c r="L19" s="104">
        <v>44.64</v>
      </c>
      <c r="M19" s="104">
        <v>44.64</v>
      </c>
      <c r="N19" s="84" t="s">
        <v>529</v>
      </c>
    </row>
    <row r="21" spans="2:17" x14ac:dyDescent="0.25">
      <c r="B21" s="1" t="s">
        <v>1</v>
      </c>
    </row>
    <row r="22" spans="2:17" x14ac:dyDescent="0.25">
      <c r="B22" s="1" t="s">
        <v>2</v>
      </c>
    </row>
    <row r="23" spans="2:17" x14ac:dyDescent="0.25">
      <c r="B23" t="s">
        <v>3</v>
      </c>
    </row>
    <row r="24" spans="2:17" ht="75" customHeight="1" x14ac:dyDescent="0.25">
      <c r="B24" s="143" t="s">
        <v>4</v>
      </c>
      <c r="C24" s="143"/>
      <c r="D24" s="143"/>
      <c r="E24" s="143"/>
      <c r="F24" s="143"/>
      <c r="G24" s="143"/>
      <c r="H24" s="143"/>
      <c r="I24" s="143"/>
      <c r="J24" s="143"/>
      <c r="K24" s="143"/>
      <c r="L24" s="143"/>
      <c r="M24" s="143"/>
      <c r="N24" s="143"/>
      <c r="O24" s="23"/>
      <c r="P24" s="23"/>
      <c r="Q24" s="23"/>
    </row>
    <row r="25" spans="2:17" x14ac:dyDescent="0.25">
      <c r="B25"/>
    </row>
    <row r="26" spans="2:17" x14ac:dyDescent="0.25">
      <c r="B26" s="145" t="s">
        <v>19</v>
      </c>
      <c r="C26" s="145"/>
    </row>
  </sheetData>
  <sheetProtection password="C6BE" sheet="1" objects="1" scenarios="1"/>
  <mergeCells count="21">
    <mergeCell ref="C11:E11"/>
    <mergeCell ref="B8:I8"/>
    <mergeCell ref="H19:I19"/>
    <mergeCell ref="H4:I4"/>
    <mergeCell ref="H5:I5"/>
    <mergeCell ref="H6:I6"/>
    <mergeCell ref="H9:I9"/>
    <mergeCell ref="H10:I10"/>
    <mergeCell ref="H11:I11"/>
    <mergeCell ref="B26:C26"/>
    <mergeCell ref="B24:N24"/>
    <mergeCell ref="B13:L13"/>
    <mergeCell ref="F15:G15"/>
    <mergeCell ref="H15:I15"/>
    <mergeCell ref="F16:G16"/>
    <mergeCell ref="F17:G17"/>
    <mergeCell ref="F18:G18"/>
    <mergeCell ref="F19:G19"/>
    <mergeCell ref="H16:I16"/>
    <mergeCell ref="H17:I17"/>
    <mergeCell ref="H18:I18"/>
  </mergeCells>
  <hyperlinks>
    <hyperlink ref="B26:C26" location="Privacy!A1" display="privacy statement"/>
    <hyperlink ref="C11" location="ClaimsPsy!A1" display="ClaimsPsy!A1"/>
  </hyperlinks>
  <pageMargins left="0.7" right="0.7" top="0.75" bottom="0.75"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2:R15"/>
  <sheetViews>
    <sheetView showGridLines="0" workbookViewId="0">
      <selection activeCell="B3" sqref="B3:R3"/>
    </sheetView>
  </sheetViews>
  <sheetFormatPr defaultRowHeight="15" x14ac:dyDescent="0.25"/>
  <cols>
    <col min="1" max="1" width="2.140625" customWidth="1"/>
  </cols>
  <sheetData>
    <row r="2" spans="2:18" ht="24.95" customHeight="1" x14ac:dyDescent="0.25">
      <c r="B2" s="5" t="s">
        <v>5</v>
      </c>
    </row>
    <row r="3" spans="2:18" ht="24.95" customHeight="1" x14ac:dyDescent="0.25">
      <c r="B3" s="184" t="s">
        <v>6</v>
      </c>
      <c r="C3" s="184"/>
      <c r="D3" s="184"/>
      <c r="E3" s="184"/>
      <c r="F3" s="184"/>
      <c r="G3" s="184"/>
      <c r="H3" s="184"/>
      <c r="I3" s="184"/>
      <c r="J3" s="184"/>
      <c r="K3" s="184"/>
      <c r="L3" s="184"/>
      <c r="M3" s="184"/>
      <c r="N3" s="184"/>
      <c r="O3" s="184"/>
      <c r="P3" s="184"/>
      <c r="Q3" s="184"/>
      <c r="R3" s="184"/>
    </row>
    <row r="4" spans="2:18" ht="24.95" customHeight="1" x14ac:dyDescent="0.25">
      <c r="B4" s="3" t="s">
        <v>7</v>
      </c>
    </row>
    <row r="5" spans="2:18" ht="24.95" customHeight="1" x14ac:dyDescent="0.25">
      <c r="B5" s="2" t="s">
        <v>8</v>
      </c>
    </row>
    <row r="6" spans="2:18" x14ac:dyDescent="0.25">
      <c r="B6" s="4" t="s">
        <v>9</v>
      </c>
    </row>
    <row r="7" spans="2:18" x14ac:dyDescent="0.25">
      <c r="B7" s="4" t="s">
        <v>10</v>
      </c>
    </row>
    <row r="8" spans="2:18" x14ac:dyDescent="0.25">
      <c r="B8" s="4" t="s">
        <v>11</v>
      </c>
    </row>
    <row r="9" spans="2:18" x14ac:dyDescent="0.25">
      <c r="B9" s="4" t="s">
        <v>12</v>
      </c>
    </row>
    <row r="10" spans="2:18" x14ac:dyDescent="0.25">
      <c r="B10" s="4" t="s">
        <v>13</v>
      </c>
    </row>
    <row r="11" spans="2:18" ht="24.95" customHeight="1" x14ac:dyDescent="0.25">
      <c r="B11" s="2" t="s">
        <v>14</v>
      </c>
    </row>
    <row r="12" spans="2:18" ht="24.95" customHeight="1" x14ac:dyDescent="0.25">
      <c r="B12" s="3" t="s">
        <v>15</v>
      </c>
    </row>
    <row r="13" spans="2:18" ht="55.5" customHeight="1" x14ac:dyDescent="0.3">
      <c r="B13" s="183" t="s">
        <v>16</v>
      </c>
      <c r="C13" s="183"/>
      <c r="D13" s="183"/>
      <c r="E13" s="183"/>
      <c r="F13" s="183"/>
      <c r="G13" s="183"/>
      <c r="H13" s="183"/>
      <c r="I13" s="183"/>
      <c r="J13" s="183"/>
      <c r="K13" s="183"/>
      <c r="L13" s="183"/>
      <c r="M13" s="183"/>
      <c r="N13" s="183"/>
      <c r="O13" s="183"/>
      <c r="P13" s="183"/>
      <c r="Q13" s="183"/>
      <c r="R13" s="183"/>
    </row>
    <row r="14" spans="2:18" ht="24.95" customHeight="1" x14ac:dyDescent="0.3">
      <c r="B14" s="3" t="s">
        <v>17</v>
      </c>
    </row>
    <row r="15" spans="2:18" ht="14.45" x14ac:dyDescent="0.3">
      <c r="B15" s="184" t="s">
        <v>18</v>
      </c>
      <c r="C15" s="184"/>
      <c r="D15" s="184"/>
      <c r="E15" s="184"/>
      <c r="F15" s="184"/>
      <c r="G15" s="184"/>
      <c r="H15" s="184"/>
      <c r="I15" s="184"/>
      <c r="J15" s="184"/>
      <c r="K15" s="184"/>
      <c r="L15" s="184"/>
      <c r="M15" s="184"/>
      <c r="N15" s="184"/>
      <c r="O15" s="184"/>
      <c r="P15" s="184"/>
      <c r="Q15" s="184"/>
      <c r="R15" s="184"/>
    </row>
  </sheetData>
  <sheetProtection password="C17E" sheet="1" objects="1" scenarios="1"/>
  <mergeCells count="3">
    <mergeCell ref="B13:R13"/>
    <mergeCell ref="B3:R3"/>
    <mergeCell ref="B15:R15"/>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B2:Q49"/>
  <sheetViews>
    <sheetView showGridLines="0" zoomScaleNormal="100" workbookViewId="0"/>
  </sheetViews>
  <sheetFormatPr defaultColWidth="9.140625" defaultRowHeight="15" x14ac:dyDescent="0.25"/>
  <cols>
    <col min="1" max="1" width="9.140625" style="1"/>
    <col min="2" max="2" width="13.85546875" style="1" customWidth="1"/>
    <col min="3" max="3" width="26.5703125" style="1" bestFit="1" customWidth="1"/>
    <col min="4" max="5" width="9.140625" style="1" customWidth="1"/>
    <col min="6" max="6" width="4" style="1" customWidth="1"/>
    <col min="7" max="7" width="14.7109375" style="1" customWidth="1"/>
    <col min="8" max="12" width="9.140625" style="1"/>
    <col min="13" max="13" width="9.140625" style="1" customWidth="1"/>
    <col min="14" max="14" width="16.28515625" style="1" bestFit="1" customWidth="1"/>
    <col min="15" max="16384" width="9.140625" style="1"/>
  </cols>
  <sheetData>
    <row r="2" spans="2:7" ht="46.5" customHeight="1" x14ac:dyDescent="0.25"/>
    <row r="3" spans="2:7" ht="15" customHeight="1" x14ac:dyDescent="0.25">
      <c r="B3" s="6" t="s">
        <v>20</v>
      </c>
    </row>
    <row r="4" spans="2:7" ht="23.25" customHeight="1" x14ac:dyDescent="0.25">
      <c r="B4" s="69" t="s">
        <v>21</v>
      </c>
      <c r="C4" s="69" t="s">
        <v>38</v>
      </c>
      <c r="D4" s="75"/>
      <c r="E4" s="69" t="s">
        <v>27</v>
      </c>
      <c r="F4" s="69"/>
      <c r="G4" s="76">
        <f ca="1">Data!F4</f>
        <v>40746</v>
      </c>
    </row>
    <row r="5" spans="2:7" ht="23.25" customHeight="1" x14ac:dyDescent="0.25">
      <c r="B5" s="6" t="s">
        <v>22</v>
      </c>
      <c r="C5" s="6" t="s">
        <v>39</v>
      </c>
      <c r="D5" s="6"/>
      <c r="E5" s="6" t="s">
        <v>28</v>
      </c>
      <c r="F5" s="6"/>
      <c r="G5" s="51">
        <f>Data!E4</f>
        <v>6</v>
      </c>
    </row>
    <row r="6" spans="2:7" ht="23.25" customHeight="1" x14ac:dyDescent="0.25">
      <c r="B6" s="69" t="s">
        <v>23</v>
      </c>
      <c r="C6" s="73" t="s">
        <v>429</v>
      </c>
      <c r="D6" s="70"/>
      <c r="E6" s="69" t="s">
        <v>29</v>
      </c>
      <c r="F6" s="69"/>
      <c r="G6" s="74" t="s">
        <v>40</v>
      </c>
    </row>
    <row r="7" spans="2:7" ht="39" customHeight="1" x14ac:dyDescent="0.25">
      <c r="B7" s="207" t="s">
        <v>47</v>
      </c>
      <c r="C7" s="207"/>
      <c r="D7" s="207" t="s">
        <v>701</v>
      </c>
      <c r="E7" s="208"/>
      <c r="F7" s="207" t="s">
        <v>702</v>
      </c>
      <c r="G7" s="208"/>
    </row>
    <row r="8" spans="2:7" ht="20.25" customHeight="1" x14ac:dyDescent="0.25">
      <c r="B8" s="151" t="str">
        <f ca="1">CONCATENATE("RISK PROFILE FOR SERVICE DATE RANGE FROM ",TEXT(Data!F6,"yyyy-mm-dd")," TO ",TEXT(Data!F5,"yyyy-mm-dd"))</f>
        <v>RISK PROFILE FOR SERVICE DATE RANGE FROM 2016-01-07 TO 2017-04-11</v>
      </c>
      <c r="C8" s="151"/>
      <c r="D8" s="151"/>
      <c r="E8" s="151"/>
      <c r="F8" s="151"/>
      <c r="G8" s="151"/>
    </row>
    <row r="9" spans="2:7" ht="30" customHeight="1" x14ac:dyDescent="0.25">
      <c r="B9" s="69" t="s">
        <v>24</v>
      </c>
      <c r="C9" s="70">
        <v>3.12</v>
      </c>
      <c r="D9" s="162" t="s">
        <v>30</v>
      </c>
      <c r="E9" s="163"/>
      <c r="F9" s="82"/>
      <c r="G9" s="72">
        <v>0.39500000000000002</v>
      </c>
    </row>
    <row r="10" spans="2:7" ht="35.25" customHeight="1" x14ac:dyDescent="0.25">
      <c r="B10" s="6" t="s">
        <v>25</v>
      </c>
      <c r="C10" s="12" t="s">
        <v>41</v>
      </c>
      <c r="D10" s="164" t="s">
        <v>31</v>
      </c>
      <c r="E10" s="164"/>
      <c r="F10" s="83"/>
      <c r="G10" s="12" t="s">
        <v>42</v>
      </c>
    </row>
    <row r="11" spans="2:7" ht="30" customHeight="1" x14ac:dyDescent="0.25">
      <c r="B11" s="65" t="s">
        <v>26</v>
      </c>
      <c r="C11" s="66" t="s">
        <v>43</v>
      </c>
      <c r="D11" s="162" t="s">
        <v>32</v>
      </c>
      <c r="E11" s="162"/>
      <c r="F11" s="81"/>
      <c r="G11" s="68" t="s">
        <v>44</v>
      </c>
    </row>
    <row r="15" spans="2:7" ht="18" x14ac:dyDescent="0.25">
      <c r="B15" s="32" t="s">
        <v>45</v>
      </c>
    </row>
    <row r="16" spans="2:7" x14ac:dyDescent="0.25">
      <c r="B16" s="52" t="s">
        <v>430</v>
      </c>
      <c r="C16" s="153" t="s">
        <v>431</v>
      </c>
      <c r="D16" s="153"/>
      <c r="E16" s="153" t="s">
        <v>432</v>
      </c>
      <c r="F16" s="153"/>
      <c r="G16" s="53" t="s">
        <v>433</v>
      </c>
    </row>
    <row r="17" spans="2:14" x14ac:dyDescent="0.25">
      <c r="B17" s="54" t="s">
        <v>434</v>
      </c>
      <c r="C17" s="154" t="s">
        <v>435</v>
      </c>
      <c r="D17" s="154"/>
      <c r="E17" s="156">
        <f ca="1">DATE(YEAR(NOW()),MONTH(NOW()),1)</f>
        <v>42826</v>
      </c>
      <c r="F17" s="156"/>
      <c r="G17" s="80">
        <f ca="1">EOMONTH(E17,0)</f>
        <v>42855</v>
      </c>
      <c r="H17" s="80"/>
    </row>
    <row r="18" spans="2:14" x14ac:dyDescent="0.25">
      <c r="B18" s="139" t="s">
        <v>434</v>
      </c>
      <c r="C18" s="155" t="s">
        <v>435</v>
      </c>
      <c r="D18" s="155"/>
      <c r="E18" s="157">
        <f ca="1">DATE(YEAR(NOW()),MONTH(NOW())-1,1)</f>
        <v>42795</v>
      </c>
      <c r="F18" s="157"/>
      <c r="G18" s="140">
        <f t="shared" ref="G18:G19" ca="1" si="0">EOMONTH(E18,0)</f>
        <v>42825</v>
      </c>
    </row>
    <row r="19" spans="2:14" x14ac:dyDescent="0.25">
      <c r="B19" s="54" t="s">
        <v>434</v>
      </c>
      <c r="C19" s="154" t="s">
        <v>435</v>
      </c>
      <c r="D19" s="154"/>
      <c r="E19" s="156">
        <f ca="1">DATE(YEAR(NOW()),MONTH(NOW())-2,1)</f>
        <v>42767</v>
      </c>
      <c r="F19" s="156"/>
      <c r="G19" s="80">
        <f t="shared" ca="1" si="0"/>
        <v>42794</v>
      </c>
    </row>
    <row r="20" spans="2:14" ht="18" x14ac:dyDescent="0.25">
      <c r="B20" s="32"/>
    </row>
    <row r="21" spans="2:14" ht="18" x14ac:dyDescent="0.25">
      <c r="B21" s="152" t="s">
        <v>46</v>
      </c>
      <c r="C21" s="152"/>
    </row>
    <row r="22" spans="2:14" ht="45" customHeight="1" x14ac:dyDescent="0.25">
      <c r="B22" s="60" t="s">
        <v>436</v>
      </c>
      <c r="C22" s="79" t="s">
        <v>437</v>
      </c>
      <c r="D22" s="158" t="s">
        <v>438</v>
      </c>
      <c r="E22" s="158"/>
      <c r="F22" s="159" t="s">
        <v>439</v>
      </c>
      <c r="G22" s="159"/>
      <c r="H22" s="159" t="s">
        <v>440</v>
      </c>
      <c r="I22" s="159"/>
      <c r="J22" s="159"/>
      <c r="K22" s="158" t="s">
        <v>441</v>
      </c>
      <c r="L22" s="158"/>
      <c r="M22" s="57" t="s">
        <v>430</v>
      </c>
      <c r="N22" s="56" t="s">
        <v>442</v>
      </c>
    </row>
    <row r="23" spans="2:14" ht="50.1" customHeight="1" x14ac:dyDescent="0.25">
      <c r="B23" s="61">
        <f ca="1">E18</f>
        <v>42795</v>
      </c>
      <c r="C23" s="6" t="s">
        <v>443</v>
      </c>
      <c r="D23" s="160"/>
      <c r="E23" s="160"/>
      <c r="F23" s="160" t="s">
        <v>445</v>
      </c>
      <c r="G23" s="160"/>
      <c r="H23" s="160" t="s">
        <v>447</v>
      </c>
      <c r="I23" s="160"/>
      <c r="J23" s="160"/>
      <c r="K23" s="160" t="s">
        <v>448</v>
      </c>
      <c r="L23" s="160"/>
      <c r="M23" s="6" t="s">
        <v>434</v>
      </c>
      <c r="N23" s="6" t="s">
        <v>435</v>
      </c>
    </row>
    <row r="24" spans="2:14" ht="50.1" customHeight="1" x14ac:dyDescent="0.25">
      <c r="B24" s="63">
        <f ca="1">EDATE(B23,-1)</f>
        <v>42767</v>
      </c>
      <c r="C24" s="64" t="s">
        <v>443</v>
      </c>
      <c r="D24" s="161"/>
      <c r="E24" s="161"/>
      <c r="F24" s="161" t="s">
        <v>445</v>
      </c>
      <c r="G24" s="161"/>
      <c r="H24" s="161" t="s">
        <v>447</v>
      </c>
      <c r="I24" s="161"/>
      <c r="J24" s="161"/>
      <c r="K24" s="161" t="s">
        <v>448</v>
      </c>
      <c r="L24" s="161"/>
      <c r="M24" s="64" t="s">
        <v>434</v>
      </c>
      <c r="N24" s="64" t="s">
        <v>435</v>
      </c>
    </row>
    <row r="25" spans="2:14" ht="50.1" customHeight="1" x14ac:dyDescent="0.25">
      <c r="B25" s="61">
        <f t="shared" ref="B25:B42" ca="1" si="1">EDATE(B24,-1)</f>
        <v>42736</v>
      </c>
      <c r="C25" s="62" t="s">
        <v>443</v>
      </c>
      <c r="D25" s="160"/>
      <c r="E25" s="160"/>
      <c r="F25" s="160" t="s">
        <v>445</v>
      </c>
      <c r="G25" s="160"/>
      <c r="H25" s="160" t="s">
        <v>447</v>
      </c>
      <c r="I25" s="160"/>
      <c r="J25" s="160"/>
      <c r="K25" s="160" t="s">
        <v>448</v>
      </c>
      <c r="L25" s="160"/>
      <c r="M25" s="6" t="s">
        <v>434</v>
      </c>
      <c r="N25" s="6" t="s">
        <v>435</v>
      </c>
    </row>
    <row r="26" spans="2:14" ht="50.1" customHeight="1" x14ac:dyDescent="0.25">
      <c r="B26" s="63">
        <f t="shared" ca="1" si="1"/>
        <v>42705</v>
      </c>
      <c r="C26" s="64" t="s">
        <v>443</v>
      </c>
      <c r="D26" s="161" t="s">
        <v>446</v>
      </c>
      <c r="E26" s="161"/>
      <c r="F26" s="161" t="s">
        <v>445</v>
      </c>
      <c r="G26" s="161"/>
      <c r="H26" s="161" t="s">
        <v>447</v>
      </c>
      <c r="I26" s="161"/>
      <c r="J26" s="161"/>
      <c r="K26" s="161" t="s">
        <v>448</v>
      </c>
      <c r="L26" s="161"/>
      <c r="M26" s="64" t="s">
        <v>434</v>
      </c>
      <c r="N26" s="64" t="s">
        <v>435</v>
      </c>
    </row>
    <row r="27" spans="2:14" ht="50.1" customHeight="1" x14ac:dyDescent="0.25">
      <c r="B27" s="61">
        <f t="shared" ca="1" si="1"/>
        <v>42675</v>
      </c>
      <c r="C27" s="62" t="s">
        <v>443</v>
      </c>
      <c r="D27" s="160" t="s">
        <v>446</v>
      </c>
      <c r="E27" s="160"/>
      <c r="F27" s="160" t="s">
        <v>445</v>
      </c>
      <c r="G27" s="160"/>
      <c r="H27" s="160" t="s">
        <v>447</v>
      </c>
      <c r="I27" s="160"/>
      <c r="J27" s="160"/>
      <c r="K27" s="160" t="s">
        <v>448</v>
      </c>
      <c r="L27" s="160"/>
      <c r="M27" s="6" t="s">
        <v>434</v>
      </c>
      <c r="N27" s="6" t="s">
        <v>435</v>
      </c>
    </row>
    <row r="28" spans="2:14" ht="50.1" customHeight="1" x14ac:dyDescent="0.25">
      <c r="B28" s="63">
        <f t="shared" ca="1" si="1"/>
        <v>42644</v>
      </c>
      <c r="C28" s="64" t="s">
        <v>443</v>
      </c>
      <c r="D28" s="161" t="s">
        <v>446</v>
      </c>
      <c r="E28" s="161"/>
      <c r="F28" s="161" t="s">
        <v>445</v>
      </c>
      <c r="G28" s="161"/>
      <c r="H28" s="161" t="s">
        <v>447</v>
      </c>
      <c r="I28" s="161"/>
      <c r="J28" s="161"/>
      <c r="K28" s="161" t="s">
        <v>448</v>
      </c>
      <c r="L28" s="161"/>
      <c r="M28" s="64" t="s">
        <v>434</v>
      </c>
      <c r="N28" s="64" t="s">
        <v>435</v>
      </c>
    </row>
    <row r="29" spans="2:14" ht="50.1" customHeight="1" x14ac:dyDescent="0.25">
      <c r="B29" s="61">
        <f t="shared" ca="1" si="1"/>
        <v>42614</v>
      </c>
      <c r="C29" s="62" t="s">
        <v>443</v>
      </c>
      <c r="D29" s="160" t="s">
        <v>446</v>
      </c>
      <c r="E29" s="160"/>
      <c r="F29" s="160" t="s">
        <v>445</v>
      </c>
      <c r="G29" s="160"/>
      <c r="H29" s="160" t="s">
        <v>447</v>
      </c>
      <c r="I29" s="160"/>
      <c r="J29" s="160"/>
      <c r="K29" s="160" t="s">
        <v>448</v>
      </c>
      <c r="L29" s="160"/>
      <c r="M29" s="6" t="s">
        <v>434</v>
      </c>
      <c r="N29" s="6" t="s">
        <v>435</v>
      </c>
    </row>
    <row r="30" spans="2:14" ht="50.1" customHeight="1" x14ac:dyDescent="0.25">
      <c r="B30" s="63">
        <f t="shared" ca="1" si="1"/>
        <v>42583</v>
      </c>
      <c r="C30" s="64" t="s">
        <v>443</v>
      </c>
      <c r="D30" s="161" t="s">
        <v>446</v>
      </c>
      <c r="E30" s="161"/>
      <c r="F30" s="161" t="s">
        <v>445</v>
      </c>
      <c r="G30" s="161"/>
      <c r="H30" s="161" t="s">
        <v>447</v>
      </c>
      <c r="I30" s="161"/>
      <c r="J30" s="161"/>
      <c r="K30" s="161" t="s">
        <v>449</v>
      </c>
      <c r="L30" s="161"/>
      <c r="M30" s="64" t="s">
        <v>434</v>
      </c>
      <c r="N30" s="64" t="s">
        <v>435</v>
      </c>
    </row>
    <row r="31" spans="2:14" ht="50.1" customHeight="1" x14ac:dyDescent="0.25">
      <c r="B31" s="61">
        <f t="shared" ca="1" si="1"/>
        <v>42552</v>
      </c>
      <c r="C31" s="62" t="s">
        <v>444</v>
      </c>
      <c r="D31" s="160" t="s">
        <v>446</v>
      </c>
      <c r="E31" s="160"/>
      <c r="F31" s="160" t="s">
        <v>445</v>
      </c>
      <c r="G31" s="160"/>
      <c r="H31" s="160" t="s">
        <v>447</v>
      </c>
      <c r="I31" s="160"/>
      <c r="J31" s="160"/>
      <c r="K31" s="160" t="s">
        <v>449</v>
      </c>
      <c r="L31" s="160"/>
      <c r="M31" s="6" t="s">
        <v>434</v>
      </c>
      <c r="N31" s="6" t="s">
        <v>435</v>
      </c>
    </row>
    <row r="32" spans="2:14" ht="50.1" customHeight="1" x14ac:dyDescent="0.25">
      <c r="B32" s="63">
        <f t="shared" ca="1" si="1"/>
        <v>42522</v>
      </c>
      <c r="C32" s="64" t="s">
        <v>444</v>
      </c>
      <c r="D32" s="161" t="s">
        <v>446</v>
      </c>
      <c r="E32" s="161"/>
      <c r="F32" s="161" t="s">
        <v>445</v>
      </c>
      <c r="G32" s="161"/>
      <c r="H32" s="161" t="s">
        <v>447</v>
      </c>
      <c r="I32" s="161"/>
      <c r="J32" s="161"/>
      <c r="K32" s="161" t="s">
        <v>449</v>
      </c>
      <c r="L32" s="161"/>
      <c r="M32" s="64" t="s">
        <v>434</v>
      </c>
      <c r="N32" s="64" t="s">
        <v>435</v>
      </c>
    </row>
    <row r="33" spans="2:17" ht="50.1" customHeight="1" x14ac:dyDescent="0.25">
      <c r="B33" s="61">
        <f t="shared" ca="1" si="1"/>
        <v>42491</v>
      </c>
      <c r="C33" s="62" t="s">
        <v>444</v>
      </c>
      <c r="D33" s="160" t="s">
        <v>446</v>
      </c>
      <c r="E33" s="160"/>
      <c r="F33" s="160" t="s">
        <v>445</v>
      </c>
      <c r="G33" s="160"/>
      <c r="H33" s="160" t="s">
        <v>447</v>
      </c>
      <c r="I33" s="160"/>
      <c r="J33" s="160"/>
      <c r="K33" s="160" t="s">
        <v>449</v>
      </c>
      <c r="L33" s="160"/>
      <c r="M33" s="6" t="s">
        <v>434</v>
      </c>
      <c r="N33" s="6" t="s">
        <v>435</v>
      </c>
    </row>
    <row r="34" spans="2:17" ht="50.1" customHeight="1" x14ac:dyDescent="0.25">
      <c r="B34" s="63">
        <f t="shared" ca="1" si="1"/>
        <v>42461</v>
      </c>
      <c r="C34" s="64" t="s">
        <v>444</v>
      </c>
      <c r="D34" s="161" t="s">
        <v>446</v>
      </c>
      <c r="E34" s="161"/>
      <c r="F34" s="161" t="s">
        <v>445</v>
      </c>
      <c r="G34" s="161"/>
      <c r="H34" s="161" t="s">
        <v>447</v>
      </c>
      <c r="I34" s="161"/>
      <c r="J34" s="161"/>
      <c r="K34" s="161" t="s">
        <v>449</v>
      </c>
      <c r="L34" s="161"/>
      <c r="M34" s="64"/>
      <c r="N34" s="64"/>
    </row>
    <row r="35" spans="2:17" ht="50.1" customHeight="1" x14ac:dyDescent="0.25">
      <c r="B35" s="61">
        <f t="shared" ca="1" si="1"/>
        <v>42430</v>
      </c>
      <c r="C35" s="62" t="s">
        <v>443</v>
      </c>
      <c r="D35" s="160" t="s">
        <v>446</v>
      </c>
      <c r="E35" s="160"/>
      <c r="F35" s="160" t="s">
        <v>445</v>
      </c>
      <c r="G35" s="160"/>
      <c r="H35" s="160" t="s">
        <v>447</v>
      </c>
      <c r="I35" s="160"/>
      <c r="J35" s="160"/>
      <c r="K35" s="160" t="s">
        <v>449</v>
      </c>
      <c r="L35" s="160"/>
      <c r="M35" s="6"/>
      <c r="N35" s="6"/>
    </row>
    <row r="36" spans="2:17" ht="50.1" customHeight="1" x14ac:dyDescent="0.25">
      <c r="B36" s="63">
        <f t="shared" ca="1" si="1"/>
        <v>42401</v>
      </c>
      <c r="C36" s="64" t="s">
        <v>444</v>
      </c>
      <c r="D36" s="161" t="s">
        <v>446</v>
      </c>
      <c r="E36" s="161"/>
      <c r="F36" s="161" t="s">
        <v>445</v>
      </c>
      <c r="G36" s="161"/>
      <c r="H36" s="161" t="s">
        <v>447</v>
      </c>
      <c r="I36" s="161"/>
      <c r="J36" s="161"/>
      <c r="K36" s="161" t="s">
        <v>449</v>
      </c>
      <c r="L36" s="161"/>
      <c r="M36" s="64"/>
      <c r="N36" s="64"/>
    </row>
    <row r="37" spans="2:17" ht="50.1" customHeight="1" x14ac:dyDescent="0.25">
      <c r="B37" s="61">
        <f t="shared" ca="1" si="1"/>
        <v>42370</v>
      </c>
      <c r="C37" s="62" t="s">
        <v>444</v>
      </c>
      <c r="D37" s="160" t="s">
        <v>446</v>
      </c>
      <c r="E37" s="160"/>
      <c r="F37" s="160" t="s">
        <v>445</v>
      </c>
      <c r="G37" s="160"/>
      <c r="H37" s="160" t="s">
        <v>447</v>
      </c>
      <c r="I37" s="160"/>
      <c r="J37" s="160"/>
      <c r="K37" s="160" t="s">
        <v>449</v>
      </c>
      <c r="L37" s="160"/>
      <c r="M37" s="6"/>
      <c r="N37" s="6"/>
    </row>
    <row r="38" spans="2:17" ht="50.1" customHeight="1" x14ac:dyDescent="0.25">
      <c r="B38" s="63">
        <f t="shared" ca="1" si="1"/>
        <v>42339</v>
      </c>
      <c r="C38" s="64" t="s">
        <v>444</v>
      </c>
      <c r="D38" s="161" t="s">
        <v>446</v>
      </c>
      <c r="E38" s="161"/>
      <c r="F38" s="161" t="s">
        <v>445</v>
      </c>
      <c r="G38" s="161"/>
      <c r="H38" s="161" t="s">
        <v>447</v>
      </c>
      <c r="I38" s="161"/>
      <c r="J38" s="161"/>
      <c r="K38" s="161" t="s">
        <v>449</v>
      </c>
      <c r="L38" s="161"/>
      <c r="M38" s="64"/>
      <c r="N38" s="64"/>
    </row>
    <row r="39" spans="2:17" ht="50.1" customHeight="1" x14ac:dyDescent="0.25">
      <c r="B39" s="61">
        <f t="shared" ca="1" si="1"/>
        <v>42309</v>
      </c>
      <c r="C39" s="62" t="s">
        <v>444</v>
      </c>
      <c r="D39" s="160" t="s">
        <v>446</v>
      </c>
      <c r="E39" s="160"/>
      <c r="F39" s="160" t="s">
        <v>445</v>
      </c>
      <c r="G39" s="160"/>
      <c r="H39" s="160" t="s">
        <v>447</v>
      </c>
      <c r="I39" s="160"/>
      <c r="J39" s="160"/>
      <c r="K39" s="160" t="s">
        <v>449</v>
      </c>
      <c r="L39" s="160"/>
      <c r="M39" s="6"/>
      <c r="N39" s="6"/>
    </row>
    <row r="40" spans="2:17" ht="50.1" customHeight="1" x14ac:dyDescent="0.25">
      <c r="B40" s="63">
        <f t="shared" ca="1" si="1"/>
        <v>42278</v>
      </c>
      <c r="C40" s="64" t="s">
        <v>444</v>
      </c>
      <c r="D40" s="161" t="s">
        <v>446</v>
      </c>
      <c r="E40" s="161"/>
      <c r="F40" s="161" t="s">
        <v>445</v>
      </c>
      <c r="G40" s="161"/>
      <c r="H40" s="161" t="s">
        <v>447</v>
      </c>
      <c r="I40" s="161"/>
      <c r="J40" s="161"/>
      <c r="K40" s="161" t="s">
        <v>449</v>
      </c>
      <c r="L40" s="161"/>
      <c r="M40" s="64"/>
      <c r="N40" s="64"/>
    </row>
    <row r="41" spans="2:17" ht="50.1" customHeight="1" x14ac:dyDescent="0.25">
      <c r="B41" s="61">
        <f t="shared" ca="1" si="1"/>
        <v>42248</v>
      </c>
      <c r="C41" s="62" t="s">
        <v>444</v>
      </c>
      <c r="D41" s="160" t="s">
        <v>446</v>
      </c>
      <c r="E41" s="160"/>
      <c r="F41" s="160" t="s">
        <v>445</v>
      </c>
      <c r="G41" s="160"/>
      <c r="H41" s="160" t="s">
        <v>447</v>
      </c>
      <c r="I41" s="160"/>
      <c r="J41" s="160"/>
      <c r="K41" s="160" t="s">
        <v>449</v>
      </c>
      <c r="L41" s="160"/>
      <c r="M41" s="6"/>
      <c r="N41" s="6"/>
    </row>
    <row r="42" spans="2:17" ht="50.1" customHeight="1" x14ac:dyDescent="0.25">
      <c r="B42" s="63">
        <f t="shared" ca="1" si="1"/>
        <v>42217</v>
      </c>
      <c r="C42" s="64" t="s">
        <v>444</v>
      </c>
      <c r="D42" s="161" t="s">
        <v>446</v>
      </c>
      <c r="E42" s="161"/>
      <c r="F42" s="161" t="s">
        <v>445</v>
      </c>
      <c r="G42" s="161"/>
      <c r="H42" s="161" t="s">
        <v>447</v>
      </c>
      <c r="I42" s="161"/>
      <c r="J42" s="161"/>
      <c r="K42" s="161" t="s">
        <v>449</v>
      </c>
      <c r="L42" s="161"/>
      <c r="M42" s="64"/>
      <c r="N42" s="64"/>
    </row>
    <row r="43" spans="2:17" x14ac:dyDescent="0.25">
      <c r="B43" s="59"/>
    </row>
    <row r="44" spans="2:17" x14ac:dyDescent="0.25">
      <c r="B44" s="1" t="s">
        <v>1</v>
      </c>
    </row>
    <row r="45" spans="2:17" x14ac:dyDescent="0.25">
      <c r="B45" s="1" t="s">
        <v>2</v>
      </c>
    </row>
    <row r="46" spans="2:17" x14ac:dyDescent="0.25">
      <c r="B46" s="36" t="s">
        <v>3</v>
      </c>
    </row>
    <row r="47" spans="2:17" ht="75" customHeight="1" x14ac:dyDescent="0.25">
      <c r="B47" s="143" t="s">
        <v>4</v>
      </c>
      <c r="C47" s="143"/>
      <c r="D47" s="143"/>
      <c r="E47" s="143"/>
      <c r="F47" s="143"/>
      <c r="G47" s="143"/>
      <c r="H47" s="143"/>
      <c r="I47" s="143"/>
      <c r="J47" s="143"/>
      <c r="K47" s="143"/>
      <c r="L47" s="143"/>
      <c r="M47" s="143"/>
      <c r="N47" s="143"/>
      <c r="O47" s="21"/>
      <c r="P47" s="21"/>
      <c r="Q47" s="21"/>
    </row>
    <row r="48" spans="2:17" x14ac:dyDescent="0.25">
      <c r="B48" s="36"/>
    </row>
    <row r="49" spans="2:3" x14ac:dyDescent="0.25">
      <c r="B49" s="145" t="s">
        <v>19</v>
      </c>
      <c r="C49" s="145"/>
    </row>
  </sheetData>
  <sheetProtection password="C6BE" sheet="1" objects="1" scenarios="1"/>
  <mergeCells count="102">
    <mergeCell ref="B7:C7"/>
    <mergeCell ref="D7:E7"/>
    <mergeCell ref="F7:G7"/>
    <mergeCell ref="D42:E42"/>
    <mergeCell ref="F42:G42"/>
    <mergeCell ref="H42:J42"/>
    <mergeCell ref="K42:L42"/>
    <mergeCell ref="B47:N47"/>
    <mergeCell ref="B49:C49"/>
    <mergeCell ref="D40:E40"/>
    <mergeCell ref="F40:G40"/>
    <mergeCell ref="H40:J40"/>
    <mergeCell ref="K40:L40"/>
    <mergeCell ref="D41:E41"/>
    <mergeCell ref="F41:G41"/>
    <mergeCell ref="H41:J41"/>
    <mergeCell ref="K41:L41"/>
    <mergeCell ref="D38:E38"/>
    <mergeCell ref="F38:G38"/>
    <mergeCell ref="H38:J38"/>
    <mergeCell ref="K38:L38"/>
    <mergeCell ref="D39:E39"/>
    <mergeCell ref="F39:G39"/>
    <mergeCell ref="H39:J39"/>
    <mergeCell ref="K39:L39"/>
    <mergeCell ref="D36:E36"/>
    <mergeCell ref="F36:G36"/>
    <mergeCell ref="H36:J36"/>
    <mergeCell ref="K36:L36"/>
    <mergeCell ref="D37:E37"/>
    <mergeCell ref="F37:G37"/>
    <mergeCell ref="H37:J37"/>
    <mergeCell ref="K37:L37"/>
    <mergeCell ref="D34:E34"/>
    <mergeCell ref="F34:G34"/>
    <mergeCell ref="H34:J34"/>
    <mergeCell ref="K34:L34"/>
    <mergeCell ref="D35:E35"/>
    <mergeCell ref="F35:G35"/>
    <mergeCell ref="H35:J35"/>
    <mergeCell ref="K35:L35"/>
    <mergeCell ref="D32:E32"/>
    <mergeCell ref="F32:G32"/>
    <mergeCell ref="H32:J32"/>
    <mergeCell ref="K32:L32"/>
    <mergeCell ref="D33:E33"/>
    <mergeCell ref="F33:G33"/>
    <mergeCell ref="H33:J33"/>
    <mergeCell ref="K33:L33"/>
    <mergeCell ref="D30:E30"/>
    <mergeCell ref="F30:G30"/>
    <mergeCell ref="H30:J30"/>
    <mergeCell ref="K30:L30"/>
    <mergeCell ref="D31:E31"/>
    <mergeCell ref="F31:G31"/>
    <mergeCell ref="H31:J31"/>
    <mergeCell ref="K31:L31"/>
    <mergeCell ref="D28:E28"/>
    <mergeCell ref="F28:G28"/>
    <mergeCell ref="H28:J28"/>
    <mergeCell ref="K28:L28"/>
    <mergeCell ref="D29:E29"/>
    <mergeCell ref="F29:G29"/>
    <mergeCell ref="H29:J29"/>
    <mergeCell ref="K29:L29"/>
    <mergeCell ref="D26:E26"/>
    <mergeCell ref="F26:G26"/>
    <mergeCell ref="H26:J26"/>
    <mergeCell ref="K26:L26"/>
    <mergeCell ref="D27:E27"/>
    <mergeCell ref="F27:G27"/>
    <mergeCell ref="H27:J27"/>
    <mergeCell ref="K27:L27"/>
    <mergeCell ref="D24:E24"/>
    <mergeCell ref="F24:G24"/>
    <mergeCell ref="H24:J24"/>
    <mergeCell ref="K24:L24"/>
    <mergeCell ref="D25:E25"/>
    <mergeCell ref="F25:G25"/>
    <mergeCell ref="H25:J25"/>
    <mergeCell ref="K25:L25"/>
    <mergeCell ref="B21:C21"/>
    <mergeCell ref="D22:E22"/>
    <mergeCell ref="F22:G22"/>
    <mergeCell ref="H22:J22"/>
    <mergeCell ref="K22:L22"/>
    <mergeCell ref="D23:E23"/>
    <mergeCell ref="F23:G23"/>
    <mergeCell ref="H23:J23"/>
    <mergeCell ref="K23:L23"/>
    <mergeCell ref="C17:D17"/>
    <mergeCell ref="E17:F17"/>
    <mergeCell ref="C18:D18"/>
    <mergeCell ref="E18:F18"/>
    <mergeCell ref="C19:D19"/>
    <mergeCell ref="E19:F19"/>
    <mergeCell ref="B8:G8"/>
    <mergeCell ref="D9:E9"/>
    <mergeCell ref="D10:E10"/>
    <mergeCell ref="D11:E11"/>
    <mergeCell ref="C16:D16"/>
    <mergeCell ref="E16:F16"/>
  </mergeCells>
  <hyperlinks>
    <hyperlink ref="B49:C49" location="Privacy!A1" display="privacy statement"/>
    <hyperlink ref="C11" location="ClaimsPsy!A1" display="Psychiatric, medium low"/>
  </hyperlinks>
  <pageMargins left="0.7" right="0.7" top="0.75" bottom="0.75" header="0.3" footer="0.3"/>
  <pageSetup scale="70"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2:P33"/>
  <sheetViews>
    <sheetView showGridLines="0" workbookViewId="0"/>
  </sheetViews>
  <sheetFormatPr defaultColWidth="9.140625" defaultRowHeight="15" x14ac:dyDescent="0.25"/>
  <cols>
    <col min="1" max="4" width="9.140625" style="1"/>
    <col min="5" max="5" width="8.7109375" style="1" customWidth="1"/>
    <col min="6" max="6" width="9.140625" style="1"/>
    <col min="7" max="7" width="9.28515625" style="1" customWidth="1"/>
    <col min="8" max="8" width="9.140625" style="1"/>
    <col min="9" max="9" width="9" style="1" customWidth="1"/>
    <col min="10" max="10" width="9.5703125" style="1" customWidth="1"/>
    <col min="11" max="16384" width="9.140625" style="1"/>
  </cols>
  <sheetData>
    <row r="2" ht="46.5" customHeight="1" x14ac:dyDescent="0.25"/>
    <row r="24" spans="2:16" x14ac:dyDescent="0.25">
      <c r="F24" s="146">
        <f ca="1">EDATE(Elig!$B$23, -15)</f>
        <v>42339</v>
      </c>
      <c r="G24" s="146"/>
      <c r="H24" s="147">
        <f ca="1">EDATE(Elig!$B$23, -12)</f>
        <v>42430</v>
      </c>
      <c r="I24" s="147"/>
      <c r="J24" s="87">
        <f ca="1">EDATE(Elig!$B$23, -9)</f>
        <v>42522</v>
      </c>
      <c r="K24" s="148">
        <f ca="1">EDATE(Elig!$B$23, -6)</f>
        <v>42614</v>
      </c>
      <c r="L24" s="148"/>
      <c r="M24" s="149">
        <f ca="1">EDATE(Elig!$B$23, -3)</f>
        <v>42705</v>
      </c>
      <c r="N24" s="149"/>
      <c r="O24" s="150">
        <f ca="1">Elig!$B$23</f>
        <v>42795</v>
      </c>
      <c r="P24" s="150"/>
    </row>
    <row r="26" spans="2:16" x14ac:dyDescent="0.25">
      <c r="B26" s="1" t="s">
        <v>0</v>
      </c>
      <c r="C26" s="1" t="str">
        <f>Elig!C4</f>
        <v>CORTEZ,LUCHITA</v>
      </c>
    </row>
    <row r="28" spans="2:16" x14ac:dyDescent="0.25">
      <c r="B28" s="1" t="s">
        <v>1</v>
      </c>
    </row>
    <row r="29" spans="2:16" x14ac:dyDescent="0.25">
      <c r="B29" s="1" t="s">
        <v>2</v>
      </c>
    </row>
    <row r="30" spans="2:16" x14ac:dyDescent="0.25">
      <c r="B30" t="s">
        <v>3</v>
      </c>
    </row>
    <row r="31" spans="2:16" ht="75" customHeight="1" x14ac:dyDescent="0.25">
      <c r="B31" s="142" t="s">
        <v>4</v>
      </c>
      <c r="C31" s="143"/>
      <c r="D31" s="143"/>
      <c r="E31" s="143"/>
      <c r="F31" s="143"/>
      <c r="G31" s="143"/>
      <c r="H31" s="143"/>
      <c r="I31" s="143"/>
      <c r="J31" s="143"/>
      <c r="K31" s="143"/>
      <c r="L31" s="143"/>
      <c r="M31" s="143"/>
      <c r="N31" s="143"/>
      <c r="O31" s="143"/>
      <c r="P31" s="144"/>
    </row>
    <row r="32" spans="2:16" x14ac:dyDescent="0.25">
      <c r="B32"/>
    </row>
    <row r="33" spans="2:3" x14ac:dyDescent="0.25">
      <c r="B33" s="145" t="s">
        <v>19</v>
      </c>
      <c r="C33" s="145"/>
    </row>
  </sheetData>
  <sheetProtection password="C17E" sheet="1" objects="1" scenarios="1"/>
  <mergeCells count="7">
    <mergeCell ref="B31:P31"/>
    <mergeCell ref="B33:C33"/>
    <mergeCell ref="F24:G24"/>
    <mergeCell ref="H24:I24"/>
    <mergeCell ref="K24:L24"/>
    <mergeCell ref="M24:N24"/>
    <mergeCell ref="O24:P24"/>
  </mergeCells>
  <hyperlinks>
    <hyperlink ref="B33:C33" location="Privacy!A1" display="privacy statement"/>
  </hyperlinks>
  <pageMargins left="0.7" right="0.7" top="0.75" bottom="0.75" header="0.3" footer="0.3"/>
  <pageSetup scale="83"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2:Q49"/>
  <sheetViews>
    <sheetView showGridLines="0" tabSelected="1" zoomScaleNormal="100" workbookViewId="0"/>
  </sheetViews>
  <sheetFormatPr defaultColWidth="9.140625" defaultRowHeight="15" x14ac:dyDescent="0.25"/>
  <cols>
    <col min="1" max="1" width="9.140625" style="1"/>
    <col min="2" max="2" width="13.85546875" style="1" customWidth="1"/>
    <col min="3" max="3" width="26.5703125" style="1" bestFit="1" customWidth="1"/>
    <col min="4" max="5" width="9.140625" style="1" customWidth="1"/>
    <col min="6" max="6" width="4" style="1" customWidth="1"/>
    <col min="7" max="7" width="14.7109375" style="1" customWidth="1"/>
    <col min="8" max="12" width="9.140625" style="1"/>
    <col min="13" max="13" width="9.140625" style="1" customWidth="1"/>
    <col min="14" max="14" width="16.28515625" style="1" bestFit="1" customWidth="1"/>
    <col min="15" max="16384" width="9.140625" style="1"/>
  </cols>
  <sheetData>
    <row r="2" spans="2:7" ht="46.5" customHeight="1" x14ac:dyDescent="0.25"/>
    <row r="3" spans="2:7" ht="15" customHeight="1" x14ac:dyDescent="0.25">
      <c r="B3" s="6" t="s">
        <v>20</v>
      </c>
    </row>
    <row r="4" spans="2:7" ht="23.25" customHeight="1" x14ac:dyDescent="0.25">
      <c r="B4" s="69" t="s">
        <v>21</v>
      </c>
      <c r="C4" s="69" t="s">
        <v>38</v>
      </c>
      <c r="D4" s="75"/>
      <c r="E4" s="69" t="s">
        <v>27</v>
      </c>
      <c r="F4" s="69"/>
      <c r="G4" s="76">
        <f ca="1">Data!F4</f>
        <v>40746</v>
      </c>
    </row>
    <row r="5" spans="2:7" ht="23.25" customHeight="1" x14ac:dyDescent="0.25">
      <c r="B5" s="6" t="s">
        <v>22</v>
      </c>
      <c r="C5" s="6" t="s">
        <v>39</v>
      </c>
      <c r="D5" s="6"/>
      <c r="E5" s="6" t="s">
        <v>28</v>
      </c>
      <c r="F5" s="6"/>
      <c r="G5" s="51">
        <f>Data!E4</f>
        <v>6</v>
      </c>
    </row>
    <row r="6" spans="2:7" ht="23.25" customHeight="1" x14ac:dyDescent="0.25">
      <c r="B6" s="69" t="s">
        <v>23</v>
      </c>
      <c r="C6" s="73" t="s">
        <v>703</v>
      </c>
      <c r="D6" s="70"/>
      <c r="E6" s="69" t="s">
        <v>29</v>
      </c>
      <c r="F6" s="69"/>
      <c r="G6" s="74" t="s">
        <v>40</v>
      </c>
    </row>
    <row r="8" spans="2:7" ht="20.25" customHeight="1" x14ac:dyDescent="0.25">
      <c r="B8" s="151" t="str">
        <f ca="1">CONCATENATE("RISK PROFILE FOR SERVICE DATE RANGE FROM ",TEXT(Data!F6,"yyyy-mm-dd")," TO ",TEXT(Data!F5,"yyyy-mm-dd"))</f>
        <v>RISK PROFILE FOR SERVICE DATE RANGE FROM 2016-01-07 TO 2017-04-11</v>
      </c>
      <c r="C8" s="151"/>
      <c r="D8" s="151"/>
      <c r="E8" s="151"/>
      <c r="F8" s="151"/>
      <c r="G8" s="151"/>
    </row>
    <row r="9" spans="2:7" ht="30" customHeight="1" x14ac:dyDescent="0.25">
      <c r="B9" s="69" t="s">
        <v>24</v>
      </c>
      <c r="C9" s="70">
        <v>3.12</v>
      </c>
      <c r="D9" s="162" t="s">
        <v>30</v>
      </c>
      <c r="E9" s="163"/>
      <c r="F9" s="71"/>
      <c r="G9" s="72">
        <v>0.39500000000000002</v>
      </c>
    </row>
    <row r="10" spans="2:7" ht="35.25" customHeight="1" x14ac:dyDescent="0.25">
      <c r="B10" s="6" t="s">
        <v>25</v>
      </c>
      <c r="C10" s="12" t="s">
        <v>41</v>
      </c>
      <c r="D10" s="164" t="s">
        <v>31</v>
      </c>
      <c r="E10" s="164"/>
      <c r="F10" s="14"/>
      <c r="G10" s="12" t="s">
        <v>42</v>
      </c>
    </row>
    <row r="11" spans="2:7" ht="30" customHeight="1" x14ac:dyDescent="0.25">
      <c r="B11" s="65" t="s">
        <v>26</v>
      </c>
      <c r="C11" s="66" t="s">
        <v>43</v>
      </c>
      <c r="D11" s="162" t="s">
        <v>32</v>
      </c>
      <c r="E11" s="162"/>
      <c r="F11" s="67"/>
      <c r="G11" s="68" t="s">
        <v>44</v>
      </c>
    </row>
    <row r="15" spans="2:7" ht="18" x14ac:dyDescent="0.25">
      <c r="B15" s="31" t="s">
        <v>45</v>
      </c>
    </row>
    <row r="16" spans="2:7" x14ac:dyDescent="0.25">
      <c r="B16" s="52" t="s">
        <v>430</v>
      </c>
      <c r="C16" s="153" t="s">
        <v>431</v>
      </c>
      <c r="D16" s="153"/>
      <c r="E16" s="153" t="s">
        <v>432</v>
      </c>
      <c r="F16" s="153"/>
      <c r="G16" s="53" t="s">
        <v>433</v>
      </c>
    </row>
    <row r="17" spans="2:14" x14ac:dyDescent="0.25">
      <c r="B17" s="54" t="s">
        <v>434</v>
      </c>
      <c r="C17" s="154" t="s">
        <v>435</v>
      </c>
      <c r="D17" s="154"/>
      <c r="E17" s="156">
        <f ca="1">DATE(YEAR(NOW()),MONTH(NOW()),1)</f>
        <v>42826</v>
      </c>
      <c r="F17" s="156"/>
      <c r="G17" s="55">
        <f ca="1">EOMONTH(E17,0)</f>
        <v>42855</v>
      </c>
      <c r="H17" s="55"/>
    </row>
    <row r="18" spans="2:14" x14ac:dyDescent="0.25">
      <c r="B18" s="139" t="s">
        <v>434</v>
      </c>
      <c r="C18" s="155" t="s">
        <v>435</v>
      </c>
      <c r="D18" s="155"/>
      <c r="E18" s="157">
        <f ca="1">DATE(YEAR(NOW()),MONTH(NOW())-1,1)</f>
        <v>42795</v>
      </c>
      <c r="F18" s="157"/>
      <c r="G18" s="140">
        <f t="shared" ref="G18:G19" ca="1" si="0">EOMONTH(E18,0)</f>
        <v>42825</v>
      </c>
    </row>
    <row r="19" spans="2:14" x14ac:dyDescent="0.25">
      <c r="B19" s="54" t="s">
        <v>434</v>
      </c>
      <c r="C19" s="154" t="s">
        <v>435</v>
      </c>
      <c r="D19" s="154"/>
      <c r="E19" s="156">
        <f ca="1">DATE(YEAR(NOW()),MONTH(NOW())-2,1)</f>
        <v>42767</v>
      </c>
      <c r="F19" s="156"/>
      <c r="G19" s="55">
        <f t="shared" ca="1" si="0"/>
        <v>42794</v>
      </c>
    </row>
    <row r="20" spans="2:14" ht="18" x14ac:dyDescent="0.3">
      <c r="B20" s="31"/>
    </row>
    <row r="21" spans="2:14" ht="18" x14ac:dyDescent="0.25">
      <c r="B21" s="152" t="s">
        <v>46</v>
      </c>
      <c r="C21" s="152"/>
    </row>
    <row r="22" spans="2:14" ht="45" customHeight="1" x14ac:dyDescent="0.25">
      <c r="B22" s="60" t="s">
        <v>436</v>
      </c>
      <c r="C22" s="58" t="s">
        <v>437</v>
      </c>
      <c r="D22" s="158" t="s">
        <v>438</v>
      </c>
      <c r="E22" s="158"/>
      <c r="F22" s="159" t="s">
        <v>439</v>
      </c>
      <c r="G22" s="159"/>
      <c r="H22" s="159" t="s">
        <v>440</v>
      </c>
      <c r="I22" s="159"/>
      <c r="J22" s="159"/>
      <c r="K22" s="158" t="s">
        <v>441</v>
      </c>
      <c r="L22" s="158"/>
      <c r="M22" s="57" t="s">
        <v>430</v>
      </c>
      <c r="N22" s="56" t="s">
        <v>442</v>
      </c>
    </row>
    <row r="23" spans="2:14" ht="50.1" customHeight="1" x14ac:dyDescent="0.25">
      <c r="B23" s="61">
        <f ca="1">E18</f>
        <v>42795</v>
      </c>
      <c r="C23" s="6" t="s">
        <v>443</v>
      </c>
      <c r="D23" s="160"/>
      <c r="E23" s="160"/>
      <c r="F23" s="160" t="s">
        <v>445</v>
      </c>
      <c r="G23" s="160"/>
      <c r="H23" s="160" t="s">
        <v>447</v>
      </c>
      <c r="I23" s="160"/>
      <c r="J23" s="160"/>
      <c r="K23" s="160" t="s">
        <v>448</v>
      </c>
      <c r="L23" s="160"/>
      <c r="M23" s="6" t="s">
        <v>434</v>
      </c>
      <c r="N23" s="6" t="s">
        <v>435</v>
      </c>
    </row>
    <row r="24" spans="2:14" ht="50.1" customHeight="1" x14ac:dyDescent="0.25">
      <c r="B24" s="63">
        <f ca="1">EDATE(B23,-1)</f>
        <v>42767</v>
      </c>
      <c r="C24" s="64" t="s">
        <v>443</v>
      </c>
      <c r="D24" s="161"/>
      <c r="E24" s="161"/>
      <c r="F24" s="161" t="s">
        <v>445</v>
      </c>
      <c r="G24" s="161"/>
      <c r="H24" s="161" t="s">
        <v>447</v>
      </c>
      <c r="I24" s="161"/>
      <c r="J24" s="161"/>
      <c r="K24" s="161" t="s">
        <v>448</v>
      </c>
      <c r="L24" s="161"/>
      <c r="M24" s="64" t="s">
        <v>434</v>
      </c>
      <c r="N24" s="64" t="s">
        <v>435</v>
      </c>
    </row>
    <row r="25" spans="2:14" ht="50.1" customHeight="1" x14ac:dyDescent="0.25">
      <c r="B25" s="61">
        <f t="shared" ref="B25:B42" ca="1" si="1">EDATE(B24,-1)</f>
        <v>42736</v>
      </c>
      <c r="C25" s="62" t="s">
        <v>443</v>
      </c>
      <c r="D25" s="160"/>
      <c r="E25" s="160"/>
      <c r="F25" s="160" t="s">
        <v>445</v>
      </c>
      <c r="G25" s="160"/>
      <c r="H25" s="160" t="s">
        <v>447</v>
      </c>
      <c r="I25" s="160"/>
      <c r="J25" s="160"/>
      <c r="K25" s="160" t="s">
        <v>448</v>
      </c>
      <c r="L25" s="160"/>
      <c r="M25" s="6" t="s">
        <v>434</v>
      </c>
      <c r="N25" s="6" t="s">
        <v>435</v>
      </c>
    </row>
    <row r="26" spans="2:14" ht="50.1" customHeight="1" x14ac:dyDescent="0.25">
      <c r="B26" s="63">
        <f t="shared" ca="1" si="1"/>
        <v>42705</v>
      </c>
      <c r="C26" s="64" t="s">
        <v>443</v>
      </c>
      <c r="D26" s="161" t="s">
        <v>446</v>
      </c>
      <c r="E26" s="161"/>
      <c r="F26" s="161" t="s">
        <v>445</v>
      </c>
      <c r="G26" s="161"/>
      <c r="H26" s="161" t="s">
        <v>447</v>
      </c>
      <c r="I26" s="161"/>
      <c r="J26" s="161"/>
      <c r="K26" s="161" t="s">
        <v>448</v>
      </c>
      <c r="L26" s="161"/>
      <c r="M26" s="64" t="s">
        <v>434</v>
      </c>
      <c r="N26" s="64" t="s">
        <v>435</v>
      </c>
    </row>
    <row r="27" spans="2:14" ht="50.1" customHeight="1" x14ac:dyDescent="0.25">
      <c r="B27" s="61">
        <f t="shared" ca="1" si="1"/>
        <v>42675</v>
      </c>
      <c r="C27" s="62" t="s">
        <v>443</v>
      </c>
      <c r="D27" s="160" t="s">
        <v>446</v>
      </c>
      <c r="E27" s="160"/>
      <c r="F27" s="160" t="s">
        <v>445</v>
      </c>
      <c r="G27" s="160"/>
      <c r="H27" s="160" t="s">
        <v>447</v>
      </c>
      <c r="I27" s="160"/>
      <c r="J27" s="160"/>
      <c r="K27" s="160" t="s">
        <v>448</v>
      </c>
      <c r="L27" s="160"/>
      <c r="M27" s="6" t="s">
        <v>434</v>
      </c>
      <c r="N27" s="6" t="s">
        <v>435</v>
      </c>
    </row>
    <row r="28" spans="2:14" ht="50.1" customHeight="1" x14ac:dyDescent="0.25">
      <c r="B28" s="63">
        <f t="shared" ca="1" si="1"/>
        <v>42644</v>
      </c>
      <c r="C28" s="64" t="s">
        <v>443</v>
      </c>
      <c r="D28" s="161" t="s">
        <v>446</v>
      </c>
      <c r="E28" s="161"/>
      <c r="F28" s="161" t="s">
        <v>445</v>
      </c>
      <c r="G28" s="161"/>
      <c r="H28" s="161" t="s">
        <v>447</v>
      </c>
      <c r="I28" s="161"/>
      <c r="J28" s="161"/>
      <c r="K28" s="161" t="s">
        <v>448</v>
      </c>
      <c r="L28" s="161"/>
      <c r="M28" s="64" t="s">
        <v>434</v>
      </c>
      <c r="N28" s="64" t="s">
        <v>435</v>
      </c>
    </row>
    <row r="29" spans="2:14" ht="50.1" customHeight="1" x14ac:dyDescent="0.25">
      <c r="B29" s="61">
        <f t="shared" ca="1" si="1"/>
        <v>42614</v>
      </c>
      <c r="C29" s="62" t="s">
        <v>443</v>
      </c>
      <c r="D29" s="160" t="s">
        <v>446</v>
      </c>
      <c r="E29" s="160"/>
      <c r="F29" s="160" t="s">
        <v>445</v>
      </c>
      <c r="G29" s="160"/>
      <c r="H29" s="160" t="s">
        <v>447</v>
      </c>
      <c r="I29" s="160"/>
      <c r="J29" s="160"/>
      <c r="K29" s="160" t="s">
        <v>448</v>
      </c>
      <c r="L29" s="160"/>
      <c r="M29" s="6" t="s">
        <v>434</v>
      </c>
      <c r="N29" s="6" t="s">
        <v>435</v>
      </c>
    </row>
    <row r="30" spans="2:14" ht="50.1" customHeight="1" x14ac:dyDescent="0.25">
      <c r="B30" s="63">
        <f t="shared" ca="1" si="1"/>
        <v>42583</v>
      </c>
      <c r="C30" s="64" t="s">
        <v>443</v>
      </c>
      <c r="D30" s="161" t="s">
        <v>446</v>
      </c>
      <c r="E30" s="161"/>
      <c r="F30" s="161" t="s">
        <v>445</v>
      </c>
      <c r="G30" s="161"/>
      <c r="H30" s="161" t="s">
        <v>447</v>
      </c>
      <c r="I30" s="161"/>
      <c r="J30" s="161"/>
      <c r="K30" s="161" t="s">
        <v>449</v>
      </c>
      <c r="L30" s="161"/>
      <c r="M30" s="64" t="s">
        <v>434</v>
      </c>
      <c r="N30" s="64" t="s">
        <v>435</v>
      </c>
    </row>
    <row r="31" spans="2:14" ht="50.1" customHeight="1" x14ac:dyDescent="0.25">
      <c r="B31" s="61">
        <f t="shared" ca="1" si="1"/>
        <v>42552</v>
      </c>
      <c r="C31" s="62" t="s">
        <v>444</v>
      </c>
      <c r="D31" s="160" t="s">
        <v>446</v>
      </c>
      <c r="E31" s="160"/>
      <c r="F31" s="160" t="s">
        <v>445</v>
      </c>
      <c r="G31" s="160"/>
      <c r="H31" s="160" t="s">
        <v>447</v>
      </c>
      <c r="I31" s="160"/>
      <c r="J31" s="160"/>
      <c r="K31" s="160" t="s">
        <v>449</v>
      </c>
      <c r="L31" s="160"/>
      <c r="M31" s="6" t="s">
        <v>434</v>
      </c>
      <c r="N31" s="6" t="s">
        <v>435</v>
      </c>
    </row>
    <row r="32" spans="2:14" ht="50.1" customHeight="1" x14ac:dyDescent="0.25">
      <c r="B32" s="63">
        <f t="shared" ca="1" si="1"/>
        <v>42522</v>
      </c>
      <c r="C32" s="64" t="s">
        <v>444</v>
      </c>
      <c r="D32" s="161" t="s">
        <v>446</v>
      </c>
      <c r="E32" s="161"/>
      <c r="F32" s="161" t="s">
        <v>445</v>
      </c>
      <c r="G32" s="161"/>
      <c r="H32" s="161" t="s">
        <v>447</v>
      </c>
      <c r="I32" s="161"/>
      <c r="J32" s="161"/>
      <c r="K32" s="161" t="s">
        <v>449</v>
      </c>
      <c r="L32" s="161"/>
      <c r="M32" s="64" t="s">
        <v>434</v>
      </c>
      <c r="N32" s="64" t="s">
        <v>435</v>
      </c>
    </row>
    <row r="33" spans="2:17" ht="50.1" customHeight="1" x14ac:dyDescent="0.25">
      <c r="B33" s="61">
        <f t="shared" ca="1" si="1"/>
        <v>42491</v>
      </c>
      <c r="C33" s="62" t="s">
        <v>444</v>
      </c>
      <c r="D33" s="160" t="s">
        <v>446</v>
      </c>
      <c r="E33" s="160"/>
      <c r="F33" s="160" t="s">
        <v>445</v>
      </c>
      <c r="G33" s="160"/>
      <c r="H33" s="160" t="s">
        <v>447</v>
      </c>
      <c r="I33" s="160"/>
      <c r="J33" s="160"/>
      <c r="K33" s="160" t="s">
        <v>449</v>
      </c>
      <c r="L33" s="160"/>
      <c r="M33" s="6" t="s">
        <v>434</v>
      </c>
      <c r="N33" s="6" t="s">
        <v>435</v>
      </c>
    </row>
    <row r="34" spans="2:17" ht="50.1" customHeight="1" x14ac:dyDescent="0.25">
      <c r="B34" s="63">
        <f t="shared" ca="1" si="1"/>
        <v>42461</v>
      </c>
      <c r="C34" s="64" t="s">
        <v>444</v>
      </c>
      <c r="D34" s="161" t="s">
        <v>446</v>
      </c>
      <c r="E34" s="161"/>
      <c r="F34" s="161" t="s">
        <v>445</v>
      </c>
      <c r="G34" s="161"/>
      <c r="H34" s="161" t="s">
        <v>447</v>
      </c>
      <c r="I34" s="161"/>
      <c r="J34" s="161"/>
      <c r="K34" s="161" t="s">
        <v>449</v>
      </c>
      <c r="L34" s="161"/>
      <c r="M34" s="64"/>
      <c r="N34" s="64"/>
    </row>
    <row r="35" spans="2:17" ht="50.1" customHeight="1" x14ac:dyDescent="0.25">
      <c r="B35" s="61">
        <f t="shared" ca="1" si="1"/>
        <v>42430</v>
      </c>
      <c r="C35" s="62" t="s">
        <v>443</v>
      </c>
      <c r="D35" s="160" t="s">
        <v>446</v>
      </c>
      <c r="E35" s="160"/>
      <c r="F35" s="160" t="s">
        <v>445</v>
      </c>
      <c r="G35" s="160"/>
      <c r="H35" s="160" t="s">
        <v>447</v>
      </c>
      <c r="I35" s="160"/>
      <c r="J35" s="160"/>
      <c r="K35" s="160" t="s">
        <v>449</v>
      </c>
      <c r="L35" s="160"/>
      <c r="M35" s="6"/>
      <c r="N35" s="6"/>
    </row>
    <row r="36" spans="2:17" ht="50.1" customHeight="1" x14ac:dyDescent="0.25">
      <c r="B36" s="63">
        <f t="shared" ca="1" si="1"/>
        <v>42401</v>
      </c>
      <c r="C36" s="64" t="s">
        <v>444</v>
      </c>
      <c r="D36" s="161" t="s">
        <v>446</v>
      </c>
      <c r="E36" s="161"/>
      <c r="F36" s="161" t="s">
        <v>445</v>
      </c>
      <c r="G36" s="161"/>
      <c r="H36" s="161" t="s">
        <v>447</v>
      </c>
      <c r="I36" s="161"/>
      <c r="J36" s="161"/>
      <c r="K36" s="161" t="s">
        <v>449</v>
      </c>
      <c r="L36" s="161"/>
      <c r="M36" s="64"/>
      <c r="N36" s="64"/>
    </row>
    <row r="37" spans="2:17" ht="50.1" customHeight="1" x14ac:dyDescent="0.25">
      <c r="B37" s="61">
        <f t="shared" ca="1" si="1"/>
        <v>42370</v>
      </c>
      <c r="C37" s="62" t="s">
        <v>444</v>
      </c>
      <c r="D37" s="160" t="s">
        <v>446</v>
      </c>
      <c r="E37" s="160"/>
      <c r="F37" s="160" t="s">
        <v>445</v>
      </c>
      <c r="G37" s="160"/>
      <c r="H37" s="160" t="s">
        <v>447</v>
      </c>
      <c r="I37" s="160"/>
      <c r="J37" s="160"/>
      <c r="K37" s="160" t="s">
        <v>449</v>
      </c>
      <c r="L37" s="160"/>
      <c r="M37" s="6"/>
      <c r="N37" s="6"/>
    </row>
    <row r="38" spans="2:17" ht="50.1" customHeight="1" x14ac:dyDescent="0.25">
      <c r="B38" s="63">
        <f t="shared" ca="1" si="1"/>
        <v>42339</v>
      </c>
      <c r="C38" s="64" t="s">
        <v>444</v>
      </c>
      <c r="D38" s="161" t="s">
        <v>446</v>
      </c>
      <c r="E38" s="161"/>
      <c r="F38" s="161" t="s">
        <v>445</v>
      </c>
      <c r="G38" s="161"/>
      <c r="H38" s="161" t="s">
        <v>447</v>
      </c>
      <c r="I38" s="161"/>
      <c r="J38" s="161"/>
      <c r="K38" s="161" t="s">
        <v>449</v>
      </c>
      <c r="L38" s="161"/>
      <c r="M38" s="64"/>
      <c r="N38" s="64"/>
    </row>
    <row r="39" spans="2:17" ht="50.1" customHeight="1" x14ac:dyDescent="0.25">
      <c r="B39" s="61">
        <f t="shared" ca="1" si="1"/>
        <v>42309</v>
      </c>
      <c r="C39" s="62" t="s">
        <v>444</v>
      </c>
      <c r="D39" s="160" t="s">
        <v>446</v>
      </c>
      <c r="E39" s="160"/>
      <c r="F39" s="160" t="s">
        <v>445</v>
      </c>
      <c r="G39" s="160"/>
      <c r="H39" s="160" t="s">
        <v>447</v>
      </c>
      <c r="I39" s="160"/>
      <c r="J39" s="160"/>
      <c r="K39" s="160" t="s">
        <v>449</v>
      </c>
      <c r="L39" s="160"/>
      <c r="M39" s="6"/>
      <c r="N39" s="6"/>
    </row>
    <row r="40" spans="2:17" ht="50.1" customHeight="1" x14ac:dyDescent="0.25">
      <c r="B40" s="63">
        <f t="shared" ca="1" si="1"/>
        <v>42278</v>
      </c>
      <c r="C40" s="64" t="s">
        <v>444</v>
      </c>
      <c r="D40" s="161" t="s">
        <v>446</v>
      </c>
      <c r="E40" s="161"/>
      <c r="F40" s="161" t="s">
        <v>445</v>
      </c>
      <c r="G40" s="161"/>
      <c r="H40" s="161" t="s">
        <v>447</v>
      </c>
      <c r="I40" s="161"/>
      <c r="J40" s="161"/>
      <c r="K40" s="161" t="s">
        <v>449</v>
      </c>
      <c r="L40" s="161"/>
      <c r="M40" s="64"/>
      <c r="N40" s="64"/>
    </row>
    <row r="41" spans="2:17" ht="50.1" customHeight="1" x14ac:dyDescent="0.25">
      <c r="B41" s="61">
        <f t="shared" ca="1" si="1"/>
        <v>42248</v>
      </c>
      <c r="C41" s="62" t="s">
        <v>444</v>
      </c>
      <c r="D41" s="160" t="s">
        <v>446</v>
      </c>
      <c r="E41" s="160"/>
      <c r="F41" s="160" t="s">
        <v>445</v>
      </c>
      <c r="G41" s="160"/>
      <c r="H41" s="160" t="s">
        <v>447</v>
      </c>
      <c r="I41" s="160"/>
      <c r="J41" s="160"/>
      <c r="K41" s="160" t="s">
        <v>449</v>
      </c>
      <c r="L41" s="160"/>
      <c r="M41" s="6"/>
      <c r="N41" s="6"/>
    </row>
    <row r="42" spans="2:17" ht="50.1" customHeight="1" x14ac:dyDescent="0.25">
      <c r="B42" s="63">
        <f t="shared" ca="1" si="1"/>
        <v>42217</v>
      </c>
      <c r="C42" s="64" t="s">
        <v>444</v>
      </c>
      <c r="D42" s="161" t="s">
        <v>446</v>
      </c>
      <c r="E42" s="161"/>
      <c r="F42" s="161" t="s">
        <v>445</v>
      </c>
      <c r="G42" s="161"/>
      <c r="H42" s="161" t="s">
        <v>447</v>
      </c>
      <c r="I42" s="161"/>
      <c r="J42" s="161"/>
      <c r="K42" s="161" t="s">
        <v>449</v>
      </c>
      <c r="L42" s="161"/>
      <c r="M42" s="64"/>
      <c r="N42" s="64"/>
    </row>
    <row r="43" spans="2:17" x14ac:dyDescent="0.25">
      <c r="B43" s="59"/>
    </row>
    <row r="44" spans="2:17" x14ac:dyDescent="0.25">
      <c r="B44" s="1" t="s">
        <v>1</v>
      </c>
    </row>
    <row r="45" spans="2:17" x14ac:dyDescent="0.25">
      <c r="B45" s="1" t="s">
        <v>2</v>
      </c>
    </row>
    <row r="46" spans="2:17" x14ac:dyDescent="0.25">
      <c r="B46" t="s">
        <v>3</v>
      </c>
    </row>
    <row r="47" spans="2:17" ht="75" customHeight="1" x14ac:dyDescent="0.25">
      <c r="B47" s="143" t="s">
        <v>4</v>
      </c>
      <c r="C47" s="143"/>
      <c r="D47" s="143"/>
      <c r="E47" s="143"/>
      <c r="F47" s="143"/>
      <c r="G47" s="143"/>
      <c r="H47" s="143"/>
      <c r="I47" s="143"/>
      <c r="J47" s="143"/>
      <c r="K47" s="143"/>
      <c r="L47" s="143"/>
      <c r="M47" s="143"/>
      <c r="N47" s="143"/>
      <c r="O47" s="21"/>
      <c r="P47" s="21"/>
      <c r="Q47" s="21"/>
    </row>
    <row r="48" spans="2:17" x14ac:dyDescent="0.25">
      <c r="B48"/>
    </row>
    <row r="49" spans="2:3" x14ac:dyDescent="0.25">
      <c r="B49" s="145" t="s">
        <v>19</v>
      </c>
      <c r="C49" s="145"/>
    </row>
  </sheetData>
  <sheetProtection password="C6BE" sheet="1" objects="1" scenarios="1"/>
  <mergeCells count="99">
    <mergeCell ref="K37:L37"/>
    <mergeCell ref="K38:L38"/>
    <mergeCell ref="K39:L39"/>
    <mergeCell ref="K40:L40"/>
    <mergeCell ref="H40:J40"/>
    <mergeCell ref="H41:J41"/>
    <mergeCell ref="H42:J42"/>
    <mergeCell ref="K26:L26"/>
    <mergeCell ref="K27:L27"/>
    <mergeCell ref="K28:L28"/>
    <mergeCell ref="K29:L29"/>
    <mergeCell ref="K30:L30"/>
    <mergeCell ref="K31:L31"/>
    <mergeCell ref="K32:L32"/>
    <mergeCell ref="K33:L33"/>
    <mergeCell ref="K34:L34"/>
    <mergeCell ref="K35:L35"/>
    <mergeCell ref="K41:L41"/>
    <mergeCell ref="K42:L42"/>
    <mergeCell ref="K36:L36"/>
    <mergeCell ref="H35:J35"/>
    <mergeCell ref="H36:J36"/>
    <mergeCell ref="H37:J37"/>
    <mergeCell ref="H38:J38"/>
    <mergeCell ref="H39:J39"/>
    <mergeCell ref="H30:J30"/>
    <mergeCell ref="H31:J31"/>
    <mergeCell ref="H32:J32"/>
    <mergeCell ref="H33:J33"/>
    <mergeCell ref="H34:J34"/>
    <mergeCell ref="H23:J23"/>
    <mergeCell ref="H24:J24"/>
    <mergeCell ref="H25:J25"/>
    <mergeCell ref="H26:J26"/>
    <mergeCell ref="H27:J27"/>
    <mergeCell ref="D38:E38"/>
    <mergeCell ref="D39:E39"/>
    <mergeCell ref="D40:E40"/>
    <mergeCell ref="D41:E41"/>
    <mergeCell ref="D42:E42"/>
    <mergeCell ref="D33:E33"/>
    <mergeCell ref="D34:E34"/>
    <mergeCell ref="D35:E35"/>
    <mergeCell ref="D36:E36"/>
    <mergeCell ref="D37:E37"/>
    <mergeCell ref="D28:E28"/>
    <mergeCell ref="D29:E29"/>
    <mergeCell ref="D30:E30"/>
    <mergeCell ref="D31:E31"/>
    <mergeCell ref="D32:E32"/>
    <mergeCell ref="D23:E23"/>
    <mergeCell ref="D24:E24"/>
    <mergeCell ref="D25:E25"/>
    <mergeCell ref="D26:E26"/>
    <mergeCell ref="D27:E27"/>
    <mergeCell ref="F38:G38"/>
    <mergeCell ref="F39:G39"/>
    <mergeCell ref="F40:G40"/>
    <mergeCell ref="F41:G41"/>
    <mergeCell ref="F42:G42"/>
    <mergeCell ref="K25:L25"/>
    <mergeCell ref="F26:G26"/>
    <mergeCell ref="F27:G27"/>
    <mergeCell ref="F28:G28"/>
    <mergeCell ref="F29:G29"/>
    <mergeCell ref="H28:J28"/>
    <mergeCell ref="H29:J29"/>
    <mergeCell ref="B49:C49"/>
    <mergeCell ref="D9:E9"/>
    <mergeCell ref="D10:E10"/>
    <mergeCell ref="D11:E11"/>
    <mergeCell ref="H22:J22"/>
    <mergeCell ref="F23:G23"/>
    <mergeCell ref="F24:G24"/>
    <mergeCell ref="F25:G25"/>
    <mergeCell ref="F30:G30"/>
    <mergeCell ref="F31:G31"/>
    <mergeCell ref="F32:G32"/>
    <mergeCell ref="F33:G33"/>
    <mergeCell ref="F34:G34"/>
    <mergeCell ref="F35:G35"/>
    <mergeCell ref="F36:G36"/>
    <mergeCell ref="F37:G37"/>
    <mergeCell ref="B8:G8"/>
    <mergeCell ref="B47:N47"/>
    <mergeCell ref="B21:C21"/>
    <mergeCell ref="C16:D16"/>
    <mergeCell ref="E16:F16"/>
    <mergeCell ref="C17:D17"/>
    <mergeCell ref="C18:D18"/>
    <mergeCell ref="C19:D19"/>
    <mergeCell ref="E17:F17"/>
    <mergeCell ref="E18:F18"/>
    <mergeCell ref="E19:F19"/>
    <mergeCell ref="D22:E22"/>
    <mergeCell ref="F22:G22"/>
    <mergeCell ref="K22:L22"/>
    <mergeCell ref="K23:L23"/>
    <mergeCell ref="K24:L24"/>
  </mergeCells>
  <hyperlinks>
    <hyperlink ref="B49:C49" location="Privacy!A1" display="privacy statement"/>
    <hyperlink ref="C11" location="ClaimsPsy!A1" display="Psychiatric, medium low"/>
  </hyperlinks>
  <pageMargins left="0.7" right="0.7" top="0.75" bottom="0.75" header="0.3" footer="0.3"/>
  <pageSetup scale="70"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2:Q34"/>
  <sheetViews>
    <sheetView showGridLines="0" workbookViewId="0">
      <selection activeCell="B3" sqref="B3"/>
    </sheetView>
  </sheetViews>
  <sheetFormatPr defaultColWidth="9.140625" defaultRowHeight="15" x14ac:dyDescent="0.25"/>
  <cols>
    <col min="1" max="1" width="9.140625" style="1"/>
    <col min="2" max="2" width="22.85546875" style="1" customWidth="1"/>
    <col min="3" max="3" width="16.140625" style="1" customWidth="1"/>
    <col min="4" max="5" width="9.140625" style="1" customWidth="1"/>
    <col min="6" max="6" width="12.7109375" style="1" customWidth="1"/>
    <col min="7" max="7" width="14.7109375" style="1" customWidth="1"/>
    <col min="8" max="10" width="9.140625" style="1"/>
    <col min="11" max="11" width="11.85546875" style="89" customWidth="1"/>
    <col min="12" max="12" width="9.85546875" style="1" bestFit="1" customWidth="1"/>
    <col min="13" max="16384" width="9.140625" style="1"/>
  </cols>
  <sheetData>
    <row r="2" spans="2:13" ht="46.5" customHeight="1" x14ac:dyDescent="0.25"/>
    <row r="3" spans="2:13" ht="15" customHeight="1" x14ac:dyDescent="0.25">
      <c r="B3" s="138" t="s">
        <v>20</v>
      </c>
    </row>
    <row r="4" spans="2:13" ht="23.25" customHeight="1" x14ac:dyDescent="0.25">
      <c r="B4" s="7" t="s">
        <v>21</v>
      </c>
      <c r="C4" s="7" t="str">
        <f>Elig!C4</f>
        <v>CORTEZ,LUCHITA</v>
      </c>
      <c r="D4" s="9"/>
      <c r="E4" s="7" t="s">
        <v>27</v>
      </c>
      <c r="F4" s="7"/>
      <c r="G4" s="17">
        <f ca="1">Elig!G4</f>
        <v>40746</v>
      </c>
    </row>
    <row r="5" spans="2:13" ht="23.25" customHeight="1" x14ac:dyDescent="0.25">
      <c r="B5" s="6" t="s">
        <v>22</v>
      </c>
      <c r="C5" s="6" t="str">
        <f>Elig!C5</f>
        <v>F</v>
      </c>
      <c r="D5" s="6"/>
      <c r="E5" s="6" t="s">
        <v>28</v>
      </c>
      <c r="F5" s="6"/>
      <c r="G5" s="18">
        <f>Elig!G5</f>
        <v>6</v>
      </c>
    </row>
    <row r="6" spans="2:13" ht="23.25" customHeight="1" x14ac:dyDescent="0.25">
      <c r="B6" s="7" t="s">
        <v>23</v>
      </c>
      <c r="C6" s="19" t="str">
        <f>Elig!C6</f>
        <v>1234567890WA (1234567890)</v>
      </c>
      <c r="D6" s="10"/>
      <c r="E6" s="7" t="s">
        <v>29</v>
      </c>
      <c r="F6" s="7"/>
      <c r="G6" s="20" t="str">
        <f>Elig!G6</f>
        <v>(360) 382-1831</v>
      </c>
    </row>
    <row r="8" spans="2:13" ht="20.25" customHeight="1" x14ac:dyDescent="0.25">
      <c r="B8" s="151" t="str">
        <f ca="1">Elig!B8</f>
        <v>RISK PROFILE FOR SERVICE DATE RANGE FROM 2016-01-07 TO 2017-04-11</v>
      </c>
      <c r="C8" s="151"/>
      <c r="D8" s="151"/>
      <c r="E8" s="151"/>
      <c r="F8" s="151"/>
      <c r="G8" s="151"/>
    </row>
    <row r="9" spans="2:13" ht="30" customHeight="1" x14ac:dyDescent="0.25">
      <c r="B9" s="7" t="s">
        <v>24</v>
      </c>
      <c r="C9" s="10">
        <f>Elig!C9</f>
        <v>3.12</v>
      </c>
      <c r="D9" s="168" t="s">
        <v>30</v>
      </c>
      <c r="E9" s="169"/>
      <c r="F9" s="13"/>
      <c r="G9" s="16">
        <f>Elig!G9</f>
        <v>0.39500000000000002</v>
      </c>
    </row>
    <row r="10" spans="2:13" ht="35.25" customHeight="1" x14ac:dyDescent="0.25">
      <c r="B10" s="6" t="s">
        <v>25</v>
      </c>
      <c r="C10" s="12" t="str">
        <f>Elig!C10</f>
        <v>Gastro, high</v>
      </c>
      <c r="D10" s="164" t="s">
        <v>31</v>
      </c>
      <c r="E10" s="164"/>
      <c r="F10" s="14"/>
      <c r="G10" s="12" t="str">
        <f>Elig!G10</f>
        <v>Hematological, medium</v>
      </c>
    </row>
    <row r="11" spans="2:13" ht="30" customHeight="1" x14ac:dyDescent="0.25">
      <c r="B11" s="8" t="s">
        <v>26</v>
      </c>
      <c r="C11" s="24" t="str">
        <f>Elig!C11</f>
        <v>Psychiatric, medium low</v>
      </c>
      <c r="D11" s="168" t="s">
        <v>32</v>
      </c>
      <c r="E11" s="168"/>
      <c r="F11" s="15"/>
      <c r="G11" s="11" t="str">
        <f>Elig!G11</f>
        <v>No</v>
      </c>
    </row>
    <row r="12" spans="2:13" ht="30" customHeight="1" x14ac:dyDescent="0.3">
      <c r="B12" s="22" t="s">
        <v>33</v>
      </c>
    </row>
    <row r="15" spans="2:13" ht="18" customHeight="1" x14ac:dyDescent="0.25">
      <c r="B15" s="91" t="s">
        <v>450</v>
      </c>
      <c r="C15" s="170" t="s">
        <v>458</v>
      </c>
      <c r="D15" s="170"/>
      <c r="E15" s="170"/>
      <c r="F15" s="170"/>
      <c r="G15" s="170" t="s">
        <v>451</v>
      </c>
      <c r="H15" s="170"/>
      <c r="I15" s="170"/>
      <c r="J15" s="93" t="s">
        <v>452</v>
      </c>
      <c r="K15" s="93" t="s">
        <v>453</v>
      </c>
      <c r="L15" s="93" t="s">
        <v>454</v>
      </c>
      <c r="M15" s="93" t="s">
        <v>455</v>
      </c>
    </row>
    <row r="16" spans="2:13" ht="18" customHeight="1" x14ac:dyDescent="0.25">
      <c r="B16" s="97" t="s">
        <v>456</v>
      </c>
      <c r="C16" s="151" t="s">
        <v>457</v>
      </c>
      <c r="D16" s="151"/>
      <c r="E16" s="151"/>
      <c r="F16" s="151"/>
      <c r="G16" s="166" t="s">
        <v>41</v>
      </c>
      <c r="H16" s="166"/>
      <c r="I16" s="166"/>
      <c r="J16" s="37">
        <v>48</v>
      </c>
      <c r="K16" s="100">
        <f ca="1">Data!F9</f>
        <v>42756</v>
      </c>
      <c r="L16" s="95">
        <v>0.78</v>
      </c>
      <c r="M16" s="94">
        <v>0.27</v>
      </c>
    </row>
    <row r="17" spans="2:17" ht="18" customHeight="1" x14ac:dyDescent="0.25">
      <c r="B17" s="106" t="s">
        <v>459</v>
      </c>
      <c r="C17" s="165" t="s">
        <v>466</v>
      </c>
      <c r="D17" s="165"/>
      <c r="E17" s="165"/>
      <c r="F17" s="165"/>
      <c r="G17" s="167" t="s">
        <v>42</v>
      </c>
      <c r="H17" s="167"/>
      <c r="I17" s="167"/>
      <c r="J17" s="107">
        <v>1</v>
      </c>
      <c r="K17" s="108">
        <f ca="1">Data!F10</f>
        <v>42535</v>
      </c>
      <c r="L17" s="109">
        <v>0.46</v>
      </c>
      <c r="M17" s="110">
        <v>0.16</v>
      </c>
    </row>
    <row r="18" spans="2:17" ht="18" customHeight="1" x14ac:dyDescent="0.25">
      <c r="B18" s="97" t="s">
        <v>460</v>
      </c>
      <c r="C18" s="151" t="s">
        <v>467</v>
      </c>
      <c r="D18" s="151"/>
      <c r="E18" s="151"/>
      <c r="F18" s="151"/>
      <c r="G18" s="166" t="s">
        <v>477</v>
      </c>
      <c r="H18" s="166"/>
      <c r="I18" s="166"/>
      <c r="J18" s="37">
        <v>16</v>
      </c>
      <c r="K18" s="100">
        <f ca="1">Data!F11</f>
        <v>42628</v>
      </c>
      <c r="L18" s="95">
        <v>0.24</v>
      </c>
      <c r="M18" s="94">
        <v>0.08</v>
      </c>
    </row>
    <row r="19" spans="2:17" ht="18" customHeight="1" x14ac:dyDescent="0.25">
      <c r="B19" s="106" t="s">
        <v>461</v>
      </c>
      <c r="C19" s="165" t="s">
        <v>468</v>
      </c>
      <c r="D19" s="165"/>
      <c r="E19" s="165"/>
      <c r="F19" s="165"/>
      <c r="G19" s="167" t="s">
        <v>478</v>
      </c>
      <c r="H19" s="167"/>
      <c r="I19" s="167"/>
      <c r="J19" s="107">
        <v>2</v>
      </c>
      <c r="K19" s="108">
        <f ca="1">Data!F12</f>
        <v>42535</v>
      </c>
      <c r="L19" s="109">
        <v>0.18</v>
      </c>
      <c r="M19" s="110">
        <v>0.06</v>
      </c>
    </row>
    <row r="20" spans="2:17" ht="18" customHeight="1" x14ac:dyDescent="0.25">
      <c r="B20" s="97" t="s">
        <v>462</v>
      </c>
      <c r="C20" s="151" t="s">
        <v>469</v>
      </c>
      <c r="D20" s="151"/>
      <c r="E20" s="151"/>
      <c r="F20" s="151"/>
      <c r="G20" s="166" t="s">
        <v>43</v>
      </c>
      <c r="H20" s="166"/>
      <c r="I20" s="166"/>
      <c r="J20" s="37">
        <v>8</v>
      </c>
      <c r="K20" s="100">
        <f ca="1">Data!F13</f>
        <v>42362</v>
      </c>
      <c r="L20" s="95">
        <v>0.17</v>
      </c>
      <c r="M20" s="94">
        <v>0.06</v>
      </c>
    </row>
    <row r="21" spans="2:17" ht="18" customHeight="1" x14ac:dyDescent="0.25">
      <c r="B21" s="106" t="s">
        <v>456</v>
      </c>
      <c r="C21" s="161" t="s">
        <v>470</v>
      </c>
      <c r="D21" s="161"/>
      <c r="E21" s="161"/>
      <c r="F21" s="161"/>
      <c r="G21" s="167" t="s">
        <v>479</v>
      </c>
      <c r="H21" s="167"/>
      <c r="I21" s="167"/>
      <c r="J21" s="107">
        <v>2</v>
      </c>
      <c r="K21" s="108">
        <f ca="1">Data!F14</f>
        <v>42714</v>
      </c>
      <c r="L21" s="109">
        <v>0.16</v>
      </c>
      <c r="M21" s="110">
        <v>0.05</v>
      </c>
    </row>
    <row r="22" spans="2:17" ht="18" customHeight="1" x14ac:dyDescent="0.25">
      <c r="B22" s="97" t="s">
        <v>463</v>
      </c>
      <c r="C22" s="151" t="s">
        <v>471</v>
      </c>
      <c r="D22" s="151"/>
      <c r="E22" s="151"/>
      <c r="F22" s="151"/>
      <c r="G22" s="166" t="s">
        <v>480</v>
      </c>
      <c r="H22" s="166"/>
      <c r="I22" s="166"/>
      <c r="J22" s="37">
        <v>74</v>
      </c>
      <c r="K22" s="100">
        <f ca="1">Data!F15</f>
        <v>42767</v>
      </c>
      <c r="L22" s="95">
        <v>0.15</v>
      </c>
      <c r="M22" s="94">
        <v>0.05</v>
      </c>
    </row>
    <row r="23" spans="2:17" ht="18" customHeight="1" x14ac:dyDescent="0.25">
      <c r="B23" s="106" t="s">
        <v>464</v>
      </c>
      <c r="C23" s="165" t="s">
        <v>472</v>
      </c>
      <c r="D23" s="165"/>
      <c r="E23" s="165"/>
      <c r="F23" s="165"/>
      <c r="G23" s="167" t="s">
        <v>481</v>
      </c>
      <c r="H23" s="167"/>
      <c r="I23" s="167"/>
      <c r="J23" s="107">
        <v>1</v>
      </c>
      <c r="K23" s="108">
        <f ca="1">Data!F16</f>
        <v>42535</v>
      </c>
      <c r="L23" s="109">
        <v>0.15</v>
      </c>
      <c r="M23" s="110">
        <v>0.05</v>
      </c>
    </row>
    <row r="24" spans="2:17" ht="18" customHeight="1" x14ac:dyDescent="0.25">
      <c r="B24" s="97" t="s">
        <v>465</v>
      </c>
      <c r="C24" s="151" t="s">
        <v>473</v>
      </c>
      <c r="D24" s="151"/>
      <c r="E24" s="151"/>
      <c r="F24" s="151"/>
      <c r="G24" s="166" t="s">
        <v>482</v>
      </c>
      <c r="H24" s="166"/>
      <c r="I24" s="166"/>
      <c r="J24" s="37">
        <v>2</v>
      </c>
      <c r="K24" s="100">
        <f ca="1">Data!F17</f>
        <v>42714</v>
      </c>
      <c r="L24" s="95">
        <v>0.11</v>
      </c>
      <c r="M24" s="94">
        <v>0.03</v>
      </c>
    </row>
    <row r="25" spans="2:17" ht="18" customHeight="1" x14ac:dyDescent="0.25">
      <c r="B25" s="106" t="s">
        <v>460</v>
      </c>
      <c r="C25" s="165" t="s">
        <v>474</v>
      </c>
      <c r="D25" s="165"/>
      <c r="E25" s="165"/>
      <c r="F25" s="165"/>
      <c r="G25" s="167" t="s">
        <v>483</v>
      </c>
      <c r="H25" s="167"/>
      <c r="I25" s="167"/>
      <c r="J25" s="107">
        <v>102</v>
      </c>
      <c r="K25" s="108">
        <f ca="1">Data!F18</f>
        <v>42796</v>
      </c>
      <c r="L25" s="109">
        <v>0.09</v>
      </c>
      <c r="M25" s="110">
        <v>0.03</v>
      </c>
    </row>
    <row r="26" spans="2:17" ht="18" customHeight="1" x14ac:dyDescent="0.25">
      <c r="B26" s="97" t="s">
        <v>456</v>
      </c>
      <c r="C26" s="151" t="s">
        <v>475</v>
      </c>
      <c r="D26" s="151"/>
      <c r="E26" s="151"/>
      <c r="F26" s="151"/>
      <c r="G26" s="166" t="s">
        <v>484</v>
      </c>
      <c r="H26" s="166"/>
      <c r="I26" s="166"/>
      <c r="J26" s="37">
        <v>2</v>
      </c>
      <c r="K26" s="100">
        <f ca="1">Data!F19</f>
        <v>42714</v>
      </c>
      <c r="L26" s="96">
        <v>0</v>
      </c>
      <c r="M26" s="94">
        <v>0</v>
      </c>
    </row>
    <row r="27" spans="2:17" ht="18" customHeight="1" x14ac:dyDescent="0.25">
      <c r="B27" s="106" t="s">
        <v>460</v>
      </c>
      <c r="C27" s="165" t="s">
        <v>476</v>
      </c>
      <c r="D27" s="165"/>
      <c r="E27" s="165"/>
      <c r="F27" s="165"/>
      <c r="G27" s="167" t="s">
        <v>485</v>
      </c>
      <c r="H27" s="167"/>
      <c r="I27" s="167"/>
      <c r="J27" s="107">
        <v>85</v>
      </c>
      <c r="K27" s="108">
        <f ca="1">Data!F20</f>
        <v>42789</v>
      </c>
      <c r="L27" s="111">
        <v>0</v>
      </c>
      <c r="M27" s="110">
        <v>0</v>
      </c>
    </row>
    <row r="29" spans="2:17" x14ac:dyDescent="0.25">
      <c r="B29" s="1" t="s">
        <v>1</v>
      </c>
    </row>
    <row r="30" spans="2:17" x14ac:dyDescent="0.25">
      <c r="B30" s="1" t="s">
        <v>2</v>
      </c>
    </row>
    <row r="31" spans="2:17" x14ac:dyDescent="0.25">
      <c r="B31" t="s">
        <v>3</v>
      </c>
    </row>
    <row r="32" spans="2:17" ht="75" customHeight="1" x14ac:dyDescent="0.25">
      <c r="B32" s="143" t="s">
        <v>4</v>
      </c>
      <c r="C32" s="143"/>
      <c r="D32" s="143"/>
      <c r="E32" s="143"/>
      <c r="F32" s="143"/>
      <c r="G32" s="143"/>
      <c r="H32" s="143"/>
      <c r="I32" s="143"/>
      <c r="J32" s="143"/>
      <c r="K32" s="143"/>
      <c r="L32" s="143"/>
      <c r="M32" s="143"/>
      <c r="N32" s="143"/>
      <c r="O32" s="23"/>
      <c r="P32" s="23"/>
      <c r="Q32" s="23"/>
    </row>
    <row r="33" spans="2:3" x14ac:dyDescent="0.25">
      <c r="B33"/>
    </row>
    <row r="34" spans="2:3" x14ac:dyDescent="0.25">
      <c r="B34" s="145" t="s">
        <v>19</v>
      </c>
      <c r="C34" s="145"/>
    </row>
  </sheetData>
  <sheetProtection password="C6BE" sheet="1" objects="1" scenarios="1"/>
  <mergeCells count="32">
    <mergeCell ref="B8:G8"/>
    <mergeCell ref="D9:E9"/>
    <mergeCell ref="D10:E10"/>
    <mergeCell ref="D11:E11"/>
    <mergeCell ref="B34:C34"/>
    <mergeCell ref="B32:N32"/>
    <mergeCell ref="C15:F15"/>
    <mergeCell ref="G15:I15"/>
    <mergeCell ref="C16:F16"/>
    <mergeCell ref="C17:F17"/>
    <mergeCell ref="C18:F18"/>
    <mergeCell ref="C19:F19"/>
    <mergeCell ref="C20:F20"/>
    <mergeCell ref="C21:F21"/>
    <mergeCell ref="C22:F22"/>
    <mergeCell ref="C23:F23"/>
    <mergeCell ref="C24:F24"/>
    <mergeCell ref="C25:F25"/>
    <mergeCell ref="C26:F26"/>
    <mergeCell ref="C27:F27"/>
    <mergeCell ref="G16:I16"/>
    <mergeCell ref="G17:I17"/>
    <mergeCell ref="G18:I18"/>
    <mergeCell ref="G19:I19"/>
    <mergeCell ref="G20:I20"/>
    <mergeCell ref="G26:I26"/>
    <mergeCell ref="G27:I27"/>
    <mergeCell ref="G21:I21"/>
    <mergeCell ref="G22:I22"/>
    <mergeCell ref="G23:I23"/>
    <mergeCell ref="G24:I24"/>
    <mergeCell ref="G25:I25"/>
  </mergeCells>
  <hyperlinks>
    <hyperlink ref="B34:C34" location="Privacy!A1" display="privacy statement"/>
    <hyperlink ref="C11" location="ClaimsPsy!A1" display="ClaimsPsy!A1"/>
    <hyperlink ref="B3" location="EligView!A1" display="DEM0GRAPHICS(…)"/>
  </hyperlink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Q32"/>
  <sheetViews>
    <sheetView showGridLines="0" workbookViewId="0">
      <selection activeCell="J23" sqref="J23"/>
    </sheetView>
  </sheetViews>
  <sheetFormatPr defaultColWidth="9.140625" defaultRowHeight="15" x14ac:dyDescent="0.25"/>
  <cols>
    <col min="1" max="1" width="9.140625" style="1"/>
    <col min="2" max="2" width="13.85546875" style="1" customWidth="1"/>
    <col min="3" max="3" width="25.42578125" style="1" customWidth="1"/>
    <col min="4" max="5" width="9.140625" style="1" customWidth="1"/>
    <col min="6" max="6" width="11" style="1" customWidth="1"/>
    <col min="7" max="7" width="14.7109375" style="1" customWidth="1"/>
    <col min="8" max="16384" width="9.140625" style="1"/>
  </cols>
  <sheetData>
    <row r="2" spans="2:7" ht="46.5" customHeight="1" x14ac:dyDescent="0.25"/>
    <row r="3" spans="2:7" ht="15" customHeight="1" x14ac:dyDescent="0.25">
      <c r="B3" s="6" t="s">
        <v>20</v>
      </c>
    </row>
    <row r="4" spans="2:7" ht="23.25" customHeight="1" x14ac:dyDescent="0.25">
      <c r="B4" s="7" t="s">
        <v>21</v>
      </c>
      <c r="C4" s="7" t="str">
        <f>Elig!C4</f>
        <v>CORTEZ,LUCHITA</v>
      </c>
      <c r="D4" s="9"/>
      <c r="E4" s="7" t="s">
        <v>27</v>
      </c>
      <c r="F4" s="7"/>
      <c r="G4" s="17">
        <f ca="1">Elig!G4</f>
        <v>40746</v>
      </c>
    </row>
    <row r="5" spans="2:7" ht="23.25" customHeight="1" x14ac:dyDescent="0.25">
      <c r="B5" s="6" t="s">
        <v>22</v>
      </c>
      <c r="C5" s="6" t="str">
        <f>Elig!C5</f>
        <v>F</v>
      </c>
      <c r="D5" s="6"/>
      <c r="E5" s="6" t="s">
        <v>28</v>
      </c>
      <c r="F5" s="6"/>
      <c r="G5" s="18">
        <f>Elig!G5</f>
        <v>6</v>
      </c>
    </row>
    <row r="6" spans="2:7" ht="23.25" customHeight="1" x14ac:dyDescent="0.25">
      <c r="B6" s="7" t="s">
        <v>23</v>
      </c>
      <c r="C6" s="19" t="str">
        <f>Elig!C6</f>
        <v>1234567890WA (1234567890)</v>
      </c>
      <c r="D6" s="10"/>
      <c r="E6" s="7" t="s">
        <v>29</v>
      </c>
      <c r="F6" s="7"/>
      <c r="G6" s="20" t="str">
        <f>Elig!G6</f>
        <v>(360) 382-1831</v>
      </c>
    </row>
    <row r="8" spans="2:7" ht="20.25" customHeight="1" x14ac:dyDescent="0.25">
      <c r="B8" s="151" t="str">
        <f ca="1">Elig!B8</f>
        <v>RISK PROFILE FOR SERVICE DATE RANGE FROM 2016-01-07 TO 2017-04-11</v>
      </c>
      <c r="C8" s="151"/>
      <c r="D8" s="151"/>
      <c r="E8" s="151"/>
      <c r="F8" s="151"/>
      <c r="G8" s="151"/>
    </row>
    <row r="9" spans="2:7" ht="30" customHeight="1" x14ac:dyDescent="0.25">
      <c r="B9" s="7" t="s">
        <v>24</v>
      </c>
      <c r="C9" s="10">
        <f>Elig!C9</f>
        <v>3.12</v>
      </c>
      <c r="D9" s="168" t="s">
        <v>30</v>
      </c>
      <c r="E9" s="169"/>
      <c r="F9" s="13"/>
      <c r="G9" s="16">
        <f>Elig!G9</f>
        <v>0.39500000000000002</v>
      </c>
    </row>
    <row r="10" spans="2:7" ht="35.25" customHeight="1" x14ac:dyDescent="0.25">
      <c r="B10" s="6" t="s">
        <v>25</v>
      </c>
      <c r="C10" s="12" t="str">
        <f>Elig!C10</f>
        <v>Gastro, high</v>
      </c>
      <c r="D10" s="164" t="s">
        <v>31</v>
      </c>
      <c r="E10" s="164"/>
      <c r="F10" s="14"/>
      <c r="G10" s="12" t="str">
        <f>Elig!G10</f>
        <v>Hematological, medium</v>
      </c>
    </row>
    <row r="11" spans="2:7" ht="30" customHeight="1" x14ac:dyDescent="0.3">
      <c r="B11" s="8" t="s">
        <v>26</v>
      </c>
      <c r="C11" s="24" t="str">
        <f>Elig!C11</f>
        <v>Psychiatric, medium low</v>
      </c>
      <c r="D11" s="168" t="s">
        <v>32</v>
      </c>
      <c r="E11" s="168"/>
      <c r="F11" s="15"/>
      <c r="G11" s="11" t="str">
        <f>Elig!G11</f>
        <v>No</v>
      </c>
    </row>
    <row r="13" spans="2:7" ht="35.1" customHeight="1" x14ac:dyDescent="0.25">
      <c r="B13" s="91" t="s">
        <v>451</v>
      </c>
      <c r="C13" s="93"/>
      <c r="D13" s="99" t="s">
        <v>491</v>
      </c>
      <c r="E13" s="93" t="s">
        <v>452</v>
      </c>
      <c r="F13" s="93" t="s">
        <v>453</v>
      </c>
      <c r="G13" s="93" t="s">
        <v>492</v>
      </c>
    </row>
    <row r="14" spans="2:7" ht="18" customHeight="1" x14ac:dyDescent="0.25">
      <c r="B14" s="173" t="s">
        <v>486</v>
      </c>
      <c r="C14" s="173"/>
      <c r="D14" s="101">
        <v>2.1000000000000001E-2</v>
      </c>
      <c r="E14" s="95">
        <v>1</v>
      </c>
      <c r="F14" s="100">
        <f ca="1">Data!F36</f>
        <v>42447</v>
      </c>
      <c r="G14" s="37">
        <v>1</v>
      </c>
    </row>
    <row r="15" spans="2:7" ht="18" customHeight="1" x14ac:dyDescent="0.25">
      <c r="B15" s="171" t="s">
        <v>487</v>
      </c>
      <c r="C15" s="171"/>
      <c r="D15" s="112">
        <v>6.8000000000000005E-2</v>
      </c>
      <c r="E15" s="109">
        <v>2</v>
      </c>
      <c r="F15" s="108">
        <f ca="1">Data!F37</f>
        <v>42425</v>
      </c>
      <c r="G15" s="107">
        <v>2</v>
      </c>
    </row>
    <row r="16" spans="2:7" ht="18" customHeight="1" x14ac:dyDescent="0.25">
      <c r="B16" s="173" t="s">
        <v>477</v>
      </c>
      <c r="C16" s="173"/>
      <c r="D16" s="101">
        <v>9.4E-2</v>
      </c>
      <c r="E16" s="95">
        <v>16</v>
      </c>
      <c r="F16" s="100">
        <f ca="1">Data!F38</f>
        <v>42628</v>
      </c>
      <c r="G16" s="37"/>
    </row>
    <row r="17" spans="2:17" ht="18" customHeight="1" x14ac:dyDescent="0.25">
      <c r="B17" s="171" t="s">
        <v>41</v>
      </c>
      <c r="C17" s="171"/>
      <c r="D17" s="112">
        <v>7.9000000000000001E-2</v>
      </c>
      <c r="E17" s="109">
        <v>48</v>
      </c>
      <c r="F17" s="108">
        <f ca="1">Data!F39</f>
        <v>42756</v>
      </c>
      <c r="G17" s="107"/>
    </row>
    <row r="18" spans="2:17" ht="18" customHeight="1" x14ac:dyDescent="0.25">
      <c r="B18" s="173" t="s">
        <v>42</v>
      </c>
      <c r="C18" s="173"/>
      <c r="D18" s="101">
        <v>2.5000000000000001E-2</v>
      </c>
      <c r="E18" s="95">
        <v>1</v>
      </c>
      <c r="F18" s="100">
        <f ca="1">Data!F40</f>
        <v>42535</v>
      </c>
      <c r="G18" s="37"/>
    </row>
    <row r="19" spans="2:17" ht="18" customHeight="1" x14ac:dyDescent="0.25">
      <c r="B19" s="171" t="s">
        <v>482</v>
      </c>
      <c r="C19" s="171"/>
      <c r="D19" s="112">
        <v>2.4E-2</v>
      </c>
      <c r="E19" s="109">
        <v>2</v>
      </c>
      <c r="F19" s="108">
        <f ca="1">Data!F41</f>
        <v>42714</v>
      </c>
      <c r="G19" s="107"/>
    </row>
    <row r="20" spans="2:17" ht="18" customHeight="1" x14ac:dyDescent="0.25">
      <c r="B20" s="173" t="s">
        <v>480</v>
      </c>
      <c r="C20" s="173"/>
      <c r="D20" s="101">
        <v>2.1000000000000001E-2</v>
      </c>
      <c r="E20" s="95">
        <v>74</v>
      </c>
      <c r="F20" s="100">
        <f ca="1">Data!F42</f>
        <v>42767</v>
      </c>
      <c r="G20" s="37"/>
    </row>
    <row r="21" spans="2:17" ht="18" customHeight="1" x14ac:dyDescent="0.25">
      <c r="B21" s="171" t="s">
        <v>478</v>
      </c>
      <c r="C21" s="171"/>
      <c r="D21" s="112">
        <v>1.4E-2</v>
      </c>
      <c r="E21" s="109">
        <v>2</v>
      </c>
      <c r="F21" s="108">
        <f ca="1">Data!F43</f>
        <v>42535</v>
      </c>
      <c r="G21" s="107"/>
    </row>
    <row r="22" spans="2:17" ht="18" customHeight="1" x14ac:dyDescent="0.25">
      <c r="B22" s="173" t="s">
        <v>481</v>
      </c>
      <c r="C22" s="173"/>
      <c r="D22" s="101">
        <v>1.2999999999999999E-2</v>
      </c>
      <c r="E22" s="95">
        <v>1</v>
      </c>
      <c r="F22" s="100">
        <f ca="1">Data!F44</f>
        <v>42535</v>
      </c>
      <c r="G22" s="37"/>
    </row>
    <row r="23" spans="2:17" ht="18" customHeight="1" x14ac:dyDescent="0.25">
      <c r="B23" s="171" t="s">
        <v>490</v>
      </c>
      <c r="C23" s="171"/>
      <c r="D23" s="112">
        <v>1.2E-2</v>
      </c>
      <c r="E23" s="109">
        <v>2</v>
      </c>
      <c r="F23" s="108">
        <f ca="1">Data!F45</f>
        <v>42714</v>
      </c>
      <c r="G23" s="107"/>
    </row>
    <row r="24" spans="2:17" ht="18" customHeight="1" x14ac:dyDescent="0.25">
      <c r="B24" s="172" t="s">
        <v>488</v>
      </c>
      <c r="C24" s="172"/>
      <c r="D24" s="101">
        <v>1.0999999999999999E-2</v>
      </c>
      <c r="E24" s="95">
        <v>102</v>
      </c>
      <c r="F24" s="100">
        <f ca="1">Data!F46</f>
        <v>42796</v>
      </c>
      <c r="G24" s="37"/>
    </row>
    <row r="25" spans="2:17" ht="18" customHeight="1" x14ac:dyDescent="0.25">
      <c r="B25" s="171" t="s">
        <v>489</v>
      </c>
      <c r="C25" s="171"/>
      <c r="D25" s="112">
        <v>5.0000000000000001E-3</v>
      </c>
      <c r="E25" s="109"/>
      <c r="F25" s="64"/>
      <c r="G25" s="107"/>
    </row>
    <row r="27" spans="2:17" x14ac:dyDescent="0.25">
      <c r="B27" s="1" t="s">
        <v>1</v>
      </c>
    </row>
    <row r="28" spans="2:17" x14ac:dyDescent="0.25">
      <c r="B28" s="1" t="s">
        <v>2</v>
      </c>
    </row>
    <row r="29" spans="2:17" x14ac:dyDescent="0.25">
      <c r="B29" t="s">
        <v>3</v>
      </c>
    </row>
    <row r="30" spans="2:17" ht="75" customHeight="1" x14ac:dyDescent="0.25">
      <c r="B30" s="143" t="s">
        <v>4</v>
      </c>
      <c r="C30" s="143"/>
      <c r="D30" s="143"/>
      <c r="E30" s="143"/>
      <c r="F30" s="143"/>
      <c r="G30" s="143"/>
      <c r="H30" s="143"/>
      <c r="I30" s="143"/>
      <c r="J30" s="143"/>
      <c r="K30" s="143"/>
      <c r="L30" s="143"/>
      <c r="M30" s="143"/>
      <c r="N30" s="143"/>
      <c r="O30" s="23"/>
      <c r="P30" s="23"/>
      <c r="Q30" s="23"/>
    </row>
    <row r="31" spans="2:17" x14ac:dyDescent="0.25">
      <c r="B31"/>
    </row>
    <row r="32" spans="2:17" x14ac:dyDescent="0.25">
      <c r="B32" s="145" t="s">
        <v>19</v>
      </c>
      <c r="C32" s="145"/>
    </row>
  </sheetData>
  <sheetProtection password="C6BE" sheet="1" objects="1" scenarios="1"/>
  <mergeCells count="18">
    <mergeCell ref="B21:C21"/>
    <mergeCell ref="B22:C22"/>
    <mergeCell ref="B23:C23"/>
    <mergeCell ref="B24:C24"/>
    <mergeCell ref="B25:C25"/>
    <mergeCell ref="B32:C32"/>
    <mergeCell ref="B8:G8"/>
    <mergeCell ref="D9:E9"/>
    <mergeCell ref="D10:E10"/>
    <mergeCell ref="D11:E11"/>
    <mergeCell ref="B30:N30"/>
    <mergeCell ref="B14:C14"/>
    <mergeCell ref="B15:C15"/>
    <mergeCell ref="B16:C16"/>
    <mergeCell ref="B17:C17"/>
    <mergeCell ref="B18:C18"/>
    <mergeCell ref="B19:C19"/>
    <mergeCell ref="B20:C20"/>
  </mergeCells>
  <hyperlinks>
    <hyperlink ref="B32:C32" location="Privacy!A1" display="privacy statement"/>
    <hyperlink ref="C11" location="ClaimsPsy!A1" display="ClaimsPsy!A1"/>
  </hyperlink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2:R57"/>
  <sheetViews>
    <sheetView showGridLines="0" workbookViewId="0"/>
  </sheetViews>
  <sheetFormatPr defaultColWidth="9.140625" defaultRowHeight="15" x14ac:dyDescent="0.25"/>
  <cols>
    <col min="1" max="1" width="9.140625" style="1"/>
    <col min="2" max="2" width="12.140625" style="1" customWidth="1"/>
    <col min="3" max="3" width="11" style="1" customWidth="1"/>
    <col min="4" max="4" width="5.85546875" style="1" customWidth="1"/>
    <col min="5" max="5" width="10" style="1" customWidth="1"/>
    <col min="6" max="6" width="4" style="1" customWidth="1"/>
    <col min="7" max="7" width="14.7109375" style="1" customWidth="1"/>
    <col min="8" max="17" width="9.140625" style="1"/>
    <col min="18" max="18" width="12" style="1" bestFit="1" customWidth="1"/>
    <col min="19" max="16384" width="9.140625" style="1"/>
  </cols>
  <sheetData>
    <row r="2" spans="2:13" ht="46.5" customHeight="1" x14ac:dyDescent="0.25"/>
    <row r="3" spans="2:13" ht="15" customHeight="1" x14ac:dyDescent="0.25">
      <c r="B3" s="6" t="s">
        <v>20</v>
      </c>
    </row>
    <row r="4" spans="2:13" ht="23.25" customHeight="1" x14ac:dyDescent="0.25">
      <c r="B4" s="7" t="s">
        <v>21</v>
      </c>
      <c r="C4" s="174" t="str">
        <f>Elig!C4</f>
        <v>CORTEZ,LUCHITA</v>
      </c>
      <c r="D4" s="174"/>
      <c r="E4" s="174"/>
      <c r="F4" s="7"/>
      <c r="G4" s="7" t="s">
        <v>27</v>
      </c>
      <c r="H4" s="179">
        <f ca="1">Elig!G4</f>
        <v>40746</v>
      </c>
      <c r="I4" s="179"/>
    </row>
    <row r="5" spans="2:13" ht="23.25" customHeight="1" x14ac:dyDescent="0.25">
      <c r="B5" s="6" t="s">
        <v>22</v>
      </c>
      <c r="C5" s="6" t="str">
        <f>Elig!C5</f>
        <v>F</v>
      </c>
      <c r="D5" s="6"/>
      <c r="F5" s="6"/>
      <c r="G5" s="6" t="s">
        <v>28</v>
      </c>
      <c r="H5" s="18">
        <f>Elig!G5</f>
        <v>6</v>
      </c>
    </row>
    <row r="6" spans="2:13" ht="23.25" customHeight="1" x14ac:dyDescent="0.25">
      <c r="B6" s="7" t="s">
        <v>23</v>
      </c>
      <c r="C6" s="175" t="str">
        <f>Elig!C6</f>
        <v>1234567890WA (1234567890)</v>
      </c>
      <c r="D6" s="175"/>
      <c r="E6" s="175"/>
      <c r="F6" s="7"/>
      <c r="G6" s="7" t="s">
        <v>29</v>
      </c>
      <c r="H6" s="180" t="str">
        <f>Elig!G6</f>
        <v>(360) 382-1831</v>
      </c>
      <c r="I6" s="180"/>
    </row>
    <row r="8" spans="2:13" ht="20.25" customHeight="1" x14ac:dyDescent="0.25">
      <c r="B8" s="151" t="str">
        <f ca="1">Elig!B8</f>
        <v>RISK PROFILE FOR SERVICE DATE RANGE FROM 2016-01-07 TO 2017-04-11</v>
      </c>
      <c r="C8" s="151"/>
      <c r="D8" s="151"/>
      <c r="E8" s="151"/>
      <c r="F8" s="151"/>
      <c r="G8" s="151"/>
      <c r="H8" s="151"/>
      <c r="I8" s="151"/>
    </row>
    <row r="9" spans="2:13" ht="30" customHeight="1" x14ac:dyDescent="0.25">
      <c r="B9" s="7" t="s">
        <v>24</v>
      </c>
      <c r="C9" s="176">
        <f>Elig!C9</f>
        <v>3.12</v>
      </c>
      <c r="D9" s="176"/>
      <c r="E9" s="176"/>
      <c r="F9" s="168" t="s">
        <v>30</v>
      </c>
      <c r="G9" s="169"/>
      <c r="H9" s="181">
        <f>Elig!G9</f>
        <v>0.39500000000000002</v>
      </c>
      <c r="I9" s="181"/>
    </row>
    <row r="10" spans="2:13" ht="35.25" customHeight="1" x14ac:dyDescent="0.25">
      <c r="B10" s="6" t="s">
        <v>25</v>
      </c>
      <c r="C10" s="177" t="str">
        <f>Elig!C10</f>
        <v>Gastro, high</v>
      </c>
      <c r="D10" s="177"/>
      <c r="E10" s="177"/>
      <c r="F10" s="164" t="s">
        <v>31</v>
      </c>
      <c r="G10" s="164"/>
      <c r="H10" s="177" t="str">
        <f>Elig!G10</f>
        <v>Hematological, medium</v>
      </c>
      <c r="I10" s="177"/>
    </row>
    <row r="11" spans="2:13" ht="30" customHeight="1" x14ac:dyDescent="0.25">
      <c r="B11" s="8" t="s">
        <v>26</v>
      </c>
      <c r="C11" s="178" t="str">
        <f>Elig!C11</f>
        <v>Psychiatric, medium low</v>
      </c>
      <c r="D11" s="178"/>
      <c r="E11" s="178"/>
      <c r="F11" s="168" t="s">
        <v>32</v>
      </c>
      <c r="G11" s="168"/>
      <c r="H11" s="176" t="str">
        <f>Elig!G11</f>
        <v>No</v>
      </c>
      <c r="I11" s="176"/>
    </row>
    <row r="13" spans="2:13" ht="14.45" x14ac:dyDescent="0.3">
      <c r="B13" s="186" t="s">
        <v>48</v>
      </c>
      <c r="C13" s="186"/>
      <c r="D13" s="186"/>
      <c r="E13" s="186"/>
      <c r="F13" s="186"/>
      <c r="G13" s="186"/>
      <c r="H13" s="186"/>
      <c r="I13" s="186"/>
      <c r="J13" s="186"/>
      <c r="K13" s="186"/>
      <c r="L13" s="186"/>
      <c r="M13" s="186"/>
    </row>
    <row r="14" spans="2:13" ht="14.45" x14ac:dyDescent="0.3">
      <c r="B14" s="30"/>
      <c r="C14" s="30"/>
      <c r="D14" s="30"/>
      <c r="E14" s="30"/>
      <c r="F14" s="30"/>
      <c r="G14" s="30"/>
      <c r="H14" s="30"/>
      <c r="I14" s="30"/>
      <c r="J14" s="30"/>
      <c r="K14" s="30"/>
      <c r="L14" s="30"/>
      <c r="M14" s="30"/>
    </row>
    <row r="15" spans="2:13" ht="14.45" x14ac:dyDescent="0.3">
      <c r="B15" s="30"/>
      <c r="C15" s="30"/>
      <c r="D15" s="30"/>
      <c r="E15" s="30"/>
      <c r="F15" s="30"/>
      <c r="G15" s="30"/>
      <c r="H15" s="30"/>
      <c r="I15" s="30"/>
      <c r="J15" s="30"/>
      <c r="K15" s="30"/>
      <c r="L15" s="30"/>
      <c r="M15" s="30"/>
    </row>
    <row r="16" spans="2:13" x14ac:dyDescent="0.25">
      <c r="B16" s="30"/>
      <c r="C16" s="30"/>
      <c r="D16" s="30"/>
      <c r="E16" s="30"/>
      <c r="F16" s="30"/>
      <c r="G16" s="30"/>
      <c r="H16" s="30"/>
      <c r="I16" s="30"/>
      <c r="J16" s="30"/>
      <c r="K16" s="30"/>
      <c r="L16" s="30"/>
      <c r="M16" s="30"/>
    </row>
    <row r="17" spans="2:18" ht="30" x14ac:dyDescent="0.25">
      <c r="B17" s="102" t="s">
        <v>493</v>
      </c>
      <c r="C17" s="102" t="s">
        <v>494</v>
      </c>
      <c r="D17" s="102" t="s">
        <v>495</v>
      </c>
      <c r="E17" s="187" t="s">
        <v>496</v>
      </c>
      <c r="F17" s="187"/>
      <c r="G17" s="187"/>
      <c r="H17" s="187" t="s">
        <v>497</v>
      </c>
      <c r="I17" s="187"/>
      <c r="J17" s="187" t="s">
        <v>498</v>
      </c>
      <c r="K17" s="187"/>
      <c r="L17" s="187" t="s">
        <v>499</v>
      </c>
      <c r="M17" s="187"/>
      <c r="N17" s="170" t="s">
        <v>500</v>
      </c>
      <c r="O17" s="170"/>
      <c r="P17" s="103" t="s">
        <v>501</v>
      </c>
      <c r="Q17" s="103" t="s">
        <v>502</v>
      </c>
      <c r="R17" s="90" t="s">
        <v>503</v>
      </c>
    </row>
    <row r="18" spans="2:18" ht="33" customHeight="1" x14ac:dyDescent="0.25">
      <c r="B18" s="105">
        <f ca="1">Data!F63</f>
        <v>42797</v>
      </c>
      <c r="C18" s="105">
        <f ca="1">Data!G63</f>
        <v>42797</v>
      </c>
      <c r="D18" s="38">
        <v>1</v>
      </c>
      <c r="E18" s="184" t="s">
        <v>504</v>
      </c>
      <c r="F18" s="184"/>
      <c r="G18" s="184"/>
      <c r="H18" s="184"/>
      <c r="I18" s="184"/>
      <c r="J18" s="184"/>
      <c r="K18" s="184"/>
      <c r="L18" s="184"/>
      <c r="M18" s="184"/>
      <c r="N18" s="166" t="s">
        <v>522</v>
      </c>
      <c r="O18" s="166"/>
      <c r="P18" s="104">
        <v>1.81</v>
      </c>
      <c r="Q18" s="104">
        <v>1.81</v>
      </c>
      <c r="R18" s="6" t="s">
        <v>526</v>
      </c>
    </row>
    <row r="19" spans="2:18" ht="33" customHeight="1" x14ac:dyDescent="0.25">
      <c r="B19" s="113">
        <f ca="1">Data!F64</f>
        <v>42796</v>
      </c>
      <c r="C19" s="113">
        <f ca="1">Data!G64</f>
        <v>42796</v>
      </c>
      <c r="D19" s="114">
        <v>1</v>
      </c>
      <c r="E19" s="182" t="s">
        <v>505</v>
      </c>
      <c r="F19" s="182"/>
      <c r="G19" s="182"/>
      <c r="H19" s="182"/>
      <c r="I19" s="182"/>
      <c r="J19" s="182"/>
      <c r="K19" s="182"/>
      <c r="L19" s="182"/>
      <c r="M19" s="182"/>
      <c r="N19" s="167" t="s">
        <v>522</v>
      </c>
      <c r="O19" s="167"/>
      <c r="P19" s="115">
        <v>0</v>
      </c>
      <c r="Q19" s="115">
        <v>12.29</v>
      </c>
      <c r="R19" s="64" t="s">
        <v>526</v>
      </c>
    </row>
    <row r="20" spans="2:18" ht="33" customHeight="1" x14ac:dyDescent="0.25">
      <c r="B20" s="105">
        <f ca="1">Data!F65</f>
        <v>42796</v>
      </c>
      <c r="C20" s="105">
        <f ca="1">Data!G65</f>
        <v>42796</v>
      </c>
      <c r="D20" s="38">
        <v>2</v>
      </c>
      <c r="E20" s="184" t="s">
        <v>506</v>
      </c>
      <c r="F20" s="184"/>
      <c r="G20" s="184"/>
      <c r="H20" s="184"/>
      <c r="I20" s="184"/>
      <c r="J20" s="184"/>
      <c r="K20" s="184"/>
      <c r="L20" s="184"/>
      <c r="M20" s="184"/>
      <c r="N20" s="166" t="s">
        <v>522</v>
      </c>
      <c r="O20" s="166"/>
      <c r="P20" s="104">
        <v>12.29</v>
      </c>
      <c r="Q20" s="104">
        <v>12.29</v>
      </c>
      <c r="R20" s="6" t="s">
        <v>526</v>
      </c>
    </row>
    <row r="21" spans="2:18" ht="33" customHeight="1" x14ac:dyDescent="0.25">
      <c r="B21" s="113">
        <f ca="1">Data!F66</f>
        <v>42796</v>
      </c>
      <c r="C21" s="113">
        <f ca="1">Data!G66</f>
        <v>42796</v>
      </c>
      <c r="D21" s="114">
        <v>1</v>
      </c>
      <c r="E21" s="185" t="s">
        <v>474</v>
      </c>
      <c r="F21" s="185"/>
      <c r="G21" s="185"/>
      <c r="H21" s="182"/>
      <c r="I21" s="182"/>
      <c r="J21" s="182"/>
      <c r="K21" s="182"/>
      <c r="L21" s="182"/>
      <c r="M21" s="182"/>
      <c r="N21" s="167" t="s">
        <v>522</v>
      </c>
      <c r="O21" s="167"/>
      <c r="P21" s="115">
        <v>10.41</v>
      </c>
      <c r="Q21" s="115">
        <v>10.41</v>
      </c>
      <c r="R21" s="64" t="s">
        <v>526</v>
      </c>
    </row>
    <row r="22" spans="2:18" ht="33" customHeight="1" x14ac:dyDescent="0.25">
      <c r="B22" s="105">
        <f ca="1">Data!F67</f>
        <v>42796</v>
      </c>
      <c r="C22" s="105">
        <f ca="1">Data!G67</f>
        <v>42796</v>
      </c>
      <c r="D22" s="38">
        <v>1</v>
      </c>
      <c r="E22" s="184" t="s">
        <v>507</v>
      </c>
      <c r="F22" s="184"/>
      <c r="G22" s="184"/>
      <c r="H22" s="184"/>
      <c r="I22" s="184"/>
      <c r="J22" s="184"/>
      <c r="K22" s="184"/>
      <c r="L22" s="184"/>
      <c r="M22" s="184"/>
      <c r="N22" s="166" t="s">
        <v>522</v>
      </c>
      <c r="O22" s="166"/>
      <c r="P22" s="104">
        <v>7.39</v>
      </c>
      <c r="Q22" s="104">
        <v>16.12</v>
      </c>
      <c r="R22" s="6" t="s">
        <v>526</v>
      </c>
    </row>
    <row r="23" spans="2:18" ht="33" customHeight="1" x14ac:dyDescent="0.25">
      <c r="B23" s="113">
        <f ca="1">Data!F68</f>
        <v>42796</v>
      </c>
      <c r="C23" s="113">
        <f ca="1">Data!G68</f>
        <v>42796</v>
      </c>
      <c r="D23" s="114">
        <v>1</v>
      </c>
      <c r="E23" s="182" t="s">
        <v>508</v>
      </c>
      <c r="F23" s="182"/>
      <c r="G23" s="182"/>
      <c r="H23" s="182"/>
      <c r="I23" s="182"/>
      <c r="J23" s="182"/>
      <c r="K23" s="182"/>
      <c r="L23" s="182"/>
      <c r="M23" s="182"/>
      <c r="N23" s="167" t="s">
        <v>522</v>
      </c>
      <c r="O23" s="167"/>
      <c r="P23" s="115">
        <v>8.73</v>
      </c>
      <c r="Q23" s="115">
        <v>16.12</v>
      </c>
      <c r="R23" s="64" t="s">
        <v>526</v>
      </c>
    </row>
    <row r="24" spans="2:18" ht="33" customHeight="1" x14ac:dyDescent="0.25">
      <c r="B24" s="105">
        <f ca="1">Data!F69</f>
        <v>42796</v>
      </c>
      <c r="C24" s="105">
        <f ca="1">Data!G69</f>
        <v>42796</v>
      </c>
      <c r="D24" s="38">
        <v>1</v>
      </c>
      <c r="E24" s="184">
        <v>52652100101</v>
      </c>
      <c r="F24" s="184"/>
      <c r="G24" s="184"/>
      <c r="H24" s="184"/>
      <c r="I24" s="184"/>
      <c r="J24" s="184"/>
      <c r="K24" s="184"/>
      <c r="L24" s="184"/>
      <c r="M24" s="184"/>
      <c r="N24" s="166" t="s">
        <v>522</v>
      </c>
      <c r="O24" s="166"/>
      <c r="P24" s="104">
        <v>62.02</v>
      </c>
      <c r="Q24" s="104">
        <v>62.02</v>
      </c>
      <c r="R24" s="6" t="s">
        <v>526</v>
      </c>
    </row>
    <row r="25" spans="2:18" ht="48" customHeight="1" x14ac:dyDescent="0.25">
      <c r="B25" s="113">
        <f ca="1">Data!F70</f>
        <v>42796</v>
      </c>
      <c r="C25" s="113">
        <f ca="1">Data!G70</f>
        <v>42796</v>
      </c>
      <c r="D25" s="114">
        <v>1</v>
      </c>
      <c r="E25" s="185" t="s">
        <v>509</v>
      </c>
      <c r="F25" s="185"/>
      <c r="G25" s="185"/>
      <c r="H25" s="182"/>
      <c r="I25" s="182"/>
      <c r="J25" s="182"/>
      <c r="K25" s="182"/>
      <c r="L25" s="182"/>
      <c r="M25" s="182"/>
      <c r="N25" s="167" t="s">
        <v>522</v>
      </c>
      <c r="O25" s="167"/>
      <c r="P25" s="115">
        <v>4.51</v>
      </c>
      <c r="Q25" s="115">
        <v>4.51</v>
      </c>
      <c r="R25" s="64" t="s">
        <v>526</v>
      </c>
    </row>
    <row r="26" spans="2:18" ht="33" customHeight="1" x14ac:dyDescent="0.25">
      <c r="B26" s="105">
        <f ca="1">Data!F71</f>
        <v>42789</v>
      </c>
      <c r="C26" s="105">
        <f ca="1">Data!G71</f>
        <v>42789</v>
      </c>
      <c r="D26" s="38">
        <v>1</v>
      </c>
      <c r="E26" s="183" t="s">
        <v>510</v>
      </c>
      <c r="F26" s="183"/>
      <c r="G26" s="183"/>
      <c r="H26" s="183" t="s">
        <v>476</v>
      </c>
      <c r="I26" s="183"/>
      <c r="J26" s="183" t="s">
        <v>513</v>
      </c>
      <c r="K26" s="183"/>
      <c r="L26" s="184"/>
      <c r="M26" s="184"/>
      <c r="N26" s="166" t="s">
        <v>523</v>
      </c>
      <c r="O26" s="166"/>
      <c r="P26" s="104">
        <v>82.08</v>
      </c>
      <c r="Q26" s="104">
        <v>82.08</v>
      </c>
      <c r="R26" s="6" t="s">
        <v>527</v>
      </c>
    </row>
    <row r="27" spans="2:18" ht="33" customHeight="1" x14ac:dyDescent="0.25">
      <c r="B27" s="113">
        <f ca="1">Data!F72</f>
        <v>42774</v>
      </c>
      <c r="C27" s="113">
        <f ca="1">Data!G72</f>
        <v>42774</v>
      </c>
      <c r="D27" s="114">
        <v>1</v>
      </c>
      <c r="E27" s="182" t="s">
        <v>505</v>
      </c>
      <c r="F27" s="182"/>
      <c r="G27" s="182"/>
      <c r="H27" s="182"/>
      <c r="I27" s="182"/>
      <c r="J27" s="182"/>
      <c r="K27" s="182"/>
      <c r="L27" s="182"/>
      <c r="M27" s="182"/>
      <c r="N27" s="167" t="s">
        <v>522</v>
      </c>
      <c r="O27" s="167"/>
      <c r="P27" s="115">
        <v>0</v>
      </c>
      <c r="Q27" s="115">
        <v>12.29</v>
      </c>
      <c r="R27" s="64" t="s">
        <v>526</v>
      </c>
    </row>
    <row r="28" spans="2:18" ht="33" customHeight="1" x14ac:dyDescent="0.25">
      <c r="B28" s="105">
        <f ca="1">Data!F73</f>
        <v>42774</v>
      </c>
      <c r="C28" s="105">
        <f ca="1">Data!G73</f>
        <v>42774</v>
      </c>
      <c r="D28" s="38">
        <v>2</v>
      </c>
      <c r="E28" s="184" t="s">
        <v>506</v>
      </c>
      <c r="F28" s="184"/>
      <c r="G28" s="184"/>
      <c r="H28" s="184"/>
      <c r="I28" s="184"/>
      <c r="J28" s="184"/>
      <c r="K28" s="184"/>
      <c r="L28" s="184"/>
      <c r="M28" s="184"/>
      <c r="N28" s="166" t="s">
        <v>522</v>
      </c>
      <c r="O28" s="166"/>
      <c r="P28" s="104">
        <v>12.29</v>
      </c>
      <c r="Q28" s="104">
        <v>12.29</v>
      </c>
      <c r="R28" s="6" t="s">
        <v>526</v>
      </c>
    </row>
    <row r="29" spans="2:18" ht="33" customHeight="1" x14ac:dyDescent="0.25">
      <c r="B29" s="113">
        <f ca="1">Data!F74</f>
        <v>42774</v>
      </c>
      <c r="C29" s="113">
        <f ca="1">Data!G74</f>
        <v>42774</v>
      </c>
      <c r="D29" s="114">
        <v>1</v>
      </c>
      <c r="E29" s="185" t="s">
        <v>474</v>
      </c>
      <c r="F29" s="185"/>
      <c r="G29" s="185"/>
      <c r="H29" s="182"/>
      <c r="I29" s="182"/>
      <c r="J29" s="182"/>
      <c r="K29" s="182"/>
      <c r="L29" s="182"/>
      <c r="M29" s="182"/>
      <c r="N29" s="167" t="s">
        <v>522</v>
      </c>
      <c r="O29" s="167"/>
      <c r="P29" s="115">
        <v>10.41</v>
      </c>
      <c r="Q29" s="115">
        <v>10.41</v>
      </c>
      <c r="R29" s="64" t="s">
        <v>526</v>
      </c>
    </row>
    <row r="30" spans="2:18" ht="33" customHeight="1" x14ac:dyDescent="0.25">
      <c r="B30" s="105">
        <f ca="1">Data!F75</f>
        <v>42774</v>
      </c>
      <c r="C30" s="105">
        <f ca="1">Data!G75</f>
        <v>42774</v>
      </c>
      <c r="D30" s="38">
        <v>1</v>
      </c>
      <c r="E30" s="184" t="s">
        <v>507</v>
      </c>
      <c r="F30" s="184"/>
      <c r="G30" s="184"/>
      <c r="H30" s="184"/>
      <c r="I30" s="184"/>
      <c r="J30" s="184"/>
      <c r="K30" s="184"/>
      <c r="L30" s="184"/>
      <c r="M30" s="184"/>
      <c r="N30" s="166" t="s">
        <v>522</v>
      </c>
      <c r="O30" s="166"/>
      <c r="P30" s="104">
        <v>7.39</v>
      </c>
      <c r="Q30" s="104">
        <v>16.12</v>
      </c>
      <c r="R30" s="6" t="s">
        <v>526</v>
      </c>
    </row>
    <row r="31" spans="2:18" ht="33" customHeight="1" x14ac:dyDescent="0.25">
      <c r="B31" s="113">
        <f ca="1">Data!F76</f>
        <v>42774</v>
      </c>
      <c r="C31" s="113">
        <f ca="1">Data!G76</f>
        <v>42774</v>
      </c>
      <c r="D31" s="114">
        <v>1</v>
      </c>
      <c r="E31" s="182" t="s">
        <v>508</v>
      </c>
      <c r="F31" s="182"/>
      <c r="G31" s="182"/>
      <c r="H31" s="182"/>
      <c r="I31" s="182"/>
      <c r="J31" s="182"/>
      <c r="K31" s="182"/>
      <c r="L31" s="182"/>
      <c r="M31" s="182"/>
      <c r="N31" s="167" t="s">
        <v>522</v>
      </c>
      <c r="O31" s="167"/>
      <c r="P31" s="115">
        <v>8.73</v>
      </c>
      <c r="Q31" s="115">
        <v>16.12</v>
      </c>
      <c r="R31" s="64" t="s">
        <v>526</v>
      </c>
    </row>
    <row r="32" spans="2:18" ht="48" customHeight="1" x14ac:dyDescent="0.25">
      <c r="B32" s="105">
        <f ca="1">Data!F77</f>
        <v>42774</v>
      </c>
      <c r="C32" s="105">
        <f ca="1">Data!G77</f>
        <v>42774</v>
      </c>
      <c r="D32" s="38">
        <v>1</v>
      </c>
      <c r="E32" s="183" t="s">
        <v>509</v>
      </c>
      <c r="F32" s="183"/>
      <c r="G32" s="183"/>
      <c r="H32" s="184"/>
      <c r="I32" s="184"/>
      <c r="J32" s="184"/>
      <c r="K32" s="184"/>
      <c r="L32" s="184"/>
      <c r="M32" s="184"/>
      <c r="N32" s="166" t="s">
        <v>522</v>
      </c>
      <c r="O32" s="166"/>
      <c r="P32" s="104">
        <v>4.51</v>
      </c>
      <c r="Q32" s="104">
        <v>4.51</v>
      </c>
      <c r="R32" s="6" t="s">
        <v>526</v>
      </c>
    </row>
    <row r="33" spans="2:18" ht="33" customHeight="1" x14ac:dyDescent="0.25">
      <c r="B33" s="113">
        <f ca="1">Data!F78</f>
        <v>42774</v>
      </c>
      <c r="C33" s="113">
        <f ca="1">Data!G78</f>
        <v>42774</v>
      </c>
      <c r="D33" s="114">
        <v>1</v>
      </c>
      <c r="E33" s="182">
        <v>52652100101</v>
      </c>
      <c r="F33" s="182"/>
      <c r="G33" s="182"/>
      <c r="H33" s="182"/>
      <c r="I33" s="182"/>
      <c r="J33" s="182"/>
      <c r="K33" s="182"/>
      <c r="L33" s="182"/>
      <c r="M33" s="182"/>
      <c r="N33" s="167" t="s">
        <v>522</v>
      </c>
      <c r="O33" s="167"/>
      <c r="P33" s="115">
        <v>62.02</v>
      </c>
      <c r="Q33" s="115">
        <v>62.02</v>
      </c>
      <c r="R33" s="64" t="s">
        <v>526</v>
      </c>
    </row>
    <row r="34" spans="2:18" ht="33" customHeight="1" x14ac:dyDescent="0.25">
      <c r="B34" s="105">
        <f ca="1">Data!F79</f>
        <v>42774</v>
      </c>
      <c r="C34" s="105">
        <f ca="1">Data!G79</f>
        <v>42774</v>
      </c>
      <c r="D34" s="38">
        <v>1</v>
      </c>
      <c r="E34" s="184" t="s">
        <v>504</v>
      </c>
      <c r="F34" s="184"/>
      <c r="G34" s="184"/>
      <c r="H34" s="184"/>
      <c r="I34" s="184"/>
      <c r="J34" s="184"/>
      <c r="K34" s="184"/>
      <c r="L34" s="184"/>
      <c r="M34" s="184"/>
      <c r="N34" s="166" t="s">
        <v>522</v>
      </c>
      <c r="O34" s="166"/>
      <c r="P34" s="104">
        <v>1.81</v>
      </c>
      <c r="Q34" s="104">
        <v>1.81</v>
      </c>
      <c r="R34" s="6" t="s">
        <v>526</v>
      </c>
    </row>
    <row r="35" spans="2:18" ht="33" customHeight="1" x14ac:dyDescent="0.25">
      <c r="B35" s="113">
        <f ca="1">Data!F80</f>
        <v>42767</v>
      </c>
      <c r="C35" s="113">
        <f ca="1">Data!G80</f>
        <v>42796</v>
      </c>
      <c r="D35" s="114">
        <v>1</v>
      </c>
      <c r="E35" s="182"/>
      <c r="F35" s="182"/>
      <c r="G35" s="182"/>
      <c r="H35" s="185" t="s">
        <v>476</v>
      </c>
      <c r="I35" s="185"/>
      <c r="J35" s="185" t="s">
        <v>514</v>
      </c>
      <c r="K35" s="185"/>
      <c r="L35" s="182"/>
      <c r="M35" s="182"/>
      <c r="N35" s="167" t="s">
        <v>524</v>
      </c>
      <c r="O35" s="167"/>
      <c r="P35" s="115">
        <v>253.6</v>
      </c>
      <c r="Q35" s="115">
        <v>253.6</v>
      </c>
      <c r="R35" s="64" t="s">
        <v>527</v>
      </c>
    </row>
    <row r="36" spans="2:18" ht="33" customHeight="1" x14ac:dyDescent="0.25">
      <c r="B36" s="105">
        <f ca="1">Data!F81</f>
        <v>42767</v>
      </c>
      <c r="C36" s="105">
        <f ca="1">Data!G81</f>
        <v>42796</v>
      </c>
      <c r="D36" s="38">
        <v>1</v>
      </c>
      <c r="E36" s="184"/>
      <c r="F36" s="184"/>
      <c r="G36" s="184"/>
      <c r="H36" s="183" t="s">
        <v>512</v>
      </c>
      <c r="I36" s="183"/>
      <c r="J36" s="183" t="s">
        <v>515</v>
      </c>
      <c r="K36" s="183"/>
      <c r="L36" s="184"/>
      <c r="M36" s="184"/>
      <c r="N36" s="166" t="s">
        <v>524</v>
      </c>
      <c r="O36" s="166"/>
      <c r="P36" s="104">
        <v>138.24</v>
      </c>
      <c r="Q36" s="104">
        <v>149.47999999999999</v>
      </c>
      <c r="R36" s="6" t="s">
        <v>527</v>
      </c>
    </row>
    <row r="37" spans="2:18" ht="33" customHeight="1" x14ac:dyDescent="0.25">
      <c r="B37" s="113">
        <f ca="1">Data!F82</f>
        <v>42763</v>
      </c>
      <c r="C37" s="113">
        <f ca="1">Data!G82</f>
        <v>42763</v>
      </c>
      <c r="D37" s="114">
        <v>2</v>
      </c>
      <c r="E37" s="182"/>
      <c r="F37" s="182"/>
      <c r="G37" s="182"/>
      <c r="H37" s="185" t="s">
        <v>476</v>
      </c>
      <c r="I37" s="185"/>
      <c r="J37" s="185" t="s">
        <v>514</v>
      </c>
      <c r="K37" s="185"/>
      <c r="L37" s="182"/>
      <c r="M37" s="182"/>
      <c r="N37" s="167" t="s">
        <v>524</v>
      </c>
      <c r="O37" s="167"/>
      <c r="P37" s="115">
        <v>11.24</v>
      </c>
      <c r="Q37" s="115">
        <v>149.47999999999999</v>
      </c>
      <c r="R37" s="64" t="s">
        <v>527</v>
      </c>
    </row>
    <row r="38" spans="2:18" ht="33" customHeight="1" x14ac:dyDescent="0.25">
      <c r="B38" s="105">
        <f ca="1">Data!F83</f>
        <v>42760</v>
      </c>
      <c r="C38" s="105">
        <f ca="1">Data!G83</f>
        <v>42760</v>
      </c>
      <c r="D38" s="38">
        <v>1</v>
      </c>
      <c r="E38" s="184" t="s">
        <v>507</v>
      </c>
      <c r="F38" s="184"/>
      <c r="G38" s="184"/>
      <c r="H38" s="184"/>
      <c r="I38" s="184"/>
      <c r="J38" s="184"/>
      <c r="K38" s="184"/>
      <c r="L38" s="184"/>
      <c r="M38" s="184"/>
      <c r="N38" s="166" t="s">
        <v>522</v>
      </c>
      <c r="O38" s="166"/>
      <c r="P38" s="104">
        <v>3.29</v>
      </c>
      <c r="Q38" s="104">
        <v>3.29</v>
      </c>
      <c r="R38" s="6" t="s">
        <v>526</v>
      </c>
    </row>
    <row r="39" spans="2:18" ht="33" customHeight="1" x14ac:dyDescent="0.25">
      <c r="B39" s="113">
        <f ca="1">Data!F84</f>
        <v>42760</v>
      </c>
      <c r="C39" s="113">
        <f ca="1">Data!G84</f>
        <v>42760</v>
      </c>
      <c r="D39" s="114">
        <v>1</v>
      </c>
      <c r="E39" s="185" t="s">
        <v>511</v>
      </c>
      <c r="F39" s="185"/>
      <c r="G39" s="185"/>
      <c r="H39" s="182"/>
      <c r="I39" s="182"/>
      <c r="J39" s="182"/>
      <c r="K39" s="182"/>
      <c r="L39" s="182"/>
      <c r="M39" s="182"/>
      <c r="N39" s="167" t="s">
        <v>522</v>
      </c>
      <c r="O39" s="167"/>
      <c r="P39" s="115">
        <v>3.19</v>
      </c>
      <c r="Q39" s="115">
        <v>3.19</v>
      </c>
      <c r="R39" s="64" t="s">
        <v>526</v>
      </c>
    </row>
    <row r="40" spans="2:18" ht="33" customHeight="1" x14ac:dyDescent="0.25">
      <c r="B40" s="105">
        <f ca="1">Data!F85</f>
        <v>42760</v>
      </c>
      <c r="C40" s="105">
        <f ca="1">Data!G85</f>
        <v>42760</v>
      </c>
      <c r="D40" s="38">
        <v>1</v>
      </c>
      <c r="E40" s="184" t="s">
        <v>505</v>
      </c>
      <c r="F40" s="184"/>
      <c r="G40" s="184"/>
      <c r="H40" s="184"/>
      <c r="I40" s="184"/>
      <c r="J40" s="184"/>
      <c r="K40" s="184"/>
      <c r="L40" s="184"/>
      <c r="M40" s="184"/>
      <c r="N40" s="166" t="s">
        <v>522</v>
      </c>
      <c r="O40" s="166"/>
      <c r="P40" s="104">
        <v>8.75</v>
      </c>
      <c r="Q40" s="104">
        <v>8.75</v>
      </c>
      <c r="R40" s="6" t="s">
        <v>526</v>
      </c>
    </row>
    <row r="41" spans="2:18" ht="33" customHeight="1" x14ac:dyDescent="0.25">
      <c r="B41" s="113">
        <f ca="1">Data!F86</f>
        <v>42756</v>
      </c>
      <c r="C41" s="113">
        <f ca="1">Data!G86</f>
        <v>42756</v>
      </c>
      <c r="D41" s="114">
        <v>1</v>
      </c>
      <c r="E41" s="182"/>
      <c r="F41" s="182"/>
      <c r="G41" s="182"/>
      <c r="H41" s="185" t="s">
        <v>476</v>
      </c>
      <c r="I41" s="185"/>
      <c r="J41" s="185" t="s">
        <v>516</v>
      </c>
      <c r="K41" s="185"/>
      <c r="L41" s="182"/>
      <c r="M41" s="182"/>
      <c r="N41" s="167" t="s">
        <v>525</v>
      </c>
      <c r="O41" s="167"/>
      <c r="P41" s="115">
        <v>78.930000000000007</v>
      </c>
      <c r="Q41" s="115">
        <v>107.32</v>
      </c>
      <c r="R41" s="64" t="s">
        <v>528</v>
      </c>
    </row>
    <row r="42" spans="2:18" ht="33" customHeight="1" x14ac:dyDescent="0.25">
      <c r="B42" s="105">
        <f ca="1">Data!F87</f>
        <v>42756</v>
      </c>
      <c r="C42" s="105">
        <f ca="1">Data!G87</f>
        <v>42756</v>
      </c>
      <c r="D42" s="38">
        <v>2</v>
      </c>
      <c r="E42" s="184"/>
      <c r="F42" s="184"/>
      <c r="G42" s="184"/>
      <c r="H42" s="183" t="s">
        <v>476</v>
      </c>
      <c r="I42" s="183"/>
      <c r="J42" s="183" t="s">
        <v>517</v>
      </c>
      <c r="K42" s="183"/>
      <c r="L42" s="184"/>
      <c r="M42" s="184"/>
      <c r="N42" s="166" t="s">
        <v>525</v>
      </c>
      <c r="O42" s="166"/>
      <c r="P42" s="104">
        <v>28.39</v>
      </c>
      <c r="Q42" s="104">
        <v>107.32</v>
      </c>
      <c r="R42" s="6" t="s">
        <v>528</v>
      </c>
    </row>
    <row r="43" spans="2:18" ht="33" customHeight="1" x14ac:dyDescent="0.25">
      <c r="B43" s="113">
        <f ca="1">Data!F88</f>
        <v>42756</v>
      </c>
      <c r="C43" s="113">
        <f ca="1">Data!G88</f>
        <v>42756</v>
      </c>
      <c r="D43" s="114">
        <v>1</v>
      </c>
      <c r="E43" s="182"/>
      <c r="F43" s="182"/>
      <c r="G43" s="182"/>
      <c r="H43" s="185" t="s">
        <v>476</v>
      </c>
      <c r="I43" s="185"/>
      <c r="J43" s="185" t="s">
        <v>518</v>
      </c>
      <c r="K43" s="185"/>
      <c r="L43" s="182" t="s">
        <v>520</v>
      </c>
      <c r="M43" s="182"/>
      <c r="N43" s="167" t="s">
        <v>524</v>
      </c>
      <c r="O43" s="167"/>
      <c r="P43" s="115">
        <v>114.89</v>
      </c>
      <c r="Q43" s="115">
        <v>131.43</v>
      </c>
      <c r="R43" s="64" t="s">
        <v>529</v>
      </c>
    </row>
    <row r="44" spans="2:18" ht="63" customHeight="1" x14ac:dyDescent="0.25">
      <c r="B44" s="105">
        <f ca="1">Data!F89</f>
        <v>42756</v>
      </c>
      <c r="C44" s="105">
        <f ca="1">Data!G89</f>
        <v>42756</v>
      </c>
      <c r="D44" s="38">
        <v>2</v>
      </c>
      <c r="E44" s="184"/>
      <c r="F44" s="184"/>
      <c r="G44" s="184"/>
      <c r="H44" s="183" t="s">
        <v>476</v>
      </c>
      <c r="I44" s="183"/>
      <c r="J44" s="183" t="s">
        <v>519</v>
      </c>
      <c r="K44" s="183"/>
      <c r="L44" s="183" t="s">
        <v>521</v>
      </c>
      <c r="M44" s="183"/>
      <c r="N44" s="166" t="s">
        <v>524</v>
      </c>
      <c r="O44" s="166"/>
      <c r="P44" s="104">
        <v>16.54</v>
      </c>
      <c r="Q44" s="104">
        <v>131.43</v>
      </c>
      <c r="R44" s="6" t="s">
        <v>529</v>
      </c>
    </row>
    <row r="45" spans="2:18" ht="33" customHeight="1" x14ac:dyDescent="0.25">
      <c r="B45" s="113">
        <f ca="1">Data!F90</f>
        <v>42750</v>
      </c>
      <c r="C45" s="113">
        <f ca="1">Data!G90</f>
        <v>42750</v>
      </c>
      <c r="D45" s="114">
        <v>1</v>
      </c>
      <c r="E45" s="185" t="s">
        <v>474</v>
      </c>
      <c r="F45" s="185"/>
      <c r="G45" s="185"/>
      <c r="H45" s="182"/>
      <c r="I45" s="182"/>
      <c r="J45" s="182"/>
      <c r="K45" s="182"/>
      <c r="L45" s="182"/>
      <c r="M45" s="182"/>
      <c r="N45" s="167" t="s">
        <v>522</v>
      </c>
      <c r="O45" s="167"/>
      <c r="P45" s="115">
        <v>10.41</v>
      </c>
      <c r="Q45" s="115">
        <v>10.41</v>
      </c>
      <c r="R45" s="64" t="s">
        <v>526</v>
      </c>
    </row>
    <row r="46" spans="2:18" ht="33" customHeight="1" x14ac:dyDescent="0.25">
      <c r="B46" s="105">
        <f ca="1">Data!F91</f>
        <v>42750</v>
      </c>
      <c r="C46" s="105">
        <f ca="1">Data!G91</f>
        <v>42750</v>
      </c>
      <c r="D46" s="38">
        <v>1</v>
      </c>
      <c r="E46" s="184" t="s">
        <v>507</v>
      </c>
      <c r="F46" s="184"/>
      <c r="G46" s="184"/>
      <c r="H46" s="184"/>
      <c r="I46" s="184"/>
      <c r="J46" s="184"/>
      <c r="K46" s="184"/>
      <c r="L46" s="184"/>
      <c r="M46" s="184"/>
      <c r="N46" s="166" t="s">
        <v>522</v>
      </c>
      <c r="O46" s="166"/>
      <c r="P46" s="104">
        <v>7.39</v>
      </c>
      <c r="Q46" s="104">
        <v>16.12</v>
      </c>
      <c r="R46" s="6" t="s">
        <v>526</v>
      </c>
    </row>
    <row r="47" spans="2:18" ht="33" customHeight="1" x14ac:dyDescent="0.25">
      <c r="B47" s="113">
        <f ca="1">Data!F92</f>
        <v>42750</v>
      </c>
      <c r="C47" s="113">
        <f ca="1">Data!G92</f>
        <v>42750</v>
      </c>
      <c r="D47" s="114">
        <v>2</v>
      </c>
      <c r="E47" s="182" t="s">
        <v>508</v>
      </c>
      <c r="F47" s="182"/>
      <c r="G47" s="182"/>
      <c r="H47" s="182"/>
      <c r="I47" s="182"/>
      <c r="J47" s="182"/>
      <c r="K47" s="182"/>
      <c r="L47" s="182"/>
      <c r="M47" s="182"/>
      <c r="N47" s="167" t="s">
        <v>522</v>
      </c>
      <c r="O47" s="167"/>
      <c r="P47" s="115">
        <v>8.73</v>
      </c>
      <c r="Q47" s="115">
        <v>16.12</v>
      </c>
      <c r="R47" s="64" t="s">
        <v>526</v>
      </c>
    </row>
    <row r="48" spans="2:18" x14ac:dyDescent="0.25">
      <c r="B48" s="30"/>
      <c r="C48" s="30"/>
      <c r="D48" s="30"/>
      <c r="E48" s="30"/>
      <c r="F48" s="30"/>
      <c r="G48" s="30"/>
      <c r="H48" s="30"/>
      <c r="I48" s="30"/>
      <c r="J48" s="30"/>
      <c r="K48" s="30"/>
      <c r="L48" s="30"/>
      <c r="M48" s="30"/>
    </row>
    <row r="49" spans="2:17" x14ac:dyDescent="0.25">
      <c r="B49" s="30"/>
      <c r="C49" s="30"/>
      <c r="D49" s="30"/>
      <c r="E49" s="30"/>
      <c r="F49" s="30"/>
      <c r="G49" s="30"/>
      <c r="H49" s="30"/>
      <c r="I49" s="30"/>
      <c r="J49" s="30"/>
      <c r="K49" s="30"/>
      <c r="L49" s="30"/>
      <c r="M49" s="30"/>
    </row>
    <row r="52" spans="2:17" x14ac:dyDescent="0.25">
      <c r="B52" s="1" t="s">
        <v>1</v>
      </c>
    </row>
    <row r="53" spans="2:17" x14ac:dyDescent="0.25">
      <c r="B53" s="1" t="s">
        <v>2</v>
      </c>
    </row>
    <row r="54" spans="2:17" x14ac:dyDescent="0.25">
      <c r="B54" t="s">
        <v>3</v>
      </c>
    </row>
    <row r="55" spans="2:17" ht="75" customHeight="1" x14ac:dyDescent="0.25">
      <c r="B55" s="143" t="s">
        <v>4</v>
      </c>
      <c r="C55" s="143"/>
      <c r="D55" s="143"/>
      <c r="E55" s="143"/>
      <c r="F55" s="143"/>
      <c r="G55" s="143"/>
      <c r="H55" s="143"/>
      <c r="I55" s="143"/>
      <c r="J55" s="143"/>
      <c r="K55" s="143"/>
      <c r="L55" s="143"/>
      <c r="M55" s="143"/>
      <c r="N55" s="143"/>
      <c r="O55" s="23"/>
      <c r="P55" s="23"/>
      <c r="Q55" s="23"/>
    </row>
    <row r="56" spans="2:17" x14ac:dyDescent="0.25">
      <c r="B56"/>
    </row>
    <row r="57" spans="2:17" x14ac:dyDescent="0.25">
      <c r="B57" s="145" t="s">
        <v>19</v>
      </c>
      <c r="C57" s="145"/>
    </row>
  </sheetData>
  <sheetProtection password="C6BE" sheet="1" objects="1" scenarios="1"/>
  <mergeCells count="172">
    <mergeCell ref="B57:C57"/>
    <mergeCell ref="F9:G9"/>
    <mergeCell ref="F10:G10"/>
    <mergeCell ref="F11:G11"/>
    <mergeCell ref="B55:N55"/>
    <mergeCell ref="B13:M13"/>
    <mergeCell ref="E17:G17"/>
    <mergeCell ref="H17:I17"/>
    <mergeCell ref="J17:K17"/>
    <mergeCell ref="L17:M17"/>
    <mergeCell ref="N17:O17"/>
    <mergeCell ref="E18:G18"/>
    <mergeCell ref="E19:G19"/>
    <mergeCell ref="E20:G20"/>
    <mergeCell ref="E21:G21"/>
    <mergeCell ref="E27:G27"/>
    <mergeCell ref="E28:G28"/>
    <mergeCell ref="E29:G29"/>
    <mergeCell ref="E30:G30"/>
    <mergeCell ref="E31:G31"/>
    <mergeCell ref="E22:G22"/>
    <mergeCell ref="E23:G23"/>
    <mergeCell ref="E24:G24"/>
    <mergeCell ref="E25:G25"/>
    <mergeCell ref="E26:G26"/>
    <mergeCell ref="E45:G45"/>
    <mergeCell ref="E46:G46"/>
    <mergeCell ref="E37:G37"/>
    <mergeCell ref="E38:G38"/>
    <mergeCell ref="E39:G39"/>
    <mergeCell ref="E40:G40"/>
    <mergeCell ref="E41:G41"/>
    <mergeCell ref="E32:G32"/>
    <mergeCell ref="E33:G33"/>
    <mergeCell ref="E34:G34"/>
    <mergeCell ref="E35:G35"/>
    <mergeCell ref="E36:G36"/>
    <mergeCell ref="H33:I33"/>
    <mergeCell ref="H34:I34"/>
    <mergeCell ref="H35:I35"/>
    <mergeCell ref="H36:I36"/>
    <mergeCell ref="H37:I37"/>
    <mergeCell ref="E47:G47"/>
    <mergeCell ref="H18:I18"/>
    <mergeCell ref="H19:I19"/>
    <mergeCell ref="H20:I20"/>
    <mergeCell ref="H21:I21"/>
    <mergeCell ref="H22:I22"/>
    <mergeCell ref="H23:I23"/>
    <mergeCell ref="H24:I24"/>
    <mergeCell ref="H25:I25"/>
    <mergeCell ref="H26:I26"/>
    <mergeCell ref="H27:I27"/>
    <mergeCell ref="H28:I28"/>
    <mergeCell ref="H29:I29"/>
    <mergeCell ref="H30:I30"/>
    <mergeCell ref="H31:I31"/>
    <mergeCell ref="H32:I32"/>
    <mergeCell ref="E42:G42"/>
    <mergeCell ref="E43:G43"/>
    <mergeCell ref="E44:G44"/>
    <mergeCell ref="H43:I43"/>
    <mergeCell ref="H44:I44"/>
    <mergeCell ref="H45:I45"/>
    <mergeCell ref="H46:I46"/>
    <mergeCell ref="H47:I47"/>
    <mergeCell ref="H38:I38"/>
    <mergeCell ref="H39:I39"/>
    <mergeCell ref="H40:I40"/>
    <mergeCell ref="H41:I41"/>
    <mergeCell ref="H42:I42"/>
    <mergeCell ref="J23:K23"/>
    <mergeCell ref="J24:K24"/>
    <mergeCell ref="J25:K25"/>
    <mergeCell ref="J26:K26"/>
    <mergeCell ref="J27:K27"/>
    <mergeCell ref="J18:K18"/>
    <mergeCell ref="J19:K19"/>
    <mergeCell ref="J20:K20"/>
    <mergeCell ref="J21:K21"/>
    <mergeCell ref="J22:K22"/>
    <mergeCell ref="J33:K33"/>
    <mergeCell ref="J34:K34"/>
    <mergeCell ref="J35:K35"/>
    <mergeCell ref="J36:K36"/>
    <mergeCell ref="J37:K37"/>
    <mergeCell ref="J28:K28"/>
    <mergeCell ref="J29:K29"/>
    <mergeCell ref="J30:K30"/>
    <mergeCell ref="J31:K31"/>
    <mergeCell ref="J32:K32"/>
    <mergeCell ref="J43:K43"/>
    <mergeCell ref="J44:K44"/>
    <mergeCell ref="J45:K45"/>
    <mergeCell ref="J46:K46"/>
    <mergeCell ref="J47:K47"/>
    <mergeCell ref="J38:K38"/>
    <mergeCell ref="J39:K39"/>
    <mergeCell ref="J40:K40"/>
    <mergeCell ref="J41:K41"/>
    <mergeCell ref="J42:K42"/>
    <mergeCell ref="L33:M33"/>
    <mergeCell ref="L34:M34"/>
    <mergeCell ref="L35:M35"/>
    <mergeCell ref="L36:M36"/>
    <mergeCell ref="L37:M37"/>
    <mergeCell ref="L18:M18"/>
    <mergeCell ref="L19:M19"/>
    <mergeCell ref="L20:M20"/>
    <mergeCell ref="L21:M21"/>
    <mergeCell ref="L22:M22"/>
    <mergeCell ref="L23:M23"/>
    <mergeCell ref="L24:M24"/>
    <mergeCell ref="L25:M25"/>
    <mergeCell ref="L26:M26"/>
    <mergeCell ref="L27:M27"/>
    <mergeCell ref="L28:M28"/>
    <mergeCell ref="L29:M29"/>
    <mergeCell ref="L30:M30"/>
    <mergeCell ref="L31:M31"/>
    <mergeCell ref="L32:M32"/>
    <mergeCell ref="L43:M43"/>
    <mergeCell ref="L44:M44"/>
    <mergeCell ref="L45:M45"/>
    <mergeCell ref="L46:M46"/>
    <mergeCell ref="L47:M47"/>
    <mergeCell ref="L38:M38"/>
    <mergeCell ref="L39:M39"/>
    <mergeCell ref="L40:M40"/>
    <mergeCell ref="L41:M41"/>
    <mergeCell ref="L42:M42"/>
    <mergeCell ref="N23:O23"/>
    <mergeCell ref="N24:O24"/>
    <mergeCell ref="N25:O25"/>
    <mergeCell ref="N26:O26"/>
    <mergeCell ref="N27:O27"/>
    <mergeCell ref="N18:O18"/>
    <mergeCell ref="N19:O19"/>
    <mergeCell ref="N20:O20"/>
    <mergeCell ref="N21:O21"/>
    <mergeCell ref="N22:O22"/>
    <mergeCell ref="N33:O33"/>
    <mergeCell ref="N34:O34"/>
    <mergeCell ref="N35:O35"/>
    <mergeCell ref="N36:O36"/>
    <mergeCell ref="N37:O37"/>
    <mergeCell ref="N28:O28"/>
    <mergeCell ref="N29:O29"/>
    <mergeCell ref="N30:O30"/>
    <mergeCell ref="N31:O31"/>
    <mergeCell ref="N32:O32"/>
    <mergeCell ref="N43:O43"/>
    <mergeCell ref="N44:O44"/>
    <mergeCell ref="N45:O45"/>
    <mergeCell ref="N46:O46"/>
    <mergeCell ref="N47:O47"/>
    <mergeCell ref="N38:O38"/>
    <mergeCell ref="N39:O39"/>
    <mergeCell ref="N40:O40"/>
    <mergeCell ref="N41:O41"/>
    <mergeCell ref="N42:O42"/>
    <mergeCell ref="C4:E4"/>
    <mergeCell ref="C6:E6"/>
    <mergeCell ref="C9:E9"/>
    <mergeCell ref="C10:E10"/>
    <mergeCell ref="C11:E11"/>
    <mergeCell ref="B8:I8"/>
    <mergeCell ref="H4:I4"/>
    <mergeCell ref="H6:I6"/>
    <mergeCell ref="H9:I9"/>
    <mergeCell ref="H10:I10"/>
    <mergeCell ref="H11:I11"/>
  </mergeCells>
  <hyperlinks>
    <hyperlink ref="B57:C57" location="Privacy!A1" display="privacy statement"/>
    <hyperlink ref="C11" location="ClaimsPsy!A1" display="ClaimsPsy!A1"/>
  </hyperlinks>
  <pageMargins left="0.7" right="0.7" top="0.75" bottom="0.75" header="0.3" footer="0.3"/>
  <pageSetup scale="83"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2:Q59"/>
  <sheetViews>
    <sheetView showGridLines="0" workbookViewId="0"/>
  </sheetViews>
  <sheetFormatPr defaultColWidth="9.140625" defaultRowHeight="15" x14ac:dyDescent="0.25"/>
  <cols>
    <col min="1" max="1" width="9.140625" style="1"/>
    <col min="2" max="2" width="12.5703125" style="1" customWidth="1"/>
    <col min="3" max="3" width="11.5703125" style="1" customWidth="1"/>
    <col min="4" max="4" width="5.85546875" style="1" customWidth="1"/>
    <col min="5" max="5" width="9.140625" style="1" customWidth="1"/>
    <col min="6" max="6" width="8" style="1" customWidth="1"/>
    <col min="7" max="7" width="14.7109375" style="1" customWidth="1"/>
    <col min="8" max="14" width="9.140625" style="1"/>
    <col min="15" max="15" width="12.42578125" style="1" customWidth="1"/>
    <col min="16" max="16" width="9.140625" style="1"/>
    <col min="17" max="17" width="13.140625" style="1" customWidth="1"/>
    <col min="18" max="16384" width="9.140625" style="1"/>
  </cols>
  <sheetData>
    <row r="2" spans="2:12" ht="46.5" customHeight="1" x14ac:dyDescent="0.25"/>
    <row r="3" spans="2:12" ht="15" customHeight="1" x14ac:dyDescent="0.25">
      <c r="B3" s="6" t="s">
        <v>20</v>
      </c>
    </row>
    <row r="4" spans="2:12" ht="23.25" customHeight="1" x14ac:dyDescent="0.25">
      <c r="B4" s="7" t="s">
        <v>21</v>
      </c>
      <c r="C4" s="174" t="str">
        <f>Elig!C4</f>
        <v>CORTEZ,LUCHITA</v>
      </c>
      <c r="D4" s="174"/>
      <c r="E4" s="174"/>
      <c r="F4" s="7"/>
      <c r="G4" s="7" t="s">
        <v>27</v>
      </c>
      <c r="H4" s="188">
        <f ca="1">Elig!G4</f>
        <v>40746</v>
      </c>
      <c r="I4" s="188"/>
    </row>
    <row r="5" spans="2:12" ht="23.25" customHeight="1" x14ac:dyDescent="0.25">
      <c r="B5" s="6" t="s">
        <v>22</v>
      </c>
      <c r="C5" s="6" t="str">
        <f>Elig!C5</f>
        <v>F</v>
      </c>
      <c r="D5" s="6"/>
      <c r="F5" s="6"/>
      <c r="G5" s="6" t="s">
        <v>28</v>
      </c>
      <c r="H5" s="92">
        <f>Elig!G5</f>
        <v>6</v>
      </c>
      <c r="I5" s="98"/>
    </row>
    <row r="6" spans="2:12" ht="23.25" customHeight="1" x14ac:dyDescent="0.25">
      <c r="B6" s="7" t="s">
        <v>23</v>
      </c>
      <c r="C6" s="175" t="str">
        <f>Elig!C6</f>
        <v>1234567890WA (1234567890)</v>
      </c>
      <c r="D6" s="175"/>
      <c r="E6" s="175"/>
      <c r="F6" s="7"/>
      <c r="G6" s="7" t="s">
        <v>29</v>
      </c>
      <c r="H6" s="189" t="str">
        <f>Elig!G6</f>
        <v>(360) 382-1831</v>
      </c>
      <c r="I6" s="189"/>
    </row>
    <row r="8" spans="2:12" ht="20.25" customHeight="1" x14ac:dyDescent="0.25">
      <c r="B8" s="151" t="str">
        <f ca="1">Elig!B8</f>
        <v>RISK PROFILE FOR SERVICE DATE RANGE FROM 2016-01-07 TO 2017-04-11</v>
      </c>
      <c r="C8" s="151"/>
      <c r="D8" s="151"/>
      <c r="E8" s="151"/>
      <c r="F8" s="151"/>
      <c r="G8" s="151"/>
      <c r="H8" s="151"/>
      <c r="I8" s="151"/>
    </row>
    <row r="9" spans="2:12" ht="30" customHeight="1" x14ac:dyDescent="0.25">
      <c r="B9" s="7" t="s">
        <v>24</v>
      </c>
      <c r="C9" s="176">
        <f>Elig!C9</f>
        <v>3.12</v>
      </c>
      <c r="D9" s="176"/>
      <c r="E9" s="176"/>
      <c r="F9" s="168" t="s">
        <v>30</v>
      </c>
      <c r="G9" s="169"/>
      <c r="H9" s="190">
        <f>Elig!G9</f>
        <v>0.39500000000000002</v>
      </c>
      <c r="I9" s="190"/>
    </row>
    <row r="10" spans="2:12" ht="35.25" customHeight="1" x14ac:dyDescent="0.25">
      <c r="B10" s="6" t="s">
        <v>25</v>
      </c>
      <c r="C10" s="12" t="str">
        <f>Elig!C10</f>
        <v>Gastro, high</v>
      </c>
      <c r="F10" s="164" t="s">
        <v>31</v>
      </c>
      <c r="G10" s="164"/>
      <c r="H10" s="191" t="str">
        <f>Elig!G10</f>
        <v>Hematological, medium</v>
      </c>
      <c r="I10" s="191"/>
    </row>
    <row r="11" spans="2:12" ht="30" customHeight="1" x14ac:dyDescent="0.25">
      <c r="B11" s="8" t="s">
        <v>26</v>
      </c>
      <c r="C11" s="178" t="str">
        <f>Elig!C11</f>
        <v>Psychiatric, medium low</v>
      </c>
      <c r="D11" s="178"/>
      <c r="E11" s="178"/>
      <c r="F11" s="168" t="s">
        <v>32</v>
      </c>
      <c r="G11" s="168"/>
      <c r="H11" s="192" t="str">
        <f>Elig!G11</f>
        <v>No</v>
      </c>
      <c r="I11" s="192"/>
    </row>
    <row r="13" spans="2:12" ht="18" x14ac:dyDescent="0.3">
      <c r="B13" s="152" t="s">
        <v>49</v>
      </c>
      <c r="C13" s="152"/>
      <c r="D13" s="152"/>
      <c r="E13" s="152"/>
      <c r="F13" s="152"/>
      <c r="G13" s="152"/>
      <c r="H13" s="152"/>
      <c r="I13" s="152"/>
      <c r="J13" s="152"/>
      <c r="K13" s="152"/>
      <c r="L13" s="152"/>
    </row>
    <row r="15" spans="2:12" ht="14.45" x14ac:dyDescent="0.3">
      <c r="B15" s="186" t="s">
        <v>50</v>
      </c>
      <c r="C15" s="186"/>
      <c r="D15" s="186"/>
      <c r="E15" s="186"/>
      <c r="F15" s="186"/>
      <c r="G15" s="186"/>
      <c r="H15" s="186"/>
      <c r="I15" s="186"/>
      <c r="J15" s="186"/>
      <c r="K15" s="186"/>
      <c r="L15" s="186"/>
    </row>
    <row r="19" spans="2:15" ht="30" x14ac:dyDescent="0.25">
      <c r="B19" s="102" t="s">
        <v>493</v>
      </c>
      <c r="C19" s="102" t="s">
        <v>494</v>
      </c>
      <c r="D19" s="102" t="s">
        <v>495</v>
      </c>
      <c r="E19" s="119" t="s">
        <v>496</v>
      </c>
      <c r="F19" s="187" t="s">
        <v>497</v>
      </c>
      <c r="G19" s="187"/>
      <c r="H19" s="187" t="s">
        <v>498</v>
      </c>
      <c r="I19" s="187"/>
      <c r="J19" s="121" t="s">
        <v>499</v>
      </c>
      <c r="K19" s="170" t="s">
        <v>500</v>
      </c>
      <c r="L19" s="170"/>
      <c r="M19" s="103" t="s">
        <v>501</v>
      </c>
      <c r="N19" s="103" t="s">
        <v>502</v>
      </c>
      <c r="O19" s="90" t="s">
        <v>503</v>
      </c>
    </row>
    <row r="20" spans="2:15" ht="33" customHeight="1" x14ac:dyDescent="0.25">
      <c r="B20" s="122">
        <f ca="1">Data!F118</f>
        <v>42756</v>
      </c>
      <c r="C20" s="122">
        <f ca="1">Data!F118</f>
        <v>42756</v>
      </c>
      <c r="D20" s="123">
        <v>1</v>
      </c>
      <c r="E20" s="124"/>
      <c r="F20" s="193" t="s">
        <v>476</v>
      </c>
      <c r="G20" s="193"/>
      <c r="H20" s="193" t="s">
        <v>516</v>
      </c>
      <c r="I20" s="193"/>
      <c r="J20" s="123"/>
      <c r="K20" s="166" t="s">
        <v>525</v>
      </c>
      <c r="L20" s="166"/>
      <c r="M20" s="125">
        <v>78.930000000000007</v>
      </c>
      <c r="N20" s="125">
        <v>107.32</v>
      </c>
      <c r="O20" s="126" t="s">
        <v>528</v>
      </c>
    </row>
    <row r="21" spans="2:15" ht="33" customHeight="1" x14ac:dyDescent="0.25">
      <c r="B21" s="113">
        <f ca="1">Data!F119</f>
        <v>42756</v>
      </c>
      <c r="C21" s="113">
        <f ca="1">Data!F119</f>
        <v>42756</v>
      </c>
      <c r="D21" s="114">
        <v>2</v>
      </c>
      <c r="E21" s="120"/>
      <c r="F21" s="185" t="s">
        <v>476</v>
      </c>
      <c r="G21" s="185"/>
      <c r="H21" s="185" t="s">
        <v>517</v>
      </c>
      <c r="I21" s="185"/>
      <c r="J21" s="114"/>
      <c r="K21" s="167" t="s">
        <v>525</v>
      </c>
      <c r="L21" s="167"/>
      <c r="M21" s="115">
        <v>28.39</v>
      </c>
      <c r="N21" s="115">
        <v>107.32</v>
      </c>
      <c r="O21" s="107" t="s">
        <v>528</v>
      </c>
    </row>
    <row r="22" spans="2:15" ht="48" customHeight="1" x14ac:dyDescent="0.25">
      <c r="B22" s="122">
        <f ca="1">Data!F120</f>
        <v>42746</v>
      </c>
      <c r="C22" s="122">
        <f ca="1">Data!F120</f>
        <v>42746</v>
      </c>
      <c r="D22" s="37">
        <v>1</v>
      </c>
      <c r="E22" s="37"/>
      <c r="F22" s="160" t="s">
        <v>530</v>
      </c>
      <c r="G22" s="160"/>
      <c r="H22" s="160" t="s">
        <v>540</v>
      </c>
      <c r="I22" s="160"/>
      <c r="J22" s="37"/>
      <c r="K22" s="166" t="s">
        <v>550</v>
      </c>
      <c r="L22" s="166"/>
      <c r="M22" s="125">
        <v>16.2</v>
      </c>
      <c r="N22" s="125">
        <v>16.2</v>
      </c>
      <c r="O22" s="37" t="s">
        <v>528</v>
      </c>
    </row>
    <row r="23" spans="2:15" ht="18" customHeight="1" x14ac:dyDescent="0.25">
      <c r="B23" s="113">
        <f ca="1">Data!F121</f>
        <v>42718</v>
      </c>
      <c r="C23" s="113">
        <f ca="1">Data!F121</f>
        <v>42718</v>
      </c>
      <c r="D23" s="107">
        <v>1</v>
      </c>
      <c r="E23" s="107"/>
      <c r="F23" s="161" t="s">
        <v>531</v>
      </c>
      <c r="G23" s="161"/>
      <c r="H23" s="161" t="s">
        <v>541</v>
      </c>
      <c r="I23" s="161"/>
      <c r="J23" s="107"/>
      <c r="K23" s="167" t="s">
        <v>551</v>
      </c>
      <c r="L23" s="167"/>
      <c r="M23" s="115">
        <v>38.28</v>
      </c>
      <c r="N23" s="115">
        <v>113.08</v>
      </c>
      <c r="O23" s="107" t="s">
        <v>528</v>
      </c>
    </row>
    <row r="24" spans="2:15" ht="33" customHeight="1" x14ac:dyDescent="0.25">
      <c r="B24" s="122">
        <f ca="1">Data!F122</f>
        <v>42718</v>
      </c>
      <c r="C24" s="122">
        <f ca="1">Data!F122</f>
        <v>42718</v>
      </c>
      <c r="D24" s="37">
        <v>2</v>
      </c>
      <c r="E24" s="37"/>
      <c r="F24" s="160" t="s">
        <v>531</v>
      </c>
      <c r="G24" s="160"/>
      <c r="H24" s="160" t="s">
        <v>516</v>
      </c>
      <c r="I24" s="160"/>
      <c r="J24" s="37"/>
      <c r="K24" s="166" t="s">
        <v>551</v>
      </c>
      <c r="L24" s="166"/>
      <c r="M24" s="125">
        <v>61.55</v>
      </c>
      <c r="N24" s="125">
        <v>113.08</v>
      </c>
      <c r="O24" s="37" t="s">
        <v>528</v>
      </c>
    </row>
    <row r="25" spans="2:15" ht="33" customHeight="1" x14ac:dyDescent="0.25">
      <c r="B25" s="113">
        <f ca="1">Data!F123</f>
        <v>42718</v>
      </c>
      <c r="C25" s="113">
        <f ca="1">Data!F123</f>
        <v>42718</v>
      </c>
      <c r="D25" s="107">
        <v>3</v>
      </c>
      <c r="E25" s="107"/>
      <c r="F25" s="161" t="s">
        <v>531</v>
      </c>
      <c r="G25" s="161"/>
      <c r="H25" s="161" t="s">
        <v>542</v>
      </c>
      <c r="I25" s="161"/>
      <c r="J25" s="107"/>
      <c r="K25" s="167" t="s">
        <v>551</v>
      </c>
      <c r="L25" s="167"/>
      <c r="M25" s="115">
        <v>11.15</v>
      </c>
      <c r="N25" s="115">
        <v>113.08</v>
      </c>
      <c r="O25" s="107" t="s">
        <v>528</v>
      </c>
    </row>
    <row r="26" spans="2:15" ht="33" customHeight="1" x14ac:dyDescent="0.25">
      <c r="B26" s="122">
        <f ca="1">Data!F124</f>
        <v>42718</v>
      </c>
      <c r="C26" s="122">
        <f ca="1">Data!F124</f>
        <v>42718</v>
      </c>
      <c r="D26" s="126">
        <v>4</v>
      </c>
      <c r="E26" s="37"/>
      <c r="F26" s="160" t="s">
        <v>531</v>
      </c>
      <c r="G26" s="160"/>
      <c r="H26" s="160" t="s">
        <v>543</v>
      </c>
      <c r="I26" s="160"/>
      <c r="J26" s="37"/>
      <c r="K26" s="166" t="s">
        <v>551</v>
      </c>
      <c r="L26" s="166"/>
      <c r="M26" s="125">
        <v>2.1</v>
      </c>
      <c r="N26" s="125">
        <v>113.08</v>
      </c>
      <c r="O26" s="37" t="s">
        <v>528</v>
      </c>
    </row>
    <row r="27" spans="2:15" ht="33" customHeight="1" x14ac:dyDescent="0.25">
      <c r="B27" s="113">
        <f ca="1">Data!F125</f>
        <v>42714</v>
      </c>
      <c r="C27" s="113">
        <f ca="1">Data!F125</f>
        <v>42714</v>
      </c>
      <c r="D27" s="107">
        <v>1</v>
      </c>
      <c r="E27" s="107"/>
      <c r="F27" s="161" t="s">
        <v>532</v>
      </c>
      <c r="G27" s="161"/>
      <c r="H27" s="161" t="s">
        <v>544</v>
      </c>
      <c r="I27" s="161"/>
      <c r="J27" s="107"/>
      <c r="K27" s="167" t="s">
        <v>552</v>
      </c>
      <c r="L27" s="167"/>
      <c r="M27" s="115">
        <v>36.18</v>
      </c>
      <c r="N27" s="115">
        <v>36.18</v>
      </c>
      <c r="O27" s="107" t="s">
        <v>528</v>
      </c>
    </row>
    <row r="28" spans="2:15" ht="33" customHeight="1" x14ac:dyDescent="0.25">
      <c r="B28" s="122">
        <f ca="1">Data!F126</f>
        <v>42679</v>
      </c>
      <c r="C28" s="122">
        <f ca="1">Data!F126</f>
        <v>42679</v>
      </c>
      <c r="D28" s="126">
        <v>5</v>
      </c>
      <c r="E28" s="37"/>
      <c r="F28" s="160" t="s">
        <v>533</v>
      </c>
      <c r="G28" s="160"/>
      <c r="H28" s="160" t="s">
        <v>545</v>
      </c>
      <c r="I28" s="160"/>
      <c r="J28" s="37"/>
      <c r="K28" s="166" t="s">
        <v>553</v>
      </c>
      <c r="L28" s="166"/>
      <c r="M28" s="125">
        <v>25.26</v>
      </c>
      <c r="N28" s="125">
        <v>126.3</v>
      </c>
      <c r="O28" s="37" t="s">
        <v>528</v>
      </c>
    </row>
    <row r="29" spans="2:15" ht="33" customHeight="1" x14ac:dyDescent="0.25">
      <c r="B29" s="113">
        <f ca="1">Data!F127</f>
        <v>42678</v>
      </c>
      <c r="C29" s="113">
        <f ca="1">Data!F127</f>
        <v>42678</v>
      </c>
      <c r="D29" s="107">
        <v>1</v>
      </c>
      <c r="E29" s="107"/>
      <c r="F29" s="161" t="s">
        <v>534</v>
      </c>
      <c r="G29" s="161"/>
      <c r="H29" s="161" t="s">
        <v>546</v>
      </c>
      <c r="I29" s="161"/>
      <c r="J29" s="107"/>
      <c r="K29" s="167" t="s">
        <v>554</v>
      </c>
      <c r="L29" s="167"/>
      <c r="M29" s="115">
        <v>70.989999999999995</v>
      </c>
      <c r="N29" s="115">
        <v>100.66</v>
      </c>
      <c r="O29" s="107" t="s">
        <v>528</v>
      </c>
    </row>
    <row r="30" spans="2:15" ht="33" customHeight="1" x14ac:dyDescent="0.25">
      <c r="B30" s="122">
        <f ca="1">Data!F128</f>
        <v>42678</v>
      </c>
      <c r="C30" s="122">
        <f ca="1">Data!F128</f>
        <v>42678</v>
      </c>
      <c r="D30" s="126">
        <v>2</v>
      </c>
      <c r="E30" s="37"/>
      <c r="F30" s="160" t="s">
        <v>534</v>
      </c>
      <c r="G30" s="160"/>
      <c r="H30" s="160" t="s">
        <v>547</v>
      </c>
      <c r="I30" s="160"/>
      <c r="J30" s="37"/>
      <c r="K30" s="166" t="s">
        <v>554</v>
      </c>
      <c r="L30" s="166"/>
      <c r="M30" s="125">
        <v>20.05</v>
      </c>
      <c r="N30" s="125">
        <v>100.66</v>
      </c>
      <c r="O30" s="37" t="s">
        <v>528</v>
      </c>
    </row>
    <row r="31" spans="2:15" ht="33" customHeight="1" x14ac:dyDescent="0.25">
      <c r="B31" s="113">
        <f ca="1">Data!F129</f>
        <v>42678</v>
      </c>
      <c r="C31" s="113">
        <f ca="1">Data!F129</f>
        <v>42678</v>
      </c>
      <c r="D31" s="107">
        <v>3</v>
      </c>
      <c r="E31" s="107"/>
      <c r="F31" s="161" t="s">
        <v>534</v>
      </c>
      <c r="G31" s="161"/>
      <c r="H31" s="161" t="s">
        <v>548</v>
      </c>
      <c r="I31" s="161"/>
      <c r="J31" s="107"/>
      <c r="K31" s="167" t="s">
        <v>554</v>
      </c>
      <c r="L31" s="167"/>
      <c r="M31" s="115">
        <v>8.6199999999999992</v>
      </c>
      <c r="N31" s="115">
        <v>100.66</v>
      </c>
      <c r="O31" s="107" t="s">
        <v>528</v>
      </c>
    </row>
    <row r="32" spans="2:15" ht="33" customHeight="1" x14ac:dyDescent="0.25">
      <c r="B32" s="122">
        <f ca="1">Data!F130</f>
        <v>42671</v>
      </c>
      <c r="C32" s="122">
        <f ca="1">Data!F130</f>
        <v>42671</v>
      </c>
      <c r="D32" s="126">
        <v>4</v>
      </c>
      <c r="E32" s="37"/>
      <c r="F32" s="160" t="s">
        <v>533</v>
      </c>
      <c r="G32" s="160"/>
      <c r="H32" s="160" t="s">
        <v>545</v>
      </c>
      <c r="I32" s="160"/>
      <c r="J32" s="37"/>
      <c r="K32" s="166" t="s">
        <v>553</v>
      </c>
      <c r="L32" s="166"/>
      <c r="M32" s="125">
        <v>25.26</v>
      </c>
      <c r="N32" s="125">
        <v>126.3</v>
      </c>
      <c r="O32" s="37" t="s">
        <v>528</v>
      </c>
    </row>
    <row r="33" spans="2:15" ht="33" customHeight="1" x14ac:dyDescent="0.25">
      <c r="B33" s="113">
        <f ca="1">Data!F131</f>
        <v>42665</v>
      </c>
      <c r="C33" s="113">
        <f ca="1">Data!F131</f>
        <v>42665</v>
      </c>
      <c r="D33" s="107">
        <v>3</v>
      </c>
      <c r="E33" s="107"/>
      <c r="F33" s="161" t="s">
        <v>533</v>
      </c>
      <c r="G33" s="161"/>
      <c r="H33" s="161" t="s">
        <v>545</v>
      </c>
      <c r="I33" s="161"/>
      <c r="J33" s="107"/>
      <c r="K33" s="167" t="s">
        <v>553</v>
      </c>
      <c r="L33" s="167"/>
      <c r="M33" s="115">
        <v>25.26</v>
      </c>
      <c r="N33" s="115">
        <v>126.3</v>
      </c>
      <c r="O33" s="107" t="s">
        <v>528</v>
      </c>
    </row>
    <row r="34" spans="2:15" ht="33" customHeight="1" x14ac:dyDescent="0.25">
      <c r="B34" s="122">
        <f ca="1">Data!F132</f>
        <v>42659</v>
      </c>
      <c r="C34" s="122">
        <f ca="1">Data!F132</f>
        <v>42659</v>
      </c>
      <c r="D34" s="126">
        <v>1</v>
      </c>
      <c r="E34" s="37"/>
      <c r="F34" s="160" t="s">
        <v>535</v>
      </c>
      <c r="G34" s="160"/>
      <c r="H34" s="160" t="s">
        <v>516</v>
      </c>
      <c r="I34" s="160"/>
      <c r="J34" s="37"/>
      <c r="K34" s="166" t="s">
        <v>555</v>
      </c>
      <c r="L34" s="166"/>
      <c r="M34" s="125">
        <v>59.16</v>
      </c>
      <c r="N34" s="125">
        <v>59.16</v>
      </c>
      <c r="O34" s="37" t="s">
        <v>528</v>
      </c>
    </row>
    <row r="35" spans="2:15" ht="33" customHeight="1" x14ac:dyDescent="0.25">
      <c r="B35" s="113">
        <f ca="1">Data!F133</f>
        <v>42658</v>
      </c>
      <c r="C35" s="113">
        <f ca="1">Data!F133</f>
        <v>42658</v>
      </c>
      <c r="D35" s="107">
        <v>2</v>
      </c>
      <c r="E35" s="107"/>
      <c r="F35" s="161" t="s">
        <v>533</v>
      </c>
      <c r="G35" s="161"/>
      <c r="H35" s="161" t="s">
        <v>545</v>
      </c>
      <c r="I35" s="161"/>
      <c r="J35" s="107"/>
      <c r="K35" s="167" t="s">
        <v>553</v>
      </c>
      <c r="L35" s="167"/>
      <c r="M35" s="115">
        <v>25.26</v>
      </c>
      <c r="N35" s="115">
        <v>126.3</v>
      </c>
      <c r="O35" s="107" t="s">
        <v>528</v>
      </c>
    </row>
    <row r="36" spans="2:15" ht="33" customHeight="1" x14ac:dyDescent="0.25">
      <c r="B36" s="122">
        <f ca="1">Data!F134</f>
        <v>42655</v>
      </c>
      <c r="C36" s="122">
        <f ca="1">Data!F134</f>
        <v>42655</v>
      </c>
      <c r="D36" s="126">
        <v>1</v>
      </c>
      <c r="E36" s="37"/>
      <c r="F36" s="160" t="s">
        <v>536</v>
      </c>
      <c r="G36" s="160"/>
      <c r="H36" s="160" t="s">
        <v>516</v>
      </c>
      <c r="I36" s="160"/>
      <c r="J36" s="37"/>
      <c r="K36" s="166" t="s">
        <v>525</v>
      </c>
      <c r="L36" s="166"/>
      <c r="M36" s="125">
        <v>78.930000000000007</v>
      </c>
      <c r="N36" s="125">
        <v>78.930000000000007</v>
      </c>
      <c r="O36" s="37" t="s">
        <v>528</v>
      </c>
    </row>
    <row r="37" spans="2:15" ht="33" customHeight="1" x14ac:dyDescent="0.25">
      <c r="B37" s="113">
        <f ca="1">Data!F135</f>
        <v>42651</v>
      </c>
      <c r="C37" s="113">
        <f ca="1">Data!F135</f>
        <v>42651</v>
      </c>
      <c r="D37" s="107">
        <v>1</v>
      </c>
      <c r="E37" s="107"/>
      <c r="F37" s="161" t="s">
        <v>533</v>
      </c>
      <c r="G37" s="161"/>
      <c r="H37" s="161" t="s">
        <v>545</v>
      </c>
      <c r="I37" s="161"/>
      <c r="J37" s="107"/>
      <c r="K37" s="167" t="s">
        <v>553</v>
      </c>
      <c r="L37" s="167"/>
      <c r="M37" s="115">
        <v>25.26</v>
      </c>
      <c r="N37" s="115">
        <v>126.3</v>
      </c>
      <c r="O37" s="107" t="s">
        <v>528</v>
      </c>
    </row>
    <row r="38" spans="2:15" ht="33" customHeight="1" x14ac:dyDescent="0.25">
      <c r="B38" s="122">
        <f ca="1">Data!F136</f>
        <v>42648</v>
      </c>
      <c r="C38" s="122">
        <f ca="1">Data!F136</f>
        <v>42648</v>
      </c>
      <c r="D38" s="126">
        <v>1</v>
      </c>
      <c r="E38" s="37"/>
      <c r="F38" s="160" t="s">
        <v>537</v>
      </c>
      <c r="G38" s="160"/>
      <c r="H38" s="160" t="s">
        <v>549</v>
      </c>
      <c r="I38" s="160"/>
      <c r="J38" s="37"/>
      <c r="K38" s="166" t="s">
        <v>556</v>
      </c>
      <c r="L38" s="166"/>
      <c r="M38" s="125">
        <v>252.93</v>
      </c>
      <c r="N38" s="125">
        <v>252.93</v>
      </c>
      <c r="O38" s="37" t="s">
        <v>528</v>
      </c>
    </row>
    <row r="39" spans="2:15" ht="33" customHeight="1" x14ac:dyDescent="0.25">
      <c r="B39" s="113">
        <f ca="1">Data!F137</f>
        <v>42641</v>
      </c>
      <c r="C39" s="113">
        <f ca="1">Data!F137</f>
        <v>42641</v>
      </c>
      <c r="D39" s="107">
        <v>1</v>
      </c>
      <c r="E39" s="107"/>
      <c r="F39" s="161" t="s">
        <v>538</v>
      </c>
      <c r="G39" s="161"/>
      <c r="H39" s="161" t="s">
        <v>516</v>
      </c>
      <c r="I39" s="161"/>
      <c r="J39" s="107"/>
      <c r="K39" s="167" t="s">
        <v>557</v>
      </c>
      <c r="L39" s="167"/>
      <c r="M39" s="115">
        <v>35.94</v>
      </c>
      <c r="N39" s="115">
        <v>35.94</v>
      </c>
      <c r="O39" s="107" t="s">
        <v>528</v>
      </c>
    </row>
    <row r="40" spans="2:15" ht="33" customHeight="1" x14ac:dyDescent="0.25">
      <c r="B40" s="122">
        <f ca="1">Data!F138</f>
        <v>42637</v>
      </c>
      <c r="C40" s="122">
        <f ca="1">Data!F138</f>
        <v>42637</v>
      </c>
      <c r="D40" s="126">
        <v>3</v>
      </c>
      <c r="E40" s="37"/>
      <c r="F40" s="160" t="s">
        <v>533</v>
      </c>
      <c r="G40" s="160"/>
      <c r="H40" s="160" t="s">
        <v>545</v>
      </c>
      <c r="I40" s="160"/>
      <c r="J40" s="37"/>
      <c r="K40" s="166" t="s">
        <v>553</v>
      </c>
      <c r="L40" s="166"/>
      <c r="M40" s="125">
        <v>25.26</v>
      </c>
      <c r="N40" s="125">
        <v>75.78</v>
      </c>
      <c r="O40" s="37" t="s">
        <v>528</v>
      </c>
    </row>
    <row r="41" spans="2:15" ht="33" customHeight="1" x14ac:dyDescent="0.25">
      <c r="B41" s="113">
        <f ca="1">Data!F139</f>
        <v>42630</v>
      </c>
      <c r="C41" s="113">
        <f ca="1">Data!F139</f>
        <v>42630</v>
      </c>
      <c r="D41" s="107">
        <v>2</v>
      </c>
      <c r="E41" s="107"/>
      <c r="F41" s="161" t="s">
        <v>533</v>
      </c>
      <c r="G41" s="161"/>
      <c r="H41" s="161" t="s">
        <v>545</v>
      </c>
      <c r="I41" s="161"/>
      <c r="J41" s="107"/>
      <c r="K41" s="167" t="s">
        <v>553</v>
      </c>
      <c r="L41" s="167"/>
      <c r="M41" s="115">
        <v>25.26</v>
      </c>
      <c r="N41" s="115">
        <v>75.78</v>
      </c>
      <c r="O41" s="107" t="s">
        <v>528</v>
      </c>
    </row>
    <row r="42" spans="2:15" ht="33" customHeight="1" x14ac:dyDescent="0.25">
      <c r="B42" s="122">
        <f ca="1">Data!F140</f>
        <v>42628</v>
      </c>
      <c r="C42" s="122">
        <f ca="1">Data!F140</f>
        <v>42628</v>
      </c>
      <c r="D42" s="126">
        <v>2</v>
      </c>
      <c r="E42" s="37"/>
      <c r="F42" s="160" t="s">
        <v>467</v>
      </c>
      <c r="G42" s="160"/>
      <c r="H42" s="160" t="s">
        <v>516</v>
      </c>
      <c r="I42" s="160"/>
      <c r="J42" s="37"/>
      <c r="K42" s="166" t="s">
        <v>558</v>
      </c>
      <c r="L42" s="166"/>
      <c r="M42" s="125">
        <v>108.29</v>
      </c>
      <c r="N42" s="125">
        <v>108.29</v>
      </c>
      <c r="O42" s="37" t="s">
        <v>528</v>
      </c>
    </row>
    <row r="43" spans="2:15" ht="33" customHeight="1" x14ac:dyDescent="0.25">
      <c r="B43" s="113">
        <f ca="1">Data!F141</f>
        <v>42623</v>
      </c>
      <c r="C43" s="113">
        <f ca="1">Data!F141</f>
        <v>42623</v>
      </c>
      <c r="D43" s="107">
        <v>1</v>
      </c>
      <c r="E43" s="107"/>
      <c r="F43" s="161" t="s">
        <v>533</v>
      </c>
      <c r="G43" s="161"/>
      <c r="H43" s="161" t="s">
        <v>545</v>
      </c>
      <c r="I43" s="161"/>
      <c r="J43" s="107"/>
      <c r="K43" s="167" t="s">
        <v>553</v>
      </c>
      <c r="L43" s="167"/>
      <c r="M43" s="115">
        <v>25.26</v>
      </c>
      <c r="N43" s="115">
        <v>75.78</v>
      </c>
      <c r="O43" s="107" t="s">
        <v>528</v>
      </c>
    </row>
    <row r="44" spans="2:15" ht="33" customHeight="1" x14ac:dyDescent="0.25">
      <c r="B44" s="122">
        <f ca="1">Data!F142</f>
        <v>42614</v>
      </c>
      <c r="C44" s="122">
        <f ca="1">Data!F142</f>
        <v>42614</v>
      </c>
      <c r="D44" s="126">
        <v>1</v>
      </c>
      <c r="E44" s="37"/>
      <c r="F44" s="160" t="s">
        <v>539</v>
      </c>
      <c r="G44" s="160"/>
      <c r="H44" s="160" t="s">
        <v>516</v>
      </c>
      <c r="I44" s="160"/>
      <c r="J44" s="37"/>
      <c r="K44" s="166" t="s">
        <v>555</v>
      </c>
      <c r="L44" s="166"/>
      <c r="M44" s="125">
        <v>59.16</v>
      </c>
      <c r="N44" s="125">
        <v>59.16</v>
      </c>
      <c r="O44" s="37" t="s">
        <v>528</v>
      </c>
    </row>
    <row r="45" spans="2:15" ht="33" customHeight="1" x14ac:dyDescent="0.25">
      <c r="B45" s="113">
        <f ca="1">Data!F143</f>
        <v>42609</v>
      </c>
      <c r="C45" s="113">
        <f ca="1">Data!F143</f>
        <v>42609</v>
      </c>
      <c r="D45" s="107">
        <v>4</v>
      </c>
      <c r="E45" s="107"/>
      <c r="F45" s="161" t="s">
        <v>533</v>
      </c>
      <c r="G45" s="161"/>
      <c r="H45" s="161" t="s">
        <v>545</v>
      </c>
      <c r="I45" s="161"/>
      <c r="J45" s="107"/>
      <c r="K45" s="167" t="s">
        <v>553</v>
      </c>
      <c r="L45" s="167"/>
      <c r="M45" s="115">
        <v>25.26</v>
      </c>
      <c r="N45" s="115">
        <v>101.04</v>
      </c>
      <c r="O45" s="107" t="s">
        <v>528</v>
      </c>
    </row>
    <row r="46" spans="2:15" ht="33" customHeight="1" x14ac:dyDescent="0.25">
      <c r="B46" s="122">
        <f ca="1">Data!F144</f>
        <v>42602</v>
      </c>
      <c r="C46" s="122">
        <f ca="1">Data!F144</f>
        <v>42602</v>
      </c>
      <c r="D46" s="126">
        <v>3</v>
      </c>
      <c r="E46" s="37"/>
      <c r="F46" s="160" t="s">
        <v>533</v>
      </c>
      <c r="G46" s="160"/>
      <c r="H46" s="160" t="s">
        <v>545</v>
      </c>
      <c r="I46" s="160"/>
      <c r="J46" s="37"/>
      <c r="K46" s="166" t="s">
        <v>553</v>
      </c>
      <c r="L46" s="166"/>
      <c r="M46" s="125">
        <v>25.26</v>
      </c>
      <c r="N46" s="125">
        <v>11.04</v>
      </c>
      <c r="O46" s="37" t="s">
        <v>528</v>
      </c>
    </row>
    <row r="47" spans="2:15" ht="33" customHeight="1" x14ac:dyDescent="0.25">
      <c r="B47" s="113">
        <f ca="1">Data!F145</f>
        <v>42596</v>
      </c>
      <c r="C47" s="113">
        <f ca="1">Data!F145</f>
        <v>42596</v>
      </c>
      <c r="D47" s="107">
        <v>1</v>
      </c>
      <c r="E47" s="107"/>
      <c r="F47" s="161" t="s">
        <v>531</v>
      </c>
      <c r="G47" s="161"/>
      <c r="H47" s="161" t="s">
        <v>516</v>
      </c>
      <c r="I47" s="161"/>
      <c r="J47" s="107"/>
      <c r="K47" s="167" t="s">
        <v>551</v>
      </c>
      <c r="L47" s="167"/>
      <c r="M47" s="115">
        <v>60.54</v>
      </c>
      <c r="N47" s="115">
        <v>60.54</v>
      </c>
      <c r="O47" s="107" t="s">
        <v>528</v>
      </c>
    </row>
    <row r="48" spans="2:15" ht="33" customHeight="1" x14ac:dyDescent="0.25">
      <c r="B48" s="122">
        <f ca="1">Data!F146</f>
        <v>42596</v>
      </c>
      <c r="C48" s="122">
        <f ca="1">Data!F146</f>
        <v>42596</v>
      </c>
      <c r="D48" s="126">
        <v>1</v>
      </c>
      <c r="E48" s="37"/>
      <c r="F48" s="160" t="s">
        <v>531</v>
      </c>
      <c r="G48" s="160"/>
      <c r="H48" s="160" t="s">
        <v>541</v>
      </c>
      <c r="I48" s="160"/>
      <c r="J48" s="37"/>
      <c r="K48" s="166" t="s">
        <v>551</v>
      </c>
      <c r="L48" s="166"/>
      <c r="M48" s="125">
        <v>37.299999999999997</v>
      </c>
      <c r="N48" s="125">
        <v>55.15</v>
      </c>
      <c r="O48" s="37" t="s">
        <v>528</v>
      </c>
    </row>
    <row r="49" spans="2:17" ht="33" customHeight="1" x14ac:dyDescent="0.25">
      <c r="B49" s="113">
        <f ca="1">Data!F147</f>
        <v>42596</v>
      </c>
      <c r="C49" s="113">
        <f ca="1">Data!F147</f>
        <v>42596</v>
      </c>
      <c r="D49" s="107">
        <v>2</v>
      </c>
      <c r="E49" s="107"/>
      <c r="F49" s="161" t="s">
        <v>531</v>
      </c>
      <c r="G49" s="161"/>
      <c r="H49" s="161" t="s">
        <v>542</v>
      </c>
      <c r="I49" s="161"/>
      <c r="J49" s="107"/>
      <c r="K49" s="167" t="s">
        <v>551</v>
      </c>
      <c r="L49" s="167"/>
      <c r="M49" s="115">
        <v>10.83</v>
      </c>
      <c r="N49" s="115">
        <v>55.15</v>
      </c>
      <c r="O49" s="107" t="s">
        <v>528</v>
      </c>
    </row>
    <row r="54" spans="2:17" x14ac:dyDescent="0.25">
      <c r="B54" s="1" t="s">
        <v>1</v>
      </c>
    </row>
    <row r="55" spans="2:17" x14ac:dyDescent="0.25">
      <c r="B55" s="1" t="s">
        <v>2</v>
      </c>
    </row>
    <row r="56" spans="2:17" x14ac:dyDescent="0.25">
      <c r="B56" t="s">
        <v>3</v>
      </c>
    </row>
    <row r="57" spans="2:17" ht="75" customHeight="1" x14ac:dyDescent="0.25">
      <c r="B57" s="143" t="s">
        <v>4</v>
      </c>
      <c r="C57" s="143"/>
      <c r="D57" s="143"/>
      <c r="E57" s="143"/>
      <c r="F57" s="143"/>
      <c r="G57" s="143"/>
      <c r="H57" s="143"/>
      <c r="I57" s="143"/>
      <c r="J57" s="143"/>
      <c r="K57" s="143"/>
      <c r="L57" s="143"/>
      <c r="M57" s="143"/>
      <c r="N57" s="143"/>
      <c r="O57" s="23"/>
      <c r="P57" s="23"/>
      <c r="Q57" s="23"/>
    </row>
    <row r="58" spans="2:17" x14ac:dyDescent="0.25">
      <c r="B58"/>
    </row>
    <row r="59" spans="2:17" x14ac:dyDescent="0.25">
      <c r="B59" s="145" t="s">
        <v>19</v>
      </c>
      <c r="C59" s="145"/>
    </row>
  </sheetData>
  <sheetProtection password="C6BE" sheet="1" objects="1" scenarios="1"/>
  <mergeCells count="110">
    <mergeCell ref="B59:C59"/>
    <mergeCell ref="F9:G9"/>
    <mergeCell ref="F10:G10"/>
    <mergeCell ref="F11:G11"/>
    <mergeCell ref="B57:N57"/>
    <mergeCell ref="B13:L13"/>
    <mergeCell ref="B15:L15"/>
    <mergeCell ref="F19:G19"/>
    <mergeCell ref="H19:I19"/>
    <mergeCell ref="K19:L19"/>
    <mergeCell ref="F20:G20"/>
    <mergeCell ref="H20:I20"/>
    <mergeCell ref="F22:G22"/>
    <mergeCell ref="F23:G23"/>
    <mergeCell ref="F24:G24"/>
    <mergeCell ref="F25:G25"/>
    <mergeCell ref="F26:G26"/>
    <mergeCell ref="K20:L20"/>
    <mergeCell ref="F21:G21"/>
    <mergeCell ref="H21:I21"/>
    <mergeCell ref="K21:L21"/>
    <mergeCell ref="F40:G40"/>
    <mergeCell ref="F41:G41"/>
    <mergeCell ref="F32:G32"/>
    <mergeCell ref="F33:G33"/>
    <mergeCell ref="F34:G34"/>
    <mergeCell ref="F35:G35"/>
    <mergeCell ref="F36:G36"/>
    <mergeCell ref="F27:G27"/>
    <mergeCell ref="F28:G28"/>
    <mergeCell ref="F29:G29"/>
    <mergeCell ref="F30:G30"/>
    <mergeCell ref="F31:G31"/>
    <mergeCell ref="F47:G47"/>
    <mergeCell ref="F48:G48"/>
    <mergeCell ref="F49:G49"/>
    <mergeCell ref="H22:I22"/>
    <mergeCell ref="H23:I23"/>
    <mergeCell ref="H24:I24"/>
    <mergeCell ref="H25:I25"/>
    <mergeCell ref="H26:I26"/>
    <mergeCell ref="H27:I27"/>
    <mergeCell ref="H28:I28"/>
    <mergeCell ref="H29:I29"/>
    <mergeCell ref="H30:I30"/>
    <mergeCell ref="H31:I31"/>
    <mergeCell ref="H32:I32"/>
    <mergeCell ref="H33:I33"/>
    <mergeCell ref="H34:I34"/>
    <mergeCell ref="F42:G42"/>
    <mergeCell ref="F43:G43"/>
    <mergeCell ref="F44:G44"/>
    <mergeCell ref="F45:G45"/>
    <mergeCell ref="F46:G46"/>
    <mergeCell ref="F37:G37"/>
    <mergeCell ref="F38:G38"/>
    <mergeCell ref="F39:G39"/>
    <mergeCell ref="H49:I49"/>
    <mergeCell ref="H40:I40"/>
    <mergeCell ref="H41:I41"/>
    <mergeCell ref="H42:I42"/>
    <mergeCell ref="H43:I43"/>
    <mergeCell ref="H44:I44"/>
    <mergeCell ref="H35:I35"/>
    <mergeCell ref="H36:I36"/>
    <mergeCell ref="H37:I37"/>
    <mergeCell ref="H38:I38"/>
    <mergeCell ref="H39:I39"/>
    <mergeCell ref="K24:L24"/>
    <mergeCell ref="K25:L25"/>
    <mergeCell ref="K26:L26"/>
    <mergeCell ref="H45:I45"/>
    <mergeCell ref="H46:I46"/>
    <mergeCell ref="H47:I47"/>
    <mergeCell ref="H48:I48"/>
    <mergeCell ref="K33:L33"/>
    <mergeCell ref="K34:L34"/>
    <mergeCell ref="K35:L35"/>
    <mergeCell ref="K36:L36"/>
    <mergeCell ref="K27:L27"/>
    <mergeCell ref="K28:L28"/>
    <mergeCell ref="K29:L29"/>
    <mergeCell ref="K30:L30"/>
    <mergeCell ref="K31:L31"/>
    <mergeCell ref="K47:L47"/>
    <mergeCell ref="K48:L48"/>
    <mergeCell ref="K49:L49"/>
    <mergeCell ref="H4:I4"/>
    <mergeCell ref="H6:I6"/>
    <mergeCell ref="H9:I9"/>
    <mergeCell ref="H10:I10"/>
    <mergeCell ref="H11:I11"/>
    <mergeCell ref="B8:I8"/>
    <mergeCell ref="C6:E6"/>
    <mergeCell ref="C4:E4"/>
    <mergeCell ref="C9:E9"/>
    <mergeCell ref="C11:E11"/>
    <mergeCell ref="K42:L42"/>
    <mergeCell ref="K43:L43"/>
    <mergeCell ref="K44:L44"/>
    <mergeCell ref="K45:L45"/>
    <mergeCell ref="K46:L46"/>
    <mergeCell ref="K37:L37"/>
    <mergeCell ref="K38:L38"/>
    <mergeCell ref="K39:L39"/>
    <mergeCell ref="K40:L40"/>
    <mergeCell ref="K41:L41"/>
    <mergeCell ref="K32:L32"/>
    <mergeCell ref="K22:L22"/>
    <mergeCell ref="K23:L23"/>
  </mergeCells>
  <hyperlinks>
    <hyperlink ref="B59:C59" location="Privacy!A1" display="privacy statement"/>
    <hyperlink ref="C11" location="ClaimsPsy!A1" display="ClaimsPsy!A1"/>
  </hyperlinks>
  <pageMargins left="0.7" right="0.7" top="0.75" bottom="0.75" header="0.3" footer="0.3"/>
  <pageSetup scale="83"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B2:Q26"/>
  <sheetViews>
    <sheetView showGridLines="0" workbookViewId="0">
      <selection activeCell="K17" sqref="K17"/>
    </sheetView>
  </sheetViews>
  <sheetFormatPr defaultColWidth="9.140625" defaultRowHeight="15" x14ac:dyDescent="0.25"/>
  <cols>
    <col min="1" max="1" width="9.140625" style="1"/>
    <col min="2" max="2" width="12.5703125" style="1" customWidth="1"/>
    <col min="3" max="3" width="10.5703125" style="1" customWidth="1"/>
    <col min="4" max="5" width="9.140625" style="1" customWidth="1"/>
    <col min="6" max="6" width="4.85546875" style="1" customWidth="1"/>
    <col min="7" max="7" width="16.140625" style="1" customWidth="1"/>
    <col min="8" max="8" width="9.140625" style="1"/>
    <col min="9" max="9" width="9.85546875" style="1" customWidth="1"/>
    <col min="10" max="10" width="9.140625" style="1"/>
    <col min="11" max="11" width="17" style="1" customWidth="1"/>
    <col min="12" max="12" width="17.85546875" style="1" customWidth="1"/>
    <col min="13" max="13" width="7.42578125" style="1" customWidth="1"/>
    <col min="14" max="16384" width="9.140625" style="1"/>
  </cols>
  <sheetData>
    <row r="2" spans="2:13" ht="46.5" customHeight="1" x14ac:dyDescent="0.25"/>
    <row r="3" spans="2:13" ht="15" customHeight="1" x14ac:dyDescent="0.25">
      <c r="B3" s="6" t="s">
        <v>20</v>
      </c>
    </row>
    <row r="4" spans="2:13" ht="23.25" customHeight="1" x14ac:dyDescent="0.25">
      <c r="B4" s="7" t="s">
        <v>21</v>
      </c>
      <c r="C4" s="7" t="str">
        <f>Elig!C4</f>
        <v>CORTEZ,LUCHITA</v>
      </c>
      <c r="D4" s="9"/>
      <c r="E4" s="9"/>
      <c r="F4" s="7"/>
      <c r="G4" s="7"/>
      <c r="H4" s="7" t="s">
        <v>27</v>
      </c>
      <c r="I4" s="179">
        <f ca="1">Elig!G4</f>
        <v>40746</v>
      </c>
      <c r="J4" s="179"/>
    </row>
    <row r="5" spans="2:13" ht="23.25" customHeight="1" x14ac:dyDescent="0.25">
      <c r="B5" s="6" t="s">
        <v>22</v>
      </c>
      <c r="C5" s="6" t="str">
        <f>Elig!C5</f>
        <v>F</v>
      </c>
      <c r="D5" s="6"/>
      <c r="F5" s="6"/>
      <c r="H5" s="6" t="s">
        <v>28</v>
      </c>
      <c r="I5" s="151">
        <f>Elig!G5</f>
        <v>6</v>
      </c>
      <c r="J5" s="151"/>
    </row>
    <row r="6" spans="2:13" ht="23.25" customHeight="1" x14ac:dyDescent="0.25">
      <c r="B6" s="7" t="s">
        <v>23</v>
      </c>
      <c r="C6" s="19" t="str">
        <f>Elig!C6</f>
        <v>1234567890WA (1234567890)</v>
      </c>
      <c r="D6" s="9"/>
      <c r="E6" s="9"/>
      <c r="F6" s="7"/>
      <c r="G6" s="7"/>
      <c r="H6" s="7" t="s">
        <v>29</v>
      </c>
      <c r="I6" s="180" t="str">
        <f>Elig!G6</f>
        <v>(360) 382-1831</v>
      </c>
      <c r="J6" s="180"/>
    </row>
    <row r="8" spans="2:13" ht="20.25" customHeight="1" x14ac:dyDescent="0.25">
      <c r="B8" s="151" t="str">
        <f ca="1">Elig!B8</f>
        <v>RISK PROFILE FOR SERVICE DATE RANGE FROM 2016-01-07 TO 2017-04-11</v>
      </c>
      <c r="C8" s="151"/>
      <c r="D8" s="151"/>
      <c r="E8" s="151"/>
      <c r="F8" s="151"/>
      <c r="G8" s="151"/>
      <c r="H8" s="151"/>
    </row>
    <row r="9" spans="2:13" ht="30" customHeight="1" x14ac:dyDescent="0.25">
      <c r="B9" s="7" t="s">
        <v>24</v>
      </c>
      <c r="C9" s="10">
        <f>Elig!C9</f>
        <v>3.12</v>
      </c>
      <c r="D9" s="9"/>
      <c r="E9" s="9"/>
      <c r="F9" s="13"/>
      <c r="G9" s="168" t="s">
        <v>30</v>
      </c>
      <c r="H9" s="169"/>
      <c r="I9" s="181">
        <f>Elig!G9</f>
        <v>0.39500000000000002</v>
      </c>
      <c r="J9" s="181"/>
    </row>
    <row r="10" spans="2:13" ht="35.25" customHeight="1" x14ac:dyDescent="0.25">
      <c r="B10" s="6" t="s">
        <v>25</v>
      </c>
      <c r="C10" s="177" t="str">
        <f>Elig!C10</f>
        <v>Gastro, high</v>
      </c>
      <c r="D10" s="177"/>
      <c r="E10" s="177"/>
      <c r="F10" s="14"/>
      <c r="G10" s="164" t="s">
        <v>31</v>
      </c>
      <c r="H10" s="164"/>
      <c r="I10" s="177" t="str">
        <f>Elig!G10</f>
        <v>Hematological, medium</v>
      </c>
      <c r="J10" s="177"/>
    </row>
    <row r="11" spans="2:13" ht="30" customHeight="1" x14ac:dyDescent="0.25">
      <c r="B11" s="8" t="s">
        <v>26</v>
      </c>
      <c r="C11" s="178" t="str">
        <f>Elig!C11</f>
        <v>Psychiatric, medium low</v>
      </c>
      <c r="D11" s="178"/>
      <c r="E11" s="178"/>
      <c r="F11" s="15"/>
      <c r="G11" s="168" t="s">
        <v>32</v>
      </c>
      <c r="H11" s="168"/>
      <c r="I11" s="176" t="str">
        <f>Elig!G11</f>
        <v>No</v>
      </c>
      <c r="J11" s="176"/>
    </row>
    <row r="13" spans="2:13" ht="18" x14ac:dyDescent="0.3">
      <c r="B13" s="32" t="s">
        <v>51</v>
      </c>
    </row>
    <row r="16" spans="2:13" s="6" customFormat="1" ht="33" customHeight="1" x14ac:dyDescent="0.25">
      <c r="B16" s="128" t="s">
        <v>569</v>
      </c>
      <c r="C16" s="103" t="s">
        <v>561</v>
      </c>
      <c r="D16" s="170" t="s">
        <v>497</v>
      </c>
      <c r="E16" s="170"/>
      <c r="F16" s="170"/>
      <c r="G16" s="90" t="s">
        <v>562</v>
      </c>
      <c r="H16" s="90" t="s">
        <v>563</v>
      </c>
      <c r="I16" s="103" t="s">
        <v>564</v>
      </c>
      <c r="J16" s="90" t="s">
        <v>565</v>
      </c>
      <c r="K16" s="90" t="s">
        <v>566</v>
      </c>
      <c r="L16" s="90" t="s">
        <v>567</v>
      </c>
      <c r="M16" s="103" t="s">
        <v>568</v>
      </c>
    </row>
    <row r="17" spans="2:17" ht="33" customHeight="1" x14ac:dyDescent="0.25">
      <c r="B17" s="129">
        <f ca="1">Data!N9</f>
        <v>42784</v>
      </c>
      <c r="C17" s="100">
        <f ca="1">Data!O9</f>
        <v>42787</v>
      </c>
      <c r="D17" s="151" t="s">
        <v>573</v>
      </c>
      <c r="E17" s="151"/>
      <c r="F17" s="151"/>
      <c r="G17" s="104">
        <v>9383.41</v>
      </c>
      <c r="H17" s="6" t="s">
        <v>570</v>
      </c>
      <c r="I17" s="6" t="s">
        <v>576</v>
      </c>
      <c r="J17" s="127" t="s">
        <v>572</v>
      </c>
      <c r="K17" s="116" t="s">
        <v>524</v>
      </c>
      <c r="L17" s="116" t="s">
        <v>578</v>
      </c>
      <c r="M17" s="6"/>
    </row>
    <row r="18" spans="2:17" ht="33" customHeight="1" x14ac:dyDescent="0.25">
      <c r="B18" s="130">
        <f ca="1">Data!N10</f>
        <v>42790</v>
      </c>
      <c r="C18" s="108">
        <f ca="1">Data!O10</f>
        <v>42794</v>
      </c>
      <c r="D18" s="165" t="s">
        <v>574</v>
      </c>
      <c r="E18" s="165"/>
      <c r="F18" s="165"/>
      <c r="G18" s="115">
        <v>4202.8100000000004</v>
      </c>
      <c r="H18" s="64" t="s">
        <v>570</v>
      </c>
      <c r="I18" s="64" t="s">
        <v>571</v>
      </c>
      <c r="J18" s="131" t="s">
        <v>572</v>
      </c>
      <c r="K18" s="118" t="s">
        <v>524</v>
      </c>
      <c r="L18" s="118" t="s">
        <v>579</v>
      </c>
      <c r="M18" s="64"/>
    </row>
    <row r="19" spans="2:17" ht="48" customHeight="1" x14ac:dyDescent="0.25">
      <c r="B19" s="129">
        <f ca="1">Data!N11</f>
        <v>42778</v>
      </c>
      <c r="C19" s="100">
        <f ca="1">Data!O11</f>
        <v>42780</v>
      </c>
      <c r="D19" s="160" t="s">
        <v>575</v>
      </c>
      <c r="E19" s="160"/>
      <c r="F19" s="160"/>
      <c r="G19" s="104">
        <v>12709.95</v>
      </c>
      <c r="H19" s="6" t="s">
        <v>570</v>
      </c>
      <c r="I19" s="6" t="s">
        <v>577</v>
      </c>
      <c r="J19" s="37">
        <v>637</v>
      </c>
      <c r="K19" s="116" t="s">
        <v>524</v>
      </c>
      <c r="L19" s="116" t="s">
        <v>580</v>
      </c>
      <c r="M19" s="6"/>
    </row>
    <row r="21" spans="2:17" x14ac:dyDescent="0.25">
      <c r="B21" s="1" t="s">
        <v>1</v>
      </c>
    </row>
    <row r="22" spans="2:17" x14ac:dyDescent="0.25">
      <c r="B22" s="1" t="s">
        <v>2</v>
      </c>
    </row>
    <row r="23" spans="2:17" x14ac:dyDescent="0.25">
      <c r="B23" t="s">
        <v>3</v>
      </c>
    </row>
    <row r="24" spans="2:17" ht="75" customHeight="1" x14ac:dyDescent="0.25">
      <c r="B24" s="143" t="s">
        <v>4</v>
      </c>
      <c r="C24" s="143"/>
      <c r="D24" s="143"/>
      <c r="E24" s="143"/>
      <c r="F24" s="143"/>
      <c r="G24" s="143"/>
      <c r="H24" s="143"/>
      <c r="I24" s="143"/>
      <c r="J24" s="143"/>
      <c r="K24" s="143"/>
      <c r="L24" s="143"/>
      <c r="M24" s="143"/>
      <c r="N24" s="143"/>
      <c r="O24" s="23"/>
      <c r="P24" s="23"/>
      <c r="Q24" s="23"/>
    </row>
    <row r="25" spans="2:17" x14ac:dyDescent="0.25">
      <c r="B25"/>
    </row>
    <row r="26" spans="2:17" x14ac:dyDescent="0.25">
      <c r="B26" s="145" t="s">
        <v>19</v>
      </c>
      <c r="C26" s="145"/>
    </row>
  </sheetData>
  <sheetProtection password="C6BE" sheet="1" objects="1" scenarios="1"/>
  <mergeCells count="18">
    <mergeCell ref="B26:C26"/>
    <mergeCell ref="G9:H9"/>
    <mergeCell ref="G10:H10"/>
    <mergeCell ref="G11:H11"/>
    <mergeCell ref="B24:N24"/>
    <mergeCell ref="D16:F16"/>
    <mergeCell ref="I10:J10"/>
    <mergeCell ref="I11:J11"/>
    <mergeCell ref="C11:E11"/>
    <mergeCell ref="C10:E10"/>
    <mergeCell ref="D17:F17"/>
    <mergeCell ref="D18:F18"/>
    <mergeCell ref="D19:F19"/>
    <mergeCell ref="I4:J4"/>
    <mergeCell ref="I5:J5"/>
    <mergeCell ref="I6:J6"/>
    <mergeCell ref="B8:H8"/>
    <mergeCell ref="I9:J9"/>
  </mergeCells>
  <hyperlinks>
    <hyperlink ref="B26:C26" location="Privacy!A1" display="privacy statement"/>
    <hyperlink ref="C11" location="ClaimsPsy!A1" display="ClaimsPsy!A1"/>
  </hyperlinks>
  <pageMargins left="0.7" right="0.7" top="0.75" bottom="0.75" header="0.3" footer="0.3"/>
  <pageSetup scale="7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Data</vt:lpstr>
      <vt:lpstr>Events</vt:lpstr>
      <vt:lpstr>AD</vt:lpstr>
      <vt:lpstr>Elig</vt:lpstr>
      <vt:lpstr>Risk</vt:lpstr>
      <vt:lpstr>IP Score</vt:lpstr>
      <vt:lpstr>Claims</vt:lpstr>
      <vt:lpstr>OP</vt:lpstr>
      <vt:lpstr>IP</vt:lpstr>
      <vt:lpstr>Rx</vt:lpstr>
      <vt:lpstr>ER</vt:lpstr>
      <vt:lpstr>AOD</vt:lpstr>
      <vt:lpstr>MH</vt:lpstr>
      <vt:lpstr>LTC</vt:lpstr>
      <vt:lpstr>Labs</vt:lpstr>
      <vt:lpstr>Providers</vt:lpstr>
      <vt:lpstr>CARE</vt:lpstr>
      <vt:lpstr>HRI</vt:lpstr>
      <vt:lpstr>ClaimsPri</vt:lpstr>
      <vt:lpstr>ClaimsPsy</vt:lpstr>
      <vt:lpstr>Privacy</vt:lpstr>
      <vt:lpstr>EligView</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Matthew R (DSHS/RDA)</dc:creator>
  <cp:lastModifiedBy>Katona, Pierre (DSHS/RDA)</cp:lastModifiedBy>
  <cp:lastPrinted>2015-04-06T18:55:10Z</cp:lastPrinted>
  <dcterms:created xsi:type="dcterms:W3CDTF">2013-04-12T21:10:16Z</dcterms:created>
  <dcterms:modified xsi:type="dcterms:W3CDTF">2017-04-07T18:13:33Z</dcterms:modified>
</cp:coreProperties>
</file>