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25" windowWidth="12510" windowHeight="5745" tabRatio="801" firstSheet="1" activeTab="3"/>
  </bookViews>
  <sheets>
    <sheet name="Data" sheetId="80" state="hidden" r:id="rId1"/>
    <sheet name="Events" sheetId="23" r:id="rId2"/>
    <sheet name="AD" sheetId="43" r:id="rId3"/>
    <sheet name="Elig" sheetId="64" r:id="rId4"/>
    <sheet name="Risk" sheetId="47" r:id="rId5"/>
    <sheet name="IP Score" sheetId="48" r:id="rId6"/>
    <sheet name="Claims" sheetId="49" r:id="rId7"/>
    <sheet name="OP" sheetId="50" r:id="rId8"/>
    <sheet name="IP" sheetId="51" r:id="rId9"/>
    <sheet name="Rx" sheetId="52" r:id="rId10"/>
    <sheet name="ER" sheetId="53" r:id="rId11"/>
    <sheet name="AOD" sheetId="54" r:id="rId12"/>
    <sheet name="MH" sheetId="55" r:id="rId13"/>
    <sheet name="LTC" sheetId="56" r:id="rId14"/>
    <sheet name="Labs" sheetId="57" r:id="rId15"/>
    <sheet name="Providers" sheetId="58" r:id="rId16"/>
    <sheet name="CARE" sheetId="59" r:id="rId17"/>
    <sheet name="HRI" sheetId="61" r:id="rId18"/>
    <sheet name="ClaimsPri" sheetId="82" r:id="rId19"/>
    <sheet name="ClaimsPsy" sheetId="70" r:id="rId20"/>
    <sheet name="EligView" sheetId="81" r:id="rId21"/>
    <sheet name="CareDtl" sheetId="71" r:id="rId22"/>
    <sheet name="CareBehav" sheetId="72" r:id="rId23"/>
    <sheet name="CareFall" sheetId="73" r:id="rId24"/>
    <sheet name="CarePain" sheetId="74" r:id="rId25"/>
    <sheet name="CareLimit" sheetId="75" r:id="rId26"/>
    <sheet name="CareClient" sheetId="76" r:id="rId27"/>
    <sheet name="CareWorker" sheetId="77" r:id="rId28"/>
    <sheet name="CarePCP" sheetId="78" r:id="rId29"/>
    <sheet name="Privacy" sheetId="44" r:id="rId30"/>
  </sheets>
  <calcPr calcId="145621"/>
</workbook>
</file>

<file path=xl/calcChain.xml><?xml version="1.0" encoding="utf-8"?>
<calcChain xmlns="http://schemas.openxmlformats.org/spreadsheetml/2006/main">
  <c r="L154" i="80" l="1"/>
  <c r="N154" i="80" s="1"/>
  <c r="F21" i="78" s="1"/>
  <c r="L155" i="80"/>
  <c r="N155" i="80" s="1"/>
  <c r="F22" i="78" s="1"/>
  <c r="L156" i="80"/>
  <c r="N156" i="80" s="1"/>
  <c r="F23" i="78" s="1"/>
  <c r="L153" i="80"/>
  <c r="N153" i="80" s="1"/>
  <c r="F20" i="78" s="1"/>
  <c r="G11" i="82"/>
  <c r="C11" i="82"/>
  <c r="G10" i="82"/>
  <c r="C10" i="82"/>
  <c r="G9" i="82"/>
  <c r="C9" i="82"/>
  <c r="G6" i="82"/>
  <c r="C6" i="82"/>
  <c r="C5" i="82"/>
  <c r="C4" i="82"/>
  <c r="D166" i="80"/>
  <c r="F166" i="80" s="1"/>
  <c r="E16" i="59" s="1"/>
  <c r="D167" i="80"/>
  <c r="F167" i="80" s="1"/>
  <c r="E17" i="59" s="1"/>
  <c r="D168" i="80"/>
  <c r="F168" i="80" s="1"/>
  <c r="E18" i="59" s="1"/>
  <c r="D169" i="80"/>
  <c r="F169" i="80" s="1"/>
  <c r="E19" i="59" s="1"/>
  <c r="D170" i="80"/>
  <c r="F170" i="80" s="1"/>
  <c r="E20" i="59" s="1"/>
  <c r="D171" i="80"/>
  <c r="F171" i="80" s="1"/>
  <c r="E21" i="59" s="1"/>
  <c r="D172" i="80"/>
  <c r="F172" i="80" s="1"/>
  <c r="E22" i="59" s="1"/>
  <c r="D173" i="80"/>
  <c r="F173" i="80" s="1"/>
  <c r="E23" i="59" s="1"/>
  <c r="D174" i="80"/>
  <c r="F174" i="80" s="1"/>
  <c r="E24" i="59" s="1"/>
  <c r="D175" i="80"/>
  <c r="F175" i="80" s="1"/>
  <c r="E25" i="59" s="1"/>
  <c r="D176" i="80"/>
  <c r="F176" i="80" s="1"/>
  <c r="E26" i="59" s="1"/>
  <c r="D177" i="80"/>
  <c r="F177" i="80" s="1"/>
  <c r="E27" i="59" s="1"/>
  <c r="D178" i="80"/>
  <c r="F178" i="80" s="1"/>
  <c r="E28" i="59" s="1"/>
  <c r="D179" i="80"/>
  <c r="F179" i="80" s="1"/>
  <c r="E29" i="59" s="1"/>
  <c r="D180" i="80"/>
  <c r="F180" i="80" s="1"/>
  <c r="E30" i="59" s="1"/>
  <c r="D181" i="80"/>
  <c r="F181" i="80" s="1"/>
  <c r="E31" i="59" s="1"/>
  <c r="D182" i="80"/>
  <c r="F182" i="80" s="1"/>
  <c r="E32" i="59" s="1"/>
  <c r="D165" i="80"/>
  <c r="F165" i="80" s="1"/>
  <c r="E15" i="59" s="1"/>
  <c r="B15" i="71" s="1"/>
  <c r="O156" i="80" l="1"/>
  <c r="H23" i="78" s="1"/>
  <c r="O155" i="80"/>
  <c r="H22" i="78" s="1"/>
  <c r="O154" i="80"/>
  <c r="H21" i="78" s="1"/>
  <c r="B15" i="78"/>
  <c r="B15" i="77"/>
  <c r="B15" i="76"/>
  <c r="B15" i="75"/>
  <c r="B15" i="74"/>
  <c r="B15" i="73"/>
  <c r="B15" i="72"/>
  <c r="T45" i="80"/>
  <c r="W45" i="80" s="1"/>
  <c r="C51" i="57" s="1"/>
  <c r="T34" i="80"/>
  <c r="V34" i="80" s="1"/>
  <c r="B40" i="57" s="1"/>
  <c r="T35" i="80"/>
  <c r="W35" i="80" s="1"/>
  <c r="C41" i="57" s="1"/>
  <c r="T36" i="80"/>
  <c r="V36" i="80" s="1"/>
  <c r="B42" i="57" s="1"/>
  <c r="T37" i="80"/>
  <c r="W37" i="80" s="1"/>
  <c r="C43" i="57" s="1"/>
  <c r="T38" i="80"/>
  <c r="V38" i="80" s="1"/>
  <c r="B44" i="57" s="1"/>
  <c r="T39" i="80"/>
  <c r="W39" i="80" s="1"/>
  <c r="C45" i="57" s="1"/>
  <c r="T40" i="80"/>
  <c r="V40" i="80" s="1"/>
  <c r="B46" i="57" s="1"/>
  <c r="T41" i="80"/>
  <c r="W41" i="80" s="1"/>
  <c r="C47" i="57" s="1"/>
  <c r="T42" i="80"/>
  <c r="V42" i="80" s="1"/>
  <c r="B48" i="57" s="1"/>
  <c r="T43" i="80"/>
  <c r="W43" i="80" s="1"/>
  <c r="C49" i="57" s="1"/>
  <c r="T44" i="80"/>
  <c r="V44" i="80" s="1"/>
  <c r="B50" i="57" s="1"/>
  <c r="T101" i="80"/>
  <c r="V101" i="80" s="1"/>
  <c r="B18" i="56" s="1"/>
  <c r="T102" i="80"/>
  <c r="V102" i="80" s="1"/>
  <c r="B19" i="56" s="1"/>
  <c r="T103" i="80"/>
  <c r="V103" i="80" s="1"/>
  <c r="B20" i="56" s="1"/>
  <c r="T104" i="80"/>
  <c r="V104" i="80" s="1"/>
  <c r="B21" i="56" s="1"/>
  <c r="T105" i="80"/>
  <c r="V105" i="80" s="1"/>
  <c r="B22" i="56" s="1"/>
  <c r="T106" i="80"/>
  <c r="V106" i="80" s="1"/>
  <c r="B23" i="56" s="1"/>
  <c r="T107" i="80"/>
  <c r="W107" i="80" s="1"/>
  <c r="C24" i="56" s="1"/>
  <c r="T108" i="80"/>
  <c r="V108" i="80" s="1"/>
  <c r="B25" i="56" s="1"/>
  <c r="T109" i="80"/>
  <c r="V109" i="80" s="1"/>
  <c r="B26" i="56" s="1"/>
  <c r="T110" i="80"/>
  <c r="V110" i="80" s="1"/>
  <c r="B27" i="56" s="1"/>
  <c r="T111" i="80"/>
  <c r="W111" i="80" s="1"/>
  <c r="C28" i="56" s="1"/>
  <c r="T112" i="80"/>
  <c r="V112" i="80" s="1"/>
  <c r="B29" i="56" s="1"/>
  <c r="T113" i="80"/>
  <c r="V113" i="80" s="1"/>
  <c r="B30" i="56" s="1"/>
  <c r="T114" i="80"/>
  <c r="V114" i="80" s="1"/>
  <c r="B31" i="56" s="1"/>
  <c r="T115" i="80"/>
  <c r="V115" i="80" s="1"/>
  <c r="B32" i="56" s="1"/>
  <c r="T116" i="80"/>
  <c r="V116" i="80" s="1"/>
  <c r="B33" i="56" s="1"/>
  <c r="T117" i="80"/>
  <c r="V117" i="80" s="1"/>
  <c r="B34" i="56" s="1"/>
  <c r="T118" i="80"/>
  <c r="V118" i="80" s="1"/>
  <c r="B35" i="56" s="1"/>
  <c r="T119" i="80"/>
  <c r="V119" i="80" s="1"/>
  <c r="B36" i="56" s="1"/>
  <c r="T120" i="80"/>
  <c r="V120" i="80" s="1"/>
  <c r="B37" i="56" s="1"/>
  <c r="T121" i="80"/>
  <c r="V121" i="80" s="1"/>
  <c r="B38" i="56" s="1"/>
  <c r="T122" i="80"/>
  <c r="V122" i="80" s="1"/>
  <c r="B39" i="56" s="1"/>
  <c r="T123" i="80"/>
  <c r="W123" i="80" s="1"/>
  <c r="C40" i="56" s="1"/>
  <c r="T124" i="80"/>
  <c r="V124" i="80" s="1"/>
  <c r="B41" i="56" s="1"/>
  <c r="V45" i="80" l="1"/>
  <c r="B51" i="57" s="1"/>
  <c r="V37" i="80"/>
  <c r="B43" i="57" s="1"/>
  <c r="V43" i="80"/>
  <c r="B49" i="57" s="1"/>
  <c r="V35" i="80"/>
  <c r="B41" i="57" s="1"/>
  <c r="V41" i="80"/>
  <c r="B47" i="57" s="1"/>
  <c r="W36" i="80"/>
  <c r="C42" i="57" s="1"/>
  <c r="W40" i="80"/>
  <c r="C46" i="57" s="1"/>
  <c r="W44" i="80"/>
  <c r="C50" i="57" s="1"/>
  <c r="V39" i="80"/>
  <c r="B45" i="57" s="1"/>
  <c r="W42" i="80"/>
  <c r="C48" i="57" s="1"/>
  <c r="W38" i="80"/>
  <c r="C44" i="57" s="1"/>
  <c r="W34" i="80"/>
  <c r="C40" i="57" s="1"/>
  <c r="W117" i="80"/>
  <c r="C34" i="56" s="1"/>
  <c r="W101" i="80"/>
  <c r="C18" i="56" s="1"/>
  <c r="W121" i="80"/>
  <c r="C38" i="56" s="1"/>
  <c r="W105" i="80"/>
  <c r="C22" i="56" s="1"/>
  <c r="V123" i="80"/>
  <c r="B40" i="56" s="1"/>
  <c r="W115" i="80"/>
  <c r="C32" i="56" s="1"/>
  <c r="V111" i="80"/>
  <c r="B28" i="56" s="1"/>
  <c r="W119" i="80"/>
  <c r="C36" i="56" s="1"/>
  <c r="W109" i="80"/>
  <c r="C26" i="56" s="1"/>
  <c r="W103" i="80"/>
  <c r="C20" i="56" s="1"/>
  <c r="V107" i="80"/>
  <c r="B24" i="56" s="1"/>
  <c r="W113" i="80"/>
  <c r="C30" i="56" s="1"/>
  <c r="W124" i="80"/>
  <c r="C41" i="56" s="1"/>
  <c r="W122" i="80"/>
  <c r="C39" i="56" s="1"/>
  <c r="W120" i="80"/>
  <c r="C37" i="56" s="1"/>
  <c r="W118" i="80"/>
  <c r="C35" i="56" s="1"/>
  <c r="W116" i="80"/>
  <c r="C33" i="56" s="1"/>
  <c r="W114" i="80"/>
  <c r="C31" i="56" s="1"/>
  <c r="W112" i="80"/>
  <c r="C29" i="56" s="1"/>
  <c r="W110" i="80"/>
  <c r="C27" i="56" s="1"/>
  <c r="W108" i="80"/>
  <c r="C25" i="56" s="1"/>
  <c r="W106" i="80"/>
  <c r="C23" i="56" s="1"/>
  <c r="W104" i="80"/>
  <c r="C21" i="56" s="1"/>
  <c r="W102" i="80"/>
  <c r="C19" i="56" s="1"/>
  <c r="L73" i="80"/>
  <c r="N73" i="80" s="1"/>
  <c r="B18" i="53" s="1"/>
  <c r="L74" i="80"/>
  <c r="N74" i="80" s="1"/>
  <c r="B19" i="53" s="1"/>
  <c r="L75" i="80"/>
  <c r="N75" i="80" s="1"/>
  <c r="B20" i="53" s="1"/>
  <c r="L76" i="80"/>
  <c r="N76" i="80" s="1"/>
  <c r="B21" i="53" s="1"/>
  <c r="L77" i="80"/>
  <c r="N77" i="80" s="1"/>
  <c r="B22" i="53" s="1"/>
  <c r="L78" i="80"/>
  <c r="N78" i="80" s="1"/>
  <c r="B23" i="53" s="1"/>
  <c r="L79" i="80"/>
  <c r="N79" i="80" s="1"/>
  <c r="B24" i="53" s="1"/>
  <c r="L80" i="80"/>
  <c r="N80" i="80" s="1"/>
  <c r="B25" i="53" s="1"/>
  <c r="L81" i="80"/>
  <c r="N81" i="80" s="1"/>
  <c r="B26" i="53" s="1"/>
  <c r="L82" i="80"/>
  <c r="N82" i="80" s="1"/>
  <c r="B27" i="53" s="1"/>
  <c r="L83" i="80"/>
  <c r="N83" i="80" s="1"/>
  <c r="B28" i="53" s="1"/>
  <c r="L84" i="80"/>
  <c r="N84" i="80" s="1"/>
  <c r="B29" i="53" s="1"/>
  <c r="L85" i="80"/>
  <c r="N85" i="80" s="1"/>
  <c r="B30" i="53" s="1"/>
  <c r="L86" i="80"/>
  <c r="N86" i="80" s="1"/>
  <c r="B31" i="53" s="1"/>
  <c r="L87" i="80"/>
  <c r="N87" i="80" s="1"/>
  <c r="B32" i="53" s="1"/>
  <c r="L88" i="80"/>
  <c r="N88" i="80" s="1"/>
  <c r="B33" i="53" s="1"/>
  <c r="L89" i="80"/>
  <c r="N89" i="80" s="1"/>
  <c r="B34" i="53" s="1"/>
  <c r="L90" i="80"/>
  <c r="N90" i="80" s="1"/>
  <c r="B35" i="53" s="1"/>
  <c r="L91" i="80"/>
  <c r="N91" i="80" s="1"/>
  <c r="B36" i="53" s="1"/>
  <c r="L92" i="80"/>
  <c r="N92" i="80" s="1"/>
  <c r="B37" i="53" s="1"/>
  <c r="L93" i="80"/>
  <c r="N93" i="80" s="1"/>
  <c r="B38" i="53" s="1"/>
  <c r="L94" i="80"/>
  <c r="N94" i="80" s="1"/>
  <c r="B39" i="53" s="1"/>
  <c r="L95" i="80"/>
  <c r="N95" i="80" s="1"/>
  <c r="B40" i="53" s="1"/>
  <c r="L96" i="80"/>
  <c r="N96" i="80" s="1"/>
  <c r="B41" i="53" s="1"/>
  <c r="L97" i="80"/>
  <c r="N97" i="80" s="1"/>
  <c r="B42" i="53" s="1"/>
  <c r="L98" i="80"/>
  <c r="N98" i="80" s="1"/>
  <c r="B43" i="53" s="1"/>
  <c r="L99" i="80"/>
  <c r="N99" i="80" s="1"/>
  <c r="B44" i="53" s="1"/>
  <c r="L100" i="80"/>
  <c r="N100" i="80" s="1"/>
  <c r="B45" i="53" s="1"/>
  <c r="L101" i="80"/>
  <c r="N101" i="80" s="1"/>
  <c r="B46" i="53" s="1"/>
  <c r="L51" i="80"/>
  <c r="N51" i="80" s="1"/>
  <c r="B43" i="52" s="1"/>
  <c r="L52" i="80"/>
  <c r="N52" i="80" s="1"/>
  <c r="B44" i="52" s="1"/>
  <c r="L53" i="80"/>
  <c r="N53" i="80" s="1"/>
  <c r="B45" i="52" s="1"/>
  <c r="L54" i="80"/>
  <c r="N54" i="80" s="1"/>
  <c r="B46" i="52" s="1"/>
  <c r="L55" i="80"/>
  <c r="N55" i="80" s="1"/>
  <c r="B47" i="52" s="1"/>
  <c r="L56" i="80"/>
  <c r="N56" i="80" s="1"/>
  <c r="B48" i="52" s="1"/>
  <c r="L57" i="80"/>
  <c r="N57" i="80" s="1"/>
  <c r="B49" i="52" s="1"/>
  <c r="L58" i="80"/>
  <c r="N58" i="80" s="1"/>
  <c r="B50" i="52" s="1"/>
  <c r="L59" i="80"/>
  <c r="N59" i="80" s="1"/>
  <c r="B51" i="52" s="1"/>
  <c r="L60" i="80"/>
  <c r="N60" i="80" s="1"/>
  <c r="B52" i="52" s="1"/>
  <c r="L61" i="80"/>
  <c r="N61" i="80" s="1"/>
  <c r="B53" i="52" s="1"/>
  <c r="L62" i="80"/>
  <c r="N62" i="80" s="1"/>
  <c r="B54" i="52" s="1"/>
  <c r="L63" i="80"/>
  <c r="N63" i="80" s="1"/>
  <c r="B55" i="52" s="1"/>
  <c r="L64" i="80"/>
  <c r="N64" i="80" s="1"/>
  <c r="B56" i="52" s="1"/>
  <c r="L65" i="80"/>
  <c r="N65" i="80" s="1"/>
  <c r="B57" i="52" s="1"/>
  <c r="L66" i="80"/>
  <c r="N66" i="80" s="1"/>
  <c r="B58" i="52" s="1"/>
  <c r="L12" i="80"/>
  <c r="N12" i="80" s="1"/>
  <c r="B19" i="51" s="1"/>
  <c r="D159" i="80"/>
  <c r="F159" i="80" s="1"/>
  <c r="B49" i="50" s="1"/>
  <c r="D160" i="80"/>
  <c r="F160" i="80" s="1"/>
  <c r="B50" i="50" s="1"/>
  <c r="D161" i="80"/>
  <c r="F161" i="80" s="1"/>
  <c r="B51" i="50" s="1"/>
  <c r="D162" i="80"/>
  <c r="F162" i="80" s="1"/>
  <c r="B52" i="50" s="1"/>
  <c r="D163" i="80"/>
  <c r="F163" i="80" s="1"/>
  <c r="B53" i="50" s="1"/>
  <c r="D101" i="80"/>
  <c r="F101" i="80" s="1"/>
  <c r="B48" i="49" s="1"/>
  <c r="D102" i="80"/>
  <c r="F102" i="80" s="1"/>
  <c r="B49" i="49" s="1"/>
  <c r="D103" i="80"/>
  <c r="F103" i="80" s="1"/>
  <c r="B50" i="49" s="1"/>
  <c r="O12" i="80" l="1"/>
  <c r="C19" i="51" s="1"/>
  <c r="C53" i="50"/>
  <c r="C51" i="50"/>
  <c r="C49" i="50"/>
  <c r="C52" i="50"/>
  <c r="C50" i="50"/>
  <c r="G103" i="80"/>
  <c r="C50" i="49" s="1"/>
  <c r="G101" i="80"/>
  <c r="C48" i="49" s="1"/>
  <c r="G102" i="80"/>
  <c r="C49" i="49" s="1"/>
  <c r="D65" i="80"/>
  <c r="F65" i="80" s="1"/>
  <c r="F39" i="48" s="1"/>
  <c r="D64" i="80"/>
  <c r="F64" i="80" s="1"/>
  <c r="F38" i="48" s="1"/>
  <c r="D63" i="80"/>
  <c r="F63" i="80" s="1"/>
  <c r="F37" i="48" s="1"/>
  <c r="D62" i="80"/>
  <c r="F62" i="80" s="1"/>
  <c r="F36" i="48" s="1"/>
  <c r="D61" i="80"/>
  <c r="F61" i="80" s="1"/>
  <c r="F35" i="48" s="1"/>
  <c r="D60" i="80"/>
  <c r="F60" i="80" s="1"/>
  <c r="F34" i="48" s="1"/>
  <c r="D59" i="80"/>
  <c r="F59" i="80" s="1"/>
  <c r="F33" i="48" s="1"/>
  <c r="D58" i="80"/>
  <c r="F58" i="80" s="1"/>
  <c r="F32" i="48" s="1"/>
  <c r="D57" i="80"/>
  <c r="F57" i="80" s="1"/>
  <c r="F31" i="48" s="1"/>
  <c r="D56" i="80"/>
  <c r="F56" i="80" s="1"/>
  <c r="F30" i="48" s="1"/>
  <c r="D55" i="80"/>
  <c r="F55" i="80" s="1"/>
  <c r="F29" i="48" s="1"/>
  <c r="D54" i="80"/>
  <c r="F54" i="80" s="1"/>
  <c r="F28" i="48" s="1"/>
  <c r="D53" i="80"/>
  <c r="F53" i="80" s="1"/>
  <c r="F27" i="48" s="1"/>
  <c r="D52" i="80"/>
  <c r="F52" i="80" s="1"/>
  <c r="F26" i="48" s="1"/>
  <c r="D51" i="80"/>
  <c r="F51" i="80" s="1"/>
  <c r="F25" i="48" s="1"/>
  <c r="D36" i="80"/>
  <c r="F36" i="80" s="1"/>
  <c r="K43" i="47" s="1"/>
  <c r="D35" i="80"/>
  <c r="F35" i="80" s="1"/>
  <c r="K42" i="47" s="1"/>
  <c r="D34" i="80"/>
  <c r="F34" i="80" s="1"/>
  <c r="K41" i="47" s="1"/>
  <c r="D33" i="80"/>
  <c r="F33" i="80" s="1"/>
  <c r="K40" i="47" s="1"/>
  <c r="D32" i="80"/>
  <c r="F32" i="80" s="1"/>
  <c r="K39" i="47" s="1"/>
  <c r="D31" i="80"/>
  <c r="F31" i="80" s="1"/>
  <c r="K38" i="47" s="1"/>
  <c r="D30" i="80"/>
  <c r="F30" i="80" s="1"/>
  <c r="K37" i="47" s="1"/>
  <c r="D29" i="80"/>
  <c r="F29" i="80" s="1"/>
  <c r="K36" i="47" s="1"/>
  <c r="D28" i="80"/>
  <c r="F28" i="80" s="1"/>
  <c r="K35" i="47" s="1"/>
  <c r="D27" i="80"/>
  <c r="F27" i="80" s="1"/>
  <c r="K34" i="47" s="1"/>
  <c r="D26" i="80"/>
  <c r="F26" i="80" s="1"/>
  <c r="K33" i="47" s="1"/>
  <c r="D25" i="80"/>
  <c r="F25" i="80" s="1"/>
  <c r="K32" i="47" s="1"/>
  <c r="D24" i="80"/>
  <c r="F24" i="80" s="1"/>
  <c r="K31" i="47" s="1"/>
  <c r="D23" i="80"/>
  <c r="F23" i="80" s="1"/>
  <c r="K30" i="47" s="1"/>
  <c r="D22" i="80"/>
  <c r="F22" i="80" s="1"/>
  <c r="K29" i="47" s="1"/>
  <c r="D21" i="80"/>
  <c r="F21" i="80" s="1"/>
  <c r="K28" i="47" s="1"/>
  <c r="C53" i="43"/>
  <c r="C33" i="23"/>
  <c r="G11" i="48"/>
  <c r="G11" i="49"/>
  <c r="H11" i="50"/>
  <c r="G11" i="51"/>
  <c r="G11" i="52"/>
  <c r="G11" i="53"/>
  <c r="G11" i="54"/>
  <c r="G11" i="55"/>
  <c r="H11" i="56"/>
  <c r="G11" i="57"/>
  <c r="G11" i="58"/>
  <c r="G11" i="59"/>
  <c r="G11" i="61"/>
  <c r="G11" i="70"/>
  <c r="G11" i="81"/>
  <c r="G11" i="71"/>
  <c r="G11" i="72"/>
  <c r="G11" i="73"/>
  <c r="G11" i="74"/>
  <c r="G11" i="75"/>
  <c r="G11" i="76"/>
  <c r="G11" i="77"/>
  <c r="G11" i="78"/>
  <c r="G11" i="47"/>
  <c r="C11" i="48"/>
  <c r="C11" i="49"/>
  <c r="C11" i="50"/>
  <c r="C11" i="51"/>
  <c r="C11" i="52"/>
  <c r="C11" i="53"/>
  <c r="C11" i="54"/>
  <c r="C11" i="55"/>
  <c r="C11" i="56"/>
  <c r="C11" i="57"/>
  <c r="C11" i="58"/>
  <c r="C11" i="59"/>
  <c r="C11" i="61"/>
  <c r="C11" i="70"/>
  <c r="C11" i="81"/>
  <c r="C11" i="71"/>
  <c r="C11" i="72"/>
  <c r="C11" i="73"/>
  <c r="C11" i="74"/>
  <c r="C11" i="75"/>
  <c r="C11" i="76"/>
  <c r="C11" i="77"/>
  <c r="C11" i="78"/>
  <c r="C11" i="47"/>
  <c r="G10" i="48"/>
  <c r="G10" i="49"/>
  <c r="H10" i="50"/>
  <c r="G10" i="51"/>
  <c r="G10" i="52"/>
  <c r="G10" i="53"/>
  <c r="G10" i="54"/>
  <c r="G10" i="55"/>
  <c r="H10" i="56"/>
  <c r="G10" i="57"/>
  <c r="G10" i="58"/>
  <c r="G10" i="59"/>
  <c r="G10" i="61"/>
  <c r="G10" i="70"/>
  <c r="G10" i="81"/>
  <c r="G10" i="71"/>
  <c r="G10" i="72"/>
  <c r="G10" i="73"/>
  <c r="G10" i="74"/>
  <c r="G10" i="75"/>
  <c r="G10" i="76"/>
  <c r="G10" i="77"/>
  <c r="G10" i="78"/>
  <c r="G10" i="47"/>
  <c r="C10" i="48"/>
  <c r="C10" i="49"/>
  <c r="C10" i="50"/>
  <c r="C10" i="51"/>
  <c r="C10" i="52"/>
  <c r="C10" i="53"/>
  <c r="C10" i="54"/>
  <c r="C10" i="55"/>
  <c r="C10" i="56"/>
  <c r="C10" i="57"/>
  <c r="C10" i="58"/>
  <c r="C10" i="59"/>
  <c r="C10" i="61"/>
  <c r="C10" i="70"/>
  <c r="C10" i="81"/>
  <c r="C10" i="71"/>
  <c r="C10" i="72"/>
  <c r="C10" i="73"/>
  <c r="C10" i="74"/>
  <c r="C10" i="75"/>
  <c r="C10" i="76"/>
  <c r="C10" i="77"/>
  <c r="C10" i="78"/>
  <c r="C10" i="47"/>
  <c r="G9" i="48"/>
  <c r="G9" i="49"/>
  <c r="H9" i="50"/>
  <c r="G9" i="51"/>
  <c r="G9" i="52"/>
  <c r="G9" i="53"/>
  <c r="G9" i="54"/>
  <c r="G9" i="55"/>
  <c r="H9" i="56"/>
  <c r="G9" i="57"/>
  <c r="G9" i="58"/>
  <c r="G9" i="59"/>
  <c r="G9" i="61"/>
  <c r="G9" i="70"/>
  <c r="G9" i="81"/>
  <c r="G9" i="71"/>
  <c r="G9" i="72"/>
  <c r="G9" i="73"/>
  <c r="G9" i="74"/>
  <c r="G9" i="75"/>
  <c r="G9" i="76"/>
  <c r="G9" i="77"/>
  <c r="G9" i="78"/>
  <c r="G9" i="47"/>
  <c r="C9" i="48"/>
  <c r="C9" i="49"/>
  <c r="C9" i="50"/>
  <c r="C9" i="51"/>
  <c r="C9" i="52"/>
  <c r="C9" i="53"/>
  <c r="C9" i="54"/>
  <c r="C9" i="55"/>
  <c r="C9" i="56"/>
  <c r="C9" i="57"/>
  <c r="C9" i="58"/>
  <c r="C9" i="59"/>
  <c r="C9" i="61"/>
  <c r="C9" i="70"/>
  <c r="C9" i="81"/>
  <c r="C9" i="71"/>
  <c r="C9" i="72"/>
  <c r="C9" i="73"/>
  <c r="C9" i="74"/>
  <c r="C9" i="75"/>
  <c r="C9" i="76"/>
  <c r="C9" i="77"/>
  <c r="C9" i="78"/>
  <c r="C9" i="47"/>
  <c r="G6" i="48"/>
  <c r="G6" i="49"/>
  <c r="H6" i="50"/>
  <c r="G6" i="51"/>
  <c r="G6" i="52"/>
  <c r="G6" i="53"/>
  <c r="G6" i="54"/>
  <c r="G6" i="55"/>
  <c r="H6" i="56"/>
  <c r="G6" i="57"/>
  <c r="G6" i="58"/>
  <c r="G6" i="59"/>
  <c r="G6" i="61"/>
  <c r="G6" i="70"/>
  <c r="G6" i="81"/>
  <c r="G6" i="71"/>
  <c r="G6" i="72"/>
  <c r="G6" i="73"/>
  <c r="G6" i="74"/>
  <c r="G6" i="75"/>
  <c r="G6" i="76"/>
  <c r="G6" i="77"/>
  <c r="G6" i="78"/>
  <c r="G6" i="47"/>
  <c r="C6" i="48"/>
  <c r="C6" i="49"/>
  <c r="C6" i="50"/>
  <c r="C6" i="51"/>
  <c r="C6" i="52"/>
  <c r="C6" i="53"/>
  <c r="C6" i="54"/>
  <c r="C6" i="55"/>
  <c r="C6" i="56"/>
  <c r="C6" i="57"/>
  <c r="C6" i="58"/>
  <c r="C6" i="59"/>
  <c r="C6" i="61"/>
  <c r="C6" i="70"/>
  <c r="C6" i="81"/>
  <c r="C6" i="71"/>
  <c r="C6" i="72"/>
  <c r="C6" i="73"/>
  <c r="C6" i="74"/>
  <c r="C6" i="75"/>
  <c r="C6" i="76"/>
  <c r="C6" i="77"/>
  <c r="C6" i="78"/>
  <c r="C6" i="47"/>
  <c r="C5" i="48"/>
  <c r="C5" i="49"/>
  <c r="C5" i="50"/>
  <c r="C5" i="51"/>
  <c r="C5" i="52"/>
  <c r="C5" i="53"/>
  <c r="C5" i="54"/>
  <c r="C5" i="55"/>
  <c r="C5" i="56"/>
  <c r="C5" i="57"/>
  <c r="C5" i="58"/>
  <c r="C5" i="59"/>
  <c r="C5" i="61"/>
  <c r="C5" i="70"/>
  <c r="C5" i="81"/>
  <c r="C5" i="71"/>
  <c r="C5" i="72"/>
  <c r="C5" i="73"/>
  <c r="C5" i="74"/>
  <c r="C5" i="75"/>
  <c r="C5" i="76"/>
  <c r="C5" i="77"/>
  <c r="C5" i="78"/>
  <c r="C5" i="47"/>
  <c r="C4" i="48"/>
  <c r="C4" i="49"/>
  <c r="C4" i="50"/>
  <c r="C4" i="51"/>
  <c r="C4" i="52"/>
  <c r="C4" i="53"/>
  <c r="C4" i="54"/>
  <c r="C4" i="55"/>
  <c r="C4" i="56"/>
  <c r="C4" i="57"/>
  <c r="C4" i="58"/>
  <c r="C4" i="59"/>
  <c r="C4" i="61"/>
  <c r="C4" i="70"/>
  <c r="C4" i="81"/>
  <c r="C4" i="71"/>
  <c r="C4" i="72"/>
  <c r="C4" i="73"/>
  <c r="C4" i="74"/>
  <c r="C4" i="75"/>
  <c r="C4" i="76"/>
  <c r="C4" i="77"/>
  <c r="C4" i="78"/>
  <c r="C4" i="47"/>
  <c r="H17" i="81"/>
  <c r="I17" i="81" s="1"/>
  <c r="H17" i="64"/>
  <c r="I17" i="64" s="1"/>
  <c r="H18" i="81" l="1"/>
  <c r="H19" i="81" s="1"/>
  <c r="I19" i="81" s="1"/>
  <c r="B25" i="81"/>
  <c r="B26" i="81" s="1"/>
  <c r="B27" i="81" s="1"/>
  <c r="B28" i="81" s="1"/>
  <c r="B29" i="81" s="1"/>
  <c r="B30" i="81" s="1"/>
  <c r="B31" i="81" s="1"/>
  <c r="B32" i="81" s="1"/>
  <c r="B33" i="81" s="1"/>
  <c r="B34" i="81" s="1"/>
  <c r="B35" i="81" s="1"/>
  <c r="B36" i="81" s="1"/>
  <c r="B37" i="81" s="1"/>
  <c r="B38" i="81" s="1"/>
  <c r="B39" i="81" s="1"/>
  <c r="B40" i="81" s="1"/>
  <c r="B41" i="81" s="1"/>
  <c r="B42" i="81" s="1"/>
  <c r="B43" i="81" s="1"/>
  <c r="B44" i="81" s="1"/>
  <c r="B45" i="81" s="1"/>
  <c r="B46" i="81" s="1"/>
  <c r="B47" i="81" s="1"/>
  <c r="B48" i="81" s="1"/>
  <c r="B49" i="81" s="1"/>
  <c r="B50" i="81" s="1"/>
  <c r="B25" i="64"/>
  <c r="C32" i="23" s="1"/>
  <c r="H18" i="64"/>
  <c r="G5" i="64"/>
  <c r="G5" i="82" s="1"/>
  <c r="G32" i="23" l="1"/>
  <c r="E32" i="23"/>
  <c r="J32" i="23"/>
  <c r="H32" i="23"/>
  <c r="M32" i="23"/>
  <c r="K32" i="23"/>
  <c r="H52" i="43"/>
  <c r="G52" i="43"/>
  <c r="L52" i="43"/>
  <c r="J52" i="43"/>
  <c r="P52" i="43"/>
  <c r="N52" i="43"/>
  <c r="G5" i="51"/>
  <c r="G5" i="55"/>
  <c r="G5" i="59"/>
  <c r="G5" i="81"/>
  <c r="G5" i="74"/>
  <c r="G5" i="78"/>
  <c r="G5" i="48"/>
  <c r="G5" i="52"/>
  <c r="H5" i="56"/>
  <c r="G5" i="61"/>
  <c r="G5" i="71"/>
  <c r="G5" i="75"/>
  <c r="G5" i="47"/>
  <c r="G5" i="49"/>
  <c r="G5" i="53"/>
  <c r="G5" i="57"/>
  <c r="G5" i="72"/>
  <c r="G5" i="76"/>
  <c r="H5" i="50"/>
  <c r="G5" i="54"/>
  <c r="G5" i="58"/>
  <c r="G5" i="70"/>
  <c r="G5" i="73"/>
  <c r="G5" i="77"/>
  <c r="B26" i="64"/>
  <c r="N32" i="23"/>
  <c r="I18" i="81"/>
  <c r="H20" i="81"/>
  <c r="I20" i="81" s="1"/>
  <c r="I18" i="64"/>
  <c r="H19" i="64"/>
  <c r="C4" i="80"/>
  <c r="D4" i="80" s="1"/>
  <c r="F4" i="80" s="1"/>
  <c r="F5" i="80"/>
  <c r="F6" i="80"/>
  <c r="D9" i="80"/>
  <c r="F9" i="80" s="1"/>
  <c r="K16" i="47" s="1"/>
  <c r="L9" i="80"/>
  <c r="T9" i="80"/>
  <c r="W9" i="80" s="1"/>
  <c r="C15" i="57" s="1"/>
  <c r="D10" i="80"/>
  <c r="F10" i="80" s="1"/>
  <c r="K17" i="47" s="1"/>
  <c r="L10" i="80"/>
  <c r="T10" i="80"/>
  <c r="W10" i="80" s="1"/>
  <c r="C16" i="57" s="1"/>
  <c r="D11" i="80"/>
  <c r="F11" i="80" s="1"/>
  <c r="K18" i="47" s="1"/>
  <c r="L11" i="80"/>
  <c r="T11" i="80"/>
  <c r="W11" i="80" s="1"/>
  <c r="C17" i="57" s="1"/>
  <c r="D12" i="80"/>
  <c r="F12" i="80" s="1"/>
  <c r="K19" i="47" s="1"/>
  <c r="T12" i="80"/>
  <c r="D13" i="80"/>
  <c r="F13" i="80" s="1"/>
  <c r="K20" i="47" s="1"/>
  <c r="T13" i="80"/>
  <c r="V13" i="80" s="1"/>
  <c r="B19" i="57" s="1"/>
  <c r="D14" i="80"/>
  <c r="F14" i="80" s="1"/>
  <c r="K21" i="47" s="1"/>
  <c r="T14" i="80"/>
  <c r="V14" i="80" s="1"/>
  <c r="B20" i="57" s="1"/>
  <c r="D15" i="80"/>
  <c r="F15" i="80" s="1"/>
  <c r="K22" i="47" s="1"/>
  <c r="T15" i="80"/>
  <c r="W15" i="80" s="1"/>
  <c r="C21" i="57" s="1"/>
  <c r="D16" i="80"/>
  <c r="F16" i="80" s="1"/>
  <c r="K23" i="47" s="1"/>
  <c r="T16" i="80"/>
  <c r="D17" i="80"/>
  <c r="F17" i="80" s="1"/>
  <c r="K24" i="47" s="1"/>
  <c r="T17" i="80"/>
  <c r="V17" i="80" s="1"/>
  <c r="B23" i="57" s="1"/>
  <c r="D18" i="80"/>
  <c r="F18" i="80" s="1"/>
  <c r="K25" i="47" s="1"/>
  <c r="T18" i="80"/>
  <c r="W18" i="80" s="1"/>
  <c r="C24" i="57" s="1"/>
  <c r="D19" i="80"/>
  <c r="F19" i="80" s="1"/>
  <c r="K26" i="47" s="1"/>
  <c r="T19" i="80"/>
  <c r="W19" i="80" s="1"/>
  <c r="C25" i="57" s="1"/>
  <c r="D20" i="80"/>
  <c r="F20" i="80" s="1"/>
  <c r="K27" i="47" s="1"/>
  <c r="T20" i="80"/>
  <c r="T21" i="80"/>
  <c r="W21" i="80" s="1"/>
  <c r="C27" i="57" s="1"/>
  <c r="T22" i="80"/>
  <c r="W22" i="80" s="1"/>
  <c r="C28" i="57" s="1"/>
  <c r="T23" i="80"/>
  <c r="V23" i="80" s="1"/>
  <c r="B29" i="57" s="1"/>
  <c r="T24" i="80"/>
  <c r="T25" i="80"/>
  <c r="W25" i="80" s="1"/>
  <c r="C31" i="57" s="1"/>
  <c r="L26" i="80"/>
  <c r="N26" i="80" s="1"/>
  <c r="B18" i="52" s="1"/>
  <c r="T26" i="80"/>
  <c r="L27" i="80"/>
  <c r="N27" i="80" s="1"/>
  <c r="B19" i="52" s="1"/>
  <c r="T27" i="80"/>
  <c r="V27" i="80" s="1"/>
  <c r="B33" i="57" s="1"/>
  <c r="L28" i="80"/>
  <c r="N28" i="80" s="1"/>
  <c r="B20" i="52" s="1"/>
  <c r="T28" i="80"/>
  <c r="V28" i="80" s="1"/>
  <c r="B34" i="57" s="1"/>
  <c r="L29" i="80"/>
  <c r="N29" i="80" s="1"/>
  <c r="B21" i="52" s="1"/>
  <c r="T29" i="80"/>
  <c r="W29" i="80" s="1"/>
  <c r="C35" i="57" s="1"/>
  <c r="L30" i="80"/>
  <c r="N30" i="80" s="1"/>
  <c r="B22" i="52" s="1"/>
  <c r="T30" i="80"/>
  <c r="L31" i="80"/>
  <c r="N31" i="80" s="1"/>
  <c r="B23" i="52" s="1"/>
  <c r="T31" i="80"/>
  <c r="V31" i="80" s="1"/>
  <c r="B37" i="57" s="1"/>
  <c r="L32" i="80"/>
  <c r="N32" i="80" s="1"/>
  <c r="B24" i="52" s="1"/>
  <c r="T32" i="80"/>
  <c r="W32" i="80" s="1"/>
  <c r="C38" i="57" s="1"/>
  <c r="L33" i="80"/>
  <c r="N33" i="80" s="1"/>
  <c r="B25" i="52" s="1"/>
  <c r="T33" i="80"/>
  <c r="W33" i="80" s="1"/>
  <c r="C39" i="57" s="1"/>
  <c r="L34" i="80"/>
  <c r="N34" i="80" s="1"/>
  <c r="B26" i="52" s="1"/>
  <c r="L35" i="80"/>
  <c r="N35" i="80" s="1"/>
  <c r="B27" i="52" s="1"/>
  <c r="D40" i="80"/>
  <c r="F40" i="80" s="1"/>
  <c r="F14" i="48" s="1"/>
  <c r="L36" i="80"/>
  <c r="N36" i="80" s="1"/>
  <c r="B28" i="52" s="1"/>
  <c r="D41" i="80"/>
  <c r="F41" i="80" s="1"/>
  <c r="F15" i="48" s="1"/>
  <c r="L37" i="80"/>
  <c r="N37" i="80" s="1"/>
  <c r="B29" i="52" s="1"/>
  <c r="D42" i="80"/>
  <c r="F42" i="80" s="1"/>
  <c r="F16" i="48" s="1"/>
  <c r="L38" i="80"/>
  <c r="N38" i="80" s="1"/>
  <c r="B30" i="52" s="1"/>
  <c r="T50" i="80"/>
  <c r="V50" i="80" s="1"/>
  <c r="D43" i="80"/>
  <c r="F43" i="80" s="1"/>
  <c r="F17" i="48" s="1"/>
  <c r="L39" i="80"/>
  <c r="N39" i="80" s="1"/>
  <c r="B31" i="52" s="1"/>
  <c r="T51" i="80"/>
  <c r="V51" i="80" s="1"/>
  <c r="D44" i="80"/>
  <c r="F44" i="80" s="1"/>
  <c r="F18" i="48" s="1"/>
  <c r="L40" i="80"/>
  <c r="N40" i="80" s="1"/>
  <c r="B32" i="52" s="1"/>
  <c r="T52" i="80"/>
  <c r="V52" i="80" s="1"/>
  <c r="D45" i="80"/>
  <c r="F45" i="80" s="1"/>
  <c r="F19" i="48" s="1"/>
  <c r="L41" i="80"/>
  <c r="N41" i="80" s="1"/>
  <c r="B33" i="52" s="1"/>
  <c r="T53" i="80"/>
  <c r="V53" i="80" s="1"/>
  <c r="D46" i="80"/>
  <c r="F46" i="80" s="1"/>
  <c r="F20" i="48" s="1"/>
  <c r="L42" i="80"/>
  <c r="N42" i="80" s="1"/>
  <c r="B34" i="52" s="1"/>
  <c r="T54" i="80"/>
  <c r="V54" i="80" s="1"/>
  <c r="D47" i="80"/>
  <c r="F47" i="80" s="1"/>
  <c r="F21" i="48" s="1"/>
  <c r="L43" i="80"/>
  <c r="N43" i="80" s="1"/>
  <c r="B35" i="52" s="1"/>
  <c r="T55" i="80"/>
  <c r="V55" i="80" s="1"/>
  <c r="D48" i="80"/>
  <c r="F48" i="80" s="1"/>
  <c r="F22" i="48" s="1"/>
  <c r="L44" i="80"/>
  <c r="N44" i="80" s="1"/>
  <c r="B36" i="52" s="1"/>
  <c r="T56" i="80"/>
  <c r="V56" i="80" s="1"/>
  <c r="D49" i="80"/>
  <c r="F49" i="80" s="1"/>
  <c r="F23" i="48" s="1"/>
  <c r="L45" i="80"/>
  <c r="N45" i="80" s="1"/>
  <c r="B37" i="52" s="1"/>
  <c r="T57" i="80"/>
  <c r="V57" i="80" s="1"/>
  <c r="D50" i="80"/>
  <c r="F50" i="80" s="1"/>
  <c r="F24" i="48" s="1"/>
  <c r="L46" i="80"/>
  <c r="N46" i="80" s="1"/>
  <c r="B38" i="52" s="1"/>
  <c r="T58" i="80"/>
  <c r="V58" i="80" s="1"/>
  <c r="L47" i="80"/>
  <c r="N47" i="80" s="1"/>
  <c r="B39" i="52" s="1"/>
  <c r="T59" i="80"/>
  <c r="V59" i="80" s="1"/>
  <c r="L48" i="80"/>
  <c r="N48" i="80" s="1"/>
  <c r="B40" i="52" s="1"/>
  <c r="T60" i="80"/>
  <c r="V60" i="80" s="1"/>
  <c r="L49" i="80"/>
  <c r="N49" i="80" s="1"/>
  <c r="B41" i="52" s="1"/>
  <c r="T61" i="80"/>
  <c r="V61" i="80" s="1"/>
  <c r="L50" i="80"/>
  <c r="N50" i="80" s="1"/>
  <c r="B42" i="52" s="1"/>
  <c r="T62" i="80"/>
  <c r="V62" i="80" s="1"/>
  <c r="T63" i="80"/>
  <c r="V63" i="80" s="1"/>
  <c r="L72" i="80"/>
  <c r="N72" i="80" s="1"/>
  <c r="B17" i="53" s="1"/>
  <c r="D71" i="80"/>
  <c r="F71" i="80" s="1"/>
  <c r="B18" i="49" s="1"/>
  <c r="D72" i="80"/>
  <c r="G72" i="80" s="1"/>
  <c r="C19" i="49" s="1"/>
  <c r="D73" i="80"/>
  <c r="D74" i="80"/>
  <c r="G74" i="80" s="1"/>
  <c r="C21" i="49" s="1"/>
  <c r="D75" i="80"/>
  <c r="G75" i="80" s="1"/>
  <c r="C22" i="49" s="1"/>
  <c r="D76" i="80"/>
  <c r="G76" i="80" s="1"/>
  <c r="C23" i="49" s="1"/>
  <c r="D77" i="80"/>
  <c r="D78" i="80"/>
  <c r="F78" i="80" s="1"/>
  <c r="B25" i="49" s="1"/>
  <c r="D79" i="80"/>
  <c r="F79" i="80" s="1"/>
  <c r="B26" i="49" s="1"/>
  <c r="D80" i="80"/>
  <c r="G80" i="80" s="1"/>
  <c r="C27" i="49" s="1"/>
  <c r="D81" i="80"/>
  <c r="D82" i="80"/>
  <c r="G82" i="80" s="1"/>
  <c r="C29" i="49" s="1"/>
  <c r="D83" i="80"/>
  <c r="F83" i="80" s="1"/>
  <c r="B30" i="49" s="1"/>
  <c r="D84" i="80"/>
  <c r="G84" i="80" s="1"/>
  <c r="C31" i="49" s="1"/>
  <c r="D85" i="80"/>
  <c r="F85" i="80" s="1"/>
  <c r="B32" i="49" s="1"/>
  <c r="D86" i="80"/>
  <c r="G86" i="80" s="1"/>
  <c r="C33" i="49" s="1"/>
  <c r="D87" i="80"/>
  <c r="G87" i="80" s="1"/>
  <c r="C34" i="49" s="1"/>
  <c r="D88" i="80"/>
  <c r="G88" i="80" s="1"/>
  <c r="C35" i="49" s="1"/>
  <c r="D89" i="80"/>
  <c r="F89" i="80" s="1"/>
  <c r="B36" i="49" s="1"/>
  <c r="D90" i="80"/>
  <c r="G90" i="80" s="1"/>
  <c r="C37" i="49" s="1"/>
  <c r="D91" i="80"/>
  <c r="F91" i="80" s="1"/>
  <c r="B38" i="49" s="1"/>
  <c r="L103" i="80"/>
  <c r="N103" i="80" s="1"/>
  <c r="D92" i="80"/>
  <c r="G92" i="80" s="1"/>
  <c r="C39" i="49" s="1"/>
  <c r="L104" i="80"/>
  <c r="N104" i="80" s="1"/>
  <c r="D93" i="80"/>
  <c r="F93" i="80" s="1"/>
  <c r="B40" i="49" s="1"/>
  <c r="L105" i="80"/>
  <c r="N105" i="80" s="1"/>
  <c r="D94" i="80"/>
  <c r="G94" i="80" s="1"/>
  <c r="C41" i="49" s="1"/>
  <c r="L106" i="80"/>
  <c r="N106" i="80" s="1"/>
  <c r="D95" i="80"/>
  <c r="F95" i="80" s="1"/>
  <c r="B42" i="49" s="1"/>
  <c r="L107" i="80"/>
  <c r="N107" i="80" s="1"/>
  <c r="D96" i="80"/>
  <c r="G96" i="80" s="1"/>
  <c r="C43" i="49" s="1"/>
  <c r="L108" i="80"/>
  <c r="N108" i="80" s="1"/>
  <c r="T100" i="80"/>
  <c r="D97" i="80"/>
  <c r="F97" i="80" s="1"/>
  <c r="B44" i="49" s="1"/>
  <c r="L109" i="80"/>
  <c r="N109" i="80" s="1"/>
  <c r="D98" i="80"/>
  <c r="G98" i="80" s="1"/>
  <c r="C45" i="49" s="1"/>
  <c r="L110" i="80"/>
  <c r="N110" i="80" s="1"/>
  <c r="D99" i="80"/>
  <c r="F99" i="80" s="1"/>
  <c r="B46" i="49" s="1"/>
  <c r="L111" i="80"/>
  <c r="N111" i="80" s="1"/>
  <c r="D100" i="80"/>
  <c r="G100" i="80" s="1"/>
  <c r="C47" i="49" s="1"/>
  <c r="L112" i="80"/>
  <c r="N112" i="80" s="1"/>
  <c r="L113" i="80"/>
  <c r="N113" i="80" s="1"/>
  <c r="L114" i="80"/>
  <c r="N114" i="80" s="1"/>
  <c r="L115" i="80"/>
  <c r="N115" i="80" s="1"/>
  <c r="L116" i="80"/>
  <c r="N116" i="80" s="1"/>
  <c r="L117" i="80"/>
  <c r="N117" i="80" s="1"/>
  <c r="L118" i="80"/>
  <c r="N118" i="80" s="1"/>
  <c r="L119" i="80"/>
  <c r="N119" i="80" s="1"/>
  <c r="L120" i="80"/>
  <c r="N120" i="80" s="1"/>
  <c r="D112" i="80"/>
  <c r="F112" i="80" s="1"/>
  <c r="L121" i="80"/>
  <c r="N121" i="80" s="1"/>
  <c r="D113" i="80"/>
  <c r="F113" i="80" s="1"/>
  <c r="L122" i="80"/>
  <c r="N122" i="80" s="1"/>
  <c r="D114" i="80"/>
  <c r="F114" i="80" s="1"/>
  <c r="L123" i="80"/>
  <c r="N123" i="80" s="1"/>
  <c r="D115" i="80"/>
  <c r="F115" i="80" s="1"/>
  <c r="L124" i="80"/>
  <c r="N124" i="80" s="1"/>
  <c r="D116" i="80"/>
  <c r="F116" i="80" s="1"/>
  <c r="L125" i="80"/>
  <c r="N125" i="80" s="1"/>
  <c r="D117" i="80"/>
  <c r="F117" i="80" s="1"/>
  <c r="L126" i="80"/>
  <c r="N126" i="80" s="1"/>
  <c r="D118" i="80"/>
  <c r="F118" i="80" s="1"/>
  <c r="L127" i="80"/>
  <c r="N127" i="80" s="1"/>
  <c r="D119" i="80"/>
  <c r="F119" i="80" s="1"/>
  <c r="L128" i="80"/>
  <c r="N128" i="80" s="1"/>
  <c r="D120" i="80"/>
  <c r="F120" i="80" s="1"/>
  <c r="L129" i="80"/>
  <c r="N129" i="80" s="1"/>
  <c r="T131" i="80"/>
  <c r="V131" i="80" s="1"/>
  <c r="D121" i="80"/>
  <c r="F121" i="80" s="1"/>
  <c r="L130" i="80"/>
  <c r="N130" i="80" s="1"/>
  <c r="T132" i="80"/>
  <c r="V132" i="80" s="1"/>
  <c r="D122" i="80"/>
  <c r="F122" i="80" s="1"/>
  <c r="T133" i="80"/>
  <c r="V133" i="80" s="1"/>
  <c r="D123" i="80"/>
  <c r="F123" i="80" s="1"/>
  <c r="L132" i="80"/>
  <c r="N132" i="80" s="1"/>
  <c r="T134" i="80"/>
  <c r="V134" i="80" s="1"/>
  <c r="D124" i="80"/>
  <c r="F124" i="80" s="1"/>
  <c r="L133" i="80"/>
  <c r="N133" i="80" s="1"/>
  <c r="T135" i="80"/>
  <c r="V135" i="80" s="1"/>
  <c r="D125" i="80"/>
  <c r="F125" i="80" s="1"/>
  <c r="L134" i="80"/>
  <c r="N134" i="80" s="1"/>
  <c r="T136" i="80"/>
  <c r="V136" i="80" s="1"/>
  <c r="D126" i="80"/>
  <c r="F126" i="80" s="1"/>
  <c r="L135" i="80"/>
  <c r="N135" i="80" s="1"/>
  <c r="T137" i="80"/>
  <c r="V137" i="80" s="1"/>
  <c r="D127" i="80"/>
  <c r="F127" i="80" s="1"/>
  <c r="T138" i="80"/>
  <c r="V138" i="80" s="1"/>
  <c r="T139" i="80"/>
  <c r="V139" i="80" s="1"/>
  <c r="D129" i="80"/>
  <c r="F129" i="80" s="1"/>
  <c r="T140" i="80"/>
  <c r="V140" i="80" s="1"/>
  <c r="D130" i="80"/>
  <c r="F130" i="80" s="1"/>
  <c r="D131" i="80"/>
  <c r="F131" i="80" s="1"/>
  <c r="D132" i="80"/>
  <c r="F132" i="80" s="1"/>
  <c r="D133" i="80"/>
  <c r="F133" i="80" s="1"/>
  <c r="D134" i="80"/>
  <c r="F134" i="80" s="1"/>
  <c r="D135" i="80"/>
  <c r="F135" i="80" s="1"/>
  <c r="D136" i="80"/>
  <c r="F136" i="80" s="1"/>
  <c r="D137" i="80"/>
  <c r="F137" i="80" s="1"/>
  <c r="D138" i="80"/>
  <c r="F138" i="80" s="1"/>
  <c r="D139" i="80"/>
  <c r="F139" i="80" s="1"/>
  <c r="D140" i="80"/>
  <c r="F140" i="80" s="1"/>
  <c r="D141" i="80"/>
  <c r="F141" i="80" s="1"/>
  <c r="D142" i="80"/>
  <c r="F142" i="80" s="1"/>
  <c r="D143" i="80"/>
  <c r="F143" i="80" s="1"/>
  <c r="D144" i="80"/>
  <c r="F144" i="80" s="1"/>
  <c r="D145" i="80"/>
  <c r="F145" i="80" s="1"/>
  <c r="D146" i="80"/>
  <c r="F146" i="80" s="1"/>
  <c r="D147" i="80"/>
  <c r="F147" i="80" s="1"/>
  <c r="D148" i="80"/>
  <c r="F148" i="80" s="1"/>
  <c r="D149" i="80"/>
  <c r="F149" i="80" s="1"/>
  <c r="D150" i="80"/>
  <c r="F150" i="80" s="1"/>
  <c r="D151" i="80"/>
  <c r="F151" i="80" s="1"/>
  <c r="D152" i="80"/>
  <c r="F152" i="80" s="1"/>
  <c r="D153" i="80"/>
  <c r="F153" i="80" s="1"/>
  <c r="D154" i="80"/>
  <c r="F154" i="80" s="1"/>
  <c r="D155" i="80"/>
  <c r="F155" i="80" s="1"/>
  <c r="D156" i="80"/>
  <c r="F156" i="80" s="1"/>
  <c r="D157" i="80"/>
  <c r="F157" i="80" s="1"/>
  <c r="D158" i="80"/>
  <c r="F158" i="80" s="1"/>
  <c r="H27" i="58" l="1"/>
  <c r="H25" i="82"/>
  <c r="H21" i="58"/>
  <c r="H21" i="82"/>
  <c r="H30" i="58"/>
  <c r="H27" i="82"/>
  <c r="H24" i="58"/>
  <c r="H20" i="58"/>
  <c r="H20" i="82"/>
  <c r="H29" i="58"/>
  <c r="H26" i="82"/>
  <c r="H25" i="58"/>
  <c r="H24" i="82"/>
  <c r="H17" i="58"/>
  <c r="H17" i="82"/>
  <c r="H22" i="58"/>
  <c r="H22" i="82"/>
  <c r="H18" i="58"/>
  <c r="H18" i="82"/>
  <c r="H28" i="58"/>
  <c r="H26" i="58"/>
  <c r="H23" i="58"/>
  <c r="H23" i="82"/>
  <c r="H19" i="58"/>
  <c r="H19" i="82"/>
  <c r="V100" i="80"/>
  <c r="B17" i="56" s="1"/>
  <c r="W100" i="80"/>
  <c r="C17" i="56" s="1"/>
  <c r="B43" i="50"/>
  <c r="C43" i="50"/>
  <c r="B35" i="50"/>
  <c r="C35" i="50"/>
  <c r="B27" i="50"/>
  <c r="C27" i="50"/>
  <c r="B46" i="50"/>
  <c r="C46" i="50"/>
  <c r="B38" i="50"/>
  <c r="C38" i="50"/>
  <c r="B30" i="50"/>
  <c r="C30" i="50"/>
  <c r="B22" i="50"/>
  <c r="C22" i="50"/>
  <c r="B41" i="50"/>
  <c r="C41" i="50"/>
  <c r="B37" i="50"/>
  <c r="C37" i="50"/>
  <c r="B33" i="50"/>
  <c r="C33" i="50"/>
  <c r="B29" i="50"/>
  <c r="C29" i="50"/>
  <c r="B25" i="50"/>
  <c r="C25" i="50"/>
  <c r="B21" i="50"/>
  <c r="C21" i="50"/>
  <c r="B47" i="50"/>
  <c r="C47" i="50"/>
  <c r="B39" i="50"/>
  <c r="C39" i="50"/>
  <c r="B31" i="50"/>
  <c r="C31" i="50"/>
  <c r="B23" i="50"/>
  <c r="C23" i="50"/>
  <c r="B42" i="50"/>
  <c r="C42" i="50"/>
  <c r="B34" i="50"/>
  <c r="C34" i="50"/>
  <c r="B26" i="50"/>
  <c r="C26" i="50"/>
  <c r="B45" i="50"/>
  <c r="C45" i="50"/>
  <c r="B48" i="50"/>
  <c r="C48" i="50"/>
  <c r="B44" i="50"/>
  <c r="C44" i="50"/>
  <c r="B40" i="50"/>
  <c r="C40" i="50"/>
  <c r="B36" i="50"/>
  <c r="C36" i="50"/>
  <c r="B32" i="50"/>
  <c r="C32" i="50"/>
  <c r="B28" i="50"/>
  <c r="C28" i="50"/>
  <c r="B24" i="50"/>
  <c r="C24" i="50"/>
  <c r="B20" i="50"/>
  <c r="C20" i="50"/>
  <c r="B19" i="50"/>
  <c r="C19" i="50"/>
  <c r="B27" i="64"/>
  <c r="B28" i="64" s="1"/>
  <c r="H21" i="81"/>
  <c r="I21" i="81" s="1"/>
  <c r="H20" i="64"/>
  <c r="I19" i="64"/>
  <c r="B8" i="64"/>
  <c r="B8" i="82" s="1"/>
  <c r="F84" i="80"/>
  <c r="B31" i="49" s="1"/>
  <c r="G4" i="64"/>
  <c r="G4" i="82" s="1"/>
  <c r="G83" i="80"/>
  <c r="C30" i="49" s="1"/>
  <c r="G85" i="80"/>
  <c r="C32" i="49" s="1"/>
  <c r="V33" i="80"/>
  <c r="B39" i="57" s="1"/>
  <c r="F87" i="80"/>
  <c r="B34" i="49" s="1"/>
  <c r="F100" i="80"/>
  <c r="B47" i="49" s="1"/>
  <c r="G99" i="80"/>
  <c r="C46" i="49" s="1"/>
  <c r="F98" i="80"/>
  <c r="B45" i="49" s="1"/>
  <c r="F96" i="80"/>
  <c r="B43" i="49" s="1"/>
  <c r="G95" i="80"/>
  <c r="C42" i="49" s="1"/>
  <c r="F94" i="80"/>
  <c r="B41" i="49" s="1"/>
  <c r="F88" i="80"/>
  <c r="B35" i="49" s="1"/>
  <c r="F86" i="80"/>
  <c r="B33" i="49" s="1"/>
  <c r="F75" i="80"/>
  <c r="B22" i="49" s="1"/>
  <c r="F74" i="80"/>
  <c r="B21" i="49" s="1"/>
  <c r="W28" i="80"/>
  <c r="C34" i="57" s="1"/>
  <c r="V18" i="80"/>
  <c r="B24" i="57" s="1"/>
  <c r="W13" i="80"/>
  <c r="C19" i="57" s="1"/>
  <c r="F72" i="80"/>
  <c r="B19" i="49" s="1"/>
  <c r="G71" i="80"/>
  <c r="C18" i="49" s="1"/>
  <c r="F80" i="80"/>
  <c r="B27" i="49" s="1"/>
  <c r="V32" i="80"/>
  <c r="B38" i="57" s="1"/>
  <c r="W27" i="80"/>
  <c r="C33" i="57" s="1"/>
  <c r="V21" i="80"/>
  <c r="B27" i="57" s="1"/>
  <c r="F82" i="80"/>
  <c r="B29" i="49" s="1"/>
  <c r="V25" i="80"/>
  <c r="B31" i="57" s="1"/>
  <c r="V22" i="80"/>
  <c r="B28" i="57" s="1"/>
  <c r="G91" i="80"/>
  <c r="C38" i="49" s="1"/>
  <c r="G79" i="80"/>
  <c r="C26" i="49" s="1"/>
  <c r="G78" i="80"/>
  <c r="C25" i="49" s="1"/>
  <c r="W14" i="80"/>
  <c r="C20" i="57" s="1"/>
  <c r="G89" i="80"/>
  <c r="C36" i="49" s="1"/>
  <c r="W31" i="80"/>
  <c r="C37" i="57" s="1"/>
  <c r="F90" i="80"/>
  <c r="B37" i="49" s="1"/>
  <c r="F76" i="80"/>
  <c r="B23" i="49" s="1"/>
  <c r="V29" i="80"/>
  <c r="B35" i="57" s="1"/>
  <c r="W23" i="80"/>
  <c r="C29" i="57" s="1"/>
  <c r="W17" i="80"/>
  <c r="C23" i="57" s="1"/>
  <c r="V10" i="80"/>
  <c r="B16" i="57" s="1"/>
  <c r="V16" i="80"/>
  <c r="B22" i="57" s="1"/>
  <c r="W16" i="80"/>
  <c r="C22" i="57" s="1"/>
  <c r="N10" i="80"/>
  <c r="B17" i="51" s="1"/>
  <c r="O10" i="80"/>
  <c r="C17" i="51" s="1"/>
  <c r="G93" i="80"/>
  <c r="C40" i="49" s="1"/>
  <c r="F92" i="80"/>
  <c r="B39" i="49" s="1"/>
  <c r="F81" i="80"/>
  <c r="B28" i="49" s="1"/>
  <c r="G81" i="80"/>
  <c r="C28" i="49" s="1"/>
  <c r="F77" i="80"/>
  <c r="B24" i="49" s="1"/>
  <c r="G77" i="80"/>
  <c r="C24" i="49" s="1"/>
  <c r="F73" i="80"/>
  <c r="B20" i="49" s="1"/>
  <c r="G73" i="80"/>
  <c r="C20" i="49" s="1"/>
  <c r="V26" i="80"/>
  <c r="B32" i="57" s="1"/>
  <c r="W26" i="80"/>
  <c r="C32" i="57" s="1"/>
  <c r="V19" i="80"/>
  <c r="B25" i="57" s="1"/>
  <c r="V11" i="80"/>
  <c r="B17" i="57" s="1"/>
  <c r="N9" i="80"/>
  <c r="B16" i="51" s="1"/>
  <c r="O9" i="80"/>
  <c r="C16" i="51" s="1"/>
  <c r="G97" i="80"/>
  <c r="C44" i="49" s="1"/>
  <c r="V24" i="80"/>
  <c r="B30" i="57" s="1"/>
  <c r="W24" i="80"/>
  <c r="C30" i="57" s="1"/>
  <c r="V20" i="80"/>
  <c r="B26" i="57" s="1"/>
  <c r="W20" i="80"/>
  <c r="C26" i="57" s="1"/>
  <c r="V12" i="80"/>
  <c r="B18" i="57" s="1"/>
  <c r="W12" i="80"/>
  <c r="C18" i="57" s="1"/>
  <c r="V30" i="80"/>
  <c r="B36" i="57" s="1"/>
  <c r="W30" i="80"/>
  <c r="C36" i="57" s="1"/>
  <c r="V15" i="80"/>
  <c r="B21" i="57" s="1"/>
  <c r="N11" i="80"/>
  <c r="B18" i="51" s="1"/>
  <c r="O11" i="80"/>
  <c r="C18" i="51" s="1"/>
  <c r="V9" i="80"/>
  <c r="B15" i="57" s="1"/>
  <c r="D20" i="76"/>
  <c r="B29" i="64" l="1"/>
  <c r="B8" i="49"/>
  <c r="B8" i="53"/>
  <c r="B8" i="57"/>
  <c r="B8" i="72"/>
  <c r="B8" i="76"/>
  <c r="B8" i="50"/>
  <c r="B8" i="58"/>
  <c r="B8" i="73"/>
  <c r="B8" i="51"/>
  <c r="B8" i="55"/>
  <c r="B8" i="59"/>
  <c r="B8" i="81"/>
  <c r="B8" i="74"/>
  <c r="B8" i="78"/>
  <c r="B8" i="52"/>
  <c r="B8" i="56"/>
  <c r="B8" i="61"/>
  <c r="B8" i="71"/>
  <c r="B8" i="75"/>
  <c r="B8" i="48"/>
  <c r="B8" i="54"/>
  <c r="B8" i="70"/>
  <c r="B8" i="77"/>
  <c r="B8" i="47"/>
  <c r="H4" i="50"/>
  <c r="G4" i="54"/>
  <c r="G4" i="58"/>
  <c r="G4" i="70"/>
  <c r="G4" i="73"/>
  <c r="G4" i="77"/>
  <c r="G4" i="51"/>
  <c r="G4" i="55"/>
  <c r="G4" i="59"/>
  <c r="G4" i="81"/>
  <c r="G4" i="74"/>
  <c r="G4" i="78"/>
  <c r="G4" i="48"/>
  <c r="G4" i="52"/>
  <c r="H4" i="56"/>
  <c r="G4" i="61"/>
  <c r="G4" i="71"/>
  <c r="G4" i="75"/>
  <c r="G4" i="47"/>
  <c r="G4" i="49"/>
  <c r="G4" i="53"/>
  <c r="G4" i="57"/>
  <c r="G4" i="72"/>
  <c r="G4" i="76"/>
  <c r="H21" i="64"/>
  <c r="I21" i="64" s="1"/>
  <c r="I20" i="64"/>
  <c r="B30" i="64" l="1"/>
  <c r="B31" i="64" l="1"/>
  <c r="B32" i="64" s="1"/>
  <c r="B33" i="64" s="1"/>
  <c r="B34" i="64" s="1"/>
  <c r="B35" i="64" s="1"/>
  <c r="B36" i="64" s="1"/>
  <c r="B37" i="64" s="1"/>
  <c r="B38" i="64" s="1"/>
  <c r="B39" i="64" s="1"/>
  <c r="B40" i="64" s="1"/>
  <c r="B41" i="64" s="1"/>
  <c r="B42" i="64" s="1"/>
  <c r="B43" i="64" s="1"/>
  <c r="B44" i="64" s="1"/>
  <c r="B45" i="64" s="1"/>
  <c r="B46" i="64" s="1"/>
  <c r="B47" i="64" s="1"/>
  <c r="B48" i="64" s="1"/>
  <c r="B49" i="64" s="1"/>
  <c r="B50" i="64" s="1"/>
</calcChain>
</file>

<file path=xl/sharedStrings.xml><?xml version="1.0" encoding="utf-8"?>
<sst xmlns="http://schemas.openxmlformats.org/spreadsheetml/2006/main" count="2702" uniqueCount="990">
  <si>
    <t>Patient:</t>
  </si>
  <si>
    <t>Current user: USERX@DSHS.WA.GOV</t>
  </si>
  <si>
    <t>Medicare authorization: yes</t>
  </si>
  <si>
    <t>PRISM Version 3.16.11; Data last updated: 2014-10-09 19:00:27 UTC</t>
  </si>
  <si>
    <t>Please note that this is a BETA version of PRISM 3 integrating data from Medicare, ProviderOne and other sources. Some features available in the prior version of PRISM will be temporarily disabled as the application redesign is completed. New versions of PRISM 3 will be released periodically as features are restored and bugs are fixed. Please email the development team at chad.zhu@dshs.wa.gov if you want to report defects directly or use our Bitmessage address BM-2DBbnxkrfKZm2LPWW1ghhin78dr4ncnXYr for secure communication.</t>
  </si>
  <si>
    <t>Privacy Notice</t>
  </si>
  <si>
    <t xml:space="preserve">Thank you for visiting the our website and reviewing our Privacy Notice. This statement addresses collection and use of information obtained from users of the website.  </t>
  </si>
  <si>
    <t>Information collected if you use this site</t>
  </si>
  <si>
    <t>We automatically collect and store the following information about your visit:</t>
  </si>
  <si>
    <r>
      <t>1.</t>
    </r>
    <r>
      <rPr>
        <sz val="7"/>
        <color theme="1"/>
        <rFont val="Times New Roman"/>
        <family val="1"/>
      </rPr>
      <t xml:space="preserve">                   </t>
    </r>
    <r>
      <rPr>
        <sz val="11"/>
        <color theme="1"/>
        <rFont val="Calibri"/>
        <family val="2"/>
        <scheme val="minor"/>
      </rPr>
      <t>The Internet Protocol Address and domain name used to access this site.</t>
    </r>
  </si>
  <si>
    <r>
      <t>2.</t>
    </r>
    <r>
      <rPr>
        <sz val="7"/>
        <color theme="1"/>
        <rFont val="Times New Roman"/>
        <family val="1"/>
      </rPr>
      <t xml:space="preserve">                   </t>
    </r>
    <r>
      <rPr>
        <sz val="11"/>
        <color theme="1"/>
        <rFont val="Calibri"/>
        <family val="2"/>
        <scheme val="minor"/>
      </rPr>
      <t>The type of browser and operating system you used;</t>
    </r>
  </si>
  <si>
    <r>
      <t>3.</t>
    </r>
    <r>
      <rPr>
        <sz val="7"/>
        <color theme="1"/>
        <rFont val="Times New Roman"/>
        <family val="1"/>
      </rPr>
      <t xml:space="preserve">                   </t>
    </r>
    <r>
      <rPr>
        <sz val="11"/>
        <color theme="1"/>
        <rFont val="Calibri"/>
        <family val="2"/>
        <scheme val="minor"/>
      </rPr>
      <t>The date and time you visited this site;</t>
    </r>
  </si>
  <si>
    <r>
      <t>4.</t>
    </r>
    <r>
      <rPr>
        <sz val="7"/>
        <color theme="1"/>
        <rFont val="Times New Roman"/>
        <family val="1"/>
      </rPr>
      <t xml:space="preserve">                   </t>
    </r>
    <r>
      <rPr>
        <sz val="11"/>
        <color theme="1"/>
        <rFont val="Calibri"/>
        <family val="2"/>
        <scheme val="minor"/>
      </rPr>
      <t>The web pages you accessed at this site; and</t>
    </r>
  </si>
  <si>
    <r>
      <t>5.</t>
    </r>
    <r>
      <rPr>
        <sz val="7"/>
        <color theme="1"/>
        <rFont val="Times New Roman"/>
        <family val="1"/>
      </rPr>
      <t xml:space="preserve">                   </t>
    </r>
    <r>
      <rPr>
        <sz val="11"/>
        <color theme="1"/>
        <rFont val="Calibri"/>
        <family val="2"/>
        <scheme val="minor"/>
      </rPr>
      <t>The website you visited prior to coming to this website.</t>
    </r>
  </si>
  <si>
    <t>The information we collect will be used only to improve the content of our website.</t>
  </si>
  <si>
    <t xml:space="preserve"> Security</t>
  </si>
  <si>
    <t>We have taken several steps to safeguard the integrity of the data and prevent unauthorized access to this site. For security purposes, we use software to monitor traffic to identify unauthorized attempts to access this website. These measures are designed to prevent unauthorized access to protected health information, and to provide reasonable protection of private information in our possession.</t>
  </si>
  <si>
    <t>Disclaimer</t>
  </si>
  <si>
    <t>We reserve the right to update this Privacy Notice at any time without notice by posting a revised Privacy Notice at the website.</t>
  </si>
  <si>
    <t>privacy statement</t>
  </si>
  <si>
    <t>DEM0GRAPHICS(…)</t>
  </si>
  <si>
    <t>Name:</t>
  </si>
  <si>
    <t>Gender:</t>
  </si>
  <si>
    <t>P1 ID (ACES):</t>
  </si>
  <si>
    <t>Risk Score:</t>
  </si>
  <si>
    <t>Primary Risk:</t>
  </si>
  <si>
    <t>Mental 
Illness:</t>
  </si>
  <si>
    <t>DOB:</t>
  </si>
  <si>
    <t>Age:</t>
  </si>
  <si>
    <t>Phone:</t>
  </si>
  <si>
    <t>IP Admit Risk
Score:</t>
  </si>
  <si>
    <t>Secondary Risk:</t>
  </si>
  <si>
    <t>Substance Abuse:</t>
  </si>
  <si>
    <t>KNUT,SACHA</t>
  </si>
  <si>
    <t>F</t>
  </si>
  <si>
    <t>No</t>
  </si>
  <si>
    <t>Renal, very high</t>
  </si>
  <si>
    <t>Psychiatric, medium low</t>
  </si>
  <si>
    <t>Cardiovascular, 
medium</t>
  </si>
  <si>
    <t>(855) 256-1654</t>
  </si>
  <si>
    <t>Risk Factors</t>
  </si>
  <si>
    <t>RSN Mental Health encounters sourced from ProviderOne</t>
  </si>
  <si>
    <t>Nursing facility or hospice services</t>
  </si>
  <si>
    <r>
      <rPr>
        <b/>
        <sz val="11"/>
        <color theme="1"/>
        <rFont val="Calibri"/>
        <family val="2"/>
        <scheme val="minor"/>
      </rPr>
      <t>Showing all providers</t>
    </r>
    <r>
      <rPr>
        <sz val="11"/>
        <color theme="1"/>
        <rFont val="Calibri"/>
        <family val="2"/>
        <scheme val="minor"/>
      </rPr>
      <t xml:space="preserve"> (</t>
    </r>
    <r>
      <rPr>
        <u/>
        <sz val="11"/>
        <color rgb="FF0070C0"/>
        <rFont val="Calibri"/>
        <family val="2"/>
        <scheme val="minor"/>
      </rPr>
      <t>Click here for likely primary care providers based on Puget Sound Health Alliance criteria</t>
    </r>
    <r>
      <rPr>
        <sz val="11"/>
        <color theme="1"/>
        <rFont val="Calibri"/>
        <family val="2"/>
        <scheme val="minor"/>
      </rPr>
      <t>)</t>
    </r>
  </si>
  <si>
    <t>Long Term Care Assessments</t>
  </si>
  <si>
    <t>Health Risk Indicators</t>
  </si>
  <si>
    <t>Risk Level: Not calculated for patients age 19 or above</t>
  </si>
  <si>
    <t>ID</t>
  </si>
  <si>
    <t>Type</t>
  </si>
  <si>
    <t>Status</t>
  </si>
  <si>
    <t>Date</t>
  </si>
  <si>
    <t>Problem Description</t>
  </si>
  <si>
    <t>Annual</t>
  </si>
  <si>
    <t>Current</t>
  </si>
  <si>
    <t>Significant Change</t>
  </si>
  <si>
    <t>History</t>
  </si>
  <si>
    <t>Annual Review to determine continued elligibility.</t>
  </si>
  <si>
    <t>Significant Change review due to client's fall and fracture of leg.</t>
  </si>
  <si>
    <t>Significant change.</t>
  </si>
  <si>
    <t>Annual Review in client's home.</t>
  </si>
  <si>
    <t>Interim</t>
  </si>
  <si>
    <t>Interim review to add environmental modification to the plan.</t>
  </si>
  <si>
    <t>Annual Review.</t>
  </si>
  <si>
    <t>Initial</t>
  </si>
  <si>
    <t>Monthly eligibility</t>
  </si>
  <si>
    <t>Professional Office, Ambulatory Surgery Center, and non-ER Hospital Outpatient Visits</t>
  </si>
  <si>
    <t>May include ancillary professional claims associated with an outpatient ER visit</t>
  </si>
  <si>
    <t>Prescriptions</t>
  </si>
  <si>
    <t>Outpatient ER</t>
  </si>
  <si>
    <t>Annual review to determine continued eligibility.</t>
  </si>
  <si>
    <t>Significant Change review in client's home. Son is present and assisting with interview.</t>
  </si>
  <si>
    <t>Annual Review in client's home. Son is present and assisting with interview.</t>
  </si>
  <si>
    <r>
      <t xml:space="preserve">Showing Claims from likely primary care providers </t>
    </r>
    <r>
      <rPr>
        <b/>
        <sz val="11"/>
        <color theme="3" tint="0.39997558519241921"/>
        <rFont val="Calibri"/>
        <family val="2"/>
        <scheme val="minor"/>
      </rPr>
      <t>(</t>
    </r>
    <r>
      <rPr>
        <b/>
        <u/>
        <sz val="11"/>
        <color theme="3" tint="0.39997558519241921"/>
        <rFont val="Calibri"/>
        <family val="2"/>
        <scheme val="minor"/>
      </rPr>
      <t>Reference material courtesy of Puget Sound Health Alliance</t>
    </r>
    <r>
      <rPr>
        <b/>
        <sz val="11"/>
        <color theme="3" tint="0.39997558519241921"/>
        <rFont val="Calibri"/>
        <family val="2"/>
        <scheme val="minor"/>
      </rPr>
      <t>)</t>
    </r>
  </si>
  <si>
    <t>123 Main St NW,
ANYTOWN , WA ,98000</t>
  </si>
  <si>
    <t>Hearing Impaired:
No</t>
  </si>
  <si>
    <t>Interpreter needed: 
No</t>
  </si>
  <si>
    <r>
      <rPr>
        <b/>
        <sz val="11"/>
        <color theme="1"/>
        <rFont val="Calibri"/>
        <family val="2"/>
        <scheme val="minor"/>
      </rPr>
      <t>Showing all claims</t>
    </r>
    <r>
      <rPr>
        <sz val="11"/>
        <color theme="1"/>
        <rFont val="Calibri"/>
        <family val="2"/>
        <scheme val="minor"/>
      </rPr>
      <t xml:space="preserve"> (</t>
    </r>
    <r>
      <rPr>
        <u/>
        <sz val="11"/>
        <color rgb="FF0070C0"/>
        <rFont val="Calibri"/>
        <family val="2"/>
        <scheme val="minor"/>
      </rPr>
      <t>Click here for claims from likely primary care providers based on Puget Sound Health Alliance criteria</t>
    </r>
    <r>
      <rPr>
        <sz val="11"/>
        <color theme="1"/>
        <rFont val="Calibri"/>
        <family val="2"/>
        <scheme val="minor"/>
      </rPr>
      <t>)</t>
    </r>
  </si>
  <si>
    <t>Claim line level details related to disease category: PSYCHIATRIC</t>
  </si>
  <si>
    <t>Recent Managed Care Enrollments</t>
  </si>
  <si>
    <t>Behaviors(4)     Fall(1)     Pain(2)    Limitations(38)     Client     Worker     PCP</t>
  </si>
  <si>
    <t>ADL Score [0 to 28]:</t>
  </si>
  <si>
    <t xml:space="preserve">Depression Score: </t>
  </si>
  <si>
    <t>CPS Score [0 to 6]:</t>
  </si>
  <si>
    <t>Overall Self-Sufficiency:</t>
  </si>
  <si>
    <t>DETERIORATED</t>
  </si>
  <si>
    <t>Self Rated Health Status:</t>
  </si>
  <si>
    <t>POOR</t>
  </si>
  <si>
    <t>Residential Group:</t>
  </si>
  <si>
    <t>C Med</t>
  </si>
  <si>
    <t>In Home Group:</t>
  </si>
  <si>
    <t>Name</t>
  </si>
  <si>
    <t>Intervention</t>
  </si>
  <si>
    <t>Alterable</t>
  </si>
  <si>
    <t>Desc</t>
  </si>
  <si>
    <t>EASILY IRRITABLE/AGITATED</t>
  </si>
  <si>
    <t>Symptoms of distress</t>
  </si>
  <si>
    <t>Easily altered</t>
  </si>
  <si>
    <t>Encourage client to lay down in room so she can calm down.</t>
  </si>
  <si>
    <t>CRYING, TEARFULNESS</t>
  </si>
  <si>
    <t>Not easily altered</t>
  </si>
  <si>
    <t>Repports that she crys over limited abilites and during stressful situations.Caregiver will reassure client.</t>
  </si>
  <si>
    <t>HALLUCINATIONS</t>
  </si>
  <si>
    <t>Other symptoms</t>
  </si>
  <si>
    <t>Hears voices, footsteps, etc. that no one else hears.Reports that her doctor is aware.Caregiver will reassure client that she is safe.</t>
  </si>
  <si>
    <t>OBSESSIVE RE HEALTH/BODY FUNCTIONS</t>
  </si>
  <si>
    <t>Client worries about her disease and limited abilities.Caregiver will reassure client.</t>
  </si>
  <si>
    <t>Site</t>
  </si>
  <si>
    <t>When</t>
  </si>
  <si>
    <t>Bathroom</t>
  </si>
  <si>
    <t>Last 30 days</t>
  </si>
  <si>
    <t>Pain Impact</t>
  </si>
  <si>
    <t>Fatigue</t>
  </si>
  <si>
    <t>Activity Limited</t>
  </si>
  <si>
    <t>Need</t>
  </si>
  <si>
    <t>Limitation</t>
  </si>
  <si>
    <t>Bathing</t>
  </si>
  <si>
    <t>Unable to shampoo hair</t>
  </si>
  <si>
    <t>Unable to stand alone</t>
  </si>
  <si>
    <t>Bed Mobility</t>
  </si>
  <si>
    <t>Repositioning is painful</t>
  </si>
  <si>
    <t>Dressing</t>
  </si>
  <si>
    <t>Cannot lift arms</t>
  </si>
  <si>
    <t>Cannot dress lower extremities</t>
  </si>
  <si>
    <t>Eating</t>
  </si>
  <si>
    <t>Current swallowing problem</t>
  </si>
  <si>
    <t>Choking, last 6 months</t>
  </si>
  <si>
    <t>Essential Shopping</t>
  </si>
  <si>
    <t>Client cannot carry heavy items</t>
  </si>
  <si>
    <t>Client cannot read labels</t>
  </si>
  <si>
    <t>Finances</t>
  </si>
  <si>
    <t>Cannot calculate</t>
  </si>
  <si>
    <t>Housework</t>
  </si>
  <si>
    <t>Cannot take out garbage</t>
  </si>
  <si>
    <t>Cannot use vacuum cleaner</t>
  </si>
  <si>
    <t>Locomotion In Room</t>
  </si>
  <si>
    <t>Ability fluctuates</t>
  </si>
  <si>
    <t>Activity limited: afraid of falling</t>
  </si>
  <si>
    <t>Environmental hazards</t>
  </si>
  <si>
    <t>Locomotion Outside Room</t>
  </si>
  <si>
    <t>In emergency, needs assist w/stairs</t>
  </si>
  <si>
    <t>Needs wheelchair for distance</t>
  </si>
  <si>
    <t>Needs assist with stairs</t>
  </si>
  <si>
    <t>Meal Preparation</t>
  </si>
  <si>
    <t>Cannot reach upper shelves</t>
  </si>
  <si>
    <t>Cannot lift pans</t>
  </si>
  <si>
    <t>Med. Mgmt.</t>
  </si>
  <si>
    <t>Cannot use syringe</t>
  </si>
  <si>
    <t>Personal Hygiene</t>
  </si>
  <si>
    <t>Sleep</t>
  </si>
  <si>
    <t>Has difficulty staying asleep</t>
  </si>
  <si>
    <t>Up frequently</t>
  </si>
  <si>
    <t>Limbs twitch</t>
  </si>
  <si>
    <t>Telephone</t>
  </si>
  <si>
    <t>Can't get to phone</t>
  </si>
  <si>
    <t>Client needs an interpreter</t>
  </si>
  <si>
    <t>Toilet Use</t>
  </si>
  <si>
    <t>Urgency</t>
  </si>
  <si>
    <t>Needs clothing adjustment</t>
  </si>
  <si>
    <t>Transfers</t>
  </si>
  <si>
    <t>Unable to transfer without assist</t>
  </si>
  <si>
    <t>Unsteady during transfers</t>
  </si>
  <si>
    <t>Is afraid of falling</t>
  </si>
  <si>
    <t>Transportation</t>
  </si>
  <si>
    <t>Needs to take walker</t>
  </si>
  <si>
    <t>Vision</t>
  </si>
  <si>
    <t>Decreased side vision left</t>
  </si>
  <si>
    <t>Decreased side vision right</t>
  </si>
  <si>
    <t>Walk In Room</t>
  </si>
  <si>
    <t>ADSA ID</t>
  </si>
  <si>
    <t>Reporting Unit</t>
  </si>
  <si>
    <t>Housing</t>
  </si>
  <si>
    <t>94</t>
  </si>
  <si>
    <t>Own</t>
  </si>
  <si>
    <t>Phone</t>
  </si>
  <si>
    <t>Address</t>
  </si>
  <si>
    <t>Start Date</t>
  </si>
  <si>
    <t>End Date</t>
  </si>
  <si>
    <t>Dr Beller</t>
  </si>
  <si>
    <t>,,,</t>
  </si>
  <si>
    <t>DR. STROM</t>
  </si>
  <si>
    <t>508-749-1831 Ext: 321</t>
  </si>
  <si>
    <t>Lane, Lois</t>
  </si>
  <si>
    <t>OP Line29</t>
  </si>
  <si>
    <t>OP Line28</t>
  </si>
  <si>
    <t>OP Line27</t>
  </si>
  <si>
    <t>OP Line26</t>
  </si>
  <si>
    <t>OP Line25</t>
  </si>
  <si>
    <t>OP Line24</t>
  </si>
  <si>
    <t>OP Line23</t>
  </si>
  <si>
    <t>OP Line22</t>
  </si>
  <si>
    <t>OP Line21</t>
  </si>
  <si>
    <t>OP Line20</t>
  </si>
  <si>
    <t>OP Line19</t>
  </si>
  <si>
    <t>OP Line18</t>
  </si>
  <si>
    <t>OP Line17</t>
  </si>
  <si>
    <t>OP Line16</t>
  </si>
  <si>
    <t>OP Line15</t>
  </si>
  <si>
    <t>OP Line14</t>
  </si>
  <si>
    <t>OP Line13</t>
  </si>
  <si>
    <t>OP Line12</t>
  </si>
  <si>
    <t>OP Line11</t>
  </si>
  <si>
    <t>OP Line10</t>
  </si>
  <si>
    <t>OP Line9</t>
  </si>
  <si>
    <t>OP Line8</t>
  </si>
  <si>
    <t>OP Line7</t>
  </si>
  <si>
    <t>ProvPri Line15</t>
  </si>
  <si>
    <t>OP Line6</t>
  </si>
  <si>
    <t>ProvPri Line14</t>
  </si>
  <si>
    <t>ClaimsPsy Line11</t>
  </si>
  <si>
    <t>OP Line5</t>
  </si>
  <si>
    <t>ProvPri Line13</t>
  </si>
  <si>
    <t>ClaimsPsy Line10</t>
  </si>
  <si>
    <t>OP Line4</t>
  </si>
  <si>
    <t>ProvPri Line12</t>
  </si>
  <si>
    <t>ClaimsPsy Line9</t>
  </si>
  <si>
    <t>OP Line3</t>
  </si>
  <si>
    <t>ProvPri Line11</t>
  </si>
  <si>
    <t>ClaimsPsy Line8</t>
  </si>
  <si>
    <t>OP Line2</t>
  </si>
  <si>
    <t>ProvPri Line10</t>
  </si>
  <si>
    <t>ClaimsPsy Line7</t>
  </si>
  <si>
    <t>OP Line1</t>
  </si>
  <si>
    <t>ProvPri Line9</t>
  </si>
  <si>
    <t>ClaimsPsy Line6</t>
  </si>
  <si>
    <t>Final Date</t>
  </si>
  <si>
    <t>Offset Now</t>
  </si>
  <si>
    <t>Month Offset</t>
  </si>
  <si>
    <t>Day</t>
  </si>
  <si>
    <t>Description</t>
  </si>
  <si>
    <t>ProvPri Line8</t>
  </si>
  <si>
    <t>ClaimsPsy Line5</t>
  </si>
  <si>
    <t>ClaimsPri Line16</t>
  </si>
  <si>
    <t>ProvPri Line7</t>
  </si>
  <si>
    <t>ClaimsPsy Line4</t>
  </si>
  <si>
    <t>ClaimsPri Line15</t>
  </si>
  <si>
    <t>ProvPri Line6</t>
  </si>
  <si>
    <t>ClaimsPsy Line3</t>
  </si>
  <si>
    <t>ClaimsPri Line14</t>
  </si>
  <si>
    <t>ProvPri Line5</t>
  </si>
  <si>
    <t>ClaimsPsy Line2</t>
  </si>
  <si>
    <t>ClaimsPri Line13</t>
  </si>
  <si>
    <t>ProvPri Line4</t>
  </si>
  <si>
    <t>ClaimsPsy Line1</t>
  </si>
  <si>
    <t>ClaimsPri Line12</t>
  </si>
  <si>
    <t>ProvPri Line3</t>
  </si>
  <si>
    <t>ClaimsPri Line11</t>
  </si>
  <si>
    <t>ProvPri Line2</t>
  </si>
  <si>
    <t>MH Line28</t>
  </si>
  <si>
    <t>ClaimsPri Line10</t>
  </si>
  <si>
    <t>ProvPri Line1</t>
  </si>
  <si>
    <t>MH Line27</t>
  </si>
  <si>
    <t>ClaimsPri Line9</t>
  </si>
  <si>
    <t>First Date</t>
  </si>
  <si>
    <t>Day1</t>
  </si>
  <si>
    <t>MH Line26</t>
  </si>
  <si>
    <t>ClaimsPri Line8</t>
  </si>
  <si>
    <t>LTC Line 20</t>
  </si>
  <si>
    <t>MH Line25</t>
  </si>
  <si>
    <t>ClaimsPri Line7</t>
  </si>
  <si>
    <t>LTC Line 19</t>
  </si>
  <si>
    <t>MH Line24</t>
  </si>
  <si>
    <t>ClaimsPri Line6</t>
  </si>
  <si>
    <t>LTC Line 18</t>
  </si>
  <si>
    <t>MH Line23</t>
  </si>
  <si>
    <t>ClaimsPri Line5</t>
  </si>
  <si>
    <t>LTC Line 17</t>
  </si>
  <si>
    <t>MH Line22</t>
  </si>
  <si>
    <t>ClaimsPri Line4</t>
  </si>
  <si>
    <t>LTC Line 16</t>
  </si>
  <si>
    <t>MH Line21</t>
  </si>
  <si>
    <t>ClaimsPri Line3</t>
  </si>
  <si>
    <t>LTC Line 15</t>
  </si>
  <si>
    <t>MH Line20</t>
  </si>
  <si>
    <t>ClaimsPri Line2</t>
  </si>
  <si>
    <t>LTC Line 14</t>
  </si>
  <si>
    <t>MH Line19</t>
  </si>
  <si>
    <t>ClaimsPri Line1</t>
  </si>
  <si>
    <t>LTC Line 13</t>
  </si>
  <si>
    <t>MH Line18</t>
  </si>
  <si>
    <t>LTC Line 12</t>
  </si>
  <si>
    <t>MH Line17</t>
  </si>
  <si>
    <t>Claims Line37</t>
  </si>
  <si>
    <t>LTC Line 11</t>
  </si>
  <si>
    <t>MH Line16</t>
  </si>
  <si>
    <t>Claims Line36</t>
  </si>
  <si>
    <t>LTC Line 10</t>
  </si>
  <si>
    <t>MH Line15</t>
  </si>
  <si>
    <t>Claims Line35</t>
  </si>
  <si>
    <t>LTC Line 9</t>
  </si>
  <si>
    <t>MH Line14</t>
  </si>
  <si>
    <t>Claims Line34</t>
  </si>
  <si>
    <t>LTC Line 8</t>
  </si>
  <si>
    <t>MH Line13</t>
  </si>
  <si>
    <t>Claims Line33</t>
  </si>
  <si>
    <t>LTC Line 7</t>
  </si>
  <si>
    <t>MH Line12</t>
  </si>
  <si>
    <t>Claims Line32</t>
  </si>
  <si>
    <t>LTC Line 6</t>
  </si>
  <si>
    <t>MH Line11</t>
  </si>
  <si>
    <t>Claims Line31</t>
  </si>
  <si>
    <t>LTC Line 5</t>
  </si>
  <si>
    <t>MH Line10</t>
  </si>
  <si>
    <t>Claims Line30</t>
  </si>
  <si>
    <t>LTC Line 4</t>
  </si>
  <si>
    <t>MH Line9</t>
  </si>
  <si>
    <t>Claims Line29</t>
  </si>
  <si>
    <t>LTC Line 3</t>
  </si>
  <si>
    <t>MH Line8</t>
  </si>
  <si>
    <t>Claims Line28</t>
  </si>
  <si>
    <t>LTC Line 2</t>
  </si>
  <si>
    <t>MH Line7</t>
  </si>
  <si>
    <t>Claims Line27</t>
  </si>
  <si>
    <t>LTC Line 1</t>
  </si>
  <si>
    <t>MH Line6</t>
  </si>
  <si>
    <t>Claims Line26</t>
  </si>
  <si>
    <t>MH Line5</t>
  </si>
  <si>
    <t>Claims Line25</t>
  </si>
  <si>
    <t>Prov Line49</t>
  </si>
  <si>
    <t>MH Line4</t>
  </si>
  <si>
    <t>Claims Line24</t>
  </si>
  <si>
    <t>Prov Line48</t>
  </si>
  <si>
    <t>MH Line3</t>
  </si>
  <si>
    <t>Claims Line23</t>
  </si>
  <si>
    <t>Prov Line47</t>
  </si>
  <si>
    <t>MH Line2</t>
  </si>
  <si>
    <t>Claims Line22</t>
  </si>
  <si>
    <t>Prov Line46</t>
  </si>
  <si>
    <t>MH Line1</t>
  </si>
  <si>
    <t>Claims Line21</t>
  </si>
  <si>
    <t>Prov Line45</t>
  </si>
  <si>
    <t>Claims Line20</t>
  </si>
  <si>
    <t>Prov Line44</t>
  </si>
  <si>
    <t>ER Line27</t>
  </si>
  <si>
    <t>Claims Line19</t>
  </si>
  <si>
    <t>Prov Line43</t>
  </si>
  <si>
    <t>ER Line26</t>
  </si>
  <si>
    <t>Claims Line18</t>
  </si>
  <si>
    <t>Prov Line42</t>
  </si>
  <si>
    <t>ER Line25</t>
  </si>
  <si>
    <t>Claims Line17</t>
  </si>
  <si>
    <t>Prov Line41</t>
  </si>
  <si>
    <t>ER Line24</t>
  </si>
  <si>
    <t>Claims Line16</t>
  </si>
  <si>
    <t>Prov Line40</t>
  </si>
  <si>
    <t>ER Line23</t>
  </si>
  <si>
    <t>Claims Line15</t>
  </si>
  <si>
    <t>Prov Line39</t>
  </si>
  <si>
    <t>ER Line22</t>
  </si>
  <si>
    <t>Claims Line14</t>
  </si>
  <si>
    <t>Prov Line38</t>
  </si>
  <si>
    <t>ER Line21</t>
  </si>
  <si>
    <t>Claims Line13</t>
  </si>
  <si>
    <t>Prov Line37</t>
  </si>
  <si>
    <t>ER Line20</t>
  </si>
  <si>
    <t>Claims Line12</t>
  </si>
  <si>
    <t>Prov Line36</t>
  </si>
  <si>
    <t>ER Line19</t>
  </si>
  <si>
    <t>Claims Line11</t>
  </si>
  <si>
    <t>Prov Line35</t>
  </si>
  <si>
    <t>ER Line18</t>
  </si>
  <si>
    <t>Claims Line10</t>
  </si>
  <si>
    <t>Prov Line34</t>
  </si>
  <si>
    <t>ER Line17</t>
  </si>
  <si>
    <t>Claims Line9</t>
  </si>
  <si>
    <t>Prov Line33</t>
  </si>
  <si>
    <t>ER Line16</t>
  </si>
  <si>
    <t>Claims Line8</t>
  </si>
  <si>
    <t>Prov Line32</t>
  </si>
  <si>
    <t>ER Line15</t>
  </si>
  <si>
    <t>Claims Line7</t>
  </si>
  <si>
    <t>Prov Line31</t>
  </si>
  <si>
    <t>ER Line14</t>
  </si>
  <si>
    <t>Claims Line6</t>
  </si>
  <si>
    <t>Prov Line30</t>
  </si>
  <si>
    <t>ER Line13</t>
  </si>
  <si>
    <t>Claims Line5</t>
  </si>
  <si>
    <t>Prov Line29</t>
  </si>
  <si>
    <t>ER Line12</t>
  </si>
  <si>
    <t>Claims Line4</t>
  </si>
  <si>
    <t>Prov Line28</t>
  </si>
  <si>
    <t>ER Line11</t>
  </si>
  <si>
    <t>Claims Line3</t>
  </si>
  <si>
    <t>Prov Line27</t>
  </si>
  <si>
    <t>ER Line10</t>
  </si>
  <si>
    <t>Claims Line2</t>
  </si>
  <si>
    <t>Prov Line26</t>
  </si>
  <si>
    <t>ER Line9</t>
  </si>
  <si>
    <t>Claims Line1</t>
  </si>
  <si>
    <t>Prov Line25</t>
  </si>
  <si>
    <t>ER Line8</t>
  </si>
  <si>
    <t>Day2</t>
  </si>
  <si>
    <t>Prov Line24</t>
  </si>
  <si>
    <t>ER Line7</t>
  </si>
  <si>
    <t>IP Score Line26</t>
  </si>
  <si>
    <t>Prov Line23</t>
  </si>
  <si>
    <t>ER Line6</t>
  </si>
  <si>
    <t>IP Score Line25</t>
  </si>
  <si>
    <t>Prov Line22</t>
  </si>
  <si>
    <t>ER Line5</t>
  </si>
  <si>
    <t>IP Score Line24</t>
  </si>
  <si>
    <t>Prov Line21</t>
  </si>
  <si>
    <t>ER Line4</t>
  </si>
  <si>
    <t>IP Score Line23</t>
  </si>
  <si>
    <t>Prov Line20</t>
  </si>
  <si>
    <t>ER Line3</t>
  </si>
  <si>
    <t>IP Score Line22</t>
  </si>
  <si>
    <t>Prov Line19</t>
  </si>
  <si>
    <t>ER Line2</t>
  </si>
  <si>
    <t>IP Score Line21</t>
  </si>
  <si>
    <t>Prov Line18</t>
  </si>
  <si>
    <t>ER Line1</t>
  </si>
  <si>
    <t>IP Score Line20</t>
  </si>
  <si>
    <t>Prov Line17</t>
  </si>
  <si>
    <t>IP Score Line19</t>
  </si>
  <si>
    <t>Prov Line16</t>
  </si>
  <si>
    <t>IP Score Line18</t>
  </si>
  <si>
    <t>Prov Line15</t>
  </si>
  <si>
    <t>Rx Line27</t>
  </si>
  <si>
    <t>IP Score Line17</t>
  </si>
  <si>
    <t>Prov Line14</t>
  </si>
  <si>
    <t>Rx Line26</t>
  </si>
  <si>
    <t>IP Score Line16</t>
  </si>
  <si>
    <t>Prov Line13</t>
  </si>
  <si>
    <t>Rx Line25</t>
  </si>
  <si>
    <t>IP Score Line15</t>
  </si>
  <si>
    <t>Prov Line12</t>
  </si>
  <si>
    <t>Rx Line24</t>
  </si>
  <si>
    <t>IP Score Line14</t>
  </si>
  <si>
    <t>Prov Line11</t>
  </si>
  <si>
    <t>Rx Line23</t>
  </si>
  <si>
    <t>IP Score Line13</t>
  </si>
  <si>
    <t>Prov Line10</t>
  </si>
  <si>
    <t>Rx Line22</t>
  </si>
  <si>
    <t>IP Score Line12</t>
  </si>
  <si>
    <t>Prov Line9</t>
  </si>
  <si>
    <t>Rx Line21</t>
  </si>
  <si>
    <t>IP Score Line11</t>
  </si>
  <si>
    <t>Prov Line8</t>
  </si>
  <si>
    <t>Rx Line20</t>
  </si>
  <si>
    <t>IP Score Line10</t>
  </si>
  <si>
    <t>Prov Line7</t>
  </si>
  <si>
    <t>Rx Line19</t>
  </si>
  <si>
    <t>IP Score Line9</t>
  </si>
  <si>
    <t>Prov Line6</t>
  </si>
  <si>
    <t>Rx Line18</t>
  </si>
  <si>
    <t>IP Score Line8</t>
  </si>
  <si>
    <t>Prov Line5</t>
  </si>
  <si>
    <t>Rx Line17</t>
  </si>
  <si>
    <t>IP Score Line7</t>
  </si>
  <si>
    <t>Prov Line4</t>
  </si>
  <si>
    <t>Rx Line16</t>
  </si>
  <si>
    <t>IP Score Line6</t>
  </si>
  <si>
    <t>Prov Line3</t>
  </si>
  <si>
    <t>Rx Line15</t>
  </si>
  <si>
    <t>IP Score Line5</t>
  </si>
  <si>
    <t>Prov Line2</t>
  </si>
  <si>
    <t>Rx Line14</t>
  </si>
  <si>
    <t>IP Score Line4</t>
  </si>
  <si>
    <t>Prov Line1</t>
  </si>
  <si>
    <t>Rx Line13</t>
  </si>
  <si>
    <t>IP Score Line3</t>
  </si>
  <si>
    <t>Rx Line12</t>
  </si>
  <si>
    <t>IP Score Line2</t>
  </si>
  <si>
    <t>Labs Line28</t>
  </si>
  <si>
    <t>Rx Line11</t>
  </si>
  <si>
    <t>IP Score Line1</t>
  </si>
  <si>
    <t>Labs Line27</t>
  </si>
  <si>
    <t>Rx Line10</t>
  </si>
  <si>
    <t>Labs Line26</t>
  </si>
  <si>
    <t>Rx Line9</t>
  </si>
  <si>
    <t>Risk Line26</t>
  </si>
  <si>
    <t>Labs Line25</t>
  </si>
  <si>
    <t>Rx Line8</t>
  </si>
  <si>
    <t>Risk Line25</t>
  </si>
  <si>
    <t>Labs Line24</t>
  </si>
  <si>
    <t>Rx Line7</t>
  </si>
  <si>
    <t>Risk Line24</t>
  </si>
  <si>
    <t>Labs Line23</t>
  </si>
  <si>
    <t>Rx Line6</t>
  </si>
  <si>
    <t>Risk Line23</t>
  </si>
  <si>
    <t>Labs Line22</t>
  </si>
  <si>
    <t>Rx Line5</t>
  </si>
  <si>
    <t>Risk Line22</t>
  </si>
  <si>
    <t>Labs Line21</t>
  </si>
  <si>
    <t>Rx Line4</t>
  </si>
  <si>
    <t>Risk Line21</t>
  </si>
  <si>
    <t>Labs Line20</t>
  </si>
  <si>
    <t>Rx Line3</t>
  </si>
  <si>
    <t>Risk Line20</t>
  </si>
  <si>
    <t>Labs Line19</t>
  </si>
  <si>
    <t>Rx Line2</t>
  </si>
  <si>
    <t>Risk Line19</t>
  </si>
  <si>
    <t>Labs Line18</t>
  </si>
  <si>
    <t>Rx Line1</t>
  </si>
  <si>
    <t>Risk Line18</t>
  </si>
  <si>
    <t>Labs Line17</t>
  </si>
  <si>
    <t>Risk Line17</t>
  </si>
  <si>
    <t>Labs Line16</t>
  </si>
  <si>
    <t>IP Line8 Col2</t>
  </si>
  <si>
    <t>Risk Line16</t>
  </si>
  <si>
    <t>Labs Line15</t>
  </si>
  <si>
    <t>IP Line8 Col1</t>
  </si>
  <si>
    <t>Risk Line15</t>
  </si>
  <si>
    <t>Labs Line14</t>
  </si>
  <si>
    <t>IP Line7 Col2</t>
  </si>
  <si>
    <t>Risk Line14</t>
  </si>
  <si>
    <t>Labs Line13</t>
  </si>
  <si>
    <t>IP Line7 Col1</t>
  </si>
  <si>
    <t>Risk Line13</t>
  </si>
  <si>
    <t>Labs Line12</t>
  </si>
  <si>
    <t>IP Line6 Col2</t>
  </si>
  <si>
    <t>Risk Line12</t>
  </si>
  <si>
    <t>Labs Line11</t>
  </si>
  <si>
    <t>IP Line6 Col1</t>
  </si>
  <si>
    <t>Risk Line11</t>
  </si>
  <si>
    <t>Labs Line10</t>
  </si>
  <si>
    <t>IP Line5 Col2</t>
  </si>
  <si>
    <t>Risk Line10</t>
  </si>
  <si>
    <t>Labs Line9</t>
  </si>
  <si>
    <t>IP Line5 Col1</t>
  </si>
  <si>
    <t>Risk Line9</t>
  </si>
  <si>
    <t>Labs Line8</t>
  </si>
  <si>
    <t>IP Line4 Col2</t>
  </si>
  <si>
    <t>Risk Line8</t>
  </si>
  <si>
    <t>Labs Line7</t>
  </si>
  <si>
    <t>IP Line4 Col1</t>
  </si>
  <si>
    <t>Risk Line7</t>
  </si>
  <si>
    <t>Labs Line6</t>
  </si>
  <si>
    <t>IP Line3 Col2</t>
  </si>
  <si>
    <t>Risk Line6</t>
  </si>
  <si>
    <t>Labs Line5</t>
  </si>
  <si>
    <t>IP Line3 Col1</t>
  </si>
  <si>
    <t>Risk Line5</t>
  </si>
  <si>
    <t>Labs Line4</t>
  </si>
  <si>
    <t>IP Line2 Col2</t>
  </si>
  <si>
    <t>Risk Line4</t>
  </si>
  <si>
    <t>Labs Line3</t>
  </si>
  <si>
    <t>IP Line2 Col1</t>
  </si>
  <si>
    <t>Risk Line3</t>
  </si>
  <si>
    <t>Labs Line2</t>
  </si>
  <si>
    <t>IP Line1 Col2</t>
  </si>
  <si>
    <t>Risk Line2</t>
  </si>
  <si>
    <t>Labs Line1</t>
  </si>
  <si>
    <t>IP Line1 Col1</t>
  </si>
  <si>
    <t>Risk Line1</t>
  </si>
  <si>
    <t>Service Date Range Start</t>
  </si>
  <si>
    <t>Service Date Range End</t>
  </si>
  <si>
    <t>Birthdate</t>
  </si>
  <si>
    <t>Age</t>
  </si>
  <si>
    <t>Concat</t>
  </si>
  <si>
    <t>Current Year</t>
  </si>
  <si>
    <t>Month-Day</t>
  </si>
  <si>
    <t>ELIG FIELDS</t>
  </si>
  <si>
    <t>03-05</t>
  </si>
  <si>
    <t>MC Program</t>
  </si>
  <si>
    <t>MC Provider</t>
  </si>
  <si>
    <t>From</t>
  </si>
  <si>
    <t>To</t>
  </si>
  <si>
    <t>HOBD</t>
  </si>
  <si>
    <t>Anytown Health Options</t>
  </si>
  <si>
    <t>Calendar
year month</t>
  </si>
  <si>
    <t>Living
arrangement</t>
  </si>
  <si>
    <t>Placement
status</t>
  </si>
  <si>
    <t>Dual</t>
  </si>
  <si>
    <t>RAC</t>
  </si>
  <si>
    <t>AU Medical coverage group</t>
  </si>
  <si>
    <t>MC program</t>
  </si>
  <si>
    <t>MC provider</t>
  </si>
  <si>
    <t>AT HOME</t>
  </si>
  <si>
    <t>Full Benefit Dual with QMB</t>
  </si>
  <si>
    <t>Categorically Needy Medicaid =&gt; 65 SSI cash eligible</t>
  </si>
  <si>
    <t>SSI Categorically Needy</t>
  </si>
  <si>
    <t>CN Waiver of Hospice Svcs</t>
  </si>
  <si>
    <t>Disease
Category</t>
  </si>
  <si>
    <t>Most recent Drug or Diagnosis</t>
  </si>
  <si>
    <t>Risk Factor</t>
  </si>
  <si>
    <t>Claims</t>
  </si>
  <si>
    <t>Last Date</t>
  </si>
  <si>
    <t>Risk
Score</t>
  </si>
  <si>
    <t>Risk
%</t>
  </si>
  <si>
    <t>Cardiovascular</t>
  </si>
  <si>
    <t>CHR PULMON HEART DIS NOS</t>
  </si>
  <si>
    <t>Cardiovascular, medium</t>
  </si>
  <si>
    <t>Psychiatric</t>
  </si>
  <si>
    <t>Renal</t>
  </si>
  <si>
    <t>CHRONIC KIDNEY DIS UNSPEC/INCL TERMS ADD</t>
  </si>
  <si>
    <t>Skeletal</t>
  </si>
  <si>
    <t>RHEUMATOID ARTHRITIS</t>
  </si>
  <si>
    <t>Pulmonary</t>
  </si>
  <si>
    <t>PULMONARY COLLAPSE</t>
  </si>
  <si>
    <t>Pulmonary, medium</t>
  </si>
  <si>
    <t>Gastrointestinal</t>
  </si>
  <si>
    <t>CIRRHOSIS OF LIVER NOS</t>
  </si>
  <si>
    <t>Gastro, medium</t>
  </si>
  <si>
    <t>CNS</t>
  </si>
  <si>
    <t>GABAPENTIN TAB 600 MG</t>
  </si>
  <si>
    <t>Seizure disorders -Rx</t>
  </si>
  <si>
    <t>Metabolic</t>
  </si>
  <si>
    <t>FLUDROCORTISONE ACETATE TAB 0.1 MG</t>
  </si>
  <si>
    <t>Inflammatory/Autoimmune -Rx</t>
  </si>
  <si>
    <t>Diabetes</t>
  </si>
  <si>
    <t>DIAB HYPEROSM COMA ADULT</t>
  </si>
  <si>
    <t>Diabetes, type 2 medium</t>
  </si>
  <si>
    <t>IDIO PERIPH NEURPTHY NOS</t>
  </si>
  <si>
    <t>CNS, low</t>
  </si>
  <si>
    <t>METFORMIN HCL TAB 500 MG</t>
  </si>
  <si>
    <t>Diabetes -Rx</t>
  </si>
  <si>
    <t>MELIZINE HCL TAB 25 MG</t>
  </si>
  <si>
    <t>Nausea -Rx</t>
  </si>
  <si>
    <t>OMEPRAZOLE CAP DELAYED RELEASE 20 MG</t>
  </si>
  <si>
    <t>Gastric Acid Disorder -Rx</t>
  </si>
  <si>
    <t>HYPERPOTASSEMIA</t>
  </si>
  <si>
    <t>Metabolic, medium</t>
  </si>
  <si>
    <t>SERTRALINE HCL TABL 100 MG</t>
  </si>
  <si>
    <t>Infectious</t>
  </si>
  <si>
    <t>AZITHROMYCIN TAB 250 MG</t>
  </si>
  <si>
    <t>Infections, medium -Rx</t>
  </si>
  <si>
    <t>Depression / Anxiety -Rx</t>
  </si>
  <si>
    <t>CYCLOBENZAPRINE HCL TAB 10 MG</t>
  </si>
  <si>
    <t>Multiple Sclerosis / Paralysis -Rx</t>
  </si>
  <si>
    <t>Pain</t>
  </si>
  <si>
    <t>HYDROCODONE-ACETAMINOPHEN TAB 10-325 MG</t>
  </si>
  <si>
    <t>Pain -Rx</t>
  </si>
  <si>
    <t>Skin</t>
  </si>
  <si>
    <t>CELLULITIS OF TRUNK</t>
  </si>
  <si>
    <t>Skin, very low</t>
  </si>
  <si>
    <t>NYSTATIN SUSP 100000 UNIT/ML</t>
  </si>
  <si>
    <t>Infections, low -Rx</t>
  </si>
  <si>
    <t>URINARY INCONTINENCE, UNSPECIFIED</t>
  </si>
  <si>
    <t>Renal, low</t>
  </si>
  <si>
    <t>DEPRESSIVE DISORDER NEC</t>
  </si>
  <si>
    <t>Psychiatric, low</t>
  </si>
  <si>
    <t>Other</t>
  </si>
  <si>
    <t>NEOMYCIN-POLYMYXIN-HC OTIC SOLN 1%</t>
  </si>
  <si>
    <t>EENT -Rx</t>
  </si>
  <si>
    <t>LUMB/LUMBOSAC DISC DEGEN</t>
  </si>
  <si>
    <t>Skeletal, low</t>
  </si>
  <si>
    <t>Skeletal, medium</t>
  </si>
  <si>
    <t>ACUTE PANCREATITIS</t>
  </si>
  <si>
    <t>Gastro, low</t>
  </si>
  <si>
    <t>HYPOPOTASSEMIA</t>
  </si>
  <si>
    <t>Metabolic, very low</t>
  </si>
  <si>
    <t>THORACIC SPONDYLOSIS</t>
  </si>
  <si>
    <t>Skeletal, very low</t>
  </si>
  <si>
    <t>DIAB W MANIF NEC ADULT</t>
  </si>
  <si>
    <t>Diabetes, type 2 low</t>
  </si>
  <si>
    <t>HYPERTENSION NOS</t>
  </si>
  <si>
    <t>Cardiovascular, extra low</t>
  </si>
  <si>
    <t>Risk Line27</t>
  </si>
  <si>
    <t>Risk Line28</t>
  </si>
  <si>
    <t>Risk Line29</t>
  </si>
  <si>
    <t>Risk Line30</t>
  </si>
  <si>
    <t>Weight (raw)</t>
  </si>
  <si>
    <t>Events</t>
  </si>
  <si>
    <t>Count of IP admits in past 181 to 365 days</t>
  </si>
  <si>
    <t>Count of IP admits in past 366 to 731 days</t>
  </si>
  <si>
    <t>Count of ER in past 31 to 90 days</t>
  </si>
  <si>
    <t>Count of ER in past 91 to 365 days</t>
  </si>
  <si>
    <t>Count of ER in past 366 to 730 days</t>
  </si>
  <si>
    <t>Skin, low</t>
  </si>
  <si>
    <t>Cancer, medium</t>
  </si>
  <si>
    <t>Cystic Fibrosis - Rx</t>
  </si>
  <si>
    <t>Hematological, medium</t>
  </si>
  <si>
    <t>Diabetes - Rx</t>
  </si>
  <si>
    <t>Cerebrovascular, low</t>
  </si>
  <si>
    <t>Inflammatory/Autoimmune - Rx</t>
  </si>
  <si>
    <t>Nausea - Rx</t>
  </si>
  <si>
    <t>Cardiac - Rx</t>
  </si>
  <si>
    <t>Seizure disorders - Rx</t>
  </si>
  <si>
    <t>Pain - Rx</t>
  </si>
  <si>
    <t>Infections, medium - Rx</t>
  </si>
  <si>
    <t>Age 55-64</t>
  </si>
  <si>
    <t>Female</t>
  </si>
  <si>
    <t>Infections, low - Rx</t>
  </si>
  <si>
    <t>IP Score Line27</t>
  </si>
  <si>
    <t>IP Score Line28</t>
  </si>
  <si>
    <t>IP Score Line29</t>
  </si>
  <si>
    <t>IP Score Line30</t>
  </si>
  <si>
    <t>Line</t>
  </si>
  <si>
    <t>Drug</t>
  </si>
  <si>
    <t>Primary Diagnosis</t>
  </si>
  <si>
    <t>Procedure</t>
  </si>
  <si>
    <t>Revenue Code</t>
  </si>
  <si>
    <t>Servicing Provider</t>
  </si>
  <si>
    <t>Line Amount</t>
  </si>
  <si>
    <t>Paid Amount</t>
  </si>
  <si>
    <t>Claim Type</t>
  </si>
  <si>
    <t>OXYCODONE W/ ACETAMINOPHEN TAB 5-325 MG</t>
  </si>
  <si>
    <t>HYDROXYZINE PAMOATE CAP 50 MG</t>
  </si>
  <si>
    <t>CIPROFLOXACIN HCL TAB 500 MG (BASE EQUIV)</t>
  </si>
  <si>
    <t>GLUCOSE BLOOD TEST STRIP</t>
  </si>
  <si>
    <t>ERGOCALCIFEROL CAP 50000 UNIT</t>
  </si>
  <si>
    <t>MECLIZINE HCL TAB 25 MG</t>
  </si>
  <si>
    <t>SERTRALINE HCL TAB 100 MG</t>
  </si>
  <si>
    <t>LOPERAMIDE HCL CAP 2 MG</t>
  </si>
  <si>
    <t>DOXYCYCLINE HYCLATE TAB 100 MG</t>
  </si>
  <si>
    <t>INSULIN GLARGINE INJ 100 UNIT/ML</t>
  </si>
  <si>
    <t>INSULIN ASPART INJ 100 UNIT/ML</t>
  </si>
  <si>
    <t>INSULIN PEN NEEDLE 31 G X 8 MM (1/3" OR 5/16")</t>
  </si>
  <si>
    <t>49884068505</t>
  </si>
  <si>
    <t>ABDOMINAL PAIN, UNSPECIFIED SITE</t>
  </si>
  <si>
    <t>CONSULTING ON BEHALF OF OTHER PERSON</t>
  </si>
  <si>
    <t>CHRONIC HYPOTENSION</t>
  </si>
  <si>
    <t>VITAMIN D DEFICIENCY NOS</t>
  </si>
  <si>
    <t>OTHER ABNORMAL GLUCOSE</t>
  </si>
  <si>
    <t>Office/outpatient visit, est</t>
  </si>
  <si>
    <t>Clinic service</t>
  </si>
  <si>
    <t>Sign Lang/Oral Interpreter</t>
  </si>
  <si>
    <t>Routine venipuncture</t>
  </si>
  <si>
    <t>Assay of vitamin D</t>
  </si>
  <si>
    <t>Hospital discharge day</t>
  </si>
  <si>
    <t>Nonemerg transp mileage</t>
  </si>
  <si>
    <t>Subsequent hospital care</t>
  </si>
  <si>
    <t>Emergency dept visit</t>
  </si>
  <si>
    <t>Electrocardiogram report</t>
  </si>
  <si>
    <t>ANYTOWN COMMUNITY HEALTH CENTER</t>
  </si>
  <si>
    <t>Jones, Jasmine</t>
  </si>
  <si>
    <t>Anytown Translations</t>
  </si>
  <si>
    <t>ANYTOWN PATHOLOGY MEDICAL LAB</t>
  </si>
  <si>
    <t>Peter Paul DO</t>
  </si>
  <si>
    <t>Perez, Jose</t>
  </si>
  <si>
    <t>Pharmacy</t>
  </si>
  <si>
    <t>Professional</t>
  </si>
  <si>
    <t>Claims Line38</t>
  </si>
  <si>
    <t>Claims Line39</t>
  </si>
  <si>
    <t>Claims Line40</t>
  </si>
  <si>
    <t>FEM GENITAL SYMPTOMS NOS</t>
  </si>
  <si>
    <t>SCREEN MAL NEOP-CERVIX</t>
  </si>
  <si>
    <t>HEPATOMEGALY</t>
  </si>
  <si>
    <t>ACUTE BRONCHITIS</t>
  </si>
  <si>
    <t>DIS  MAGNESIUM METABOLISM</t>
  </si>
  <si>
    <t>Office/outpatient vist, est</t>
  </si>
  <si>
    <t>Routne venipuncture</t>
  </si>
  <si>
    <t>Assay of Vitamin D</t>
  </si>
  <si>
    <t>07417700</t>
  </si>
  <si>
    <t>Chest x-ray</t>
  </si>
  <si>
    <t>Initial hospital care</t>
  </si>
  <si>
    <t>Cytopath c/v auto fluid redo</t>
  </si>
  <si>
    <t>Hep b core antibody, total</t>
  </si>
  <si>
    <t>Hep a antibody, total</t>
  </si>
  <si>
    <t>Hep a antibody, igm</t>
  </si>
  <si>
    <t>Hepatitis c ab test</t>
  </si>
  <si>
    <t>Hepatitis b surface ag, eia</t>
  </si>
  <si>
    <t>Comprehen metabolic panel</t>
  </si>
  <si>
    <t>Robert Kaiser MD</t>
  </si>
  <si>
    <t>Michael Donati MD</t>
  </si>
  <si>
    <t>Juan Federico MD</t>
  </si>
  <si>
    <t>MARRELL, RACHEL</t>
  </si>
  <si>
    <t>ASHWIN SHERWIN DO</t>
  </si>
  <si>
    <t>OP Line30</t>
  </si>
  <si>
    <t>OP Line31</t>
  </si>
  <si>
    <t>OP Line32</t>
  </si>
  <si>
    <t>OP Line33</t>
  </si>
  <si>
    <t>OP Line34</t>
  </si>
  <si>
    <t>OP Line35</t>
  </si>
  <si>
    <t>Inpatient</t>
  </si>
  <si>
    <t>Service 
Start Date</t>
  </si>
  <si>
    <t>Service 
End Date</t>
  </si>
  <si>
    <t>Reimbursement</t>
  </si>
  <si>
    <t>ER</t>
  </si>
  <si>
    <t>Length of Stay</t>
  </si>
  <si>
    <t>DRG</t>
  </si>
  <si>
    <t>Billing Provider</t>
  </si>
  <si>
    <t>Provider</t>
  </si>
  <si>
    <t>E 
Codes</t>
  </si>
  <si>
    <t>URIN TRACT INFECTION NOS</t>
  </si>
  <si>
    <t>CHEST PAIN NOS</t>
  </si>
  <si>
    <t>AC PYELONEPHRITIS NOS</t>
  </si>
  <si>
    <t>Yes</t>
  </si>
  <si>
    <t>4 days</t>
  </si>
  <si>
    <t>3 days</t>
  </si>
  <si>
    <t>2 days</t>
  </si>
  <si>
    <t>5 days</t>
  </si>
  <si>
    <t>ANYTOWN REGIONAL MED AND HEART CTR</t>
  </si>
  <si>
    <t>Acme Health Options Blind/Disabled</t>
  </si>
  <si>
    <t>Generic Name</t>
  </si>
  <si>
    <t>Drug Class</t>
  </si>
  <si>
    <t>Quantity</t>
  </si>
  <si>
    <t>Days Supplied</t>
  </si>
  <si>
    <t>Prescriber</t>
  </si>
  <si>
    <t>Refill sequence</t>
  </si>
  <si>
    <t>PROMETHAZINE HCL TAB 25 MG</t>
  </si>
  <si>
    <t>INSULIN PEN NEEDLE 31 G x 8 MM (1/3" OR 5/16")</t>
  </si>
  <si>
    <t>ALBUTEROL SULFATE INHAL AERO 108 MCG/ACT (90MCG BASE EQUIV)</t>
  </si>
  <si>
    <t>*SPACER/AEROSOL-HOLDING CHAMBERS - DEVICE***</t>
  </si>
  <si>
    <t>SULFAMETHOXAZOLE- TRIMETHOPRIM TAB 800-160 MG</t>
  </si>
  <si>
    <t>PREGABALIN CAP 50 MG</t>
  </si>
  <si>
    <t>HYDROCODONE-ACETAMINOPEHN TAB 5-500 MG</t>
  </si>
  <si>
    <t>ERCOCALCIFEROL CAP 50000 UNIT</t>
  </si>
  <si>
    <t>MELOXICAM TAB 7.5 MG</t>
  </si>
  <si>
    <t>ANALGESICS,NARCOTICS</t>
  </si>
  <si>
    <t>ANTIHISTAMINES - 1ST GENERATION</t>
  </si>
  <si>
    <t>QUINOLONES</t>
  </si>
  <si>
    <t>BLOOD SUGAR DIAGNOSTICS</t>
  </si>
  <si>
    <t>SELECTIVE SEROTONIN REUPTAKE INHIBITOR (SSRIS)</t>
  </si>
  <si>
    <t>ANTIEMETIC/ANTIVERTIGO AGENTS</t>
  </si>
  <si>
    <t>VITAMIN D PREPARATIONS</t>
  </si>
  <si>
    <t>NEEDLES/NEEDLELESS DEVICES</t>
  </si>
  <si>
    <t>ANTIDIARRHEALS</t>
  </si>
  <si>
    <t>TETRACYCLINES</t>
  </si>
  <si>
    <t>INSULINS</t>
  </si>
  <si>
    <t>MINERALOCORTICOIDS</t>
  </si>
  <si>
    <t>MACROLIDES</t>
  </si>
  <si>
    <t>RESPIRATORY AIDS,DEVICES,EQUIPMENT</t>
  </si>
  <si>
    <t>ABSORBABLE SULFONAMIDES</t>
  </si>
  <si>
    <t>ANTICONVULSANTS</t>
  </si>
  <si>
    <t>HYPTOGLYCEMICS, BIGUANIDE TYPE (NON-SULFONYLUREAS)</t>
  </si>
  <si>
    <t>NSAIDS, CYCLOOXYGENASE INHIBITOR - TYPE</t>
  </si>
  <si>
    <t>Steve R McQueen</t>
  </si>
  <si>
    <t>Glass, Catherine</t>
  </si>
  <si>
    <t>Marcus, Jennifer</t>
  </si>
  <si>
    <t>Rand, Walt</t>
  </si>
  <si>
    <t>Arnie Glen</t>
  </si>
  <si>
    <t>Henly, Jennifer</t>
  </si>
  <si>
    <t>00</t>
  </si>
  <si>
    <t>01</t>
  </si>
  <si>
    <t>03</t>
  </si>
  <si>
    <t>04</t>
  </si>
  <si>
    <t>02</t>
  </si>
  <si>
    <t>Rx Line28</t>
  </si>
  <si>
    <t>Rx Line29</t>
  </si>
  <si>
    <t>Rx Line30</t>
  </si>
  <si>
    <t>Rx Line31</t>
  </si>
  <si>
    <t>Rx Line32</t>
  </si>
  <si>
    <t>Rx Line33</t>
  </si>
  <si>
    <t>Rx Line34</t>
  </si>
  <si>
    <t>Rx Line35</t>
  </si>
  <si>
    <t>Rx Line36</t>
  </si>
  <si>
    <t>Rx Line37</t>
  </si>
  <si>
    <t>Rx Line38</t>
  </si>
  <si>
    <t>Rx Line39</t>
  </si>
  <si>
    <t>Rx Line40</t>
  </si>
  <si>
    <t>Rx Line41</t>
  </si>
  <si>
    <t>Rx Line42</t>
  </si>
  <si>
    <t>Rx Line43</t>
  </si>
  <si>
    <t>Rx Line44</t>
  </si>
  <si>
    <t>Rx Line45</t>
  </si>
  <si>
    <t>Shirley Temple</t>
  </si>
  <si>
    <t>Service Start Date</t>
  </si>
  <si>
    <t>Paid</t>
  </si>
  <si>
    <t>NE</t>
  </si>
  <si>
    <t>EPCT</t>
  </si>
  <si>
    <t>EPCP</t>
  </si>
  <si>
    <t>ENP</t>
  </si>
  <si>
    <t>Alcohol</t>
  </si>
  <si>
    <t>Injury</t>
  </si>
  <si>
    <t>Psych</t>
  </si>
  <si>
    <t>E
Codes</t>
  </si>
  <si>
    <t>NONINF GASTROENTERIT NEC</t>
  </si>
  <si>
    <t>DIABETES W/O COMPLICATION, UNCONTROLLED</t>
  </si>
  <si>
    <t>DIABETES W/O COMPLICATION</t>
  </si>
  <si>
    <t>ORTHOSTATIC HYPOTENSION</t>
  </si>
  <si>
    <t>CHEST PAIN NEC</t>
  </si>
  <si>
    <t>GASTRITIS/DUDENITIS NOS</t>
  </si>
  <si>
    <t>SPRAIN NEC</t>
  </si>
  <si>
    <t>FX ANKLE NOS-CLOSED</t>
  </si>
  <si>
    <t>SUPERFIC INJ PERIOCULAR</t>
  </si>
  <si>
    <t>ACUTE GASTRITIS</t>
  </si>
  <si>
    <t>BENIGN PARXYSMAL VERTIGO</t>
  </si>
  <si>
    <t>DEHYDRATION</t>
  </si>
  <si>
    <t>PAIN IN LIMB</t>
  </si>
  <si>
    <t>MONONEURITIS LEG NOS</t>
  </si>
  <si>
    <t>SYNCOPE AND COLLAPSE</t>
  </si>
  <si>
    <t>DYSURIA</t>
  </si>
  <si>
    <t>ADJ REACT-ANXIOUS MOOD</t>
  </si>
  <si>
    <t>HEADACHE</t>
  </si>
  <si>
    <t>DIZZINESS AND GIDDINESS</t>
  </si>
  <si>
    <t>yes</t>
  </si>
  <si>
    <t>ANYTOWN VALLEY MEMORIAL HOSPITAL</t>
  </si>
  <si>
    <t>ER Line28</t>
  </si>
  <si>
    <t>ER Line29</t>
  </si>
  <si>
    <t>ER Line30</t>
  </si>
  <si>
    <t>PNEUMONIA UNSPECIFIED ORGANISM</t>
  </si>
  <si>
    <t>Subacute Care- General Classification</t>
  </si>
  <si>
    <t>Nursing Facility</t>
  </si>
  <si>
    <t>RHA10</t>
  </si>
  <si>
    <t>Health Insurance - Prospective Payment System (HIPPS)- Skilled Nursing F</t>
  </si>
  <si>
    <t>Room &amp; Board - Semi-private Two Bed (Medical or General) - General Class</t>
  </si>
  <si>
    <t>Medical/Surgical Supplies and Devices (also see 062X, an extension of 02</t>
  </si>
  <si>
    <t>Physical Therapy- General Classification</t>
  </si>
  <si>
    <t>Physical Therapy- Evaluation or Re-evaluation</t>
  </si>
  <si>
    <t>Occupational Therapy- General Classification</t>
  </si>
  <si>
    <t>Occupational Therapy- Evaluation or Re-evaluation</t>
  </si>
  <si>
    <t>Speech Therapy-Language Pathology- General Classification</t>
  </si>
  <si>
    <t>CHRONIC OBSTRUCTIVE PULMONARY DISEASE UNS</t>
  </si>
  <si>
    <t>RVA10</t>
  </si>
  <si>
    <t>CHRONIC DIASTOLIC CONGESTIVE HEART FAILURE</t>
  </si>
  <si>
    <t>PNEUMONIA D/T METHICILLIN RSIST STAPH</t>
  </si>
  <si>
    <t>CA110</t>
  </si>
  <si>
    <t>StartDate</t>
  </si>
  <si>
    <t>EndDate</t>
  </si>
  <si>
    <t>LTC Line 21</t>
  </si>
  <si>
    <t>LTC Line 22</t>
  </si>
  <si>
    <t>LTC Line 23</t>
  </si>
  <si>
    <t>LTC Line 24</t>
  </si>
  <si>
    <t>LTC Line 25</t>
  </si>
  <si>
    <t>LTC Line 26</t>
  </si>
  <si>
    <t>LTC Line 27</t>
  </si>
  <si>
    <t>LTC Line 28</t>
  </si>
  <si>
    <t>LTC Line 29</t>
  </si>
  <si>
    <t>LTC Line 30</t>
  </si>
  <si>
    <t>DIS MAGNESIUM METABOLISM</t>
  </si>
  <si>
    <t>Assay of troponin, quant</t>
  </si>
  <si>
    <t>Natriuretic peptide</t>
  </si>
  <si>
    <t>Assay of magnesium</t>
  </si>
  <si>
    <t>Prothrombin time</t>
  </si>
  <si>
    <t>Complete cbc w/auto diff wbc</t>
  </si>
  <si>
    <t>Thromboplastin time, partial</t>
  </si>
  <si>
    <t>Metabolic panel total ca</t>
  </si>
  <si>
    <t>Glycosylated hemoglobin test</t>
  </si>
  <si>
    <t>Microbe susceptible, mic</t>
  </si>
  <si>
    <t>Urine bacteria culture</t>
  </si>
  <si>
    <t>Urine culture/colony count</t>
  </si>
  <si>
    <t>Assay of lipase</t>
  </si>
  <si>
    <t>Reagent strip/blood glucose</t>
  </si>
  <si>
    <t>Urinalysis, auto w/scope</t>
  </si>
  <si>
    <t>Laboratory- Chemistry</t>
  </si>
  <si>
    <t>Laboratory- General Classification</t>
  </si>
  <si>
    <t>Laboratory- Hematology</t>
  </si>
  <si>
    <t>Laboratory- Bacteriology &amp; Microbiology</t>
  </si>
  <si>
    <t>Laboratory- Urology</t>
  </si>
  <si>
    <t>OPPS</t>
  </si>
  <si>
    <t>Labs Line29</t>
  </si>
  <si>
    <t>Labs Line30</t>
  </si>
  <si>
    <t>Labs Line31</t>
  </si>
  <si>
    <t>Labs Line32</t>
  </si>
  <si>
    <t>Labs Line33</t>
  </si>
  <si>
    <t>Labs Line34</t>
  </si>
  <si>
    <t>Labs Line35</t>
  </si>
  <si>
    <t>Labs Line36</t>
  </si>
  <si>
    <t>Labs Line37</t>
  </si>
  <si>
    <t>Labs Line38</t>
  </si>
  <si>
    <t>Labs Line39</t>
  </si>
  <si>
    <t>Labs Line40</t>
  </si>
  <si>
    <t>Last Service 
Date</t>
  </si>
  <si>
    <t>ACME HEALTHCARE INC</t>
  </si>
  <si>
    <t>Jasmine Jones</t>
  </si>
  <si>
    <t>Douglas Houser MD</t>
  </si>
  <si>
    <t>Dominic Peters MD</t>
  </si>
  <si>
    <t>Daniel Stevens MD</t>
  </si>
  <si>
    <t>Denise Greend MD</t>
  </si>
  <si>
    <t>ANYTOWN HEALTH &amp; SERVICES</t>
  </si>
  <si>
    <t>HAPPY HOMES ANYTOWN</t>
  </si>
  <si>
    <t>Care Line1</t>
  </si>
  <si>
    <t>Care Line2</t>
  </si>
  <si>
    <t>Care Line3</t>
  </si>
  <si>
    <t>Care Line4</t>
  </si>
  <si>
    <t>Care Line5</t>
  </si>
  <si>
    <t>Care Line6</t>
  </si>
  <si>
    <t>Care Line7</t>
  </si>
  <si>
    <t>Care Line8</t>
  </si>
  <si>
    <t>Care Line9</t>
  </si>
  <si>
    <t>Care Line10</t>
  </si>
  <si>
    <t>Care Line11</t>
  </si>
  <si>
    <t>Care Line12</t>
  </si>
  <si>
    <t>Care Line13</t>
  </si>
  <si>
    <t>Care Line14</t>
  </si>
  <si>
    <t>Care Line15</t>
  </si>
  <si>
    <t>Care Line16</t>
  </si>
  <si>
    <t>Care Line17</t>
  </si>
  <si>
    <t>Care Line18</t>
  </si>
  <si>
    <t>Care Line19</t>
  </si>
  <si>
    <t>Care Line20</t>
  </si>
  <si>
    <t>Initial assessment in CARE. Client requesting Lifeline. Assessment to verify COPES eligibility.</t>
  </si>
  <si>
    <t>Interim Assessment to install new IP.</t>
  </si>
  <si>
    <t>Visited client to conduct annual review. Son participated in interview. This son assists with medications and setting up medical appointments. He is currently going to dialysis 3 X per week and is expecting a call any day to be taken to Seattle for a kidney transplant. When this happens, he will be unavailable to assist client for several months.</t>
  </si>
  <si>
    <t>HV to conduct annual review. Present are client, son, and Care Giver</t>
  </si>
  <si>
    <t>Annual Review to determine ongoing eligibility and service needs.9/9/04 Client requesting additional hours, reports that she is home from an operation. During HV discovered that operation was an in patient nerve conduction study.1/18/04 belated annual review, will move client to COPES for Lifeline services. Initial assessment in CARE. Client requesting Lifeline. Assessment to verify COPES eligibility.</t>
  </si>
  <si>
    <t xml:space="preserve">Client requesting additional hours, reports that she is home from an operation. During HV discovered that operation was an in patient nerve conduction study. </t>
  </si>
  <si>
    <t>Belated annual review, will move client to COPES for Lifeline services. Initial assessment in CARE. Client requesting Lifeline. Assessment to verify COPES eligibility.</t>
  </si>
  <si>
    <t>ClaimsPsy Line12</t>
  </si>
  <si>
    <t>ClaimsPsy Line13</t>
  </si>
  <si>
    <t>ClaimsPsy Line14</t>
  </si>
  <si>
    <t>ClaimsPsy Line15</t>
  </si>
  <si>
    <t>ClaimsPsy Line16</t>
  </si>
  <si>
    <t>ClaimsPsy Line17</t>
  </si>
  <si>
    <t>ClaimsPsy Line18</t>
  </si>
  <si>
    <t>ClaimsPsy Line19</t>
  </si>
  <si>
    <t>ClaimsPsy Line20</t>
  </si>
  <si>
    <t>CarePCP Line1</t>
  </si>
  <si>
    <t>CarePCP Line2</t>
  </si>
  <si>
    <t>CarePCP Line3</t>
  </si>
  <si>
    <t>CarePCP Line4</t>
  </si>
  <si>
    <t>CarePCP Line5</t>
  </si>
  <si>
    <t>CarePCP Line6</t>
  </si>
  <si>
    <t>CarePCP Line7</t>
  </si>
  <si>
    <t>CarePCP Line8</t>
  </si>
  <si>
    <t>CarePCP Line9</t>
  </si>
  <si>
    <t>CarePCP Line10</t>
  </si>
  <si>
    <t>1111111111WA  (1111111111)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</si>
</sst>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164" formatCode="0.0%"/>
    <numFmt numFmtId="165" formatCode="yyyy\-mm\-dd"/>
    <numFmt numFmtId="166" formatCode="yyyy"/>
    <numFmt numFmtId="167" formatCode="yyyymm"/>
    <numFmt numFmtId="168" formatCode="mmm\-yyyy"/>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7"/>
      <color theme="1"/>
      <name val="Times New Roman"/>
      <family val="1"/>
    </font>
    <font>
      <sz val="11"/>
      <name val="Calibri"/>
      <family val="2"/>
      <scheme val="minor"/>
    </font>
    <font>
      <b/>
      <sz val="14"/>
      <color theme="1"/>
      <name val="Calibri"/>
      <family val="2"/>
      <scheme val="minor"/>
    </font>
    <font>
      <b/>
      <sz val="18"/>
      <color theme="1"/>
      <name val="Calibri"/>
      <family val="2"/>
      <scheme val="minor"/>
    </font>
    <font>
      <u/>
      <sz val="11"/>
      <color rgb="FF0070C0"/>
      <name val="Calibri"/>
      <family val="2"/>
      <scheme val="minor"/>
    </font>
    <font>
      <u/>
      <sz val="22"/>
      <color theme="1"/>
      <name val="Calibri"/>
      <family val="2"/>
      <scheme val="minor"/>
    </font>
    <font>
      <b/>
      <sz val="16"/>
      <color theme="1"/>
      <name val="Calibri"/>
      <family val="2"/>
      <scheme val="minor"/>
    </font>
    <font>
      <sz val="10"/>
      <color theme="1"/>
      <name val="Calibri"/>
      <family val="2"/>
      <scheme val="minor"/>
    </font>
    <font>
      <sz val="14"/>
      <color theme="1"/>
      <name val="Arial"/>
      <family val="2"/>
    </font>
    <font>
      <b/>
      <sz val="14"/>
      <color theme="1"/>
      <name val="Arial"/>
      <family val="2"/>
    </font>
    <font>
      <sz val="9"/>
      <color theme="1"/>
      <name val="Arial"/>
      <family val="2"/>
    </font>
    <font>
      <b/>
      <sz val="9"/>
      <color theme="1"/>
      <name val="Arial"/>
      <family val="2"/>
    </font>
    <font>
      <u/>
      <sz val="9"/>
      <color theme="3"/>
      <name val="Arial"/>
      <family val="2"/>
    </font>
    <font>
      <b/>
      <sz val="11"/>
      <color theme="3" tint="0.39997558519241921"/>
      <name val="Calibri"/>
      <family val="2"/>
      <scheme val="minor"/>
    </font>
    <font>
      <b/>
      <u/>
      <sz val="11"/>
      <color theme="3" tint="0.39997558519241921"/>
      <name val="Calibri"/>
      <family val="2"/>
      <scheme val="minor"/>
    </font>
    <font>
      <i/>
      <sz val="9"/>
      <color theme="1"/>
      <name val="Arial"/>
      <family val="2"/>
    </font>
    <font>
      <sz val="9"/>
      <color rgb="FFFF0000"/>
      <name val="Arial"/>
      <family val="2"/>
    </font>
    <font>
      <sz val="9"/>
      <name val="Arial"/>
      <family val="2"/>
    </font>
    <font>
      <b/>
      <u/>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E9A3"/>
        <bgColor indexed="64"/>
      </patternFill>
    </fill>
  </fills>
  <borders count="11">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2">
    <xf numFmtId="0" fontId="0" fillId="0" borderId="0"/>
    <xf numFmtId="0" fontId="3" fillId="0" borderId="0" applyNumberFormat="0" applyFill="0" applyBorder="0" applyAlignment="0" applyProtection="0"/>
  </cellStyleXfs>
  <cellXfs count="421">
    <xf numFmtId="0" fontId="0" fillId="0" borderId="0" xfId="0"/>
    <xf numFmtId="0" fontId="0" fillId="0" borderId="0" xfId="0" applyBorder="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indent="8"/>
    </xf>
    <xf numFmtId="0" fontId="2" fillId="0" borderId="0" xfId="0" applyFont="1" applyAlignment="1">
      <alignment vertical="top"/>
    </xf>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165" fontId="0" fillId="2" borderId="0" xfId="0" applyNumberFormat="1" applyFill="1"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horizontal="left" vertical="center"/>
    </xf>
    <xf numFmtId="0" fontId="0" fillId="0" borderId="2" xfId="0" applyBorder="1" applyAlignment="1">
      <alignment wrapText="1"/>
    </xf>
    <xf numFmtId="0" fontId="0" fillId="0" borderId="3" xfId="0" applyBorder="1" applyAlignment="1">
      <alignment wrapText="1"/>
    </xf>
    <xf numFmtId="0" fontId="6" fillId="0" borderId="0" xfId="0" applyFont="1" applyBorder="1" applyAlignment="1">
      <alignment horizontal="left" vertical="center"/>
    </xf>
    <xf numFmtId="0" fontId="0" fillId="0" borderId="0" xfId="0" applyBorder="1" applyAlignment="1">
      <alignment wrapText="1"/>
    </xf>
    <xf numFmtId="0" fontId="0" fillId="0" borderId="0" xfId="0" applyFill="1" applyBorder="1" applyAlignment="1">
      <alignment vertical="center" wrapText="1"/>
    </xf>
    <xf numFmtId="0" fontId="3" fillId="0" borderId="0" xfId="1" applyFill="1" applyBorder="1" applyAlignment="1">
      <alignment vertical="center" wrapText="1"/>
    </xf>
    <xf numFmtId="0" fontId="0" fillId="0" borderId="0" xfId="0" applyFill="1" applyBorder="1" applyAlignment="1">
      <alignment horizontal="right" vertical="center" wrapText="1"/>
    </xf>
    <xf numFmtId="0" fontId="1" fillId="0" borderId="0" xfId="0" applyFont="1" applyFill="1" applyBorder="1" applyAlignment="1">
      <alignment vertical="center"/>
    </xf>
    <xf numFmtId="0" fontId="7" fillId="0" borderId="0" xfId="0" applyFont="1" applyAlignment="1">
      <alignment vertical="center"/>
    </xf>
    <xf numFmtId="0" fontId="0" fillId="0" borderId="0" xfId="0" applyBorder="1" applyAlignment="1">
      <alignment horizontal="left" vertical="center"/>
    </xf>
    <xf numFmtId="0" fontId="11" fillId="0" borderId="0" xfId="0" applyFont="1" applyBorder="1"/>
    <xf numFmtId="0" fontId="12" fillId="0" borderId="0" xfId="0" applyFont="1" applyBorder="1"/>
    <xf numFmtId="0" fontId="8" fillId="2" borderId="0" xfId="0" applyFont="1" applyFill="1" applyBorder="1" applyAlignment="1">
      <alignment horizontal="left" vertical="center"/>
    </xf>
    <xf numFmtId="0" fontId="0" fillId="2" borderId="0" xfId="0" applyFill="1" applyBorder="1" applyAlignment="1">
      <alignment horizontal="righ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0" borderId="0" xfId="0"/>
    <xf numFmtId="0" fontId="14" fillId="0" borderId="4" xfId="0" applyFont="1" applyBorder="1" applyAlignment="1">
      <alignment horizontal="left" vertical="center" wrapText="1"/>
    </xf>
    <xf numFmtId="0" fontId="0" fillId="2" borderId="0" xfId="0" applyFill="1" applyBorder="1" applyAlignment="1">
      <alignment horizontal="right" vertical="center" wrapText="1"/>
    </xf>
    <xf numFmtId="0" fontId="0" fillId="0" borderId="0" xfId="0" applyBorder="1" applyAlignment="1">
      <alignment horizontal="right" vertical="center"/>
    </xf>
    <xf numFmtId="0" fontId="0" fillId="2" borderId="0" xfId="0" applyFill="1" applyBorder="1" applyAlignment="1">
      <alignment horizontal="right" vertical="center"/>
    </xf>
    <xf numFmtId="0" fontId="0" fillId="2" borderId="0" xfId="0" applyFill="1" applyBorder="1" applyAlignment="1">
      <alignment horizontal="right" vertical="center" wrapText="1"/>
    </xf>
    <xf numFmtId="0" fontId="0" fillId="0" borderId="0" xfId="0" applyBorder="1" applyAlignment="1">
      <alignment horizontal="right" vertical="center"/>
    </xf>
    <xf numFmtId="0" fontId="0" fillId="2" borderId="0" xfId="0" applyFill="1" applyBorder="1" applyAlignment="1">
      <alignment horizontal="right" vertical="center"/>
    </xf>
    <xf numFmtId="0" fontId="15" fillId="0" borderId="0" xfId="0" applyFont="1" applyFill="1" applyAlignment="1">
      <alignment vertical="center"/>
    </xf>
    <xf numFmtId="0" fontId="0" fillId="0" borderId="0" xfId="0"/>
    <xf numFmtId="0" fontId="21" fillId="0" borderId="0" xfId="0" applyNumberFormat="1" applyFont="1" applyBorder="1" applyAlignment="1">
      <alignment horizontal="left" vertical="center" wrapText="1" indent="1"/>
    </xf>
    <xf numFmtId="0" fontId="16" fillId="0" borderId="0" xfId="0" applyNumberFormat="1" applyFont="1" applyBorder="1" applyAlignment="1">
      <alignment horizontal="left" vertical="center" wrapText="1" indent="1"/>
    </xf>
    <xf numFmtId="165" fontId="20" fillId="0" borderId="0" xfId="0" applyNumberFormat="1" applyFont="1" applyBorder="1" applyAlignment="1">
      <alignment horizontal="left" vertical="center" wrapText="1" indent="1"/>
    </xf>
    <xf numFmtId="9" fontId="14" fillId="0" borderId="0" xfId="0" applyNumberFormat="1" applyFont="1" applyBorder="1" applyAlignment="1">
      <alignment horizontal="left" vertical="center" wrapText="1" indent="1"/>
    </xf>
    <xf numFmtId="9" fontId="20" fillId="0" borderId="0" xfId="0" applyNumberFormat="1" applyFont="1" applyBorder="1" applyAlignment="1">
      <alignment vertical="center" wrapText="1"/>
    </xf>
    <xf numFmtId="0" fontId="0" fillId="0" borderId="0" xfId="0"/>
    <xf numFmtId="0" fontId="21" fillId="0" borderId="7" xfId="0" applyNumberFormat="1" applyFont="1" applyBorder="1" applyAlignment="1">
      <alignment horizontal="left" vertical="center" wrapText="1" indent="1"/>
    </xf>
    <xf numFmtId="0" fontId="15" fillId="0" borderId="4" xfId="0" applyFont="1" applyFill="1" applyBorder="1" applyAlignment="1">
      <alignment horizontal="left" vertical="center" wrapText="1" indent="1"/>
    </xf>
    <xf numFmtId="165" fontId="14" fillId="0" borderId="4" xfId="0" applyNumberFormat="1" applyFont="1" applyFill="1" applyBorder="1" applyAlignment="1">
      <alignment horizontal="left" vertical="center" wrapText="1" indent="1"/>
    </xf>
    <xf numFmtId="9" fontId="14" fillId="0" borderId="5" xfId="0" applyNumberFormat="1" applyFont="1" applyFill="1" applyBorder="1" applyAlignment="1">
      <alignment vertical="center" wrapText="1"/>
    </xf>
    <xf numFmtId="9" fontId="14" fillId="0" borderId="6" xfId="0" applyNumberFormat="1" applyFont="1" applyFill="1" applyBorder="1" applyAlignment="1">
      <alignment vertical="center" wrapText="1"/>
    </xf>
    <xf numFmtId="0" fontId="15" fillId="0" borderId="5" xfId="0" applyFont="1" applyFill="1" applyBorder="1" applyAlignment="1">
      <alignment vertical="center"/>
    </xf>
    <xf numFmtId="0" fontId="15" fillId="0" borderId="7" xfId="0" applyFont="1" applyFill="1" applyBorder="1" applyAlignment="1">
      <alignment vertical="center"/>
    </xf>
    <xf numFmtId="0" fontId="15" fillId="0" borderId="5" xfId="0" applyFont="1" applyFill="1" applyBorder="1" applyAlignment="1">
      <alignment vertical="center" wrapText="1"/>
    </xf>
    <xf numFmtId="0" fontId="15" fillId="0" borderId="7" xfId="0" applyFont="1" applyFill="1" applyBorder="1" applyAlignment="1">
      <alignment vertical="center" wrapText="1"/>
    </xf>
    <xf numFmtId="0" fontId="15" fillId="0" borderId="6" xfId="0" applyFont="1" applyFill="1" applyBorder="1" applyAlignment="1">
      <alignment vertical="center" wrapText="1"/>
    </xf>
    <xf numFmtId="9" fontId="14" fillId="0" borderId="7" xfId="0" applyNumberFormat="1" applyFont="1" applyFill="1" applyBorder="1" applyAlignment="1">
      <alignment vertical="center" wrapText="1"/>
    </xf>
    <xf numFmtId="165" fontId="14" fillId="0" borderId="0" xfId="0" applyNumberFormat="1" applyFont="1" applyFill="1" applyBorder="1" applyAlignment="1">
      <alignment horizontal="left" vertical="center" wrapText="1" indent="1"/>
    </xf>
    <xf numFmtId="9" fontId="14" fillId="0" borderId="0" xfId="0" applyNumberFormat="1" applyFont="1" applyFill="1" applyBorder="1" applyAlignment="1">
      <alignment vertical="center" wrapText="1"/>
    </xf>
    <xf numFmtId="0" fontId="0" fillId="0" borderId="0" xfId="0"/>
    <xf numFmtId="165" fontId="0" fillId="0" borderId="0" xfId="0" applyNumberFormat="1"/>
    <xf numFmtId="0" fontId="0" fillId="0" borderId="0" xfId="0" applyAlignment="1">
      <alignment horizontal="left"/>
    </xf>
    <xf numFmtId="0" fontId="2" fillId="0" borderId="0" xfId="0" applyFont="1"/>
    <xf numFmtId="165" fontId="22" fillId="3" borderId="0" xfId="0" applyNumberFormat="1" applyFont="1" applyFill="1"/>
    <xf numFmtId="0" fontId="23" fillId="3" borderId="0" xfId="0" applyFont="1" applyFill="1"/>
    <xf numFmtId="0" fontId="22" fillId="3" borderId="0" xfId="0" applyFont="1" applyFill="1"/>
    <xf numFmtId="0" fontId="22" fillId="3" borderId="0" xfId="0" applyFont="1" applyFill="1" applyAlignment="1">
      <alignment horizontal="left"/>
    </xf>
    <xf numFmtId="1" fontId="0" fillId="0" borderId="0" xfId="0" applyNumberFormat="1"/>
    <xf numFmtId="14" fontId="0" fillId="0" borderId="0" xfId="0" applyNumberFormat="1"/>
    <xf numFmtId="166" fontId="0" fillId="0" borderId="0" xfId="0" applyNumberFormat="1"/>
    <xf numFmtId="49" fontId="0" fillId="0" borderId="0" xfId="0" applyNumberFormat="1" applyAlignment="1">
      <alignment horizontal="left"/>
    </xf>
    <xf numFmtId="0" fontId="22" fillId="0" borderId="0" xfId="0" applyFont="1"/>
    <xf numFmtId="0" fontId="22" fillId="0" borderId="0" xfId="0" applyFont="1" applyAlignment="1">
      <alignment horizontal="left"/>
    </xf>
    <xf numFmtId="0" fontId="10" fillId="0" borderId="0" xfId="0" applyFont="1" applyAlignment="1">
      <alignment horizontal="center"/>
    </xf>
    <xf numFmtId="1" fontId="0" fillId="0" borderId="0" xfId="0" applyNumberFormat="1" applyBorder="1" applyAlignment="1">
      <alignment horizontal="left" vertical="center"/>
    </xf>
    <xf numFmtId="0" fontId="0" fillId="0" borderId="0" xfId="0" applyFill="1" applyBorder="1" applyAlignment="1">
      <alignment horizontal="left" indent="1"/>
    </xf>
    <xf numFmtId="0" fontId="0" fillId="0" borderId="0" xfId="0" applyBorder="1" applyAlignment="1">
      <alignment horizontal="left" indent="1"/>
    </xf>
    <xf numFmtId="165" fontId="0" fillId="0" borderId="0" xfId="0" applyNumberFormat="1" applyBorder="1" applyAlignment="1">
      <alignment horizontal="left"/>
    </xf>
    <xf numFmtId="0" fontId="0" fillId="0" borderId="0" xfId="0"/>
    <xf numFmtId="0" fontId="0" fillId="0" borderId="0" xfId="0" applyBorder="1"/>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165" fontId="0" fillId="2" borderId="0" xfId="0" applyNumberFormat="1" applyFill="1" applyBorder="1" applyAlignment="1">
      <alignment horizontal="left" vertical="center"/>
    </xf>
    <xf numFmtId="0" fontId="0" fillId="0" borderId="0" xfId="0"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horizontal="left" vertical="center"/>
    </xf>
    <xf numFmtId="0" fontId="0" fillId="0" borderId="2" xfId="0" applyBorder="1" applyAlignment="1">
      <alignment wrapText="1"/>
    </xf>
    <xf numFmtId="0" fontId="0" fillId="0" borderId="3" xfId="0" applyBorder="1" applyAlignment="1">
      <alignment wrapText="1"/>
    </xf>
    <xf numFmtId="0" fontId="12" fillId="0" borderId="0" xfId="0" applyFont="1" applyBorder="1"/>
    <xf numFmtId="0" fontId="8" fillId="2" borderId="0" xfId="0" applyFont="1" applyFill="1" applyBorder="1" applyAlignment="1">
      <alignment horizontal="left" vertical="center"/>
    </xf>
    <xf numFmtId="0" fontId="0" fillId="3" borderId="0" xfId="0" applyFill="1" applyBorder="1" applyAlignment="1">
      <alignment horizontal="left" indent="1"/>
    </xf>
    <xf numFmtId="0" fontId="0" fillId="0" borderId="0" xfId="0" applyBorder="1" applyAlignment="1">
      <alignment horizontal="left" indent="1"/>
    </xf>
    <xf numFmtId="165" fontId="0" fillId="0" borderId="0" xfId="0" applyNumberFormat="1" applyBorder="1" applyAlignment="1">
      <alignment horizontal="left"/>
    </xf>
    <xf numFmtId="165" fontId="0" fillId="3" borderId="0" xfId="0" applyNumberFormat="1" applyFill="1" applyBorder="1" applyAlignment="1">
      <alignment horizontal="left"/>
    </xf>
    <xf numFmtId="0" fontId="0" fillId="3" borderId="0" xfId="0" applyFill="1" applyBorder="1" applyAlignment="1">
      <alignment horizontal="left" vertical="center"/>
    </xf>
    <xf numFmtId="0" fontId="2" fillId="2" borderId="0" xfId="0" applyFont="1" applyFill="1" applyBorder="1" applyAlignment="1">
      <alignment horizontal="left" indent="1"/>
    </xf>
    <xf numFmtId="0" fontId="2" fillId="2" borderId="0" xfId="0" applyFont="1" applyFill="1" applyBorder="1" applyAlignment="1">
      <alignment horizontal="left" vertical="center" wrapText="1" inden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0" fillId="3" borderId="0" xfId="0" applyFill="1" applyBorder="1"/>
    <xf numFmtId="167" fontId="0" fillId="0" borderId="0" xfId="0" applyNumberFormat="1" applyBorder="1" applyAlignment="1">
      <alignment horizontal="left" vertical="center"/>
    </xf>
    <xf numFmtId="167" fontId="0" fillId="3" borderId="0" xfId="0" applyNumberFormat="1" applyFill="1" applyBorder="1" applyAlignment="1">
      <alignment horizontal="left" vertical="center"/>
    </xf>
    <xf numFmtId="168" fontId="0" fillId="0" borderId="0" xfId="0" applyNumberFormat="1" applyBorder="1" applyAlignment="1">
      <alignment horizontal="left"/>
    </xf>
    <xf numFmtId="9" fontId="0" fillId="0" borderId="0" xfId="0" applyNumberFormat="1" applyBorder="1" applyAlignment="1">
      <alignment horizontal="left" vertical="center"/>
    </xf>
    <xf numFmtId="0" fontId="0" fillId="0" borderId="0" xfId="0"/>
    <xf numFmtId="0" fontId="0" fillId="0" borderId="0" xfId="0" applyBorder="1" applyAlignment="1">
      <alignment horizontal="left" vertical="center"/>
    </xf>
    <xf numFmtId="0" fontId="2" fillId="4" borderId="0" xfId="0" applyFont="1" applyFill="1" applyBorder="1" applyAlignment="1">
      <alignment vertical="center"/>
    </xf>
    <xf numFmtId="0" fontId="2" fillId="0" borderId="0" xfId="0" applyFont="1"/>
    <xf numFmtId="165" fontId="0" fillId="0" borderId="0" xfId="0" applyNumberFormat="1"/>
    <xf numFmtId="0" fontId="2" fillId="4" borderId="0" xfId="0" applyFont="1" applyFill="1" applyBorder="1" applyAlignment="1">
      <alignment horizontal="left" wrapText="1" indent="1"/>
    </xf>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indent="1"/>
    </xf>
    <xf numFmtId="0" fontId="0" fillId="0" borderId="0" xfId="0" applyAlignment="1">
      <alignment horizontal="left"/>
    </xf>
    <xf numFmtId="0" fontId="2" fillId="4" borderId="0" xfId="0" applyFont="1" applyFill="1" applyBorder="1" applyAlignment="1">
      <alignment horizontal="left" vertical="center"/>
    </xf>
    <xf numFmtId="165" fontId="0" fillId="0" borderId="0" xfId="0" applyNumberFormat="1" applyBorder="1" applyAlignment="1">
      <alignment horizontal="left" vertical="center"/>
    </xf>
    <xf numFmtId="0" fontId="1" fillId="0" borderId="0" xfId="0" applyFont="1" applyBorder="1" applyAlignment="1">
      <alignment horizontal="left" vertical="center"/>
    </xf>
    <xf numFmtId="0" fontId="8" fillId="0" borderId="0" xfId="0" applyFont="1" applyFill="1" applyBorder="1" applyAlignment="1">
      <alignment horizontal="left" vertical="center" indent="1"/>
    </xf>
    <xf numFmtId="0" fontId="2" fillId="4" borderId="0" xfId="0" applyFont="1" applyFill="1" applyBorder="1" applyAlignment="1">
      <alignment vertical="center" wrapText="1"/>
    </xf>
    <xf numFmtId="0" fontId="2" fillId="4" borderId="0" xfId="0" applyFont="1" applyFill="1" applyBorder="1" applyAlignment="1">
      <alignment horizontal="left" vertical="center"/>
    </xf>
    <xf numFmtId="0" fontId="0" fillId="0" borderId="0" xfId="0"/>
    <xf numFmtId="0" fontId="0" fillId="0" borderId="0" xfId="0" applyBorder="1"/>
    <xf numFmtId="0" fontId="0" fillId="0" borderId="0" xfId="0" applyBorder="1" applyAlignment="1">
      <alignment horizontal="left" vertical="center"/>
    </xf>
    <xf numFmtId="0" fontId="2" fillId="0" borderId="0" xfId="0" applyFont="1"/>
    <xf numFmtId="165" fontId="0" fillId="0" borderId="0" xfId="0" applyNumberFormat="1"/>
    <xf numFmtId="0" fontId="0" fillId="0" borderId="0" xfId="0" applyBorder="1" applyAlignment="1">
      <alignment horizontal="left"/>
    </xf>
    <xf numFmtId="165" fontId="0" fillId="0" borderId="0" xfId="0" applyNumberFormat="1" applyBorder="1" applyAlignment="1">
      <alignment horizontal="left"/>
    </xf>
    <xf numFmtId="0" fontId="0" fillId="0" borderId="0" xfId="0" applyAlignment="1">
      <alignment horizontal="left"/>
    </xf>
    <xf numFmtId="165" fontId="0" fillId="0" borderId="0" xfId="0" applyNumberFormat="1" applyBorder="1" applyAlignment="1">
      <alignment horizontal="left" vertical="center"/>
    </xf>
    <xf numFmtId="0" fontId="0" fillId="3" borderId="0" xfId="0" applyFill="1" applyBorder="1" applyAlignment="1">
      <alignment horizontal="left" vertical="center"/>
    </xf>
    <xf numFmtId="165" fontId="0" fillId="3" borderId="0" xfId="0" applyNumberFormat="1" applyFill="1" applyBorder="1" applyAlignment="1">
      <alignment horizontal="left" vertical="center"/>
    </xf>
    <xf numFmtId="0" fontId="1" fillId="0" borderId="0" xfId="0" applyFont="1" applyBorder="1" applyAlignment="1">
      <alignment horizontal="left" vertical="center"/>
    </xf>
    <xf numFmtId="164" fontId="0" fillId="0" borderId="0" xfId="0" applyNumberFormat="1" applyBorder="1" applyAlignment="1">
      <alignment horizontal="left"/>
    </xf>
    <xf numFmtId="0" fontId="0" fillId="0" borderId="0" xfId="0" applyBorder="1" applyAlignment="1"/>
    <xf numFmtId="0" fontId="1" fillId="0" borderId="0" xfId="0" applyFont="1" applyBorder="1" applyAlignment="1">
      <alignment horizontal="left"/>
    </xf>
    <xf numFmtId="0" fontId="8" fillId="3" borderId="0" xfId="0" applyFont="1" applyFill="1" applyBorder="1" applyAlignment="1">
      <alignment horizontal="left" vertical="center" indent="1"/>
    </xf>
    <xf numFmtId="0" fontId="1" fillId="3" borderId="0" xfId="0" applyFont="1" applyFill="1" applyBorder="1" applyAlignment="1">
      <alignment horizontal="left" vertical="center"/>
    </xf>
    <xf numFmtId="9" fontId="0" fillId="3" borderId="0" xfId="0" applyNumberFormat="1" applyFill="1" applyBorder="1" applyAlignment="1">
      <alignment horizontal="left" vertical="center"/>
    </xf>
    <xf numFmtId="0" fontId="0" fillId="0" borderId="0" xfId="0"/>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xf numFmtId="0" fontId="1" fillId="2" borderId="0" xfId="0" applyFont="1" applyFill="1" applyBorder="1" applyAlignment="1">
      <alignment horizontal="left" vertical="center"/>
    </xf>
    <xf numFmtId="0" fontId="0" fillId="0" borderId="0" xfId="0" applyBorder="1" applyAlignment="1">
      <alignment horizontal="left" vertical="center"/>
    </xf>
    <xf numFmtId="0" fontId="2" fillId="4" borderId="0" xfId="0" applyFont="1" applyFill="1" applyBorder="1" applyAlignment="1">
      <alignment vertical="center"/>
    </xf>
    <xf numFmtId="0" fontId="2" fillId="0" borderId="0" xfId="0" applyFont="1"/>
    <xf numFmtId="165" fontId="0" fillId="0" borderId="0" xfId="0" applyNumberFormat="1"/>
    <xf numFmtId="0" fontId="2" fillId="4" borderId="0" xfId="0" applyFont="1" applyFill="1" applyBorder="1" applyAlignment="1">
      <alignment vertical="center" wrapText="1"/>
    </xf>
    <xf numFmtId="0" fontId="0" fillId="0" borderId="0" xfId="0" applyAlignment="1">
      <alignment horizontal="left"/>
    </xf>
    <xf numFmtId="165" fontId="0" fillId="0" borderId="0" xfId="0" applyNumberFormat="1" applyBorder="1" applyAlignment="1">
      <alignment horizontal="left" vertical="center" indent="1"/>
    </xf>
    <xf numFmtId="0" fontId="2" fillId="4" borderId="0" xfId="0" applyFont="1" applyFill="1" applyBorder="1" applyAlignment="1">
      <alignment horizontal="left" vertical="center" indent="1"/>
    </xf>
    <xf numFmtId="165" fontId="0" fillId="3" borderId="0" xfId="0" applyNumberFormat="1" applyFill="1" applyBorder="1" applyAlignment="1">
      <alignment horizontal="left" vertical="center" indent="1"/>
    </xf>
    <xf numFmtId="0" fontId="2" fillId="4" borderId="0" xfId="0" applyFont="1" applyFill="1" applyBorder="1" applyAlignment="1">
      <alignment horizontal="left" vertical="center"/>
    </xf>
    <xf numFmtId="165" fontId="0" fillId="0" borderId="0" xfId="0" applyNumberFormat="1" applyBorder="1" applyAlignment="1">
      <alignment horizontal="left" vertical="center"/>
    </xf>
    <xf numFmtId="0" fontId="2" fillId="4" borderId="0" xfId="0" applyFont="1" applyFill="1" applyBorder="1" applyAlignment="1">
      <alignment horizontal="left" vertical="center" wrapText="1"/>
    </xf>
    <xf numFmtId="0" fontId="0" fillId="3" borderId="0" xfId="0" applyFill="1" applyBorder="1" applyAlignment="1">
      <alignment horizontal="left" vertical="center"/>
    </xf>
    <xf numFmtId="165" fontId="0" fillId="3" borderId="0" xfId="0" applyNumberFormat="1" applyFill="1" applyBorder="1"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8" fillId="0" borderId="0" xfId="0" applyFont="1" applyFill="1" applyBorder="1" applyAlignment="1">
      <alignment horizontal="left" vertical="center" wrapText="1"/>
    </xf>
    <xf numFmtId="8" fontId="0" fillId="0" borderId="0" xfId="0" applyNumberFormat="1" applyBorder="1" applyAlignment="1">
      <alignment horizontal="left" vertical="center"/>
    </xf>
    <xf numFmtId="0" fontId="8" fillId="3" borderId="0" xfId="0" applyFont="1" applyFill="1" applyBorder="1" applyAlignment="1">
      <alignment horizontal="left" vertical="center" wrapText="1"/>
    </xf>
    <xf numFmtId="8" fontId="0" fillId="3" borderId="0" xfId="0" applyNumberFormat="1" applyFill="1" applyBorder="1" applyAlignment="1">
      <alignment horizontal="left" vertical="center"/>
    </xf>
    <xf numFmtId="0" fontId="0" fillId="0" borderId="0" xfId="0"/>
    <xf numFmtId="0" fontId="0" fillId="0" borderId="0" xfId="0" applyBorder="1"/>
    <xf numFmtId="0" fontId="0" fillId="0" borderId="0" xfId="0" applyBorder="1" applyAlignment="1">
      <alignment horizontal="left" vertical="center"/>
    </xf>
    <xf numFmtId="0" fontId="2" fillId="4" borderId="0" xfId="0" applyFont="1" applyFill="1" applyBorder="1" applyAlignment="1">
      <alignment vertical="center"/>
    </xf>
    <xf numFmtId="0" fontId="2" fillId="0" borderId="0" xfId="0" applyFont="1"/>
    <xf numFmtId="165" fontId="0" fillId="0" borderId="0" xfId="0" applyNumberFormat="1"/>
    <xf numFmtId="0" fontId="2" fillId="4" borderId="0" xfId="0" applyFont="1" applyFill="1" applyBorder="1" applyAlignment="1">
      <alignment vertical="center" wrapText="1"/>
    </xf>
    <xf numFmtId="0" fontId="0" fillId="0" borderId="0" xfId="0" applyAlignment="1">
      <alignment horizontal="left"/>
    </xf>
    <xf numFmtId="165" fontId="0" fillId="0" borderId="0" xfId="0" applyNumberFormat="1" applyBorder="1" applyAlignment="1">
      <alignment horizontal="left" vertical="center" indent="1"/>
    </xf>
    <xf numFmtId="0" fontId="2" fillId="4" borderId="0" xfId="0" applyFont="1" applyFill="1" applyBorder="1" applyAlignment="1">
      <alignment horizontal="left" vertical="center" indent="1"/>
    </xf>
    <xf numFmtId="165" fontId="0" fillId="3" borderId="0" xfId="0" applyNumberFormat="1" applyFill="1" applyBorder="1" applyAlignment="1">
      <alignment horizontal="left" vertical="center" indent="1"/>
    </xf>
    <xf numFmtId="0" fontId="2" fillId="4" borderId="0" xfId="0" applyFont="1" applyFill="1" applyBorder="1" applyAlignment="1">
      <alignment horizontal="left" vertical="center"/>
    </xf>
    <xf numFmtId="165" fontId="0" fillId="0" borderId="0" xfId="0" applyNumberFormat="1" applyBorder="1" applyAlignment="1">
      <alignment horizontal="left" vertical="center"/>
    </xf>
    <xf numFmtId="0" fontId="2" fillId="4" borderId="0" xfId="0" applyFont="1" applyFill="1" applyBorder="1" applyAlignment="1">
      <alignment horizontal="left" vertical="center" wrapText="1"/>
    </xf>
    <xf numFmtId="0" fontId="0" fillId="3" borderId="0" xfId="0" applyFill="1" applyBorder="1" applyAlignment="1">
      <alignment horizontal="left" vertical="center"/>
    </xf>
    <xf numFmtId="165" fontId="0" fillId="3" borderId="0" xfId="0" applyNumberFormat="1" applyFill="1" applyBorder="1" applyAlignment="1">
      <alignment horizontal="left" vertical="center"/>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0" fillId="0" borderId="0" xfId="0"/>
    <xf numFmtId="0" fontId="0" fillId="2" borderId="0" xfId="0" applyFill="1" applyBorder="1" applyAlignment="1">
      <alignment vertical="center" wrapText="1"/>
    </xf>
    <xf numFmtId="0" fontId="1" fillId="2" borderId="0" xfId="0" applyFont="1" applyFill="1" applyBorder="1" applyAlignment="1">
      <alignment horizontal="lef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0" fontId="0" fillId="0" borderId="0" xfId="0" applyBorder="1" applyAlignment="1">
      <alignment horizontal="left" vertical="center"/>
    </xf>
    <xf numFmtId="0" fontId="12" fillId="0" borderId="0" xfId="0" applyFont="1" applyBorder="1"/>
    <xf numFmtId="0" fontId="2" fillId="4" borderId="0" xfId="0" applyFont="1" applyFill="1" applyBorder="1" applyAlignment="1">
      <alignment vertical="center"/>
    </xf>
    <xf numFmtId="165" fontId="0" fillId="0" borderId="0" xfId="0" applyNumberFormat="1"/>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indent="1"/>
    </xf>
    <xf numFmtId="165" fontId="0" fillId="0" borderId="0" xfId="0" applyNumberFormat="1" applyBorder="1" applyAlignment="1">
      <alignment horizontal="left" vertical="center" indent="1"/>
    </xf>
    <xf numFmtId="0" fontId="2" fillId="4" borderId="0" xfId="0" applyFont="1" applyFill="1" applyBorder="1" applyAlignment="1">
      <alignment horizontal="left" vertical="center"/>
    </xf>
    <xf numFmtId="165" fontId="0" fillId="0" borderId="0" xfId="0" applyNumberFormat="1" applyBorder="1" applyAlignment="1">
      <alignment horizontal="left" vertical="center"/>
    </xf>
    <xf numFmtId="0" fontId="2" fillId="4" borderId="0" xfId="0" applyFont="1" applyFill="1" applyBorder="1" applyAlignment="1">
      <alignment horizontal="left" vertical="center" wrapText="1"/>
    </xf>
    <xf numFmtId="0" fontId="0" fillId="0" borderId="0" xfId="0" applyBorder="1" applyAlignment="1">
      <alignment horizontal="left" vertical="center" wrapText="1"/>
    </xf>
    <xf numFmtId="0" fontId="0" fillId="0" borderId="0" xfId="0"/>
    <xf numFmtId="0" fontId="0" fillId="2" borderId="0" xfId="0" applyFill="1" applyBorder="1"/>
    <xf numFmtId="0" fontId="0" fillId="0" borderId="0" xfId="0" applyBorder="1" applyAlignment="1">
      <alignment horizontal="left" vertical="center"/>
    </xf>
    <xf numFmtId="0" fontId="0" fillId="0" borderId="0" xfId="0" applyBorder="1" applyAlignment="1">
      <alignment wrapText="1"/>
    </xf>
    <xf numFmtId="0" fontId="2" fillId="4" borderId="0" xfId="0" applyFont="1" applyFill="1" applyBorder="1" applyAlignment="1">
      <alignment vertical="center"/>
    </xf>
    <xf numFmtId="0" fontId="2" fillId="0" borderId="0" xfId="0" applyFont="1"/>
    <xf numFmtId="165" fontId="0" fillId="0" borderId="0" xfId="0" applyNumberFormat="1"/>
    <xf numFmtId="0" fontId="2" fillId="4" borderId="0" xfId="0" applyFont="1" applyFill="1" applyBorder="1" applyAlignment="1">
      <alignment vertical="center" wrapText="1"/>
    </xf>
    <xf numFmtId="165" fontId="0" fillId="0" borderId="0" xfId="0" applyNumberFormat="1" applyBorder="1" applyAlignment="1">
      <alignment horizontal="left" vertical="center" indent="1"/>
    </xf>
    <xf numFmtId="0" fontId="2" fillId="4" borderId="0" xfId="0" applyFont="1" applyFill="1" applyBorder="1" applyAlignment="1">
      <alignment horizontal="left" vertical="center" indent="1"/>
    </xf>
    <xf numFmtId="165" fontId="0" fillId="3" borderId="0" xfId="0" applyNumberFormat="1" applyFill="1" applyBorder="1" applyAlignment="1">
      <alignment horizontal="left" vertical="center" indent="1"/>
    </xf>
    <xf numFmtId="0" fontId="2" fillId="4" borderId="0" xfId="0" applyFont="1" applyFill="1" applyBorder="1" applyAlignment="1">
      <alignment horizontal="left" vertical="center" wrapText="1"/>
    </xf>
    <xf numFmtId="0" fontId="0" fillId="3" borderId="0" xfId="0" applyFill="1" applyBorder="1" applyAlignment="1">
      <alignment horizontal="left" vertical="center"/>
    </xf>
    <xf numFmtId="165" fontId="0" fillId="3" borderId="0" xfId="0" applyNumberFormat="1" applyFill="1" applyBorder="1" applyAlignment="1">
      <alignment horizontal="left" vertical="center"/>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horizontal="left" vertical="center" wrapText="1"/>
    </xf>
    <xf numFmtId="0" fontId="1" fillId="0" borderId="0" xfId="0" applyFont="1" applyBorder="1" applyAlignment="1">
      <alignment horizontal="left" vertical="center"/>
    </xf>
    <xf numFmtId="0" fontId="0" fillId="0" borderId="0" xfId="0" quotePrefix="1" applyBorder="1" applyAlignment="1">
      <alignment vertical="center"/>
    </xf>
    <xf numFmtId="0" fontId="0" fillId="3" borderId="0" xfId="0" quotePrefix="1" applyFill="1" applyBorder="1" applyAlignment="1">
      <alignment vertical="center"/>
    </xf>
    <xf numFmtId="0" fontId="0" fillId="0" borderId="0" xfId="0" applyAlignment="1">
      <alignment wrapText="1"/>
    </xf>
    <xf numFmtId="0" fontId="0" fillId="0" borderId="0" xfId="0" applyAlignment="1"/>
    <xf numFmtId="165" fontId="0" fillId="0" borderId="0" xfId="0" applyNumberFormat="1" applyBorder="1" applyAlignment="1">
      <alignment horizontal="left" vertical="center" wrapText="1" indent="1"/>
    </xf>
    <xf numFmtId="0" fontId="0" fillId="0" borderId="0" xfId="0"/>
    <xf numFmtId="0" fontId="0" fillId="2" borderId="0" xfId="0" applyFill="1" applyBorder="1" applyAlignment="1">
      <alignment vertical="center"/>
    </xf>
    <xf numFmtId="0" fontId="0" fillId="0" borderId="0" xfId="0" applyBorder="1" applyAlignment="1">
      <alignment wrapText="1"/>
    </xf>
    <xf numFmtId="0" fontId="2" fillId="4" borderId="0" xfId="0" applyFont="1" applyFill="1" applyBorder="1" applyAlignment="1">
      <alignment vertical="center"/>
    </xf>
    <xf numFmtId="0" fontId="2" fillId="0" borderId="0" xfId="0" applyFont="1"/>
    <xf numFmtId="165" fontId="0" fillId="0" borderId="0" xfId="0" applyNumberFormat="1"/>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indent="1"/>
    </xf>
    <xf numFmtId="0" fontId="2" fillId="4" borderId="0" xfId="0" applyFont="1" applyFill="1" applyBorder="1" applyAlignment="1">
      <alignment horizontal="left" vertical="center" wrapTex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8" fontId="0" fillId="0" borderId="0" xfId="0" applyNumberFormat="1" applyBorder="1" applyAlignment="1">
      <alignment horizontal="left" vertical="center" wrapText="1"/>
    </xf>
    <xf numFmtId="8" fontId="0" fillId="3" borderId="0" xfId="0" applyNumberFormat="1" applyFill="1" applyBorder="1" applyAlignment="1">
      <alignment horizontal="left" vertical="center" wrapText="1"/>
    </xf>
    <xf numFmtId="9" fontId="0" fillId="0" borderId="0" xfId="0" applyNumberFormat="1" applyBorder="1" applyAlignment="1">
      <alignment horizontal="left" vertical="center" wrapText="1"/>
    </xf>
    <xf numFmtId="9" fontId="0" fillId="3" borderId="0" xfId="0" applyNumberFormat="1" applyFill="1" applyBorder="1" applyAlignment="1">
      <alignment horizontal="left" vertical="center" wrapText="1"/>
    </xf>
    <xf numFmtId="165" fontId="0" fillId="3" borderId="0" xfId="0" applyNumberFormat="1" applyFill="1" applyBorder="1" applyAlignment="1">
      <alignment horizontal="left" vertical="center" wrapText="1" indent="1"/>
    </xf>
    <xf numFmtId="0" fontId="2" fillId="4" borderId="0" xfId="0" applyFont="1" applyFill="1" applyBorder="1" applyAlignment="1">
      <alignment horizontal="left" vertical="center" indent="1"/>
    </xf>
    <xf numFmtId="0" fontId="8" fillId="2" borderId="0" xfId="0" applyFont="1" applyFill="1" applyBorder="1" applyAlignment="1">
      <alignment horizontal="left" vertical="center"/>
    </xf>
    <xf numFmtId="0" fontId="0" fillId="0" borderId="0" xfId="0" applyAlignment="1">
      <alignment horizontal="left" vertical="center" wrapText="1"/>
    </xf>
    <xf numFmtId="0" fontId="0" fillId="0" borderId="0" xfId="0" applyFont="1" applyBorder="1"/>
    <xf numFmtId="0" fontId="0" fillId="0" borderId="0" xfId="0" applyFont="1"/>
    <xf numFmtId="0" fontId="0" fillId="0" borderId="0" xfId="0" applyFont="1" applyAlignment="1">
      <alignment vertical="center"/>
    </xf>
    <xf numFmtId="0" fontId="0" fillId="2" borderId="0" xfId="0" applyFont="1" applyFill="1" applyAlignment="1">
      <alignment vertical="center" wrapText="1"/>
    </xf>
    <xf numFmtId="0" fontId="0" fillId="2" borderId="0" xfId="0" applyFont="1" applyFill="1" applyBorder="1" applyAlignment="1">
      <alignment vertical="center" wrapText="1"/>
    </xf>
    <xf numFmtId="0" fontId="0" fillId="2" borderId="0" xfId="0" applyFont="1" applyFill="1" applyBorder="1" applyAlignment="1">
      <alignment vertical="center"/>
    </xf>
    <xf numFmtId="0" fontId="0" fillId="0" borderId="0" xfId="0" applyFont="1" applyAlignment="1">
      <alignment horizontal="left" vertical="center" wrapText="1"/>
    </xf>
    <xf numFmtId="0" fontId="0" fillId="0" borderId="0" xfId="0" applyFont="1" applyBorder="1" applyAlignment="1">
      <alignment horizontal="left" vertical="center" wrapText="1"/>
    </xf>
    <xf numFmtId="0" fontId="0" fillId="0" borderId="0" xfId="0" applyAlignment="1">
      <alignment vertical="center" wrapText="1"/>
    </xf>
    <xf numFmtId="8" fontId="0" fillId="0" borderId="0" xfId="0" applyNumberFormat="1" applyAlignment="1">
      <alignment horizontal="left" vertical="center" wrapText="1"/>
    </xf>
    <xf numFmtId="0" fontId="0" fillId="0" borderId="0" xfId="0" applyBorder="1" applyAlignment="1">
      <alignment horizontal="left"/>
    </xf>
    <xf numFmtId="165" fontId="0" fillId="0" borderId="0" xfId="0" applyNumberFormat="1" applyAlignment="1">
      <alignment horizontal="left" vertical="center" wrapText="1"/>
    </xf>
    <xf numFmtId="0" fontId="0" fillId="0" borderId="0" xfId="0"/>
    <xf numFmtId="0" fontId="0" fillId="2" borderId="0" xfId="0" applyFill="1" applyBorder="1" applyAlignment="1">
      <alignment vertical="center" wrapText="1"/>
    </xf>
    <xf numFmtId="165" fontId="0" fillId="0" borderId="0" xfId="0" applyNumberFormat="1"/>
    <xf numFmtId="0" fontId="2" fillId="0" borderId="0" xfId="0" applyFont="1"/>
    <xf numFmtId="0" fontId="0" fillId="0" borderId="0" xfId="0" applyBorder="1" applyAlignment="1">
      <alignment horizontal="left" vertical="center" wrapText="1"/>
    </xf>
    <xf numFmtId="0" fontId="0" fillId="2" borderId="0" xfId="0" applyFill="1" applyBorder="1" applyAlignment="1">
      <alignment horizontal="left" vertical="center" wrapText="1" indent="1"/>
    </xf>
    <xf numFmtId="0" fontId="0" fillId="3" borderId="0" xfId="0" applyFill="1" applyAlignment="1">
      <alignment horizontal="left" vertical="center" wrapText="1"/>
    </xf>
    <xf numFmtId="0" fontId="0" fillId="0" borderId="0" xfId="0" applyAlignment="1">
      <alignment horizontal="left" vertical="center" wrapText="1"/>
    </xf>
    <xf numFmtId="165" fontId="0" fillId="3" borderId="0" xfId="0" applyNumberFormat="1" applyFill="1" applyAlignment="1">
      <alignment horizontal="left" vertical="center" wrapText="1"/>
    </xf>
    <xf numFmtId="0" fontId="0" fillId="3" borderId="0" xfId="0" applyFill="1" applyAlignment="1">
      <alignment vertical="center" wrapText="1"/>
    </xf>
    <xf numFmtId="8" fontId="0" fillId="3" borderId="0" xfId="0" applyNumberFormat="1" applyFill="1" applyAlignment="1">
      <alignment horizontal="left" vertical="center" wrapText="1"/>
    </xf>
    <xf numFmtId="165" fontId="0" fillId="0" borderId="0" xfId="0" applyNumberFormat="1" applyBorder="1" applyAlignment="1">
      <alignment horizontal="left" vertical="center" wrapText="1"/>
    </xf>
    <xf numFmtId="0" fontId="0" fillId="0" borderId="0" xfId="0"/>
    <xf numFmtId="0" fontId="0" fillId="0" borderId="0" xfId="0" applyBorder="1"/>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165" fontId="0" fillId="2" borderId="0" xfId="0" applyNumberFormat="1" applyFill="1"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horizontal="left" vertical="center"/>
    </xf>
    <xf numFmtId="0" fontId="0" fillId="0" borderId="0" xfId="0" applyBorder="1" applyAlignment="1">
      <alignment wrapText="1"/>
    </xf>
    <xf numFmtId="0" fontId="0" fillId="0" borderId="0" xfId="0" applyAlignment="1">
      <alignment horizontal="left"/>
    </xf>
    <xf numFmtId="165" fontId="0" fillId="0" borderId="0" xfId="0" applyNumberFormat="1"/>
    <xf numFmtId="0" fontId="2" fillId="0" borderId="0" xfId="0" applyFont="1"/>
    <xf numFmtId="165" fontId="22" fillId="3" borderId="0" xfId="0" applyNumberFormat="1" applyFont="1" applyFill="1"/>
    <xf numFmtId="0" fontId="23" fillId="3" borderId="0" xfId="0" applyFont="1" applyFill="1"/>
    <xf numFmtId="0" fontId="22" fillId="3" borderId="0" xfId="0" applyFont="1" applyFill="1"/>
    <xf numFmtId="0" fontId="22" fillId="3" borderId="0" xfId="0" applyFont="1" applyFill="1" applyAlignment="1">
      <alignment horizontal="left"/>
    </xf>
    <xf numFmtId="1" fontId="0" fillId="0" borderId="0" xfId="0" applyNumberFormat="1" applyBorder="1" applyAlignment="1">
      <alignment horizontal="left" vertical="center"/>
    </xf>
    <xf numFmtId="0" fontId="2" fillId="4" borderId="0" xfId="0" applyFont="1" applyFill="1" applyBorder="1" applyAlignment="1">
      <alignment vertical="center"/>
    </xf>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xf>
    <xf numFmtId="0" fontId="0" fillId="0" borderId="0" xfId="0" applyBorder="1" applyAlignment="1">
      <alignment horizontal="left" vertical="center" wrapText="1"/>
    </xf>
    <xf numFmtId="165" fontId="0" fillId="0" borderId="0" xfId="0" applyNumberFormat="1" applyBorder="1" applyAlignment="1">
      <alignment horizontal="left" vertical="center"/>
    </xf>
    <xf numFmtId="0" fontId="2" fillId="2" borderId="0" xfId="0" applyFont="1" applyFill="1" applyBorder="1" applyAlignment="1">
      <alignment vertical="center" wrapText="1"/>
    </xf>
    <xf numFmtId="165" fontId="0" fillId="3" borderId="0" xfId="0" applyNumberFormat="1" applyFill="1" applyBorder="1" applyAlignment="1">
      <alignment horizontal="left" vertical="center"/>
    </xf>
    <xf numFmtId="0" fontId="0" fillId="3" borderId="0" xfId="0" applyFill="1" applyBorder="1" applyAlignment="1">
      <alignment horizontal="left" vertical="center" wrapText="1"/>
    </xf>
    <xf numFmtId="0" fontId="2" fillId="4" borderId="0" xfId="0" applyFont="1" applyFill="1" applyBorder="1" applyAlignment="1">
      <alignment horizontal="left" vertical="center"/>
    </xf>
    <xf numFmtId="165" fontId="0" fillId="3" borderId="0" xfId="0" applyNumberFormat="1" applyFill="1" applyBorder="1" applyAlignment="1">
      <alignment horizontal="left" vertical="center" wrapText="1"/>
    </xf>
    <xf numFmtId="0" fontId="15" fillId="2" borderId="0" xfId="0" applyFont="1" applyFill="1" applyBorder="1" applyAlignment="1">
      <alignment horizontal="left" vertical="center" wrapText="1" indent="1"/>
    </xf>
    <xf numFmtId="165" fontId="14" fillId="0" borderId="0" xfId="0" applyNumberFormat="1" applyFont="1" applyBorder="1" applyAlignment="1">
      <alignment horizontal="left" vertical="center" wrapText="1" indent="1"/>
    </xf>
    <xf numFmtId="0" fontId="16" fillId="3" borderId="0" xfId="0" applyNumberFormat="1" applyFont="1" applyFill="1" applyBorder="1" applyAlignment="1">
      <alignment horizontal="left" vertical="center" wrapText="1" indent="1"/>
    </xf>
    <xf numFmtId="165" fontId="14" fillId="3" borderId="0" xfId="0" applyNumberFormat="1" applyFont="1" applyFill="1" applyBorder="1" applyAlignment="1">
      <alignment horizontal="left" vertical="center" wrapText="1" indent="1"/>
    </xf>
    <xf numFmtId="9" fontId="20" fillId="0" borderId="9" xfId="0" applyNumberFormat="1" applyFont="1" applyBorder="1" applyAlignment="1">
      <alignment vertical="center" wrapText="1"/>
    </xf>
    <xf numFmtId="9" fontId="14" fillId="0" borderId="9" xfId="0" applyNumberFormat="1" applyFont="1" applyBorder="1" applyAlignment="1">
      <alignment horizontal="left" vertical="center" wrapText="1" indent="1"/>
    </xf>
    <xf numFmtId="0" fontId="20" fillId="2" borderId="0" xfId="0" applyFont="1" applyFill="1" applyBorder="1" applyAlignment="1">
      <alignment horizontal="left" vertical="center" wrapText="1" indent="1"/>
    </xf>
    <xf numFmtId="0" fontId="14" fillId="2" borderId="0" xfId="0" applyFont="1" applyFill="1" applyBorder="1" applyAlignment="1">
      <alignment horizontal="left" vertical="center" indent="1"/>
    </xf>
    <xf numFmtId="0" fontId="20" fillId="2" borderId="0" xfId="0" applyFont="1" applyFill="1" applyBorder="1" applyAlignment="1">
      <alignment horizontal="left" vertical="center" wrapText="1" indent="2"/>
    </xf>
    <xf numFmtId="0" fontId="15" fillId="4" borderId="0" xfId="0" applyFont="1" applyFill="1" applyBorder="1" applyAlignment="1">
      <alignment horizontal="left" vertical="center" wrapText="1" indent="1"/>
    </xf>
    <xf numFmtId="9" fontId="14" fillId="0" borderId="0" xfId="0" applyNumberFormat="1" applyFont="1" applyBorder="1" applyAlignment="1">
      <alignment vertical="center" wrapText="1"/>
    </xf>
    <xf numFmtId="0" fontId="21" fillId="3" borderId="0" xfId="0" applyNumberFormat="1" applyFont="1" applyFill="1" applyBorder="1" applyAlignment="1">
      <alignment horizontal="left" vertical="center" wrapText="1" indent="1"/>
    </xf>
    <xf numFmtId="9" fontId="14" fillId="3" borderId="0" xfId="0" applyNumberFormat="1" applyFont="1" applyFill="1" applyBorder="1" applyAlignment="1">
      <alignment vertical="center" wrapText="1"/>
    </xf>
    <xf numFmtId="0" fontId="15" fillId="0" borderId="0" xfId="0" applyFont="1" applyFill="1" applyBorder="1" applyAlignment="1">
      <alignment horizontal="left" vertical="center" wrapText="1" indent="1"/>
    </xf>
    <xf numFmtId="0" fontId="15" fillId="0" borderId="0" xfId="0" applyFont="1" applyFill="1" applyBorder="1" applyAlignment="1">
      <alignment vertical="center"/>
    </xf>
    <xf numFmtId="0" fontId="15" fillId="0" borderId="0" xfId="0" applyFont="1" applyFill="1" applyBorder="1" applyAlignment="1">
      <alignment vertical="center" wrapText="1"/>
    </xf>
    <xf numFmtId="9" fontId="14" fillId="0" borderId="8" xfId="0" applyNumberFormat="1" applyFont="1" applyFill="1" applyBorder="1" applyAlignment="1">
      <alignment horizontal="left" vertical="center" wrapText="1" indent="1"/>
    </xf>
    <xf numFmtId="9" fontId="14" fillId="0" borderId="10" xfId="0" applyNumberFormat="1" applyFont="1" applyFill="1" applyBorder="1" applyAlignment="1">
      <alignment vertical="center" wrapText="1"/>
    </xf>
    <xf numFmtId="9" fontId="14" fillId="0" borderId="8" xfId="0" applyNumberFormat="1" applyFont="1" applyFill="1" applyBorder="1" applyAlignment="1">
      <alignment vertical="center" wrapText="1"/>
    </xf>
    <xf numFmtId="9" fontId="14" fillId="0" borderId="9" xfId="0" applyNumberFormat="1" applyFont="1" applyFill="1" applyBorder="1" applyAlignment="1">
      <alignment vertical="center" wrapText="1"/>
    </xf>
    <xf numFmtId="164" fontId="0" fillId="3" borderId="0" xfId="0" applyNumberFormat="1" applyFill="1" applyBorder="1" applyAlignment="1">
      <alignment horizontal="left"/>
    </xf>
    <xf numFmtId="0" fontId="1" fillId="3" borderId="0" xfId="0" applyFont="1" applyFill="1" applyBorder="1" applyAlignment="1">
      <alignment horizontal="left"/>
    </xf>
    <xf numFmtId="0" fontId="0" fillId="3" borderId="0" xfId="0" applyFill="1" applyBorder="1" applyAlignment="1">
      <alignment horizontal="left"/>
    </xf>
    <xf numFmtId="0" fontId="10" fillId="0" borderId="0" xfId="0" applyFont="1" applyAlignment="1">
      <alignment horizontal="center"/>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3" fillId="0" borderId="0" xfId="1" applyBorder="1" applyAlignment="1">
      <alignment horizontal="left"/>
    </xf>
    <xf numFmtId="168" fontId="0" fillId="0" borderId="0" xfId="0" applyNumberFormat="1" applyBorder="1" applyAlignment="1">
      <alignment horizontal="left" indent="6"/>
    </xf>
    <xf numFmtId="168" fontId="0" fillId="0" borderId="0" xfId="0" applyNumberFormat="1" applyBorder="1" applyAlignment="1">
      <alignment horizontal="left" indent="3"/>
    </xf>
    <xf numFmtId="168" fontId="0" fillId="0" borderId="0" xfId="0" applyNumberFormat="1" applyBorder="1" applyAlignment="1">
      <alignment horizontal="left" indent="2"/>
    </xf>
    <xf numFmtId="168" fontId="0" fillId="0" borderId="0" xfId="0" applyNumberFormat="1" applyBorder="1" applyAlignment="1">
      <alignment horizontal="left" indent="4"/>
    </xf>
    <xf numFmtId="168" fontId="0" fillId="0" borderId="0" xfId="0" applyNumberFormat="1" applyBorder="1" applyAlignment="1">
      <alignment horizontal="center"/>
    </xf>
    <xf numFmtId="168" fontId="0" fillId="0" borderId="0" xfId="0" applyNumberFormat="1" applyBorder="1" applyAlignment="1">
      <alignment horizontal="left" indent="5"/>
    </xf>
    <xf numFmtId="0" fontId="0" fillId="0" borderId="0" xfId="0" applyBorder="1" applyAlignment="1">
      <alignment horizontal="left" vertical="center"/>
    </xf>
    <xf numFmtId="0" fontId="0" fillId="2" borderId="0" xfId="0" applyFill="1" applyBorder="1" applyAlignment="1">
      <alignment horizontal="right" vertical="center" wrapText="1"/>
    </xf>
    <xf numFmtId="0" fontId="0" fillId="0" borderId="0" xfId="0" applyBorder="1" applyAlignment="1">
      <alignment horizontal="right" vertical="center"/>
    </xf>
    <xf numFmtId="0" fontId="2" fillId="2" borderId="0" xfId="0" applyFont="1" applyFill="1" applyBorder="1" applyAlignment="1">
      <alignment horizontal="left" indent="1"/>
    </xf>
    <xf numFmtId="0" fontId="2" fillId="2" borderId="0" xfId="0" applyFont="1" applyFill="1" applyBorder="1" applyAlignment="1">
      <alignment horizontal="left" vertical="center" wrapTex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0" fillId="2" borderId="0" xfId="0" applyFill="1" applyBorder="1" applyAlignment="1">
      <alignment horizontal="right" vertical="center"/>
    </xf>
    <xf numFmtId="0" fontId="2" fillId="4" borderId="0" xfId="0" applyFont="1" applyFill="1" applyBorder="1" applyAlignment="1">
      <alignment horizontal="left" vertical="center"/>
    </xf>
    <xf numFmtId="0" fontId="8" fillId="0" borderId="0" xfId="0" applyFont="1" applyFill="1" applyBorder="1" applyAlignment="1">
      <alignment horizontal="left" vertical="center"/>
    </xf>
    <xf numFmtId="0" fontId="0" fillId="3" borderId="0" xfId="0" applyFill="1" applyBorder="1" applyAlignment="1">
      <alignment horizontal="left" vertical="center"/>
    </xf>
    <xf numFmtId="0" fontId="8" fillId="3" borderId="0" xfId="0" applyFont="1" applyFill="1" applyBorder="1" applyAlignment="1">
      <alignment horizontal="left" vertical="center"/>
    </xf>
    <xf numFmtId="0" fontId="2" fillId="4" borderId="0" xfId="0" applyFont="1" applyFill="1" applyBorder="1" applyAlignment="1">
      <alignment horizontal="left" vertical="center" indent="1"/>
    </xf>
    <xf numFmtId="0" fontId="0" fillId="0" borderId="0" xfId="0" applyBorder="1" applyAlignment="1">
      <alignment horizontal="left" wrapText="1" indent="1"/>
    </xf>
    <xf numFmtId="0" fontId="0" fillId="3" borderId="0" xfId="0" applyFill="1" applyBorder="1" applyAlignment="1">
      <alignment horizontal="left" wrapText="1" indent="1"/>
    </xf>
    <xf numFmtId="0" fontId="0" fillId="0" borderId="0" xfId="0" applyBorder="1" applyAlignment="1">
      <alignment horizontal="left"/>
    </xf>
    <xf numFmtId="0" fontId="2" fillId="4" borderId="0" xfId="0" applyFont="1" applyFill="1" applyBorder="1" applyAlignment="1">
      <alignment horizontal="left" vertical="center" wrapText="1"/>
    </xf>
    <xf numFmtId="0" fontId="1" fillId="0" borderId="0" xfId="0" applyFont="1" applyBorder="1" applyAlignment="1">
      <alignment horizontal="left" vertical="center" wrapText="1"/>
    </xf>
    <xf numFmtId="0" fontId="8"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1" fillId="0" borderId="0" xfId="0" applyFont="1" applyBorder="1" applyAlignment="1">
      <alignment horizontal="left" vertical="center"/>
    </xf>
    <xf numFmtId="0" fontId="8" fillId="2" borderId="0" xfId="0" applyFont="1" applyFill="1" applyBorder="1" applyAlignment="1">
      <alignment horizontal="left" vertical="center"/>
    </xf>
    <xf numFmtId="165" fontId="0" fillId="2" borderId="0" xfId="0" applyNumberFormat="1" applyFill="1" applyBorder="1" applyAlignment="1">
      <alignment horizontal="left" vertical="center"/>
    </xf>
    <xf numFmtId="164" fontId="5" fillId="2" borderId="0" xfId="0" applyNumberFormat="1" applyFont="1" applyFill="1" applyBorder="1" applyAlignment="1">
      <alignment horizontal="left" vertical="center"/>
    </xf>
    <xf numFmtId="0" fontId="7" fillId="0" borderId="0" xfId="0" applyFont="1" applyAlignment="1">
      <alignment horizontal="left" vertical="center"/>
    </xf>
    <xf numFmtId="0" fontId="0" fillId="0" borderId="2" xfId="0" applyFont="1" applyBorder="1" applyAlignment="1">
      <alignment horizontal="left" wrapText="1"/>
    </xf>
    <xf numFmtId="0" fontId="0" fillId="2" borderId="0" xfId="0" applyFill="1" applyBorder="1" applyAlignment="1">
      <alignment horizontal="left" vertical="center" wrapText="1"/>
    </xf>
    <xf numFmtId="0" fontId="8" fillId="0" borderId="0"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0" borderId="0"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9" fontId="14" fillId="0" borderId="0" xfId="0" applyNumberFormat="1" applyFont="1" applyBorder="1" applyAlignment="1">
      <alignment horizontal="left" vertical="center" wrapText="1" indent="1"/>
    </xf>
    <xf numFmtId="9" fontId="14" fillId="3" borderId="0" xfId="0" applyNumberFormat="1" applyFont="1" applyFill="1" applyBorder="1" applyAlignment="1">
      <alignment horizontal="left" vertical="center" wrapText="1" indent="1"/>
    </xf>
    <xf numFmtId="0" fontId="13" fillId="0" borderId="0" xfId="0" applyFont="1" applyAlignment="1">
      <alignment horizontal="left" vertical="center"/>
    </xf>
    <xf numFmtId="0" fontId="15" fillId="2" borderId="0" xfId="0" applyFont="1" applyFill="1" applyBorder="1" applyAlignment="1">
      <alignment horizontal="left" vertical="center" indent="1"/>
    </xf>
    <xf numFmtId="0" fontId="9" fillId="0" borderId="0" xfId="0" applyFont="1" applyAlignment="1">
      <alignment horizontal="left"/>
    </xf>
    <xf numFmtId="0" fontId="10" fillId="0" borderId="0" xfId="0" applyFont="1" applyAlignment="1">
      <alignment horizontal="left" vertical="center"/>
    </xf>
    <xf numFmtId="0" fontId="2" fillId="0" borderId="0" xfId="0" applyFont="1" applyBorder="1" applyAlignment="1">
      <alignment horizontal="left"/>
    </xf>
    <xf numFmtId="0" fontId="12" fillId="0" borderId="0" xfId="0" applyFont="1" applyBorder="1" applyAlignment="1">
      <alignment horizontal="left"/>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5" fillId="5" borderId="0" xfId="0" applyFont="1" applyFill="1" applyAlignment="1">
      <alignment horizontal="center" vertical="center"/>
    </xf>
    <xf numFmtId="0" fontId="15" fillId="0" borderId="0" xfId="0" applyFont="1" applyAlignment="1">
      <alignment horizontal="left"/>
    </xf>
    <xf numFmtId="0" fontId="20" fillId="2" borderId="0" xfId="0" applyFont="1" applyFill="1" applyBorder="1" applyAlignment="1">
      <alignment horizontal="left" vertical="center" wrapText="1" indent="1"/>
    </xf>
    <xf numFmtId="0" fontId="14" fillId="2" borderId="0" xfId="0" applyFont="1" applyFill="1" applyBorder="1" applyAlignment="1">
      <alignment horizontal="left" vertical="center" wrapText="1" indent="1"/>
    </xf>
    <xf numFmtId="9" fontId="14" fillId="0" borderId="8" xfId="0" applyNumberFormat="1" applyFont="1" applyBorder="1" applyAlignment="1">
      <alignment horizontal="left" vertical="center" wrapText="1" indent="1"/>
    </xf>
    <xf numFmtId="9" fontId="14" fillId="0" borderId="9" xfId="0" applyNumberFormat="1" applyFont="1" applyBorder="1" applyAlignment="1">
      <alignment horizontal="left" vertical="center" wrapText="1" indent="1"/>
    </xf>
    <xf numFmtId="0" fontId="21" fillId="0" borderId="8" xfId="0" applyNumberFormat="1" applyFont="1" applyBorder="1" applyAlignment="1">
      <alignment horizontal="left" vertical="center" wrapText="1" indent="1"/>
    </xf>
    <xf numFmtId="0" fontId="16" fillId="0" borderId="10" xfId="0" applyNumberFormat="1" applyFont="1" applyBorder="1" applyAlignment="1">
      <alignment horizontal="left" vertical="center" wrapText="1" indent="1"/>
    </xf>
    <xf numFmtId="165" fontId="20" fillId="0" borderId="8" xfId="0" applyNumberFormat="1" applyFont="1" applyBorder="1" applyAlignment="1">
      <alignment horizontal="left" vertical="center" wrapText="1" indent="1"/>
    </xf>
    <xf numFmtId="165" fontId="20" fillId="0" borderId="10" xfId="0" applyNumberFormat="1" applyFont="1" applyBorder="1" applyAlignment="1">
      <alignment horizontal="left" vertical="center" wrapText="1" indent="1"/>
    </xf>
    <xf numFmtId="0" fontId="15" fillId="0" borderId="0" xfId="0" applyFont="1" applyBorder="1" applyAlignment="1">
      <alignment horizontal="left"/>
    </xf>
    <xf numFmtId="0" fontId="21" fillId="3" borderId="0" xfId="0" applyNumberFormat="1" applyFont="1" applyFill="1" applyBorder="1" applyAlignment="1">
      <alignment horizontal="left" vertical="center" wrapText="1" indent="1"/>
    </xf>
    <xf numFmtId="0" fontId="15" fillId="4" borderId="0" xfId="0" applyFont="1" applyFill="1" applyBorder="1" applyAlignment="1">
      <alignment horizontal="left" vertical="center" wrapText="1" indent="1"/>
    </xf>
    <xf numFmtId="0" fontId="21" fillId="0" borderId="0" xfId="0" applyNumberFormat="1" applyFont="1" applyBorder="1" applyAlignment="1">
      <alignment horizontal="left" vertical="center" wrapText="1" indent="1"/>
    </xf>
    <xf numFmtId="0" fontId="15" fillId="4" borderId="0" xfId="0" applyFont="1" applyFill="1" applyBorder="1" applyAlignment="1">
      <alignment horizontal="left" vertical="center" indent="1"/>
    </xf>
    <xf numFmtId="0" fontId="16" fillId="0" borderId="0" xfId="0" applyNumberFormat="1" applyFont="1" applyBorder="1" applyAlignment="1">
      <alignment horizontal="left" vertical="center" wrapText="1" indent="1"/>
    </xf>
    <xf numFmtId="165" fontId="20" fillId="0" borderId="0" xfId="0" applyNumberFormat="1" applyFont="1" applyBorder="1" applyAlignment="1">
      <alignment horizontal="left" vertical="center" wrapText="1" indent="1"/>
    </xf>
    <xf numFmtId="0" fontId="15" fillId="4" borderId="5" xfId="0" applyFont="1" applyFill="1" applyBorder="1" applyAlignment="1">
      <alignment horizontal="left" vertical="center" wrapText="1" indent="1"/>
    </xf>
    <xf numFmtId="0" fontId="15" fillId="4" borderId="7" xfId="0" applyFont="1" applyFill="1" applyBorder="1" applyAlignment="1">
      <alignment horizontal="left" vertical="center" wrapText="1" indent="1"/>
    </xf>
    <xf numFmtId="0" fontId="21" fillId="0" borderId="5" xfId="0" applyNumberFormat="1" applyFont="1" applyBorder="1" applyAlignment="1">
      <alignment horizontal="left" vertical="center" wrapText="1" indent="1"/>
    </xf>
    <xf numFmtId="0" fontId="21" fillId="0" borderId="7" xfId="0" applyNumberFormat="1" applyFont="1" applyBorder="1" applyAlignment="1">
      <alignment horizontal="left" vertical="center" wrapText="1" indent="1"/>
    </xf>
    <xf numFmtId="0" fontId="21" fillId="3" borderId="5" xfId="0" applyNumberFormat="1" applyFont="1" applyFill="1" applyBorder="1" applyAlignment="1">
      <alignment horizontal="left" vertical="center" wrapText="1" indent="1"/>
    </xf>
    <xf numFmtId="0" fontId="21" fillId="3" borderId="7" xfId="0" applyNumberFormat="1" applyFont="1" applyFill="1" applyBorder="1" applyAlignment="1">
      <alignment horizontal="left" vertical="center" wrapText="1" indent="1"/>
    </xf>
    <xf numFmtId="0" fontId="21" fillId="0" borderId="10" xfId="0" applyNumberFormat="1" applyFont="1" applyBorder="1" applyAlignment="1">
      <alignment horizontal="left" vertical="center" wrapText="1" indent="1"/>
    </xf>
    <xf numFmtId="49" fontId="14" fillId="0" borderId="8" xfId="0" applyNumberFormat="1" applyFont="1" applyFill="1" applyBorder="1" applyAlignment="1">
      <alignment horizontal="left" vertical="center" wrapText="1" indent="1"/>
    </xf>
    <xf numFmtId="49" fontId="14" fillId="0" borderId="10" xfId="0" applyNumberFormat="1" applyFont="1" applyFill="1" applyBorder="1" applyAlignment="1">
      <alignment horizontal="left" vertical="center" wrapText="1" indent="1"/>
    </xf>
    <xf numFmtId="165" fontId="14" fillId="0" borderId="0" xfId="0" applyNumberFormat="1" applyFont="1" applyBorder="1" applyAlignment="1">
      <alignment horizontal="left" vertical="center" wrapText="1" indent="1"/>
    </xf>
    <xf numFmtId="165" fontId="14" fillId="3" borderId="0" xfId="0" applyNumberFormat="1" applyFont="1" applyFill="1" applyBorder="1" applyAlignment="1">
      <alignment horizontal="left" vertical="center" wrapText="1" indent="1"/>
    </xf>
    <xf numFmtId="0" fontId="0" fillId="0" borderId="0" xfId="0" applyAlignment="1">
      <alignment horizontal="left" vertical="center" wrapText="1"/>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E9A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8" Type="http://schemas.openxmlformats.org/officeDocument/2006/relationships/hyperlink" Target="#Claims!A1"/><Relationship Id="rId13" Type="http://schemas.openxmlformats.org/officeDocument/2006/relationships/hyperlink" Target="#AOD!A1"/><Relationship Id="rId18" Type="http://schemas.openxmlformats.org/officeDocument/2006/relationships/hyperlink" Target="#HRI!A1"/><Relationship Id="rId3" Type="http://schemas.openxmlformats.org/officeDocument/2006/relationships/hyperlink" Target="#Events!A1"/><Relationship Id="rId7" Type="http://schemas.openxmlformats.org/officeDocument/2006/relationships/hyperlink" Target="#'IP Score'!A1"/><Relationship Id="rId12" Type="http://schemas.openxmlformats.org/officeDocument/2006/relationships/hyperlink" Target="#ER!A1"/><Relationship Id="rId17" Type="http://schemas.openxmlformats.org/officeDocument/2006/relationships/hyperlink" Target="#Care!A1"/><Relationship Id="rId2" Type="http://schemas.openxmlformats.org/officeDocument/2006/relationships/image" Target="../media/image2.png"/><Relationship Id="rId16" Type="http://schemas.openxmlformats.org/officeDocument/2006/relationships/hyperlink" Target="#Providers!A1"/><Relationship Id="rId1" Type="http://schemas.openxmlformats.org/officeDocument/2006/relationships/image" Target="../media/image1.png"/><Relationship Id="rId6" Type="http://schemas.openxmlformats.org/officeDocument/2006/relationships/hyperlink" Target="#Risk!A1"/><Relationship Id="rId11" Type="http://schemas.openxmlformats.org/officeDocument/2006/relationships/hyperlink" Target="#Rx!A1"/><Relationship Id="rId5" Type="http://schemas.openxmlformats.org/officeDocument/2006/relationships/hyperlink" Target="#Elig!A1"/><Relationship Id="rId15" Type="http://schemas.openxmlformats.org/officeDocument/2006/relationships/hyperlink" Target="#Labs!A1"/><Relationship Id="rId10" Type="http://schemas.openxmlformats.org/officeDocument/2006/relationships/hyperlink" Target="#IP!A1"/><Relationship Id="rId19" Type="http://schemas.openxmlformats.org/officeDocument/2006/relationships/hyperlink" Target="#LTC!A1"/><Relationship Id="rId4" Type="http://schemas.openxmlformats.org/officeDocument/2006/relationships/hyperlink" Target="#AD!A1"/><Relationship Id="rId9" Type="http://schemas.openxmlformats.org/officeDocument/2006/relationships/hyperlink" Target="#OP!A1"/><Relationship Id="rId14" Type="http://schemas.openxmlformats.org/officeDocument/2006/relationships/hyperlink" Target="#MH!A1"/></Relationships>
</file>

<file path=xl/drawings/_rels/drawing10.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24.png"/><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1.xml.rels><?xml version="1.0" encoding="UTF-8" standalone="yes"?>
<Relationships xmlns="http://schemas.openxmlformats.org/package/2006/relationships"><Relationship Id="rId8" Type="http://schemas.openxmlformats.org/officeDocument/2006/relationships/hyperlink" Target="#OP!A1"/><Relationship Id="rId13" Type="http://schemas.openxmlformats.org/officeDocument/2006/relationships/hyperlink" Target="#MH!A1"/><Relationship Id="rId18" Type="http://schemas.openxmlformats.org/officeDocument/2006/relationships/hyperlink" Target="#Events!A1"/><Relationship Id="rId3" Type="http://schemas.openxmlformats.org/officeDocument/2006/relationships/hyperlink" Target="#AD!A1"/><Relationship Id="rId7" Type="http://schemas.openxmlformats.org/officeDocument/2006/relationships/hyperlink" Target="#Claims!A1"/><Relationship Id="rId12" Type="http://schemas.openxmlformats.org/officeDocument/2006/relationships/hyperlink" Target="#AOD!A1"/><Relationship Id="rId17" Type="http://schemas.openxmlformats.org/officeDocument/2006/relationships/hyperlink" Target="#HRI!A1"/><Relationship Id="rId2" Type="http://schemas.openxmlformats.org/officeDocument/2006/relationships/image" Target="../media/image5.png"/><Relationship Id="rId16" Type="http://schemas.openxmlformats.org/officeDocument/2006/relationships/hyperlink" Target="#Care!A1"/><Relationship Id="rId1" Type="http://schemas.openxmlformats.org/officeDocument/2006/relationships/image" Target="../media/image25.png"/><Relationship Id="rId6" Type="http://schemas.openxmlformats.org/officeDocument/2006/relationships/hyperlink" Target="#'IP Score'!A1"/><Relationship Id="rId11" Type="http://schemas.openxmlformats.org/officeDocument/2006/relationships/hyperlink" Target="#ER!A1"/><Relationship Id="rId5" Type="http://schemas.openxmlformats.org/officeDocument/2006/relationships/hyperlink" Target="#Risk!A1"/><Relationship Id="rId15" Type="http://schemas.openxmlformats.org/officeDocument/2006/relationships/hyperlink" Target="#Providers!A1"/><Relationship Id="rId10" Type="http://schemas.openxmlformats.org/officeDocument/2006/relationships/hyperlink" Target="#Rx!A1"/><Relationship Id="rId19" Type="http://schemas.openxmlformats.org/officeDocument/2006/relationships/hyperlink" Target="#LTC!A1"/><Relationship Id="rId4" Type="http://schemas.openxmlformats.org/officeDocument/2006/relationships/hyperlink" Target="#Elig!A1"/><Relationship Id="rId9" Type="http://schemas.openxmlformats.org/officeDocument/2006/relationships/hyperlink" Target="#IP!A1"/><Relationship Id="rId14" Type="http://schemas.openxmlformats.org/officeDocument/2006/relationships/hyperlink" Target="#Labs!A1"/></Relationships>
</file>

<file path=xl/drawings/_rels/drawing12.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26.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28.png"/><Relationship Id="rId1" Type="http://schemas.openxmlformats.org/officeDocument/2006/relationships/image" Target="../media/image27.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31.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30.png"/><Relationship Id="rId1" Type="http://schemas.openxmlformats.org/officeDocument/2006/relationships/image" Target="../media/image29.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9.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laimsPri!A1"/><Relationship Id="rId1" Type="http://schemas.openxmlformats.org/officeDocument/2006/relationships/image" Target="../media/image32.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Events!A1"/><Relationship Id="rId3" Type="http://schemas.openxmlformats.org/officeDocument/2006/relationships/hyperlink" Target="#Elig!A1"/><Relationship Id="rId21" Type="http://schemas.openxmlformats.org/officeDocument/2006/relationships/hyperlink" Target="#CareDt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HRI!A1"/><Relationship Id="rId2" Type="http://schemas.openxmlformats.org/officeDocument/2006/relationships/hyperlink" Target="#AD!A1"/><Relationship Id="rId16" Type="http://schemas.openxmlformats.org/officeDocument/2006/relationships/hyperlink" Target="#PAM!A1"/><Relationship Id="rId20" Type="http://schemas.openxmlformats.org/officeDocument/2006/relationships/image" Target="../media/image5.png"/><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34.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9.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laimsPri!A1"/><Relationship Id="rId1" Type="http://schemas.openxmlformats.org/officeDocument/2006/relationships/image" Target="../media/image32.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9.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laimsPri!A1"/><Relationship Id="rId1" Type="http://schemas.openxmlformats.org/officeDocument/2006/relationships/image" Target="../media/image3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2.xml.rels><?xml version="1.0" encoding="UTF-8" standalone="yes"?>
<Relationships xmlns="http://schemas.openxmlformats.org/package/2006/relationships"><Relationship Id="rId8" Type="http://schemas.openxmlformats.org/officeDocument/2006/relationships/hyperlink" Target="#OP!A1"/><Relationship Id="rId13" Type="http://schemas.openxmlformats.org/officeDocument/2006/relationships/hyperlink" Target="#MH!A1"/><Relationship Id="rId18" Type="http://schemas.openxmlformats.org/officeDocument/2006/relationships/hyperlink" Target="#Events!A1"/><Relationship Id="rId3" Type="http://schemas.openxmlformats.org/officeDocument/2006/relationships/hyperlink" Target="#AD!A1"/><Relationship Id="rId7" Type="http://schemas.openxmlformats.org/officeDocument/2006/relationships/hyperlink" Target="#Claims!A1"/><Relationship Id="rId12" Type="http://schemas.openxmlformats.org/officeDocument/2006/relationships/hyperlink" Target="#AOD!A1"/><Relationship Id="rId17" Type="http://schemas.openxmlformats.org/officeDocument/2006/relationships/hyperlink" Target="#HRI!A1"/><Relationship Id="rId2" Type="http://schemas.openxmlformats.org/officeDocument/2006/relationships/image" Target="../media/image4.png"/><Relationship Id="rId16" Type="http://schemas.openxmlformats.org/officeDocument/2006/relationships/hyperlink" Target="#Care!A1"/><Relationship Id="rId1" Type="http://schemas.openxmlformats.org/officeDocument/2006/relationships/image" Target="../media/image3.png"/><Relationship Id="rId6" Type="http://schemas.openxmlformats.org/officeDocument/2006/relationships/hyperlink" Target="#'IP Score'!A1"/><Relationship Id="rId11" Type="http://schemas.openxmlformats.org/officeDocument/2006/relationships/hyperlink" Target="#ER!A1"/><Relationship Id="rId5" Type="http://schemas.openxmlformats.org/officeDocument/2006/relationships/hyperlink" Target="#Risk!A1"/><Relationship Id="rId15" Type="http://schemas.openxmlformats.org/officeDocument/2006/relationships/hyperlink" Target="#Providers!A1"/><Relationship Id="rId10" Type="http://schemas.openxmlformats.org/officeDocument/2006/relationships/hyperlink" Target="#Rx!A1"/><Relationship Id="rId19" Type="http://schemas.openxmlformats.org/officeDocument/2006/relationships/hyperlink" Target="#LTC!A1"/><Relationship Id="rId4" Type="http://schemas.openxmlformats.org/officeDocument/2006/relationships/hyperlink" Target="#Elig!A1"/><Relationship Id="rId9" Type="http://schemas.openxmlformats.org/officeDocument/2006/relationships/hyperlink" Target="#IP!A1"/><Relationship Id="rId14" Type="http://schemas.openxmlformats.org/officeDocument/2006/relationships/hyperlink" Target="#Labs!A1"/></Relationships>
</file>

<file path=xl/drawings/_rels/drawing20.xml.rels><?xml version="1.0" encoding="UTF-8" standalone="yes"?>
<Relationships xmlns="http://schemas.openxmlformats.org/package/2006/relationships"><Relationship Id="rId8" Type="http://schemas.openxmlformats.org/officeDocument/2006/relationships/hyperlink" Target="#OP!A1"/><Relationship Id="rId13" Type="http://schemas.openxmlformats.org/officeDocument/2006/relationships/hyperlink" Target="#MH!A1"/><Relationship Id="rId18" Type="http://schemas.openxmlformats.org/officeDocument/2006/relationships/hyperlink" Target="#Events!A1"/><Relationship Id="rId3" Type="http://schemas.openxmlformats.org/officeDocument/2006/relationships/hyperlink" Target="#AD!A1"/><Relationship Id="rId7" Type="http://schemas.openxmlformats.org/officeDocument/2006/relationships/hyperlink" Target="#Claims!A1"/><Relationship Id="rId12" Type="http://schemas.openxmlformats.org/officeDocument/2006/relationships/hyperlink" Target="#AOD!A1"/><Relationship Id="rId17" Type="http://schemas.openxmlformats.org/officeDocument/2006/relationships/hyperlink" Target="#HRI!A1"/><Relationship Id="rId2" Type="http://schemas.openxmlformats.org/officeDocument/2006/relationships/image" Target="../media/image5.png"/><Relationship Id="rId16" Type="http://schemas.openxmlformats.org/officeDocument/2006/relationships/hyperlink" Target="#Care!A1"/><Relationship Id="rId20" Type="http://schemas.openxmlformats.org/officeDocument/2006/relationships/hyperlink" Target="#LTC!A1"/><Relationship Id="rId1" Type="http://schemas.openxmlformats.org/officeDocument/2006/relationships/image" Target="../media/image6.png"/><Relationship Id="rId6" Type="http://schemas.openxmlformats.org/officeDocument/2006/relationships/hyperlink" Target="#'IP Score'!A1"/><Relationship Id="rId11" Type="http://schemas.openxmlformats.org/officeDocument/2006/relationships/hyperlink" Target="#ER!A1"/><Relationship Id="rId5" Type="http://schemas.openxmlformats.org/officeDocument/2006/relationships/hyperlink" Target="#Risk!A1"/><Relationship Id="rId15" Type="http://schemas.openxmlformats.org/officeDocument/2006/relationships/hyperlink" Target="#Providers!A1"/><Relationship Id="rId10" Type="http://schemas.openxmlformats.org/officeDocument/2006/relationships/hyperlink" Target="#Rx!A1"/><Relationship Id="rId19" Type="http://schemas.openxmlformats.org/officeDocument/2006/relationships/image" Target="../media/image7.png"/><Relationship Id="rId4" Type="http://schemas.openxmlformats.org/officeDocument/2006/relationships/hyperlink" Target="#Elig!A1"/><Relationship Id="rId9" Type="http://schemas.openxmlformats.org/officeDocument/2006/relationships/hyperlink" Target="#IP!A1"/><Relationship Id="rId14" Type="http://schemas.openxmlformats.org/officeDocument/2006/relationships/hyperlink" Target="#Labs!A1"/></Relationships>
</file>

<file path=xl/drawings/_rels/drawing21.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2.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3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Events!A1"/><Relationship Id="rId26" Type="http://schemas.openxmlformats.org/officeDocument/2006/relationships/hyperlink" Target="#CareWorker!A1"/><Relationship Id="rId3" Type="http://schemas.openxmlformats.org/officeDocument/2006/relationships/hyperlink" Target="#Elig!A1"/><Relationship Id="rId21" Type="http://schemas.openxmlformats.org/officeDocument/2006/relationships/hyperlink" Target="#CareBehav!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HRI!A1"/><Relationship Id="rId25" Type="http://schemas.openxmlformats.org/officeDocument/2006/relationships/hyperlink" Target="#CareClient!A1"/><Relationship Id="rId2" Type="http://schemas.openxmlformats.org/officeDocument/2006/relationships/hyperlink" Target="#AD!A1"/><Relationship Id="rId16" Type="http://schemas.openxmlformats.org/officeDocument/2006/relationships/hyperlink" Target="#PAM!A1"/><Relationship Id="rId20" Type="http://schemas.openxmlformats.org/officeDocument/2006/relationships/image" Target="../media/image5.png"/><Relationship Id="rId1" Type="http://schemas.openxmlformats.org/officeDocument/2006/relationships/image" Target="../media/image36.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Limi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Pain!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Fall!A1"/><Relationship Id="rId27" Type="http://schemas.openxmlformats.org/officeDocument/2006/relationships/hyperlink" Target="#CarePCP!A1"/></Relationships>
</file>

<file path=xl/drawings/_rels/drawing3.xml.rels><?xml version="1.0" encoding="UTF-8" standalone="yes"?>
<Relationships xmlns="http://schemas.openxmlformats.org/package/2006/relationships"><Relationship Id="rId8" Type="http://schemas.openxmlformats.org/officeDocument/2006/relationships/hyperlink" Target="#OP!A1"/><Relationship Id="rId13" Type="http://schemas.openxmlformats.org/officeDocument/2006/relationships/hyperlink" Target="#MH!A1"/><Relationship Id="rId18" Type="http://schemas.openxmlformats.org/officeDocument/2006/relationships/hyperlink" Target="#Events!A1"/><Relationship Id="rId3" Type="http://schemas.openxmlformats.org/officeDocument/2006/relationships/hyperlink" Target="#AD!A1"/><Relationship Id="rId21" Type="http://schemas.openxmlformats.org/officeDocument/2006/relationships/hyperlink" Target="#EligView!A1"/><Relationship Id="rId7" Type="http://schemas.openxmlformats.org/officeDocument/2006/relationships/hyperlink" Target="#Claims!A1"/><Relationship Id="rId12" Type="http://schemas.openxmlformats.org/officeDocument/2006/relationships/hyperlink" Target="#AOD!A1"/><Relationship Id="rId17" Type="http://schemas.openxmlformats.org/officeDocument/2006/relationships/hyperlink" Target="#HRI!A1"/><Relationship Id="rId2" Type="http://schemas.openxmlformats.org/officeDocument/2006/relationships/image" Target="../media/image6.png"/><Relationship Id="rId16" Type="http://schemas.openxmlformats.org/officeDocument/2006/relationships/hyperlink" Target="#Care!A1"/><Relationship Id="rId20" Type="http://schemas.openxmlformats.org/officeDocument/2006/relationships/hyperlink" Target="#LTC!A1"/><Relationship Id="rId1" Type="http://schemas.openxmlformats.org/officeDocument/2006/relationships/image" Target="../media/image5.png"/><Relationship Id="rId6" Type="http://schemas.openxmlformats.org/officeDocument/2006/relationships/hyperlink" Target="#'IP Score'!A1"/><Relationship Id="rId11" Type="http://schemas.openxmlformats.org/officeDocument/2006/relationships/hyperlink" Target="#ER!A1"/><Relationship Id="rId5" Type="http://schemas.openxmlformats.org/officeDocument/2006/relationships/hyperlink" Target="#Risk!A1"/><Relationship Id="rId15" Type="http://schemas.openxmlformats.org/officeDocument/2006/relationships/hyperlink" Target="#Providers!A1"/><Relationship Id="rId10" Type="http://schemas.openxmlformats.org/officeDocument/2006/relationships/hyperlink" Target="#Rx!A1"/><Relationship Id="rId19" Type="http://schemas.openxmlformats.org/officeDocument/2006/relationships/image" Target="../media/image7.png"/><Relationship Id="rId4" Type="http://schemas.openxmlformats.org/officeDocument/2006/relationships/hyperlink" Target="#Elig!A1"/><Relationship Id="rId9" Type="http://schemas.openxmlformats.org/officeDocument/2006/relationships/hyperlink" Target="#IP!A1"/><Relationship Id="rId14" Type="http://schemas.openxmlformats.org/officeDocument/2006/relationships/hyperlink" Target="#Labs!A1"/></Relationships>
</file>

<file path=xl/drawings/_rels/drawing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7.png"/><Relationship Id="rId3" Type="http://schemas.openxmlformats.org/officeDocument/2006/relationships/hyperlink" Target="#Elig!A1"/><Relationship Id="rId21" Type="http://schemas.openxmlformats.org/officeDocument/2006/relationships/image" Target="../media/image9.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5.png"/><Relationship Id="rId1" Type="http://schemas.openxmlformats.org/officeDocument/2006/relationships/image" Target="../media/image8.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laimsDiab2!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laimsDiab!A1"/></Relationships>
</file>

<file path=xl/drawings/_rels/drawing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10.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11.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3.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laimsPri!A1"/><Relationship Id="rId1" Type="http://schemas.openxmlformats.org/officeDocument/2006/relationships/image" Target="../media/image12.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Providers CHC'!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image" Target="../media/image14.png"/></Relationships>
</file>

<file path=xl/drawings/_rels/drawing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7.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6.png"/><Relationship Id="rId1" Type="http://schemas.openxmlformats.org/officeDocument/2006/relationships/image" Target="../media/image1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9.png"/><Relationship Id="rId1" Type="http://schemas.openxmlformats.org/officeDocument/2006/relationships/image" Target="../media/image18.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9.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22.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21.png"/><Relationship Id="rId1" Type="http://schemas.openxmlformats.org/officeDocument/2006/relationships/image" Target="../media/image20.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5.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15</xdr:col>
      <xdr:colOff>304800</xdr:colOff>
      <xdr:row>2</xdr:row>
      <xdr:rowOff>19050</xdr:rowOff>
    </xdr:to>
    <xdr:pic>
      <xdr:nvPicPr>
        <xdr:cNvPr id="31"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90500"/>
          <a:ext cx="8658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523875</xdr:colOff>
      <xdr:row>2</xdr:row>
      <xdr:rowOff>57150</xdr:rowOff>
    </xdr:from>
    <xdr:to>
      <xdr:col>17</xdr:col>
      <xdr:colOff>352425</xdr:colOff>
      <xdr:row>31</xdr:row>
      <xdr:rowOff>0</xdr:rowOff>
    </xdr:to>
    <xdr:pic>
      <xdr:nvPicPr>
        <xdr:cNvPr id="30" name="Picture 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838200"/>
          <a:ext cx="10029825" cy="5400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152400</xdr:colOff>
      <xdr:row>1</xdr:row>
      <xdr:rowOff>342900</xdr:rowOff>
    </xdr:from>
    <xdr:to>
      <xdr:col>1</xdr:col>
      <xdr:colOff>590550</xdr:colOff>
      <xdr:row>1</xdr:row>
      <xdr:rowOff>523875</xdr:rowOff>
    </xdr:to>
    <xdr:sp macro="" textlink="">
      <xdr:nvSpPr>
        <xdr:cNvPr id="3" name="Rectangle 2">
          <a:hlinkClick xmlns:r="http://schemas.openxmlformats.org/officeDocument/2006/relationships" r:id="rId3"/>
        </xdr:cNvPr>
        <xdr:cNvSpPr/>
      </xdr:nvSpPr>
      <xdr:spPr>
        <a:xfrm>
          <a:off x="762000" y="533400"/>
          <a:ext cx="4381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1</xdr:row>
      <xdr:rowOff>371475</xdr:rowOff>
    </xdr:from>
    <xdr:to>
      <xdr:col>2</xdr:col>
      <xdr:colOff>352425</xdr:colOff>
      <xdr:row>1</xdr:row>
      <xdr:rowOff>514350</xdr:rowOff>
    </xdr:to>
    <xdr:sp macro="" textlink="">
      <xdr:nvSpPr>
        <xdr:cNvPr id="4" name="Rectangle 3">
          <a:hlinkClick xmlns:r="http://schemas.openxmlformats.org/officeDocument/2006/relationships" r:id="rId4"/>
        </xdr:cNvPr>
        <xdr:cNvSpPr/>
      </xdr:nvSpPr>
      <xdr:spPr>
        <a:xfrm>
          <a:off x="1343025" y="561975"/>
          <a:ext cx="22860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428625</xdr:colOff>
      <xdr:row>1</xdr:row>
      <xdr:rowOff>323850</xdr:rowOff>
    </xdr:from>
    <xdr:to>
      <xdr:col>3</xdr:col>
      <xdr:colOff>95250</xdr:colOff>
      <xdr:row>1</xdr:row>
      <xdr:rowOff>561975</xdr:rowOff>
    </xdr:to>
    <xdr:sp macro="" textlink="">
      <xdr:nvSpPr>
        <xdr:cNvPr id="5" name="Rectangle 4">
          <a:hlinkClick xmlns:r="http://schemas.openxmlformats.org/officeDocument/2006/relationships" r:id="rId5"/>
        </xdr:cNvPr>
        <xdr:cNvSpPr/>
      </xdr:nvSpPr>
      <xdr:spPr>
        <a:xfrm>
          <a:off x="1647825" y="514350"/>
          <a:ext cx="276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228600</xdr:colOff>
      <xdr:row>1</xdr:row>
      <xdr:rowOff>361950</xdr:rowOff>
    </xdr:from>
    <xdr:to>
      <xdr:col>3</xdr:col>
      <xdr:colOff>466725</xdr:colOff>
      <xdr:row>1</xdr:row>
      <xdr:rowOff>571499</xdr:rowOff>
    </xdr:to>
    <xdr:sp macro="" textlink="">
      <xdr:nvSpPr>
        <xdr:cNvPr id="6" name="Rectangle 5">
          <a:hlinkClick xmlns:r="http://schemas.openxmlformats.org/officeDocument/2006/relationships" r:id="rId6"/>
        </xdr:cNvPr>
        <xdr:cNvSpPr/>
      </xdr:nvSpPr>
      <xdr:spPr>
        <a:xfrm>
          <a:off x="2057400" y="552450"/>
          <a:ext cx="23812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38100</xdr:colOff>
      <xdr:row>1</xdr:row>
      <xdr:rowOff>342900</xdr:rowOff>
    </xdr:from>
    <xdr:to>
      <xdr:col>4</xdr:col>
      <xdr:colOff>523875</xdr:colOff>
      <xdr:row>1</xdr:row>
      <xdr:rowOff>552450</xdr:rowOff>
    </xdr:to>
    <xdr:sp macro="" textlink="">
      <xdr:nvSpPr>
        <xdr:cNvPr id="7" name="Rectangle 6">
          <a:hlinkClick xmlns:r="http://schemas.openxmlformats.org/officeDocument/2006/relationships" r:id="rId7"/>
        </xdr:cNvPr>
        <xdr:cNvSpPr/>
      </xdr:nvSpPr>
      <xdr:spPr>
        <a:xfrm>
          <a:off x="2476500" y="533400"/>
          <a:ext cx="4857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95250</xdr:colOff>
      <xdr:row>1</xdr:row>
      <xdr:rowOff>333375</xdr:rowOff>
    </xdr:from>
    <xdr:to>
      <xdr:col>5</xdr:col>
      <xdr:colOff>457200</xdr:colOff>
      <xdr:row>1</xdr:row>
      <xdr:rowOff>533400</xdr:rowOff>
    </xdr:to>
    <xdr:sp macro="" textlink="">
      <xdr:nvSpPr>
        <xdr:cNvPr id="8" name="Rectangle 7">
          <a:hlinkClick xmlns:r="http://schemas.openxmlformats.org/officeDocument/2006/relationships" r:id="rId8"/>
        </xdr:cNvPr>
        <xdr:cNvSpPr/>
      </xdr:nvSpPr>
      <xdr:spPr>
        <a:xfrm>
          <a:off x="3143250" y="523875"/>
          <a:ext cx="3619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76200</xdr:colOff>
      <xdr:row>1</xdr:row>
      <xdr:rowOff>352424</xdr:rowOff>
    </xdr:from>
    <xdr:to>
      <xdr:col>6</xdr:col>
      <xdr:colOff>276225</xdr:colOff>
      <xdr:row>1</xdr:row>
      <xdr:rowOff>552450</xdr:rowOff>
    </xdr:to>
    <xdr:sp macro="" textlink="">
      <xdr:nvSpPr>
        <xdr:cNvPr id="9" name="Rectangle 8">
          <a:hlinkClick xmlns:r="http://schemas.openxmlformats.org/officeDocument/2006/relationships" r:id="rId9"/>
        </xdr:cNvPr>
        <xdr:cNvSpPr/>
      </xdr:nvSpPr>
      <xdr:spPr>
        <a:xfrm>
          <a:off x="3686175" y="542924"/>
          <a:ext cx="200025"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428625</xdr:colOff>
      <xdr:row>1</xdr:row>
      <xdr:rowOff>371475</xdr:rowOff>
    </xdr:from>
    <xdr:to>
      <xdr:col>6</xdr:col>
      <xdr:colOff>600075</xdr:colOff>
      <xdr:row>1</xdr:row>
      <xdr:rowOff>552450</xdr:rowOff>
    </xdr:to>
    <xdr:sp macro="" textlink="">
      <xdr:nvSpPr>
        <xdr:cNvPr id="10" name="Rectangle 9">
          <a:hlinkClick xmlns:r="http://schemas.openxmlformats.org/officeDocument/2006/relationships" r:id="rId10"/>
        </xdr:cNvPr>
        <xdr:cNvSpPr/>
      </xdr:nvSpPr>
      <xdr:spPr>
        <a:xfrm>
          <a:off x="4038600" y="561975"/>
          <a:ext cx="1714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38099</xdr:colOff>
      <xdr:row>1</xdr:row>
      <xdr:rowOff>361950</xdr:rowOff>
    </xdr:from>
    <xdr:to>
      <xdr:col>7</xdr:col>
      <xdr:colOff>238125</xdr:colOff>
      <xdr:row>1</xdr:row>
      <xdr:rowOff>571499</xdr:rowOff>
    </xdr:to>
    <xdr:sp macro="" textlink="">
      <xdr:nvSpPr>
        <xdr:cNvPr id="11" name="Rectangle 10">
          <a:hlinkClick xmlns:r="http://schemas.openxmlformats.org/officeDocument/2006/relationships" r:id="rId11"/>
        </xdr:cNvPr>
        <xdr:cNvSpPr/>
      </xdr:nvSpPr>
      <xdr:spPr>
        <a:xfrm>
          <a:off x="4324349" y="552450"/>
          <a:ext cx="200026"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333375</xdr:rowOff>
    </xdr:from>
    <xdr:to>
      <xdr:col>7</xdr:col>
      <xdr:colOff>552450</xdr:colOff>
      <xdr:row>1</xdr:row>
      <xdr:rowOff>561975</xdr:rowOff>
    </xdr:to>
    <xdr:sp macro="" textlink="">
      <xdr:nvSpPr>
        <xdr:cNvPr id="12" name="Rectangle 11">
          <a:hlinkClick xmlns:r="http://schemas.openxmlformats.org/officeDocument/2006/relationships" r:id="rId12"/>
        </xdr:cNvPr>
        <xdr:cNvSpPr/>
      </xdr:nvSpPr>
      <xdr:spPr>
        <a:xfrm>
          <a:off x="4657725" y="523875"/>
          <a:ext cx="1809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85725</xdr:colOff>
      <xdr:row>1</xdr:row>
      <xdr:rowOff>342900</xdr:rowOff>
    </xdr:from>
    <xdr:to>
      <xdr:col>8</xdr:col>
      <xdr:colOff>342900</xdr:colOff>
      <xdr:row>1</xdr:row>
      <xdr:rowOff>542925</xdr:rowOff>
    </xdr:to>
    <xdr:sp macro="" textlink="">
      <xdr:nvSpPr>
        <xdr:cNvPr id="13" name="Rectangle 12">
          <a:hlinkClick xmlns:r="http://schemas.openxmlformats.org/officeDocument/2006/relationships" r:id="rId13"/>
        </xdr:cNvPr>
        <xdr:cNvSpPr/>
      </xdr:nvSpPr>
      <xdr:spPr>
        <a:xfrm>
          <a:off x="4981575" y="533400"/>
          <a:ext cx="2571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104775</xdr:colOff>
      <xdr:row>1</xdr:row>
      <xdr:rowOff>323850</xdr:rowOff>
    </xdr:from>
    <xdr:to>
      <xdr:col>9</xdr:col>
      <xdr:colOff>266700</xdr:colOff>
      <xdr:row>1</xdr:row>
      <xdr:rowOff>542925</xdr:rowOff>
    </xdr:to>
    <xdr:sp macro="" textlink="">
      <xdr:nvSpPr>
        <xdr:cNvPr id="14" name="Rectangle 13">
          <a:hlinkClick xmlns:r="http://schemas.openxmlformats.org/officeDocument/2006/relationships" r:id="rId14"/>
        </xdr:cNvPr>
        <xdr:cNvSpPr/>
      </xdr:nvSpPr>
      <xdr:spPr>
        <a:xfrm>
          <a:off x="5429250" y="514350"/>
          <a:ext cx="1619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190500</xdr:colOff>
      <xdr:row>1</xdr:row>
      <xdr:rowOff>352425</xdr:rowOff>
    </xdr:from>
    <xdr:to>
      <xdr:col>10</xdr:col>
      <xdr:colOff>514350</xdr:colOff>
      <xdr:row>1</xdr:row>
      <xdr:rowOff>514350</xdr:rowOff>
    </xdr:to>
    <xdr:sp macro="" textlink="">
      <xdr:nvSpPr>
        <xdr:cNvPr id="16" name="Rectangle 15">
          <a:hlinkClick xmlns:r="http://schemas.openxmlformats.org/officeDocument/2006/relationships" r:id="rId15"/>
        </xdr:cNvPr>
        <xdr:cNvSpPr/>
      </xdr:nvSpPr>
      <xdr:spPr>
        <a:xfrm>
          <a:off x="6124575" y="542925"/>
          <a:ext cx="3238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47625</xdr:colOff>
      <xdr:row>1</xdr:row>
      <xdr:rowOff>352424</xdr:rowOff>
    </xdr:from>
    <xdr:to>
      <xdr:col>12</xdr:col>
      <xdr:colOff>0</xdr:colOff>
      <xdr:row>1</xdr:row>
      <xdr:rowOff>552449</xdr:rowOff>
    </xdr:to>
    <xdr:sp macro="" textlink="">
      <xdr:nvSpPr>
        <xdr:cNvPr id="17" name="Rectangle 16">
          <a:hlinkClick xmlns:r="http://schemas.openxmlformats.org/officeDocument/2006/relationships" r:id="rId16"/>
        </xdr:cNvPr>
        <xdr:cNvSpPr/>
      </xdr:nvSpPr>
      <xdr:spPr>
        <a:xfrm>
          <a:off x="6591300" y="542924"/>
          <a:ext cx="5619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180975</xdr:colOff>
      <xdr:row>1</xdr:row>
      <xdr:rowOff>342900</xdr:rowOff>
    </xdr:from>
    <xdr:to>
      <xdr:col>12</xdr:col>
      <xdr:colOff>514350</xdr:colOff>
      <xdr:row>1</xdr:row>
      <xdr:rowOff>552450</xdr:rowOff>
    </xdr:to>
    <xdr:sp macro="" textlink="">
      <xdr:nvSpPr>
        <xdr:cNvPr id="18" name="Rectangle 17">
          <a:hlinkClick xmlns:r="http://schemas.openxmlformats.org/officeDocument/2006/relationships" r:id="rId17"/>
        </xdr:cNvPr>
        <xdr:cNvSpPr/>
      </xdr:nvSpPr>
      <xdr:spPr>
        <a:xfrm>
          <a:off x="7334250" y="533400"/>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104775</xdr:colOff>
      <xdr:row>1</xdr:row>
      <xdr:rowOff>352425</xdr:rowOff>
    </xdr:from>
    <xdr:to>
      <xdr:col>13</xdr:col>
      <xdr:colOff>323850</xdr:colOff>
      <xdr:row>1</xdr:row>
      <xdr:rowOff>533400</xdr:rowOff>
    </xdr:to>
    <xdr:sp macro="" textlink="">
      <xdr:nvSpPr>
        <xdr:cNvPr id="20" name="Rectangle 19">
          <a:hlinkClick xmlns:r="http://schemas.openxmlformats.org/officeDocument/2006/relationships" r:id="rId18"/>
        </xdr:cNvPr>
        <xdr:cNvSpPr/>
      </xdr:nvSpPr>
      <xdr:spPr>
        <a:xfrm>
          <a:off x="7867650" y="542925"/>
          <a:ext cx="2190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419100</xdr:colOff>
      <xdr:row>1</xdr:row>
      <xdr:rowOff>371475</xdr:rowOff>
    </xdr:from>
    <xdr:to>
      <xdr:col>10</xdr:col>
      <xdr:colOff>47626</xdr:colOff>
      <xdr:row>1</xdr:row>
      <xdr:rowOff>533400</xdr:rowOff>
    </xdr:to>
    <xdr:sp macro="" textlink="">
      <xdr:nvSpPr>
        <xdr:cNvPr id="22" name="Rectangle 21">
          <a:hlinkClick xmlns:r="http://schemas.openxmlformats.org/officeDocument/2006/relationships" r:id="rId19"/>
        </xdr:cNvPr>
        <xdr:cNvSpPr/>
      </xdr:nvSpPr>
      <xdr:spPr>
        <a:xfrm>
          <a:off x="5743575" y="561975"/>
          <a:ext cx="238126"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228600</xdr:colOff>
      <xdr:row>9</xdr:row>
      <xdr:rowOff>30480</xdr:rowOff>
    </xdr:from>
    <xdr:to>
      <xdr:col>3</xdr:col>
      <xdr:colOff>274319</xdr:colOff>
      <xdr:row>9</xdr:row>
      <xdr:rowOff>76199</xdr:rowOff>
    </xdr:to>
    <xdr:sp macro="" textlink="">
      <xdr:nvSpPr>
        <xdr:cNvPr id="15" name="Isosceles Triangle 14">
          <a:hlinkClick xmlns:r="http://schemas.openxmlformats.org/officeDocument/2006/relationships" r:id="rId3" tooltip="Inpatient: July 6 2013 details"/>
        </xdr:cNvPr>
        <xdr:cNvSpPr/>
      </xdr:nvSpPr>
      <xdr:spPr>
        <a:xfrm rot="10800000">
          <a:off x="2057400" y="214503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314325</xdr:colOff>
      <xdr:row>9</xdr:row>
      <xdr:rowOff>28575</xdr:rowOff>
    </xdr:from>
    <xdr:to>
      <xdr:col>3</xdr:col>
      <xdr:colOff>360044</xdr:colOff>
      <xdr:row>9</xdr:row>
      <xdr:rowOff>74294</xdr:rowOff>
    </xdr:to>
    <xdr:sp macro="" textlink="">
      <xdr:nvSpPr>
        <xdr:cNvPr id="23" name="Isosceles Triangle 22">
          <a:hlinkClick xmlns:r="http://schemas.openxmlformats.org/officeDocument/2006/relationships" r:id="rId3" tooltip="Inpatient July 10 2013 details"/>
        </xdr:cNvPr>
        <xdr:cNvSpPr/>
      </xdr:nvSpPr>
      <xdr:spPr>
        <a:xfrm rot="10800000">
          <a:off x="2143125" y="2143125"/>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400050</xdr:colOff>
      <xdr:row>9</xdr:row>
      <xdr:rowOff>28575</xdr:rowOff>
    </xdr:from>
    <xdr:to>
      <xdr:col>3</xdr:col>
      <xdr:colOff>466725</xdr:colOff>
      <xdr:row>9</xdr:row>
      <xdr:rowOff>85725</xdr:rowOff>
    </xdr:to>
    <xdr:sp macro="" textlink="">
      <xdr:nvSpPr>
        <xdr:cNvPr id="25" name="Oval 24">
          <a:hlinkClick xmlns:r="http://schemas.openxmlformats.org/officeDocument/2006/relationships" r:id="rId3" tooltip="Inpatient: July 16 2013 details"/>
        </xdr:cNvPr>
        <xdr:cNvSpPr/>
      </xdr:nvSpPr>
      <xdr:spPr>
        <a:xfrm>
          <a:off x="2228850" y="2143125"/>
          <a:ext cx="66675" cy="571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533400</xdr:colOff>
      <xdr:row>9</xdr:row>
      <xdr:rowOff>28575</xdr:rowOff>
    </xdr:from>
    <xdr:to>
      <xdr:col>3</xdr:col>
      <xdr:colOff>579119</xdr:colOff>
      <xdr:row>9</xdr:row>
      <xdr:rowOff>76200</xdr:rowOff>
    </xdr:to>
    <xdr:sp macro="" textlink="">
      <xdr:nvSpPr>
        <xdr:cNvPr id="26" name="Oval 25">
          <a:hlinkClick xmlns:r="http://schemas.openxmlformats.org/officeDocument/2006/relationships" r:id="rId3" tooltip="Inpatient: July 26 2013 details"/>
        </xdr:cNvPr>
        <xdr:cNvSpPr/>
      </xdr:nvSpPr>
      <xdr:spPr>
        <a:xfrm>
          <a:off x="2362200" y="2143125"/>
          <a:ext cx="45719" cy="47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600075</xdr:colOff>
      <xdr:row>14</xdr:row>
      <xdr:rowOff>85725</xdr:rowOff>
    </xdr:from>
    <xdr:to>
      <xdr:col>3</xdr:col>
      <xdr:colOff>57150</xdr:colOff>
      <xdr:row>14</xdr:row>
      <xdr:rowOff>142875</xdr:rowOff>
    </xdr:to>
    <xdr:sp macro="" textlink="">
      <xdr:nvSpPr>
        <xdr:cNvPr id="27" name="Oval 26">
          <a:hlinkClick xmlns:r="http://schemas.openxmlformats.org/officeDocument/2006/relationships" r:id="rId3" tooltip="Outpatient ER: June 19 2013 details"/>
        </xdr:cNvPr>
        <xdr:cNvSpPr/>
      </xdr:nvSpPr>
      <xdr:spPr>
        <a:xfrm>
          <a:off x="1819275" y="3152775"/>
          <a:ext cx="66675" cy="5715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140290</xdr:colOff>
      <xdr:row>14</xdr:row>
      <xdr:rowOff>96371</xdr:rowOff>
    </xdr:from>
    <xdr:to>
      <xdr:col>3</xdr:col>
      <xdr:colOff>186009</xdr:colOff>
      <xdr:row>14</xdr:row>
      <xdr:rowOff>142090</xdr:rowOff>
    </xdr:to>
    <xdr:sp macro="" textlink="">
      <xdr:nvSpPr>
        <xdr:cNvPr id="28" name="Rectangle 27">
          <a:hlinkClick xmlns:r="http://schemas.openxmlformats.org/officeDocument/2006/relationships" r:id="rId3" tooltip="Outpatient ER: June 28 2013 details"/>
        </xdr:cNvPr>
        <xdr:cNvSpPr/>
      </xdr:nvSpPr>
      <xdr:spPr>
        <a:xfrm rot="18853547">
          <a:off x="1969090" y="3163421"/>
          <a:ext cx="45719"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581025</xdr:colOff>
      <xdr:row>14</xdr:row>
      <xdr:rowOff>85725</xdr:rowOff>
    </xdr:from>
    <xdr:to>
      <xdr:col>4</xdr:col>
      <xdr:colOff>19050</xdr:colOff>
      <xdr:row>14</xdr:row>
      <xdr:rowOff>133350</xdr:rowOff>
    </xdr:to>
    <xdr:sp macro="" textlink="">
      <xdr:nvSpPr>
        <xdr:cNvPr id="29" name="Rectangle 28">
          <a:hlinkClick xmlns:r="http://schemas.openxmlformats.org/officeDocument/2006/relationships" r:id="rId3" tooltip="Outpatient ER: July 28 2013 details"/>
        </xdr:cNvPr>
        <xdr:cNvSpPr/>
      </xdr:nvSpPr>
      <xdr:spPr>
        <a:xfrm>
          <a:off x="2409825" y="3152775"/>
          <a:ext cx="47625" cy="47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219075</xdr:colOff>
      <xdr:row>1</xdr:row>
      <xdr:rowOff>581025</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704850</xdr:colOff>
      <xdr:row>1</xdr:row>
      <xdr:rowOff>371475</xdr:rowOff>
    </xdr:from>
    <xdr:to>
      <xdr:col>2</xdr:col>
      <xdr:colOff>0</xdr:colOff>
      <xdr:row>1</xdr:row>
      <xdr:rowOff>533400</xdr:rowOff>
    </xdr:to>
    <xdr:sp macro="" textlink="">
      <xdr:nvSpPr>
        <xdr:cNvPr id="3" name="Rectangle 2">
          <a:hlinkClick xmlns:r="http://schemas.openxmlformats.org/officeDocument/2006/relationships" r:id="rId2"/>
        </xdr:cNvPr>
        <xdr:cNvSpPr/>
      </xdr:nvSpPr>
      <xdr:spPr>
        <a:xfrm>
          <a:off x="1314450" y="561975"/>
          <a:ext cx="2190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95250</xdr:colOff>
      <xdr:row>1</xdr:row>
      <xdr:rowOff>323850</xdr:rowOff>
    </xdr:from>
    <xdr:to>
      <xdr:col>2</xdr:col>
      <xdr:colOff>361950</xdr:colOff>
      <xdr:row>1</xdr:row>
      <xdr:rowOff>581025</xdr:rowOff>
    </xdr:to>
    <xdr:sp macro="" textlink="">
      <xdr:nvSpPr>
        <xdr:cNvPr id="4" name="Rectangle 3">
          <a:hlinkClick xmlns:r="http://schemas.openxmlformats.org/officeDocument/2006/relationships" r:id="rId3"/>
        </xdr:cNvPr>
        <xdr:cNvSpPr/>
      </xdr:nvSpPr>
      <xdr:spPr>
        <a:xfrm>
          <a:off x="1628775" y="514350"/>
          <a:ext cx="26670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495300</xdr:colOff>
      <xdr:row>1</xdr:row>
      <xdr:rowOff>361950</xdr:rowOff>
    </xdr:from>
    <xdr:to>
      <xdr:col>2</xdr:col>
      <xdr:colOff>771525</xdr:colOff>
      <xdr:row>1</xdr:row>
      <xdr:rowOff>571499</xdr:rowOff>
    </xdr:to>
    <xdr:sp macro="" textlink="">
      <xdr:nvSpPr>
        <xdr:cNvPr id="5" name="Rectangle 4">
          <a:hlinkClick xmlns:r="http://schemas.openxmlformats.org/officeDocument/2006/relationships" r:id="rId4"/>
        </xdr:cNvPr>
        <xdr:cNvSpPr/>
      </xdr:nvSpPr>
      <xdr:spPr>
        <a:xfrm>
          <a:off x="2028825" y="552450"/>
          <a:ext cx="27622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914400</xdr:colOff>
      <xdr:row>1</xdr:row>
      <xdr:rowOff>342900</xdr:rowOff>
    </xdr:from>
    <xdr:to>
      <xdr:col>2</xdr:col>
      <xdr:colOff>1447800</xdr:colOff>
      <xdr:row>1</xdr:row>
      <xdr:rowOff>581025</xdr:rowOff>
    </xdr:to>
    <xdr:sp macro="" textlink="">
      <xdr:nvSpPr>
        <xdr:cNvPr id="6" name="Rectangle 5">
          <a:hlinkClick xmlns:r="http://schemas.openxmlformats.org/officeDocument/2006/relationships" r:id="rId5"/>
        </xdr:cNvPr>
        <xdr:cNvSpPr/>
      </xdr:nvSpPr>
      <xdr:spPr>
        <a:xfrm>
          <a:off x="2447925" y="533400"/>
          <a:ext cx="5334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xdr:row>
      <xdr:rowOff>333375</xdr:rowOff>
    </xdr:from>
    <xdr:to>
      <xdr:col>3</xdr:col>
      <xdr:colOff>457200</xdr:colOff>
      <xdr:row>1</xdr:row>
      <xdr:rowOff>561975</xdr:rowOff>
    </xdr:to>
    <xdr:sp macro="" textlink="">
      <xdr:nvSpPr>
        <xdr:cNvPr id="7" name="Rectangle 6">
          <a:hlinkClick xmlns:r="http://schemas.openxmlformats.org/officeDocument/2006/relationships" r:id="rId6"/>
        </xdr:cNvPr>
        <xdr:cNvSpPr/>
      </xdr:nvSpPr>
      <xdr:spPr>
        <a:xfrm>
          <a:off x="3124200" y="523875"/>
          <a:ext cx="4191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600075</xdr:colOff>
      <xdr:row>1</xdr:row>
      <xdr:rowOff>352424</xdr:rowOff>
    </xdr:from>
    <xdr:to>
      <xdr:col>4</xdr:col>
      <xdr:colOff>85725</xdr:colOff>
      <xdr:row>1</xdr:row>
      <xdr:rowOff>552450</xdr:rowOff>
    </xdr:to>
    <xdr:sp macro="" textlink="">
      <xdr:nvSpPr>
        <xdr:cNvPr id="8" name="Rectangle 7">
          <a:hlinkClick xmlns:r="http://schemas.openxmlformats.org/officeDocument/2006/relationships" r:id="rId7"/>
        </xdr:cNvPr>
        <xdr:cNvSpPr/>
      </xdr:nvSpPr>
      <xdr:spPr>
        <a:xfrm>
          <a:off x="3686175" y="542924"/>
          <a:ext cx="2095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200025</xdr:colOff>
      <xdr:row>1</xdr:row>
      <xdr:rowOff>371475</xdr:rowOff>
    </xdr:from>
    <xdr:to>
      <xdr:col>4</xdr:col>
      <xdr:colOff>390525</xdr:colOff>
      <xdr:row>1</xdr:row>
      <xdr:rowOff>571500</xdr:rowOff>
    </xdr:to>
    <xdr:sp macro="" textlink="">
      <xdr:nvSpPr>
        <xdr:cNvPr id="9" name="Rectangle 8">
          <a:hlinkClick xmlns:r="http://schemas.openxmlformats.org/officeDocument/2006/relationships" r:id="rId8"/>
        </xdr:cNvPr>
        <xdr:cNvSpPr/>
      </xdr:nvSpPr>
      <xdr:spPr>
        <a:xfrm>
          <a:off x="4010025" y="561975"/>
          <a:ext cx="1905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514349</xdr:colOff>
      <xdr:row>1</xdr:row>
      <xdr:rowOff>361950</xdr:rowOff>
    </xdr:from>
    <xdr:to>
      <xdr:col>5</xdr:col>
      <xdr:colOff>95250</xdr:colOff>
      <xdr:row>1</xdr:row>
      <xdr:rowOff>571499</xdr:rowOff>
    </xdr:to>
    <xdr:sp macro="" textlink="">
      <xdr:nvSpPr>
        <xdr:cNvPr id="10" name="Rectangle 9">
          <a:hlinkClick xmlns:r="http://schemas.openxmlformats.org/officeDocument/2006/relationships" r:id="rId9"/>
        </xdr:cNvPr>
        <xdr:cNvSpPr/>
      </xdr:nvSpPr>
      <xdr:spPr>
        <a:xfrm>
          <a:off x="4324349" y="552450"/>
          <a:ext cx="161926"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228600</xdr:colOff>
      <xdr:row>1</xdr:row>
      <xdr:rowOff>352425</xdr:rowOff>
    </xdr:from>
    <xdr:to>
      <xdr:col>5</xdr:col>
      <xdr:colOff>428625</xdr:colOff>
      <xdr:row>1</xdr:row>
      <xdr:rowOff>552450</xdr:rowOff>
    </xdr:to>
    <xdr:sp macro="" textlink="">
      <xdr:nvSpPr>
        <xdr:cNvPr id="11" name="Rectangle 10">
          <a:hlinkClick xmlns:r="http://schemas.openxmlformats.org/officeDocument/2006/relationships" r:id="rId10"/>
        </xdr:cNvPr>
        <xdr:cNvSpPr/>
      </xdr:nvSpPr>
      <xdr:spPr>
        <a:xfrm>
          <a:off x="4619625" y="542925"/>
          <a:ext cx="2000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1</xdr:row>
      <xdr:rowOff>342900</xdr:rowOff>
    </xdr:from>
    <xdr:to>
      <xdr:col>6</xdr:col>
      <xdr:colOff>257175</xdr:colOff>
      <xdr:row>1</xdr:row>
      <xdr:rowOff>561975</xdr:rowOff>
    </xdr:to>
    <xdr:sp macro="" textlink="">
      <xdr:nvSpPr>
        <xdr:cNvPr id="12" name="Rectangle 11">
          <a:hlinkClick xmlns:r="http://schemas.openxmlformats.org/officeDocument/2006/relationships" r:id="rId11"/>
        </xdr:cNvPr>
        <xdr:cNvSpPr/>
      </xdr:nvSpPr>
      <xdr:spPr>
        <a:xfrm>
          <a:off x="4972050" y="53340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409575</xdr:colOff>
      <xdr:row>1</xdr:row>
      <xdr:rowOff>323850</xdr:rowOff>
    </xdr:from>
    <xdr:to>
      <xdr:col>7</xdr:col>
      <xdr:colOff>28575</xdr:colOff>
      <xdr:row>1</xdr:row>
      <xdr:rowOff>542925</xdr:rowOff>
    </xdr:to>
    <xdr:sp macro="" textlink="">
      <xdr:nvSpPr>
        <xdr:cNvPr id="13" name="Rectangle 12">
          <a:hlinkClick xmlns:r="http://schemas.openxmlformats.org/officeDocument/2006/relationships" r:id="rId12"/>
        </xdr:cNvPr>
        <xdr:cNvSpPr/>
      </xdr:nvSpPr>
      <xdr:spPr>
        <a:xfrm>
          <a:off x="5381625" y="514350"/>
          <a:ext cx="2000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571500</xdr:colOff>
      <xdr:row>1</xdr:row>
      <xdr:rowOff>352425</xdr:rowOff>
    </xdr:from>
    <xdr:to>
      <xdr:col>8</xdr:col>
      <xdr:colOff>333375</xdr:colOff>
      <xdr:row>1</xdr:row>
      <xdr:rowOff>514350</xdr:rowOff>
    </xdr:to>
    <xdr:sp macro="" textlink="">
      <xdr:nvSpPr>
        <xdr:cNvPr id="14" name="Rectangle 13">
          <a:hlinkClick xmlns:r="http://schemas.openxmlformats.org/officeDocument/2006/relationships" r:id="rId13"/>
        </xdr:cNvPr>
        <xdr:cNvSpPr/>
      </xdr:nvSpPr>
      <xdr:spPr>
        <a:xfrm>
          <a:off x="6124575" y="542925"/>
          <a:ext cx="3429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438150</xdr:colOff>
      <xdr:row>1</xdr:row>
      <xdr:rowOff>352425</xdr:rowOff>
    </xdr:from>
    <xdr:to>
      <xdr:col>9</xdr:col>
      <xdr:colOff>428625</xdr:colOff>
      <xdr:row>1</xdr:row>
      <xdr:rowOff>542925</xdr:rowOff>
    </xdr:to>
    <xdr:sp macro="" textlink="">
      <xdr:nvSpPr>
        <xdr:cNvPr id="15" name="Rectangle 14">
          <a:hlinkClick xmlns:r="http://schemas.openxmlformats.org/officeDocument/2006/relationships" r:id="rId14"/>
        </xdr:cNvPr>
        <xdr:cNvSpPr/>
      </xdr:nvSpPr>
      <xdr:spPr>
        <a:xfrm>
          <a:off x="6572250" y="542925"/>
          <a:ext cx="5715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19049</xdr:colOff>
      <xdr:row>1</xdr:row>
      <xdr:rowOff>342900</xdr:rowOff>
    </xdr:from>
    <xdr:to>
      <xdr:col>10</xdr:col>
      <xdr:colOff>333374</xdr:colOff>
      <xdr:row>1</xdr:row>
      <xdr:rowOff>533400</xdr:rowOff>
    </xdr:to>
    <xdr:sp macro="" textlink="">
      <xdr:nvSpPr>
        <xdr:cNvPr id="16" name="Rectangle 15">
          <a:hlinkClick xmlns:r="http://schemas.openxmlformats.org/officeDocument/2006/relationships" r:id="rId15"/>
        </xdr:cNvPr>
        <xdr:cNvSpPr/>
      </xdr:nvSpPr>
      <xdr:spPr>
        <a:xfrm>
          <a:off x="7315199" y="533400"/>
          <a:ext cx="3143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523876</xdr:colOff>
      <xdr:row>1</xdr:row>
      <xdr:rowOff>352425</xdr:rowOff>
    </xdr:from>
    <xdr:to>
      <xdr:col>11</xdr:col>
      <xdr:colOff>190501</xdr:colOff>
      <xdr:row>1</xdr:row>
      <xdr:rowOff>561975</xdr:rowOff>
    </xdr:to>
    <xdr:sp macro="" textlink="">
      <xdr:nvSpPr>
        <xdr:cNvPr id="18" name="Rectangle 17">
          <a:hlinkClick xmlns:r="http://schemas.openxmlformats.org/officeDocument/2006/relationships" r:id="rId16"/>
        </xdr:cNvPr>
        <xdr:cNvSpPr/>
      </xdr:nvSpPr>
      <xdr:spPr>
        <a:xfrm>
          <a:off x="7820026" y="542925"/>
          <a:ext cx="2476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114301</xdr:colOff>
      <xdr:row>1</xdr:row>
      <xdr:rowOff>333374</xdr:rowOff>
    </xdr:from>
    <xdr:to>
      <xdr:col>1</xdr:col>
      <xdr:colOff>552450</xdr:colOff>
      <xdr:row>1</xdr:row>
      <xdr:rowOff>561975</xdr:rowOff>
    </xdr:to>
    <xdr:sp macro="" textlink="">
      <xdr:nvSpPr>
        <xdr:cNvPr id="19" name="Rectangle 18">
          <a:hlinkClick xmlns:r="http://schemas.openxmlformats.org/officeDocument/2006/relationships" r:id="rId17"/>
        </xdr:cNvPr>
        <xdr:cNvSpPr/>
      </xdr:nvSpPr>
      <xdr:spPr>
        <a:xfrm>
          <a:off x="723901" y="523874"/>
          <a:ext cx="438149"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342900</xdr:rowOff>
    </xdr:from>
    <xdr:to>
      <xdr:col>7</xdr:col>
      <xdr:colOff>419100</xdr:colOff>
      <xdr:row>1</xdr:row>
      <xdr:rowOff>542925</xdr:rowOff>
    </xdr:to>
    <xdr:sp macro="" textlink="">
      <xdr:nvSpPr>
        <xdr:cNvPr id="20" name="Rectangle 19">
          <a:hlinkClick xmlns:r="http://schemas.openxmlformats.org/officeDocument/2006/relationships" r:id="rId18"/>
        </xdr:cNvPr>
        <xdr:cNvSpPr/>
      </xdr:nvSpPr>
      <xdr:spPr>
        <a:xfrm>
          <a:off x="5734050" y="53340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38100</xdr:colOff>
      <xdr:row>2</xdr:row>
      <xdr:rowOff>85725</xdr:rowOff>
    </xdr:from>
    <xdr:to>
      <xdr:col>11</xdr:col>
      <xdr:colOff>542925</xdr:colOff>
      <xdr:row>9</xdr:row>
      <xdr:rowOff>342900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172200" y="86677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13</xdr:row>
      <xdr:rowOff>9525</xdr:rowOff>
    </xdr:from>
    <xdr:to>
      <xdr:col>2</xdr:col>
      <xdr:colOff>104775</xdr:colOff>
      <xdr:row>14</xdr:row>
      <xdr:rowOff>133350</xdr:rowOff>
    </xdr:to>
    <xdr:pic>
      <xdr:nvPicPr>
        <xdr:cNvPr id="25" name="Picture 24"/>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8175" y="3943350"/>
          <a:ext cx="10001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13</xdr:col>
      <xdr:colOff>57150</xdr:colOff>
      <xdr:row>2</xdr:row>
      <xdr:rowOff>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86582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304800</xdr:colOff>
      <xdr:row>2</xdr:row>
      <xdr:rowOff>104775</xdr:rowOff>
    </xdr:from>
    <xdr:to>
      <xdr:col>11</xdr:col>
      <xdr:colOff>114300</xdr:colOff>
      <xdr:row>9</xdr:row>
      <xdr:rowOff>361950</xdr:rowOff>
    </xdr:to>
    <xdr:pic>
      <xdr:nvPicPr>
        <xdr:cNvPr id="21" name="Picture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3"/>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4"/>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5"/>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6"/>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7"/>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8"/>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9"/>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10"/>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1"/>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2"/>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3"/>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4"/>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5"/>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6"/>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428625</xdr:colOff>
      <xdr:row>1</xdr:row>
      <xdr:rowOff>352425</xdr:rowOff>
    </xdr:from>
    <xdr:to>
      <xdr:col>11</xdr:col>
      <xdr:colOff>171450</xdr:colOff>
      <xdr:row>1</xdr:row>
      <xdr:rowOff>542925</xdr:rowOff>
    </xdr:to>
    <xdr:sp macro="" textlink="">
      <xdr:nvSpPr>
        <xdr:cNvPr id="18" name="Rectangle 17">
          <a:hlinkClick xmlns:r="http://schemas.openxmlformats.org/officeDocument/2006/relationships" r:id="rId17"/>
        </xdr:cNvPr>
        <xdr:cNvSpPr/>
      </xdr:nvSpPr>
      <xdr:spPr>
        <a:xfrm>
          <a:off x="78105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8"/>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13</xdr:col>
      <xdr:colOff>66675</xdr:colOff>
      <xdr:row>2</xdr:row>
      <xdr:rowOff>9525</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80975"/>
          <a:ext cx="86487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2" name="Rectangle 1">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3" name="Rectangle 2">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4" name="Rectangle 3">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5" name="Rectangle 4">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6" name="Rectangle 5">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7" name="Rectangle 6">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8" name="Rectangle 7">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9" name="Rectangle 8">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0" name="Rectangle 9">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1" name="Rectangle 10">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2" name="Rectangle 11">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3" name="Rectangle 12">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4" name="Rectangle 13">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5" name="Rectangle 14">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438150</xdr:colOff>
      <xdr:row>1</xdr:row>
      <xdr:rowOff>352425</xdr:rowOff>
    </xdr:from>
    <xdr:to>
      <xdr:col>11</xdr:col>
      <xdr:colOff>180975</xdr:colOff>
      <xdr:row>1</xdr:row>
      <xdr:rowOff>542925</xdr:rowOff>
    </xdr:to>
    <xdr:sp macro="" textlink="">
      <xdr:nvSpPr>
        <xdr:cNvPr id="17" name="Rectangle 16">
          <a:hlinkClick xmlns:r="http://schemas.openxmlformats.org/officeDocument/2006/relationships" r:id="rId16"/>
        </xdr:cNvPr>
        <xdr:cNvSpPr/>
      </xdr:nvSpPr>
      <xdr:spPr>
        <a:xfrm>
          <a:off x="78200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209550</xdr:colOff>
      <xdr:row>1</xdr:row>
      <xdr:rowOff>323850</xdr:rowOff>
    </xdr:from>
    <xdr:to>
      <xdr:col>7</xdr:col>
      <xdr:colOff>447675</xdr:colOff>
      <xdr:row>1</xdr:row>
      <xdr:rowOff>523875</xdr:rowOff>
    </xdr:to>
    <xdr:sp macro="" textlink="">
      <xdr:nvSpPr>
        <xdr:cNvPr id="19" name="Rectangle 18">
          <a:hlinkClick xmlns:r="http://schemas.openxmlformats.org/officeDocument/2006/relationships" r:id="rId18"/>
        </xdr:cNvPr>
        <xdr:cNvSpPr/>
      </xdr:nvSpPr>
      <xdr:spPr>
        <a:xfrm>
          <a:off x="576262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0</xdr:row>
      <xdr:rowOff>142875</xdr:rowOff>
    </xdr:from>
    <xdr:to>
      <xdr:col>10</xdr:col>
      <xdr:colOff>447675</xdr:colOff>
      <xdr:row>1</xdr:row>
      <xdr:rowOff>552450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42875"/>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704851</xdr:colOff>
      <xdr:row>1</xdr:row>
      <xdr:rowOff>333374</xdr:rowOff>
    </xdr:from>
    <xdr:to>
      <xdr:col>2</xdr:col>
      <xdr:colOff>76201</xdr:colOff>
      <xdr:row>1</xdr:row>
      <xdr:rowOff>533399</xdr:rowOff>
    </xdr:to>
    <xdr:sp macro="" textlink="">
      <xdr:nvSpPr>
        <xdr:cNvPr id="2" name="Rectangle 1">
          <a:hlinkClick xmlns:r="http://schemas.openxmlformats.org/officeDocument/2006/relationships" r:id="rId2"/>
        </xdr:cNvPr>
        <xdr:cNvSpPr/>
      </xdr:nvSpPr>
      <xdr:spPr>
        <a:xfrm>
          <a:off x="1314451" y="523874"/>
          <a:ext cx="228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190500</xdr:colOff>
      <xdr:row>1</xdr:row>
      <xdr:rowOff>304800</xdr:rowOff>
    </xdr:from>
    <xdr:to>
      <xdr:col>2</xdr:col>
      <xdr:colOff>447675</xdr:colOff>
      <xdr:row>1</xdr:row>
      <xdr:rowOff>542925</xdr:rowOff>
    </xdr:to>
    <xdr:sp macro="" textlink="">
      <xdr:nvSpPr>
        <xdr:cNvPr id="3" name="Rectangle 2">
          <a:hlinkClick xmlns:r="http://schemas.openxmlformats.org/officeDocument/2006/relationships" r:id="rId3"/>
        </xdr:cNvPr>
        <xdr:cNvSpPr/>
      </xdr:nvSpPr>
      <xdr:spPr>
        <a:xfrm>
          <a:off x="1657350" y="49530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571500</xdr:colOff>
      <xdr:row>1</xdr:row>
      <xdr:rowOff>342901</xdr:rowOff>
    </xdr:from>
    <xdr:to>
      <xdr:col>3</xdr:col>
      <xdr:colOff>104775</xdr:colOff>
      <xdr:row>1</xdr:row>
      <xdr:rowOff>533401</xdr:rowOff>
    </xdr:to>
    <xdr:sp macro="" textlink="">
      <xdr:nvSpPr>
        <xdr:cNvPr id="4" name="Rectangle 3">
          <a:hlinkClick xmlns:r="http://schemas.openxmlformats.org/officeDocument/2006/relationships" r:id="rId4"/>
        </xdr:cNvPr>
        <xdr:cNvSpPr/>
      </xdr:nvSpPr>
      <xdr:spPr>
        <a:xfrm>
          <a:off x="2038350" y="533401"/>
          <a:ext cx="266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276224</xdr:colOff>
      <xdr:row>1</xdr:row>
      <xdr:rowOff>276225</xdr:rowOff>
    </xdr:from>
    <xdr:to>
      <xdr:col>5</xdr:col>
      <xdr:colOff>38100</xdr:colOff>
      <xdr:row>1</xdr:row>
      <xdr:rowOff>523875</xdr:rowOff>
    </xdr:to>
    <xdr:sp macro="" textlink="">
      <xdr:nvSpPr>
        <xdr:cNvPr id="5" name="Rectangle 4">
          <a:hlinkClick xmlns:r="http://schemas.openxmlformats.org/officeDocument/2006/relationships" r:id="rId5"/>
        </xdr:cNvPr>
        <xdr:cNvSpPr/>
      </xdr:nvSpPr>
      <xdr:spPr>
        <a:xfrm>
          <a:off x="2476499" y="466725"/>
          <a:ext cx="504826"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200025</xdr:colOff>
      <xdr:row>1</xdr:row>
      <xdr:rowOff>304800</xdr:rowOff>
    </xdr:from>
    <xdr:to>
      <xdr:col>5</xdr:col>
      <xdr:colOff>581025</xdr:colOff>
      <xdr:row>1</xdr:row>
      <xdr:rowOff>514350</xdr:rowOff>
    </xdr:to>
    <xdr:sp macro="" textlink="">
      <xdr:nvSpPr>
        <xdr:cNvPr id="6" name="Rectangle 5">
          <a:hlinkClick xmlns:r="http://schemas.openxmlformats.org/officeDocument/2006/relationships" r:id="rId6"/>
        </xdr:cNvPr>
        <xdr:cNvSpPr/>
      </xdr:nvSpPr>
      <xdr:spPr>
        <a:xfrm>
          <a:off x="3143250" y="495300"/>
          <a:ext cx="3810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723900</xdr:colOff>
      <xdr:row>1</xdr:row>
      <xdr:rowOff>304799</xdr:rowOff>
    </xdr:from>
    <xdr:to>
      <xdr:col>5</xdr:col>
      <xdr:colOff>942975</xdr:colOff>
      <xdr:row>1</xdr:row>
      <xdr:rowOff>523875</xdr:rowOff>
    </xdr:to>
    <xdr:sp macro="" textlink="">
      <xdr:nvSpPr>
        <xdr:cNvPr id="7" name="Rectangle 6">
          <a:hlinkClick xmlns:r="http://schemas.openxmlformats.org/officeDocument/2006/relationships" r:id="rId7"/>
        </xdr:cNvPr>
        <xdr:cNvSpPr/>
      </xdr:nvSpPr>
      <xdr:spPr>
        <a:xfrm>
          <a:off x="3667125" y="495299"/>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1038225</xdr:colOff>
      <xdr:row>1</xdr:row>
      <xdr:rowOff>323850</xdr:rowOff>
    </xdr:from>
    <xdr:to>
      <xdr:col>5</xdr:col>
      <xdr:colOff>1276350</xdr:colOff>
      <xdr:row>1</xdr:row>
      <xdr:rowOff>523875</xdr:rowOff>
    </xdr:to>
    <xdr:sp macro="" textlink="">
      <xdr:nvSpPr>
        <xdr:cNvPr id="8" name="Rectangle 7">
          <a:hlinkClick xmlns:r="http://schemas.openxmlformats.org/officeDocument/2006/relationships" r:id="rId8"/>
        </xdr:cNvPr>
        <xdr:cNvSpPr/>
      </xdr:nvSpPr>
      <xdr:spPr>
        <a:xfrm>
          <a:off x="39814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19049</xdr:colOff>
      <xdr:row>1</xdr:row>
      <xdr:rowOff>333376</xdr:rowOff>
    </xdr:from>
    <xdr:to>
      <xdr:col>6</xdr:col>
      <xdr:colOff>247650</xdr:colOff>
      <xdr:row>1</xdr:row>
      <xdr:rowOff>514350</xdr:rowOff>
    </xdr:to>
    <xdr:sp macro="" textlink="">
      <xdr:nvSpPr>
        <xdr:cNvPr id="9" name="Rectangle 8">
          <a:hlinkClick xmlns:r="http://schemas.openxmlformats.org/officeDocument/2006/relationships" r:id="rId9"/>
        </xdr:cNvPr>
        <xdr:cNvSpPr/>
      </xdr:nvSpPr>
      <xdr:spPr>
        <a:xfrm>
          <a:off x="4305299" y="523876"/>
          <a:ext cx="228601"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323850</xdr:rowOff>
    </xdr:from>
    <xdr:to>
      <xdr:col>6</xdr:col>
      <xdr:colOff>561975</xdr:colOff>
      <xdr:row>1</xdr:row>
      <xdr:rowOff>514350</xdr:rowOff>
    </xdr:to>
    <xdr:sp macro="" textlink="">
      <xdr:nvSpPr>
        <xdr:cNvPr id="10" name="Rectangle 9">
          <a:hlinkClick xmlns:r="http://schemas.openxmlformats.org/officeDocument/2006/relationships" r:id="rId10"/>
        </xdr:cNvPr>
        <xdr:cNvSpPr/>
      </xdr:nvSpPr>
      <xdr:spPr>
        <a:xfrm>
          <a:off x="4610100" y="514350"/>
          <a:ext cx="2381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657225</xdr:colOff>
      <xdr:row>1</xdr:row>
      <xdr:rowOff>295275</xdr:rowOff>
    </xdr:from>
    <xdr:to>
      <xdr:col>6</xdr:col>
      <xdr:colOff>962025</xdr:colOff>
      <xdr:row>1</xdr:row>
      <xdr:rowOff>514350</xdr:rowOff>
    </xdr:to>
    <xdr:sp macro="" textlink="">
      <xdr:nvSpPr>
        <xdr:cNvPr id="11" name="Rectangle 10">
          <a:hlinkClick xmlns:r="http://schemas.openxmlformats.org/officeDocument/2006/relationships" r:id="rId11"/>
        </xdr:cNvPr>
        <xdr:cNvSpPr/>
      </xdr:nvSpPr>
      <xdr:spPr>
        <a:xfrm>
          <a:off x="4943475" y="485775"/>
          <a:ext cx="3048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1066800</xdr:colOff>
      <xdr:row>1</xdr:row>
      <xdr:rowOff>276225</xdr:rowOff>
    </xdr:from>
    <xdr:to>
      <xdr:col>7</xdr:col>
      <xdr:colOff>190500</xdr:colOff>
      <xdr:row>1</xdr:row>
      <xdr:rowOff>504825</xdr:rowOff>
    </xdr:to>
    <xdr:sp macro="" textlink="">
      <xdr:nvSpPr>
        <xdr:cNvPr id="12" name="Rectangle 11">
          <a:hlinkClick xmlns:r="http://schemas.openxmlformats.org/officeDocument/2006/relationships" r:id="rId12"/>
        </xdr:cNvPr>
        <xdr:cNvSpPr/>
      </xdr:nvSpPr>
      <xdr:spPr>
        <a:xfrm>
          <a:off x="5353050" y="466725"/>
          <a:ext cx="2667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704850</xdr:colOff>
      <xdr:row>1</xdr:row>
      <xdr:rowOff>314325</xdr:rowOff>
    </xdr:from>
    <xdr:to>
      <xdr:col>7</xdr:col>
      <xdr:colOff>1076325</xdr:colOff>
      <xdr:row>1</xdr:row>
      <xdr:rowOff>514350</xdr:rowOff>
    </xdr:to>
    <xdr:sp macro="" textlink="">
      <xdr:nvSpPr>
        <xdr:cNvPr id="13" name="Rectangle 12">
          <a:hlinkClick xmlns:r="http://schemas.openxmlformats.org/officeDocument/2006/relationships" r:id="rId13"/>
        </xdr:cNvPr>
        <xdr:cNvSpPr/>
      </xdr:nvSpPr>
      <xdr:spPr>
        <a:xfrm>
          <a:off x="6134100" y="504825"/>
          <a:ext cx="3714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1143001</xdr:colOff>
      <xdr:row>1</xdr:row>
      <xdr:rowOff>323850</xdr:rowOff>
    </xdr:from>
    <xdr:to>
      <xdr:col>8</xdr:col>
      <xdr:colOff>400051</xdr:colOff>
      <xdr:row>1</xdr:row>
      <xdr:rowOff>495300</xdr:rowOff>
    </xdr:to>
    <xdr:sp macro="" textlink="">
      <xdr:nvSpPr>
        <xdr:cNvPr id="14" name="Rectangle 13">
          <a:hlinkClick xmlns:r="http://schemas.openxmlformats.org/officeDocument/2006/relationships" r:id="rId14"/>
        </xdr:cNvPr>
        <xdr:cNvSpPr/>
      </xdr:nvSpPr>
      <xdr:spPr>
        <a:xfrm>
          <a:off x="6572251" y="514350"/>
          <a:ext cx="6477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485775</xdr:colOff>
      <xdr:row>1</xdr:row>
      <xdr:rowOff>295275</xdr:rowOff>
    </xdr:from>
    <xdr:to>
      <xdr:col>8</xdr:col>
      <xdr:colOff>885825</xdr:colOff>
      <xdr:row>1</xdr:row>
      <xdr:rowOff>504825</xdr:rowOff>
    </xdr:to>
    <xdr:sp macro="" textlink="">
      <xdr:nvSpPr>
        <xdr:cNvPr id="15" name="Rectangle 14">
          <a:hlinkClick xmlns:r="http://schemas.openxmlformats.org/officeDocument/2006/relationships" r:id="rId15"/>
        </xdr:cNvPr>
        <xdr:cNvSpPr/>
      </xdr:nvSpPr>
      <xdr:spPr>
        <a:xfrm>
          <a:off x="7305675" y="485775"/>
          <a:ext cx="4000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990601</xdr:colOff>
      <xdr:row>1</xdr:row>
      <xdr:rowOff>304799</xdr:rowOff>
    </xdr:from>
    <xdr:to>
      <xdr:col>8</xdr:col>
      <xdr:colOff>1295401</xdr:colOff>
      <xdr:row>1</xdr:row>
      <xdr:rowOff>504824</xdr:rowOff>
    </xdr:to>
    <xdr:sp macro="" textlink="">
      <xdr:nvSpPr>
        <xdr:cNvPr id="17" name="Rectangle 16">
          <a:hlinkClick xmlns:r="http://schemas.openxmlformats.org/officeDocument/2006/relationships" r:id="rId16"/>
        </xdr:cNvPr>
        <xdr:cNvSpPr/>
      </xdr:nvSpPr>
      <xdr:spPr>
        <a:xfrm>
          <a:off x="7810501" y="495299"/>
          <a:ext cx="3048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123826</xdr:colOff>
      <xdr:row>1</xdr:row>
      <xdr:rowOff>285749</xdr:rowOff>
    </xdr:from>
    <xdr:to>
      <xdr:col>1</xdr:col>
      <xdr:colOff>590550</xdr:colOff>
      <xdr:row>1</xdr:row>
      <xdr:rowOff>533400</xdr:rowOff>
    </xdr:to>
    <xdr:sp macro="" textlink="">
      <xdr:nvSpPr>
        <xdr:cNvPr id="18" name="Rectangle 17">
          <a:hlinkClick xmlns:r="http://schemas.openxmlformats.org/officeDocument/2006/relationships" r:id="rId17"/>
        </xdr:cNvPr>
        <xdr:cNvSpPr/>
      </xdr:nvSpPr>
      <xdr:spPr>
        <a:xfrm>
          <a:off x="733426" y="476249"/>
          <a:ext cx="466724" cy="2476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333375</xdr:colOff>
      <xdr:row>1</xdr:row>
      <xdr:rowOff>314326</xdr:rowOff>
    </xdr:from>
    <xdr:to>
      <xdr:col>7</xdr:col>
      <xdr:colOff>571500</xdr:colOff>
      <xdr:row>1</xdr:row>
      <xdr:rowOff>504825</xdr:rowOff>
    </xdr:to>
    <xdr:sp macro="" textlink="">
      <xdr:nvSpPr>
        <xdr:cNvPr id="19" name="Rectangle 18">
          <a:hlinkClick xmlns:r="http://schemas.openxmlformats.org/officeDocument/2006/relationships" r:id="rId18"/>
        </xdr:cNvPr>
        <xdr:cNvSpPr/>
      </xdr:nvSpPr>
      <xdr:spPr>
        <a:xfrm>
          <a:off x="5762625" y="504826"/>
          <a:ext cx="23812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114300</xdr:colOff>
      <xdr:row>2</xdr:row>
      <xdr:rowOff>95250</xdr:rowOff>
    </xdr:from>
    <xdr:to>
      <xdr:col>10</xdr:col>
      <xdr:colOff>352425</xdr:colOff>
      <xdr:row>9</xdr:row>
      <xdr:rowOff>352425</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515100" y="87630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13</xdr:row>
      <xdr:rowOff>104775</xdr:rowOff>
    </xdr:from>
    <xdr:to>
      <xdr:col>4</xdr:col>
      <xdr:colOff>285750</xdr:colOff>
      <xdr:row>14</xdr:row>
      <xdr:rowOff>171450</xdr:rowOff>
    </xdr:to>
    <xdr:pic>
      <xdr:nvPicPr>
        <xdr:cNvPr id="24" name="Picture 23"/>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04850" y="4105275"/>
          <a:ext cx="21621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13</xdr:col>
      <xdr:colOff>142875</xdr:colOff>
      <xdr:row>1</xdr:row>
      <xdr:rowOff>581025</xdr:rowOff>
    </xdr:to>
    <xdr:pic>
      <xdr:nvPicPr>
        <xdr:cNvPr id="28" name="Picture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296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2</xdr:col>
      <xdr:colOff>0</xdr:colOff>
      <xdr:row>1</xdr:row>
      <xdr:rowOff>561975</xdr:rowOff>
    </xdr:to>
    <xdr:sp macro="" textlink="">
      <xdr:nvSpPr>
        <xdr:cNvPr id="2" name="Rectangle 1">
          <a:hlinkClick xmlns:r="http://schemas.openxmlformats.org/officeDocument/2006/relationships" r:id="rId2"/>
        </xdr:cNvPr>
        <xdr:cNvSpPr/>
      </xdr:nvSpPr>
      <xdr:spPr>
        <a:xfrm>
          <a:off x="1323975" y="561975"/>
          <a:ext cx="2095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xdr:colOff>
      <xdr:row>1</xdr:row>
      <xdr:rowOff>323850</xdr:rowOff>
    </xdr:from>
    <xdr:to>
      <xdr:col>2</xdr:col>
      <xdr:colOff>371475</xdr:colOff>
      <xdr:row>1</xdr:row>
      <xdr:rowOff>571500</xdr:rowOff>
    </xdr:to>
    <xdr:sp macro="" textlink="">
      <xdr:nvSpPr>
        <xdr:cNvPr id="3" name="Rectangle 2">
          <a:hlinkClick xmlns:r="http://schemas.openxmlformats.org/officeDocument/2006/relationships" r:id="rId3"/>
        </xdr:cNvPr>
        <xdr:cNvSpPr/>
      </xdr:nvSpPr>
      <xdr:spPr>
        <a:xfrm>
          <a:off x="1647825" y="514350"/>
          <a:ext cx="2571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504826</xdr:colOff>
      <xdr:row>1</xdr:row>
      <xdr:rowOff>361951</xdr:rowOff>
    </xdr:from>
    <xdr:to>
      <xdr:col>2</xdr:col>
      <xdr:colOff>771526</xdr:colOff>
      <xdr:row>1</xdr:row>
      <xdr:rowOff>523875</xdr:rowOff>
    </xdr:to>
    <xdr:sp macro="" textlink="">
      <xdr:nvSpPr>
        <xdr:cNvPr id="4" name="Rectangle 3">
          <a:hlinkClick xmlns:r="http://schemas.openxmlformats.org/officeDocument/2006/relationships" r:id="rId4"/>
        </xdr:cNvPr>
        <xdr:cNvSpPr/>
      </xdr:nvSpPr>
      <xdr:spPr>
        <a:xfrm>
          <a:off x="2038351" y="552451"/>
          <a:ext cx="26670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933449</xdr:colOff>
      <xdr:row>1</xdr:row>
      <xdr:rowOff>342900</xdr:rowOff>
    </xdr:from>
    <xdr:to>
      <xdr:col>4</xdr:col>
      <xdr:colOff>95249</xdr:colOff>
      <xdr:row>1</xdr:row>
      <xdr:rowOff>571500</xdr:rowOff>
    </xdr:to>
    <xdr:sp macro="" textlink="">
      <xdr:nvSpPr>
        <xdr:cNvPr id="5" name="Rectangle 4">
          <a:hlinkClick xmlns:r="http://schemas.openxmlformats.org/officeDocument/2006/relationships" r:id="rId5"/>
        </xdr:cNvPr>
        <xdr:cNvSpPr/>
      </xdr:nvSpPr>
      <xdr:spPr>
        <a:xfrm>
          <a:off x="2466974" y="533400"/>
          <a:ext cx="4857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276225</xdr:colOff>
      <xdr:row>1</xdr:row>
      <xdr:rowOff>352425</xdr:rowOff>
    </xdr:from>
    <xdr:to>
      <xdr:col>5</xdr:col>
      <xdr:colOff>38100</xdr:colOff>
      <xdr:row>1</xdr:row>
      <xdr:rowOff>561975</xdr:rowOff>
    </xdr:to>
    <xdr:sp macro="" textlink="">
      <xdr:nvSpPr>
        <xdr:cNvPr id="6" name="Rectangle 5">
          <a:hlinkClick xmlns:r="http://schemas.openxmlformats.org/officeDocument/2006/relationships" r:id="rId6"/>
        </xdr:cNvPr>
        <xdr:cNvSpPr/>
      </xdr:nvSpPr>
      <xdr:spPr>
        <a:xfrm>
          <a:off x="3133725" y="542925"/>
          <a:ext cx="3714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180975</xdr:colOff>
      <xdr:row>1</xdr:row>
      <xdr:rowOff>342899</xdr:rowOff>
    </xdr:from>
    <xdr:to>
      <xdr:col>5</xdr:col>
      <xdr:colOff>400050</xdr:colOff>
      <xdr:row>1</xdr:row>
      <xdr:rowOff>561975</xdr:rowOff>
    </xdr:to>
    <xdr:sp macro="" textlink="">
      <xdr:nvSpPr>
        <xdr:cNvPr id="7" name="Rectangle 6">
          <a:hlinkClick xmlns:r="http://schemas.openxmlformats.org/officeDocument/2006/relationships" r:id="rId7"/>
        </xdr:cNvPr>
        <xdr:cNvSpPr/>
      </xdr:nvSpPr>
      <xdr:spPr>
        <a:xfrm>
          <a:off x="3648075" y="533399"/>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514350</xdr:colOff>
      <xdr:row>1</xdr:row>
      <xdr:rowOff>361950</xdr:rowOff>
    </xdr:from>
    <xdr:to>
      <xdr:col>5</xdr:col>
      <xdr:colOff>742950</xdr:colOff>
      <xdr:row>1</xdr:row>
      <xdr:rowOff>571500</xdr:rowOff>
    </xdr:to>
    <xdr:sp macro="" textlink="">
      <xdr:nvSpPr>
        <xdr:cNvPr id="8" name="Rectangle 7">
          <a:hlinkClick xmlns:r="http://schemas.openxmlformats.org/officeDocument/2006/relationships" r:id="rId8"/>
        </xdr:cNvPr>
        <xdr:cNvSpPr/>
      </xdr:nvSpPr>
      <xdr:spPr>
        <a:xfrm>
          <a:off x="3981450"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819150</xdr:colOff>
      <xdr:row>1</xdr:row>
      <xdr:rowOff>342900</xdr:rowOff>
    </xdr:from>
    <xdr:to>
      <xdr:col>6</xdr:col>
      <xdr:colOff>152401</xdr:colOff>
      <xdr:row>1</xdr:row>
      <xdr:rowOff>571499</xdr:rowOff>
    </xdr:to>
    <xdr:sp macro="" textlink="">
      <xdr:nvSpPr>
        <xdr:cNvPr id="9" name="Rectangle 8">
          <a:hlinkClick xmlns:r="http://schemas.openxmlformats.org/officeDocument/2006/relationships" r:id="rId9"/>
        </xdr:cNvPr>
        <xdr:cNvSpPr/>
      </xdr:nvSpPr>
      <xdr:spPr>
        <a:xfrm>
          <a:off x="4286250" y="533400"/>
          <a:ext cx="219076" cy="2285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247650</xdr:colOff>
      <xdr:row>1</xdr:row>
      <xdr:rowOff>352425</xdr:rowOff>
    </xdr:from>
    <xdr:to>
      <xdr:col>6</xdr:col>
      <xdr:colOff>485775</xdr:colOff>
      <xdr:row>1</xdr:row>
      <xdr:rowOff>552450</xdr:rowOff>
    </xdr:to>
    <xdr:sp macro="" textlink="">
      <xdr:nvSpPr>
        <xdr:cNvPr id="10" name="Rectangle 9">
          <a:hlinkClick xmlns:r="http://schemas.openxmlformats.org/officeDocument/2006/relationships" r:id="rId10"/>
        </xdr:cNvPr>
        <xdr:cNvSpPr/>
      </xdr:nvSpPr>
      <xdr:spPr>
        <a:xfrm>
          <a:off x="4600575" y="54292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600075</xdr:colOff>
      <xdr:row>1</xdr:row>
      <xdr:rowOff>342901</xdr:rowOff>
    </xdr:from>
    <xdr:to>
      <xdr:col>6</xdr:col>
      <xdr:colOff>876300</xdr:colOff>
      <xdr:row>1</xdr:row>
      <xdr:rowOff>552451</xdr:rowOff>
    </xdr:to>
    <xdr:sp macro="" textlink="">
      <xdr:nvSpPr>
        <xdr:cNvPr id="11" name="Rectangle 10">
          <a:hlinkClick xmlns:r="http://schemas.openxmlformats.org/officeDocument/2006/relationships" r:id="rId11"/>
        </xdr:cNvPr>
        <xdr:cNvSpPr/>
      </xdr:nvSpPr>
      <xdr:spPr>
        <a:xfrm>
          <a:off x="4953000" y="533401"/>
          <a:ext cx="2762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38101</xdr:colOff>
      <xdr:row>1</xdr:row>
      <xdr:rowOff>323850</xdr:rowOff>
    </xdr:from>
    <xdr:to>
      <xdr:col>7</xdr:col>
      <xdr:colOff>285751</xdr:colOff>
      <xdr:row>1</xdr:row>
      <xdr:rowOff>523875</xdr:rowOff>
    </xdr:to>
    <xdr:sp macro="" textlink="">
      <xdr:nvSpPr>
        <xdr:cNvPr id="12" name="Rectangle 11">
          <a:hlinkClick xmlns:r="http://schemas.openxmlformats.org/officeDocument/2006/relationships" r:id="rId12"/>
        </xdr:cNvPr>
        <xdr:cNvSpPr/>
      </xdr:nvSpPr>
      <xdr:spPr>
        <a:xfrm>
          <a:off x="5372101" y="514350"/>
          <a:ext cx="2476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171450</xdr:colOff>
      <xdr:row>1</xdr:row>
      <xdr:rowOff>352425</xdr:rowOff>
    </xdr:from>
    <xdr:to>
      <xdr:col>8</xdr:col>
      <xdr:colOff>476250</xdr:colOff>
      <xdr:row>1</xdr:row>
      <xdr:rowOff>523875</xdr:rowOff>
    </xdr:to>
    <xdr:sp macro="" textlink="">
      <xdr:nvSpPr>
        <xdr:cNvPr id="13" name="Rectangle 12">
          <a:hlinkClick xmlns:r="http://schemas.openxmlformats.org/officeDocument/2006/relationships" r:id="rId13"/>
        </xdr:cNvPr>
        <xdr:cNvSpPr/>
      </xdr:nvSpPr>
      <xdr:spPr>
        <a:xfrm>
          <a:off x="6115050" y="542925"/>
          <a:ext cx="3048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28576</xdr:colOff>
      <xdr:row>1</xdr:row>
      <xdr:rowOff>352425</xdr:rowOff>
    </xdr:from>
    <xdr:to>
      <xdr:col>10</xdr:col>
      <xdr:colOff>9526</xdr:colOff>
      <xdr:row>1</xdr:row>
      <xdr:rowOff>533400</xdr:rowOff>
    </xdr:to>
    <xdr:sp macro="" textlink="">
      <xdr:nvSpPr>
        <xdr:cNvPr id="14" name="Rectangle 13">
          <a:hlinkClick xmlns:r="http://schemas.openxmlformats.org/officeDocument/2006/relationships" r:id="rId14"/>
        </xdr:cNvPr>
        <xdr:cNvSpPr/>
      </xdr:nvSpPr>
      <xdr:spPr>
        <a:xfrm>
          <a:off x="6581776" y="542925"/>
          <a:ext cx="5905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xdr:row>
      <xdr:rowOff>342900</xdr:rowOff>
    </xdr:from>
    <xdr:to>
      <xdr:col>10</xdr:col>
      <xdr:colOff>504825</xdr:colOff>
      <xdr:row>1</xdr:row>
      <xdr:rowOff>552450</xdr:rowOff>
    </xdr:to>
    <xdr:sp macro="" textlink="">
      <xdr:nvSpPr>
        <xdr:cNvPr id="15" name="Rectangle 14">
          <a:hlinkClick xmlns:r="http://schemas.openxmlformats.org/officeDocument/2006/relationships" r:id="rId15"/>
        </xdr:cNvPr>
        <xdr:cNvSpPr/>
      </xdr:nvSpPr>
      <xdr:spPr>
        <a:xfrm>
          <a:off x="7315200" y="533400"/>
          <a:ext cx="3524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638175</xdr:colOff>
      <xdr:row>1</xdr:row>
      <xdr:rowOff>352425</xdr:rowOff>
    </xdr:from>
    <xdr:to>
      <xdr:col>11</xdr:col>
      <xdr:colOff>219075</xdr:colOff>
      <xdr:row>1</xdr:row>
      <xdr:rowOff>523875</xdr:rowOff>
    </xdr:to>
    <xdr:sp macro="" textlink="">
      <xdr:nvSpPr>
        <xdr:cNvPr id="17" name="Rectangle 16">
          <a:hlinkClick xmlns:r="http://schemas.openxmlformats.org/officeDocument/2006/relationships" r:id="rId16"/>
        </xdr:cNvPr>
        <xdr:cNvSpPr/>
      </xdr:nvSpPr>
      <xdr:spPr>
        <a:xfrm>
          <a:off x="7800975" y="542925"/>
          <a:ext cx="2571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114301</xdr:colOff>
      <xdr:row>1</xdr:row>
      <xdr:rowOff>333375</xdr:rowOff>
    </xdr:from>
    <xdr:to>
      <xdr:col>1</xdr:col>
      <xdr:colOff>581025</xdr:colOff>
      <xdr:row>1</xdr:row>
      <xdr:rowOff>552451</xdr:rowOff>
    </xdr:to>
    <xdr:sp macro="" textlink="">
      <xdr:nvSpPr>
        <xdr:cNvPr id="18" name="Rectangle 17">
          <a:hlinkClick xmlns:r="http://schemas.openxmlformats.org/officeDocument/2006/relationships" r:id="rId17"/>
        </xdr:cNvPr>
        <xdr:cNvSpPr/>
      </xdr:nvSpPr>
      <xdr:spPr>
        <a:xfrm>
          <a:off x="723901" y="523875"/>
          <a:ext cx="466724"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419100</xdr:colOff>
      <xdr:row>1</xdr:row>
      <xdr:rowOff>323850</xdr:rowOff>
    </xdr:from>
    <xdr:to>
      <xdr:col>8</xdr:col>
      <xdr:colOff>47625</xdr:colOff>
      <xdr:row>1</xdr:row>
      <xdr:rowOff>523875</xdr:rowOff>
    </xdr:to>
    <xdr:sp macro="" textlink="">
      <xdr:nvSpPr>
        <xdr:cNvPr id="19" name="Rectangle 18">
          <a:hlinkClick xmlns:r="http://schemas.openxmlformats.org/officeDocument/2006/relationships" r:id="rId18"/>
        </xdr:cNvPr>
        <xdr:cNvSpPr/>
      </xdr:nvSpPr>
      <xdr:spPr>
        <a:xfrm>
          <a:off x="575310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38100</xdr:colOff>
      <xdr:row>9</xdr:row>
      <xdr:rowOff>361950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533400</xdr:colOff>
      <xdr:row>11</xdr:row>
      <xdr:rowOff>85725</xdr:rowOff>
    </xdr:from>
    <xdr:to>
      <xdr:col>7</xdr:col>
      <xdr:colOff>295275</xdr:colOff>
      <xdr:row>12</xdr:row>
      <xdr:rowOff>180975</xdr:rowOff>
    </xdr:to>
    <xdr:pic>
      <xdr:nvPicPr>
        <xdr:cNvPr id="25" name="Picture 24"/>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33400" y="3600450"/>
          <a:ext cx="5095875"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590550</xdr:colOff>
      <xdr:row>51</xdr:row>
      <xdr:rowOff>161925</xdr:rowOff>
    </xdr:from>
    <xdr:to>
      <xdr:col>6</xdr:col>
      <xdr:colOff>390525</xdr:colOff>
      <xdr:row>53</xdr:row>
      <xdr:rowOff>28575</xdr:rowOff>
    </xdr:to>
    <xdr:pic>
      <xdr:nvPicPr>
        <xdr:cNvPr id="26" name="Picture 2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90550" y="17773650"/>
          <a:ext cx="41529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12</xdr:col>
      <xdr:colOff>266700</xdr:colOff>
      <xdr:row>1</xdr:row>
      <xdr:rowOff>561975</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86582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1</xdr:col>
      <xdr:colOff>942975</xdr:colOff>
      <xdr:row>1</xdr:row>
      <xdr:rowOff>533400</xdr:rowOff>
    </xdr:to>
    <xdr:sp macro="" textlink="">
      <xdr:nvSpPr>
        <xdr:cNvPr id="3" name="Rectangle 2">
          <a:hlinkClick xmlns:r="http://schemas.openxmlformats.org/officeDocument/2006/relationships" r:id="rId2"/>
        </xdr:cNvPr>
        <xdr:cNvSpPr/>
      </xdr:nvSpPr>
      <xdr:spPr>
        <a:xfrm>
          <a:off x="1323975" y="561975"/>
          <a:ext cx="2286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1038225</xdr:colOff>
      <xdr:row>1</xdr:row>
      <xdr:rowOff>323851</xdr:rowOff>
    </xdr:from>
    <xdr:to>
      <xdr:col>2</xdr:col>
      <xdr:colOff>104775</xdr:colOff>
      <xdr:row>1</xdr:row>
      <xdr:rowOff>552451</xdr:rowOff>
    </xdr:to>
    <xdr:sp macro="" textlink="">
      <xdr:nvSpPr>
        <xdr:cNvPr id="4" name="Rectangle 3">
          <a:hlinkClick xmlns:r="http://schemas.openxmlformats.org/officeDocument/2006/relationships" r:id="rId3"/>
        </xdr:cNvPr>
        <xdr:cNvSpPr/>
      </xdr:nvSpPr>
      <xdr:spPr>
        <a:xfrm>
          <a:off x="1647825" y="514351"/>
          <a:ext cx="2381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266701</xdr:colOff>
      <xdr:row>1</xdr:row>
      <xdr:rowOff>361951</xdr:rowOff>
    </xdr:from>
    <xdr:to>
      <xdr:col>2</xdr:col>
      <xdr:colOff>495301</xdr:colOff>
      <xdr:row>1</xdr:row>
      <xdr:rowOff>552450</xdr:rowOff>
    </xdr:to>
    <xdr:sp macro="" textlink="">
      <xdr:nvSpPr>
        <xdr:cNvPr id="5" name="Rectangle 4">
          <a:hlinkClick xmlns:r="http://schemas.openxmlformats.org/officeDocument/2006/relationships" r:id="rId4"/>
        </xdr:cNvPr>
        <xdr:cNvSpPr/>
      </xdr:nvSpPr>
      <xdr:spPr>
        <a:xfrm>
          <a:off x="2047876" y="552451"/>
          <a:ext cx="228600"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676275</xdr:colOff>
      <xdr:row>1</xdr:row>
      <xdr:rowOff>342900</xdr:rowOff>
    </xdr:from>
    <xdr:to>
      <xdr:col>2</xdr:col>
      <xdr:colOff>1171575</xdr:colOff>
      <xdr:row>1</xdr:row>
      <xdr:rowOff>552450</xdr:rowOff>
    </xdr:to>
    <xdr:sp macro="" textlink="">
      <xdr:nvSpPr>
        <xdr:cNvPr id="6" name="Rectangle 5">
          <a:hlinkClick xmlns:r="http://schemas.openxmlformats.org/officeDocument/2006/relationships" r:id="rId5"/>
        </xdr:cNvPr>
        <xdr:cNvSpPr/>
      </xdr:nvSpPr>
      <xdr:spPr>
        <a:xfrm>
          <a:off x="2457450" y="533400"/>
          <a:ext cx="4953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1343025</xdr:colOff>
      <xdr:row>1</xdr:row>
      <xdr:rowOff>333375</xdr:rowOff>
    </xdr:from>
    <xdr:to>
      <xdr:col>3</xdr:col>
      <xdr:colOff>161925</xdr:colOff>
      <xdr:row>1</xdr:row>
      <xdr:rowOff>533400</xdr:rowOff>
    </xdr:to>
    <xdr:sp macro="" textlink="">
      <xdr:nvSpPr>
        <xdr:cNvPr id="7" name="Rectangle 6">
          <a:hlinkClick xmlns:r="http://schemas.openxmlformats.org/officeDocument/2006/relationships" r:id="rId6"/>
        </xdr:cNvPr>
        <xdr:cNvSpPr/>
      </xdr:nvSpPr>
      <xdr:spPr>
        <a:xfrm>
          <a:off x="3124200" y="523875"/>
          <a:ext cx="3714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361950</xdr:colOff>
      <xdr:row>1</xdr:row>
      <xdr:rowOff>352423</xdr:rowOff>
    </xdr:from>
    <xdr:to>
      <xdr:col>3</xdr:col>
      <xdr:colOff>533400</xdr:colOff>
      <xdr:row>1</xdr:row>
      <xdr:rowOff>581024</xdr:rowOff>
    </xdr:to>
    <xdr:sp macro="" textlink="">
      <xdr:nvSpPr>
        <xdr:cNvPr id="8" name="Rectangle 7">
          <a:hlinkClick xmlns:r="http://schemas.openxmlformats.org/officeDocument/2006/relationships" r:id="rId7"/>
        </xdr:cNvPr>
        <xdr:cNvSpPr/>
      </xdr:nvSpPr>
      <xdr:spPr>
        <a:xfrm>
          <a:off x="3695700" y="542923"/>
          <a:ext cx="171450"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xdr:row>
      <xdr:rowOff>361950</xdr:rowOff>
    </xdr:from>
    <xdr:to>
      <xdr:col>4</xdr:col>
      <xdr:colOff>238125</xdr:colOff>
      <xdr:row>1</xdr:row>
      <xdr:rowOff>561975</xdr:rowOff>
    </xdr:to>
    <xdr:sp macro="" textlink="">
      <xdr:nvSpPr>
        <xdr:cNvPr id="9" name="Rectangle 8">
          <a:hlinkClick xmlns:r="http://schemas.openxmlformats.org/officeDocument/2006/relationships" r:id="rId8"/>
        </xdr:cNvPr>
        <xdr:cNvSpPr/>
      </xdr:nvSpPr>
      <xdr:spPr>
        <a:xfrm>
          <a:off x="4019550" y="552450"/>
          <a:ext cx="1619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380999</xdr:colOff>
      <xdr:row>1</xdr:row>
      <xdr:rowOff>361951</xdr:rowOff>
    </xdr:from>
    <xdr:to>
      <xdr:col>4</xdr:col>
      <xdr:colOff>552450</xdr:colOff>
      <xdr:row>1</xdr:row>
      <xdr:rowOff>561975</xdr:rowOff>
    </xdr:to>
    <xdr:sp macro="" textlink="">
      <xdr:nvSpPr>
        <xdr:cNvPr id="10" name="Rectangle 9">
          <a:hlinkClick xmlns:r="http://schemas.openxmlformats.org/officeDocument/2006/relationships" r:id="rId9"/>
        </xdr:cNvPr>
        <xdr:cNvSpPr/>
      </xdr:nvSpPr>
      <xdr:spPr>
        <a:xfrm>
          <a:off x="4324349" y="552451"/>
          <a:ext cx="17145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85726</xdr:colOff>
      <xdr:row>1</xdr:row>
      <xdr:rowOff>333374</xdr:rowOff>
    </xdr:from>
    <xdr:to>
      <xdr:col>6</xdr:col>
      <xdr:colOff>9526</xdr:colOff>
      <xdr:row>1</xdr:row>
      <xdr:rowOff>552449</xdr:rowOff>
    </xdr:to>
    <xdr:sp macro="" textlink="">
      <xdr:nvSpPr>
        <xdr:cNvPr id="11" name="Rectangle 10">
          <a:hlinkClick xmlns:r="http://schemas.openxmlformats.org/officeDocument/2006/relationships" r:id="rId10"/>
        </xdr:cNvPr>
        <xdr:cNvSpPr/>
      </xdr:nvSpPr>
      <xdr:spPr>
        <a:xfrm>
          <a:off x="4638676" y="523874"/>
          <a:ext cx="1905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142875</xdr:colOff>
      <xdr:row>1</xdr:row>
      <xdr:rowOff>342900</xdr:rowOff>
    </xdr:from>
    <xdr:to>
      <xdr:col>6</xdr:col>
      <xdr:colOff>400050</xdr:colOff>
      <xdr:row>1</xdr:row>
      <xdr:rowOff>561975</xdr:rowOff>
    </xdr:to>
    <xdr:sp macro="" textlink="">
      <xdr:nvSpPr>
        <xdr:cNvPr id="12" name="Rectangle 11">
          <a:hlinkClick xmlns:r="http://schemas.openxmlformats.org/officeDocument/2006/relationships" r:id="rId11"/>
        </xdr:cNvPr>
        <xdr:cNvSpPr/>
      </xdr:nvSpPr>
      <xdr:spPr>
        <a:xfrm>
          <a:off x="4962525" y="53340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581026</xdr:colOff>
      <xdr:row>1</xdr:row>
      <xdr:rowOff>323851</xdr:rowOff>
    </xdr:from>
    <xdr:to>
      <xdr:col>6</xdr:col>
      <xdr:colOff>771526</xdr:colOff>
      <xdr:row>1</xdr:row>
      <xdr:rowOff>533401</xdr:rowOff>
    </xdr:to>
    <xdr:sp macro="" textlink="">
      <xdr:nvSpPr>
        <xdr:cNvPr id="13" name="Rectangle 12">
          <a:hlinkClick xmlns:r="http://schemas.openxmlformats.org/officeDocument/2006/relationships" r:id="rId12"/>
        </xdr:cNvPr>
        <xdr:cNvSpPr/>
      </xdr:nvSpPr>
      <xdr:spPr>
        <a:xfrm>
          <a:off x="5400676" y="514351"/>
          <a:ext cx="1905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333375</xdr:colOff>
      <xdr:row>1</xdr:row>
      <xdr:rowOff>352425</xdr:rowOff>
    </xdr:from>
    <xdr:to>
      <xdr:col>7</xdr:col>
      <xdr:colOff>638175</xdr:colOff>
      <xdr:row>1</xdr:row>
      <xdr:rowOff>542925</xdr:rowOff>
    </xdr:to>
    <xdr:sp macro="" textlink="">
      <xdr:nvSpPr>
        <xdr:cNvPr id="14" name="Rectangle 13">
          <a:hlinkClick xmlns:r="http://schemas.openxmlformats.org/officeDocument/2006/relationships" r:id="rId13"/>
        </xdr:cNvPr>
        <xdr:cNvSpPr/>
      </xdr:nvSpPr>
      <xdr:spPr>
        <a:xfrm>
          <a:off x="6134100" y="542925"/>
          <a:ext cx="304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742950</xdr:colOff>
      <xdr:row>1</xdr:row>
      <xdr:rowOff>352425</xdr:rowOff>
    </xdr:from>
    <xdr:to>
      <xdr:col>9</xdr:col>
      <xdr:colOff>28575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1</xdr:row>
      <xdr:rowOff>342900</xdr:rowOff>
    </xdr:from>
    <xdr:to>
      <xdr:col>9</xdr:col>
      <xdr:colOff>476250</xdr:colOff>
      <xdr:row>1</xdr:row>
      <xdr:rowOff>552450</xdr:rowOff>
    </xdr:to>
    <xdr:sp macro="" textlink="">
      <xdr:nvSpPr>
        <xdr:cNvPr id="16" name="Rectangle 15">
          <a:hlinkClick xmlns:r="http://schemas.openxmlformats.org/officeDocument/2006/relationships" r:id="rId15"/>
        </xdr:cNvPr>
        <xdr:cNvSpPr/>
      </xdr:nvSpPr>
      <xdr:spPr>
        <a:xfrm>
          <a:off x="7334250" y="533400"/>
          <a:ext cx="3143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1</xdr:row>
      <xdr:rowOff>352425</xdr:rowOff>
    </xdr:from>
    <xdr:to>
      <xdr:col>10</xdr:col>
      <xdr:colOff>295275</xdr:colOff>
      <xdr:row>1</xdr:row>
      <xdr:rowOff>542925</xdr:rowOff>
    </xdr:to>
    <xdr:sp macro="" textlink="">
      <xdr:nvSpPr>
        <xdr:cNvPr id="18" name="Rectangle 17">
          <a:hlinkClick xmlns:r="http://schemas.openxmlformats.org/officeDocument/2006/relationships" r:id="rId16"/>
        </xdr:cNvPr>
        <xdr:cNvSpPr/>
      </xdr:nvSpPr>
      <xdr:spPr>
        <a:xfrm>
          <a:off x="7781925" y="5429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104776</xdr:colOff>
      <xdr:row>1</xdr:row>
      <xdr:rowOff>333374</xdr:rowOff>
    </xdr:from>
    <xdr:to>
      <xdr:col>1</xdr:col>
      <xdr:colOff>533400</xdr:colOff>
      <xdr:row>1</xdr:row>
      <xdr:rowOff>542925</xdr:rowOff>
    </xdr:to>
    <xdr:sp macro="" textlink="">
      <xdr:nvSpPr>
        <xdr:cNvPr id="19" name="Rectangle 18">
          <a:hlinkClick xmlns:r="http://schemas.openxmlformats.org/officeDocument/2006/relationships" r:id="rId17"/>
        </xdr:cNvPr>
        <xdr:cNvSpPr/>
      </xdr:nvSpPr>
      <xdr:spPr>
        <a:xfrm>
          <a:off x="714376" y="523874"/>
          <a:ext cx="428624"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914400</xdr:colOff>
      <xdr:row>1</xdr:row>
      <xdr:rowOff>323850</xdr:rowOff>
    </xdr:from>
    <xdr:to>
      <xdr:col>7</xdr:col>
      <xdr:colOff>171450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561975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12</xdr:row>
      <xdr:rowOff>38100</xdr:rowOff>
    </xdr:from>
    <xdr:to>
      <xdr:col>9</xdr:col>
      <xdr:colOff>390525</xdr:colOff>
      <xdr:row>12</xdr:row>
      <xdr:rowOff>161925</xdr:rowOff>
    </xdr:to>
    <xdr:sp macro="" textlink="">
      <xdr:nvSpPr>
        <xdr:cNvPr id="2" name="Rectangle 1">
          <a:hlinkClick xmlns:r="http://schemas.openxmlformats.org/officeDocument/2006/relationships" r:id="rId20"/>
        </xdr:cNvPr>
        <xdr:cNvSpPr/>
      </xdr:nvSpPr>
      <xdr:spPr>
        <a:xfrm>
          <a:off x="1971675" y="3743325"/>
          <a:ext cx="51911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142875</xdr:colOff>
      <xdr:row>13</xdr:row>
      <xdr:rowOff>0</xdr:rowOff>
    </xdr:from>
    <xdr:to>
      <xdr:col>1</xdr:col>
      <xdr:colOff>1123950</xdr:colOff>
      <xdr:row>14</xdr:row>
      <xdr:rowOff>180975</xdr:rowOff>
    </xdr:to>
    <xdr:pic>
      <xdr:nvPicPr>
        <xdr:cNvPr id="24" name="Picture 23"/>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52475" y="389572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12</xdr:col>
      <xdr:colOff>600075</xdr:colOff>
      <xdr:row>1</xdr:row>
      <xdr:rowOff>581025</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2</xdr:col>
      <xdr:colOff>19050</xdr:colOff>
      <xdr:row>1</xdr:row>
      <xdr:rowOff>552450</xdr:rowOff>
    </xdr:to>
    <xdr:sp macro="" textlink="">
      <xdr:nvSpPr>
        <xdr:cNvPr id="3" name="Rectangle 2">
          <a:hlinkClick xmlns:r="http://schemas.openxmlformats.org/officeDocument/2006/relationships" r:id="rId2"/>
        </xdr:cNvPr>
        <xdr:cNvSpPr/>
      </xdr:nvSpPr>
      <xdr:spPr>
        <a:xfrm>
          <a:off x="1323975" y="561975"/>
          <a:ext cx="2286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1</xdr:row>
      <xdr:rowOff>323850</xdr:rowOff>
    </xdr:from>
    <xdr:to>
      <xdr:col>2</xdr:col>
      <xdr:colOff>361950</xdr:colOff>
      <xdr:row>1</xdr:row>
      <xdr:rowOff>542925</xdr:rowOff>
    </xdr:to>
    <xdr:sp macro="" textlink="">
      <xdr:nvSpPr>
        <xdr:cNvPr id="4" name="Rectangle 3">
          <a:hlinkClick xmlns:r="http://schemas.openxmlformats.org/officeDocument/2006/relationships" r:id="rId3"/>
        </xdr:cNvPr>
        <xdr:cNvSpPr/>
      </xdr:nvSpPr>
      <xdr:spPr>
        <a:xfrm>
          <a:off x="1638300" y="51435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495300</xdr:colOff>
      <xdr:row>1</xdr:row>
      <xdr:rowOff>352426</xdr:rowOff>
    </xdr:from>
    <xdr:to>
      <xdr:col>2</xdr:col>
      <xdr:colOff>771525</xdr:colOff>
      <xdr:row>1</xdr:row>
      <xdr:rowOff>542925</xdr:rowOff>
    </xdr:to>
    <xdr:sp macro="" textlink="">
      <xdr:nvSpPr>
        <xdr:cNvPr id="5" name="Rectangle 4">
          <a:hlinkClick xmlns:r="http://schemas.openxmlformats.org/officeDocument/2006/relationships" r:id="rId4"/>
        </xdr:cNvPr>
        <xdr:cNvSpPr/>
      </xdr:nvSpPr>
      <xdr:spPr>
        <a:xfrm>
          <a:off x="2028825" y="542926"/>
          <a:ext cx="27622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923925</xdr:colOff>
      <xdr:row>1</xdr:row>
      <xdr:rowOff>342900</xdr:rowOff>
    </xdr:from>
    <xdr:to>
      <xdr:col>2</xdr:col>
      <xdr:colOff>1428750</xdr:colOff>
      <xdr:row>1</xdr:row>
      <xdr:rowOff>561975</xdr:rowOff>
    </xdr:to>
    <xdr:sp macro="" textlink="">
      <xdr:nvSpPr>
        <xdr:cNvPr id="6" name="Rectangle 5">
          <a:hlinkClick xmlns:r="http://schemas.openxmlformats.org/officeDocument/2006/relationships" r:id="rId5"/>
        </xdr:cNvPr>
        <xdr:cNvSpPr/>
      </xdr:nvSpPr>
      <xdr:spPr>
        <a:xfrm>
          <a:off x="2457450" y="533400"/>
          <a:ext cx="5048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333375</xdr:colOff>
      <xdr:row>1</xdr:row>
      <xdr:rowOff>342900</xdr:rowOff>
    </xdr:from>
    <xdr:to>
      <xdr:col>11</xdr:col>
      <xdr:colOff>142875</xdr:colOff>
      <xdr:row>1</xdr:row>
      <xdr:rowOff>552450</xdr:rowOff>
    </xdr:to>
    <xdr:sp macro="" textlink="">
      <xdr:nvSpPr>
        <xdr:cNvPr id="17" name="Rectangle 16">
          <a:hlinkClick xmlns:r="http://schemas.openxmlformats.org/officeDocument/2006/relationships" r:id="rId16"/>
        </xdr:cNvPr>
        <xdr:cNvSpPr/>
      </xdr:nvSpPr>
      <xdr:spPr>
        <a:xfrm>
          <a:off x="7715250" y="533400"/>
          <a:ext cx="4191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171450</xdr:colOff>
      <xdr:row>1</xdr:row>
      <xdr:rowOff>352425</xdr:rowOff>
    </xdr:from>
    <xdr:to>
      <xdr:col>11</xdr:col>
      <xdr:colOff>523875</xdr:colOff>
      <xdr:row>1</xdr:row>
      <xdr:rowOff>542925</xdr:rowOff>
    </xdr:to>
    <xdr:sp macro="" textlink="">
      <xdr:nvSpPr>
        <xdr:cNvPr id="18" name="Rectangle 17">
          <a:hlinkClick xmlns:r="http://schemas.openxmlformats.org/officeDocument/2006/relationships" r:id="rId17"/>
        </xdr:cNvPr>
        <xdr:cNvSpPr/>
      </xdr:nvSpPr>
      <xdr:spPr>
        <a:xfrm>
          <a:off x="8162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8"/>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1" name="Picture 20"/>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85725</xdr:colOff>
      <xdr:row>14</xdr:row>
      <xdr:rowOff>123825</xdr:rowOff>
    </xdr:from>
    <xdr:to>
      <xdr:col>1</xdr:col>
      <xdr:colOff>581025</xdr:colOff>
      <xdr:row>14</xdr:row>
      <xdr:rowOff>247650</xdr:rowOff>
    </xdr:to>
    <xdr:sp macro="" textlink="">
      <xdr:nvSpPr>
        <xdr:cNvPr id="2" name="Rectangle 1">
          <a:hlinkClick xmlns:r="http://schemas.openxmlformats.org/officeDocument/2006/relationships" r:id="rId21"/>
        </xdr:cNvPr>
        <xdr:cNvSpPr/>
      </xdr:nvSpPr>
      <xdr:spPr>
        <a:xfrm>
          <a:off x="695325" y="4429125"/>
          <a:ext cx="495300"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13</xdr:col>
      <xdr:colOff>57150</xdr:colOff>
      <xdr:row>1</xdr:row>
      <xdr:rowOff>571500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0975"/>
          <a:ext cx="86582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704850</xdr:colOff>
      <xdr:row>1</xdr:row>
      <xdr:rowOff>371475</xdr:rowOff>
    </xdr:from>
    <xdr:to>
      <xdr:col>2</xdr:col>
      <xdr:colOff>19050</xdr:colOff>
      <xdr:row>1</xdr:row>
      <xdr:rowOff>542925</xdr:rowOff>
    </xdr:to>
    <xdr:sp macro="" textlink="">
      <xdr:nvSpPr>
        <xdr:cNvPr id="3" name="Rectangle 2">
          <a:hlinkClick xmlns:r="http://schemas.openxmlformats.org/officeDocument/2006/relationships" r:id="rId2"/>
        </xdr:cNvPr>
        <xdr:cNvSpPr/>
      </xdr:nvSpPr>
      <xdr:spPr>
        <a:xfrm>
          <a:off x="1314450" y="561975"/>
          <a:ext cx="2381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xdr:colOff>
      <xdr:row>1</xdr:row>
      <xdr:rowOff>323850</xdr:rowOff>
    </xdr:from>
    <xdr:to>
      <xdr:col>2</xdr:col>
      <xdr:colOff>381000</xdr:colOff>
      <xdr:row>1</xdr:row>
      <xdr:rowOff>561975</xdr:rowOff>
    </xdr:to>
    <xdr:sp macro="" textlink="">
      <xdr:nvSpPr>
        <xdr:cNvPr id="4" name="Rectangle 3">
          <a:hlinkClick xmlns:r="http://schemas.openxmlformats.org/officeDocument/2006/relationships" r:id="rId3"/>
        </xdr:cNvPr>
        <xdr:cNvSpPr/>
      </xdr:nvSpPr>
      <xdr:spPr>
        <a:xfrm>
          <a:off x="1619250" y="514350"/>
          <a:ext cx="2952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781050</xdr:colOff>
      <xdr:row>1</xdr:row>
      <xdr:rowOff>552450</xdr:rowOff>
    </xdr:to>
    <xdr:sp macro="" textlink="">
      <xdr:nvSpPr>
        <xdr:cNvPr id="5" name="Rectangle 4">
          <a:hlinkClick xmlns:r="http://schemas.openxmlformats.org/officeDocument/2006/relationships" r:id="rId4"/>
        </xdr:cNvPr>
        <xdr:cNvSpPr/>
      </xdr:nvSpPr>
      <xdr:spPr>
        <a:xfrm>
          <a:off x="2000250" y="552451"/>
          <a:ext cx="31432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914400</xdr:colOff>
      <xdr:row>1</xdr:row>
      <xdr:rowOff>342900</xdr:rowOff>
    </xdr:from>
    <xdr:to>
      <xdr:col>2</xdr:col>
      <xdr:colOff>1428750</xdr:colOff>
      <xdr:row>1</xdr:row>
      <xdr:rowOff>552450</xdr:rowOff>
    </xdr:to>
    <xdr:sp macro="" textlink="">
      <xdr:nvSpPr>
        <xdr:cNvPr id="6" name="Rectangle 5">
          <a:hlinkClick xmlns:r="http://schemas.openxmlformats.org/officeDocument/2006/relationships" r:id="rId5"/>
        </xdr:cNvPr>
        <xdr:cNvSpPr/>
      </xdr:nvSpPr>
      <xdr:spPr>
        <a:xfrm>
          <a:off x="2447925" y="533400"/>
          <a:ext cx="5143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xdr:row>
      <xdr:rowOff>333374</xdr:rowOff>
    </xdr:from>
    <xdr:to>
      <xdr:col>3</xdr:col>
      <xdr:colOff>447675</xdr:colOff>
      <xdr:row>1</xdr:row>
      <xdr:rowOff>571499</xdr:rowOff>
    </xdr:to>
    <xdr:sp macro="" textlink="">
      <xdr:nvSpPr>
        <xdr:cNvPr id="7" name="Rectangle 6">
          <a:hlinkClick xmlns:r="http://schemas.openxmlformats.org/officeDocument/2006/relationships" r:id="rId6"/>
        </xdr:cNvPr>
        <xdr:cNvSpPr/>
      </xdr:nvSpPr>
      <xdr:spPr>
        <a:xfrm>
          <a:off x="3124200" y="523874"/>
          <a:ext cx="4095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352424</xdr:rowOff>
    </xdr:from>
    <xdr:to>
      <xdr:col>4</xdr:col>
      <xdr:colOff>190500</xdr:colOff>
      <xdr:row>1</xdr:row>
      <xdr:rowOff>571500</xdr:rowOff>
    </xdr:to>
    <xdr:sp macro="" textlink="">
      <xdr:nvSpPr>
        <xdr:cNvPr id="8" name="Rectangle 7">
          <a:hlinkClick xmlns:r="http://schemas.openxmlformats.org/officeDocument/2006/relationships" r:id="rId7"/>
        </xdr:cNvPr>
        <xdr:cNvSpPr/>
      </xdr:nvSpPr>
      <xdr:spPr>
        <a:xfrm>
          <a:off x="3676650" y="542924"/>
          <a:ext cx="20955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1</xdr:row>
      <xdr:rowOff>352425</xdr:rowOff>
    </xdr:from>
    <xdr:to>
      <xdr:col>4</xdr:col>
      <xdr:colOff>504825</xdr:colOff>
      <xdr:row>1</xdr:row>
      <xdr:rowOff>542925</xdr:rowOff>
    </xdr:to>
    <xdr:sp macro="" textlink="">
      <xdr:nvSpPr>
        <xdr:cNvPr id="9" name="Rectangle 8">
          <a:hlinkClick xmlns:r="http://schemas.openxmlformats.org/officeDocument/2006/relationships" r:id="rId8"/>
        </xdr:cNvPr>
        <xdr:cNvSpPr/>
      </xdr:nvSpPr>
      <xdr:spPr>
        <a:xfrm>
          <a:off x="4019550" y="542925"/>
          <a:ext cx="1809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xdr:row>
      <xdr:rowOff>361951</xdr:rowOff>
    </xdr:from>
    <xdr:to>
      <xdr:col>5</xdr:col>
      <xdr:colOff>209551</xdr:colOff>
      <xdr:row>1</xdr:row>
      <xdr:rowOff>561975</xdr:rowOff>
    </xdr:to>
    <xdr:sp macro="" textlink="">
      <xdr:nvSpPr>
        <xdr:cNvPr id="10" name="Rectangle 9">
          <a:hlinkClick xmlns:r="http://schemas.openxmlformats.org/officeDocument/2006/relationships" r:id="rId9"/>
        </xdr:cNvPr>
        <xdr:cNvSpPr/>
      </xdr:nvSpPr>
      <xdr:spPr>
        <a:xfrm>
          <a:off x="4314825" y="552451"/>
          <a:ext cx="200026"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66676</xdr:colOff>
      <xdr:row>1</xdr:row>
      <xdr:rowOff>333374</xdr:rowOff>
    </xdr:from>
    <xdr:to>
      <xdr:col>6</xdr:col>
      <xdr:colOff>257176</xdr:colOff>
      <xdr:row>1</xdr:row>
      <xdr:rowOff>571499</xdr:rowOff>
    </xdr:to>
    <xdr:sp macro="" textlink="">
      <xdr:nvSpPr>
        <xdr:cNvPr id="11" name="Rectangle 10">
          <a:hlinkClick xmlns:r="http://schemas.openxmlformats.org/officeDocument/2006/relationships" r:id="rId10"/>
        </xdr:cNvPr>
        <xdr:cNvSpPr/>
      </xdr:nvSpPr>
      <xdr:spPr>
        <a:xfrm>
          <a:off x="4638676" y="523874"/>
          <a:ext cx="190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381000</xdr:colOff>
      <xdr:row>1</xdr:row>
      <xdr:rowOff>342900</xdr:rowOff>
    </xdr:from>
    <xdr:to>
      <xdr:col>6</xdr:col>
      <xdr:colOff>666750</xdr:colOff>
      <xdr:row>1</xdr:row>
      <xdr:rowOff>542925</xdr:rowOff>
    </xdr:to>
    <xdr:sp macro="" textlink="">
      <xdr:nvSpPr>
        <xdr:cNvPr id="12" name="Rectangle 11">
          <a:hlinkClick xmlns:r="http://schemas.openxmlformats.org/officeDocument/2006/relationships" r:id="rId11"/>
        </xdr:cNvPr>
        <xdr:cNvSpPr/>
      </xdr:nvSpPr>
      <xdr:spPr>
        <a:xfrm>
          <a:off x="4953000" y="533400"/>
          <a:ext cx="2857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809626</xdr:colOff>
      <xdr:row>1</xdr:row>
      <xdr:rowOff>323850</xdr:rowOff>
    </xdr:from>
    <xdr:to>
      <xdr:col>7</xdr:col>
      <xdr:colOff>57151</xdr:colOff>
      <xdr:row>1</xdr:row>
      <xdr:rowOff>552450</xdr:rowOff>
    </xdr:to>
    <xdr:sp macro="" textlink="">
      <xdr:nvSpPr>
        <xdr:cNvPr id="13" name="Rectangle 12">
          <a:hlinkClick xmlns:r="http://schemas.openxmlformats.org/officeDocument/2006/relationships" r:id="rId12"/>
        </xdr:cNvPr>
        <xdr:cNvSpPr/>
      </xdr:nvSpPr>
      <xdr:spPr>
        <a:xfrm>
          <a:off x="5381626" y="514350"/>
          <a:ext cx="2286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571500</xdr:colOff>
      <xdr:row>1</xdr:row>
      <xdr:rowOff>352425</xdr:rowOff>
    </xdr:from>
    <xdr:to>
      <xdr:col>8</xdr:col>
      <xdr:colOff>285750</xdr:colOff>
      <xdr:row>1</xdr:row>
      <xdr:rowOff>561975</xdr:rowOff>
    </xdr:to>
    <xdr:sp macro="" textlink="">
      <xdr:nvSpPr>
        <xdr:cNvPr id="14" name="Rectangle 13">
          <a:hlinkClick xmlns:r="http://schemas.openxmlformats.org/officeDocument/2006/relationships" r:id="rId13"/>
        </xdr:cNvPr>
        <xdr:cNvSpPr/>
      </xdr:nvSpPr>
      <xdr:spPr>
        <a:xfrm>
          <a:off x="6124575" y="542925"/>
          <a:ext cx="3238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409576</xdr:colOff>
      <xdr:row>1</xdr:row>
      <xdr:rowOff>352425</xdr:rowOff>
    </xdr:from>
    <xdr:to>
      <xdr:col>9</xdr:col>
      <xdr:colOff>390526</xdr:colOff>
      <xdr:row>1</xdr:row>
      <xdr:rowOff>533400</xdr:rowOff>
    </xdr:to>
    <xdr:sp macro="" textlink="">
      <xdr:nvSpPr>
        <xdr:cNvPr id="15" name="Rectangle 14">
          <a:hlinkClick xmlns:r="http://schemas.openxmlformats.org/officeDocument/2006/relationships" r:id="rId14"/>
        </xdr:cNvPr>
        <xdr:cNvSpPr/>
      </xdr:nvSpPr>
      <xdr:spPr>
        <a:xfrm>
          <a:off x="6572251" y="542925"/>
          <a:ext cx="5905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542925</xdr:colOff>
      <xdr:row>1</xdr:row>
      <xdr:rowOff>342899</xdr:rowOff>
    </xdr:from>
    <xdr:to>
      <xdr:col>10</xdr:col>
      <xdr:colOff>304800</xdr:colOff>
      <xdr:row>1</xdr:row>
      <xdr:rowOff>561974</xdr:rowOff>
    </xdr:to>
    <xdr:sp macro="" textlink="">
      <xdr:nvSpPr>
        <xdr:cNvPr id="16" name="Rectangle 15">
          <a:hlinkClick xmlns:r="http://schemas.openxmlformats.org/officeDocument/2006/relationships" r:id="rId15"/>
        </xdr:cNvPr>
        <xdr:cNvSpPr/>
      </xdr:nvSpPr>
      <xdr:spPr>
        <a:xfrm>
          <a:off x="7315200" y="533399"/>
          <a:ext cx="3714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419101</xdr:colOff>
      <xdr:row>1</xdr:row>
      <xdr:rowOff>352425</xdr:rowOff>
    </xdr:from>
    <xdr:to>
      <xdr:col>11</xdr:col>
      <xdr:colOff>95251</xdr:colOff>
      <xdr:row>1</xdr:row>
      <xdr:rowOff>561975</xdr:rowOff>
    </xdr:to>
    <xdr:sp macro="" textlink="">
      <xdr:nvSpPr>
        <xdr:cNvPr id="18" name="Rectangle 17">
          <a:hlinkClick xmlns:r="http://schemas.openxmlformats.org/officeDocument/2006/relationships" r:id="rId16"/>
        </xdr:cNvPr>
        <xdr:cNvSpPr/>
      </xdr:nvSpPr>
      <xdr:spPr>
        <a:xfrm>
          <a:off x="7800976" y="54292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104776</xdr:colOff>
      <xdr:row>1</xdr:row>
      <xdr:rowOff>333374</xdr:rowOff>
    </xdr:from>
    <xdr:to>
      <xdr:col>1</xdr:col>
      <xdr:colOff>571500</xdr:colOff>
      <xdr:row>1</xdr:row>
      <xdr:rowOff>581025</xdr:rowOff>
    </xdr:to>
    <xdr:sp macro="" textlink="">
      <xdr:nvSpPr>
        <xdr:cNvPr id="19" name="Rectangle 18">
          <a:hlinkClick xmlns:r="http://schemas.openxmlformats.org/officeDocument/2006/relationships" r:id="rId17"/>
        </xdr:cNvPr>
        <xdr:cNvSpPr/>
      </xdr:nvSpPr>
      <xdr:spPr>
        <a:xfrm>
          <a:off x="714376" y="523874"/>
          <a:ext cx="466724" cy="2476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12</xdr:col>
      <xdr:colOff>266700</xdr:colOff>
      <xdr:row>1</xdr:row>
      <xdr:rowOff>561975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86582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1</xdr:col>
      <xdr:colOff>942975</xdr:colOff>
      <xdr:row>1</xdr:row>
      <xdr:rowOff>533400</xdr:rowOff>
    </xdr:to>
    <xdr:sp macro="" textlink="">
      <xdr:nvSpPr>
        <xdr:cNvPr id="3" name="Rectangle 2">
          <a:hlinkClick xmlns:r="http://schemas.openxmlformats.org/officeDocument/2006/relationships" r:id="rId2"/>
        </xdr:cNvPr>
        <xdr:cNvSpPr/>
      </xdr:nvSpPr>
      <xdr:spPr>
        <a:xfrm>
          <a:off x="1323975" y="561975"/>
          <a:ext cx="22860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1038225</xdr:colOff>
      <xdr:row>1</xdr:row>
      <xdr:rowOff>323851</xdr:rowOff>
    </xdr:from>
    <xdr:to>
      <xdr:col>2</xdr:col>
      <xdr:colOff>104775</xdr:colOff>
      <xdr:row>1</xdr:row>
      <xdr:rowOff>552451</xdr:rowOff>
    </xdr:to>
    <xdr:sp macro="" textlink="">
      <xdr:nvSpPr>
        <xdr:cNvPr id="4" name="Rectangle 3">
          <a:hlinkClick xmlns:r="http://schemas.openxmlformats.org/officeDocument/2006/relationships" r:id="rId3"/>
        </xdr:cNvPr>
        <xdr:cNvSpPr/>
      </xdr:nvSpPr>
      <xdr:spPr>
        <a:xfrm>
          <a:off x="1647825" y="514351"/>
          <a:ext cx="2381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266701</xdr:colOff>
      <xdr:row>1</xdr:row>
      <xdr:rowOff>361951</xdr:rowOff>
    </xdr:from>
    <xdr:to>
      <xdr:col>2</xdr:col>
      <xdr:colOff>495301</xdr:colOff>
      <xdr:row>1</xdr:row>
      <xdr:rowOff>552450</xdr:rowOff>
    </xdr:to>
    <xdr:sp macro="" textlink="">
      <xdr:nvSpPr>
        <xdr:cNvPr id="5" name="Rectangle 4">
          <a:hlinkClick xmlns:r="http://schemas.openxmlformats.org/officeDocument/2006/relationships" r:id="rId4"/>
        </xdr:cNvPr>
        <xdr:cNvSpPr/>
      </xdr:nvSpPr>
      <xdr:spPr>
        <a:xfrm>
          <a:off x="2047876" y="552451"/>
          <a:ext cx="228600"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676275</xdr:colOff>
      <xdr:row>1</xdr:row>
      <xdr:rowOff>342900</xdr:rowOff>
    </xdr:from>
    <xdr:to>
      <xdr:col>2</xdr:col>
      <xdr:colOff>1171575</xdr:colOff>
      <xdr:row>1</xdr:row>
      <xdr:rowOff>552450</xdr:rowOff>
    </xdr:to>
    <xdr:sp macro="" textlink="">
      <xdr:nvSpPr>
        <xdr:cNvPr id="6" name="Rectangle 5">
          <a:hlinkClick xmlns:r="http://schemas.openxmlformats.org/officeDocument/2006/relationships" r:id="rId5"/>
        </xdr:cNvPr>
        <xdr:cNvSpPr/>
      </xdr:nvSpPr>
      <xdr:spPr>
        <a:xfrm>
          <a:off x="2457450" y="533400"/>
          <a:ext cx="4953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1343025</xdr:colOff>
      <xdr:row>1</xdr:row>
      <xdr:rowOff>333375</xdr:rowOff>
    </xdr:from>
    <xdr:to>
      <xdr:col>3</xdr:col>
      <xdr:colOff>161925</xdr:colOff>
      <xdr:row>1</xdr:row>
      <xdr:rowOff>533400</xdr:rowOff>
    </xdr:to>
    <xdr:sp macro="" textlink="">
      <xdr:nvSpPr>
        <xdr:cNvPr id="7" name="Rectangle 6">
          <a:hlinkClick xmlns:r="http://schemas.openxmlformats.org/officeDocument/2006/relationships" r:id="rId6"/>
        </xdr:cNvPr>
        <xdr:cNvSpPr/>
      </xdr:nvSpPr>
      <xdr:spPr>
        <a:xfrm>
          <a:off x="3124200" y="523875"/>
          <a:ext cx="3714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361950</xdr:colOff>
      <xdr:row>1</xdr:row>
      <xdr:rowOff>352423</xdr:rowOff>
    </xdr:from>
    <xdr:to>
      <xdr:col>3</xdr:col>
      <xdr:colOff>533400</xdr:colOff>
      <xdr:row>1</xdr:row>
      <xdr:rowOff>581024</xdr:rowOff>
    </xdr:to>
    <xdr:sp macro="" textlink="">
      <xdr:nvSpPr>
        <xdr:cNvPr id="8" name="Rectangle 7">
          <a:hlinkClick xmlns:r="http://schemas.openxmlformats.org/officeDocument/2006/relationships" r:id="rId7"/>
        </xdr:cNvPr>
        <xdr:cNvSpPr/>
      </xdr:nvSpPr>
      <xdr:spPr>
        <a:xfrm>
          <a:off x="3695700" y="542923"/>
          <a:ext cx="171450"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xdr:row>
      <xdr:rowOff>361950</xdr:rowOff>
    </xdr:from>
    <xdr:to>
      <xdr:col>4</xdr:col>
      <xdr:colOff>238125</xdr:colOff>
      <xdr:row>1</xdr:row>
      <xdr:rowOff>561975</xdr:rowOff>
    </xdr:to>
    <xdr:sp macro="" textlink="">
      <xdr:nvSpPr>
        <xdr:cNvPr id="9" name="Rectangle 8">
          <a:hlinkClick xmlns:r="http://schemas.openxmlformats.org/officeDocument/2006/relationships" r:id="rId8"/>
        </xdr:cNvPr>
        <xdr:cNvSpPr/>
      </xdr:nvSpPr>
      <xdr:spPr>
        <a:xfrm>
          <a:off x="4019550" y="552450"/>
          <a:ext cx="1619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380999</xdr:colOff>
      <xdr:row>1</xdr:row>
      <xdr:rowOff>361951</xdr:rowOff>
    </xdr:from>
    <xdr:to>
      <xdr:col>4</xdr:col>
      <xdr:colOff>552450</xdr:colOff>
      <xdr:row>1</xdr:row>
      <xdr:rowOff>561975</xdr:rowOff>
    </xdr:to>
    <xdr:sp macro="" textlink="">
      <xdr:nvSpPr>
        <xdr:cNvPr id="10" name="Rectangle 9">
          <a:hlinkClick xmlns:r="http://schemas.openxmlformats.org/officeDocument/2006/relationships" r:id="rId9"/>
        </xdr:cNvPr>
        <xdr:cNvSpPr/>
      </xdr:nvSpPr>
      <xdr:spPr>
        <a:xfrm>
          <a:off x="4324349" y="552451"/>
          <a:ext cx="17145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85726</xdr:colOff>
      <xdr:row>1</xdr:row>
      <xdr:rowOff>333374</xdr:rowOff>
    </xdr:from>
    <xdr:to>
      <xdr:col>6</xdr:col>
      <xdr:colOff>9526</xdr:colOff>
      <xdr:row>1</xdr:row>
      <xdr:rowOff>552449</xdr:rowOff>
    </xdr:to>
    <xdr:sp macro="" textlink="">
      <xdr:nvSpPr>
        <xdr:cNvPr id="11" name="Rectangle 10">
          <a:hlinkClick xmlns:r="http://schemas.openxmlformats.org/officeDocument/2006/relationships" r:id="rId10"/>
        </xdr:cNvPr>
        <xdr:cNvSpPr/>
      </xdr:nvSpPr>
      <xdr:spPr>
        <a:xfrm>
          <a:off x="4638676" y="523874"/>
          <a:ext cx="1905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142875</xdr:colOff>
      <xdr:row>1</xdr:row>
      <xdr:rowOff>342900</xdr:rowOff>
    </xdr:from>
    <xdr:to>
      <xdr:col>6</xdr:col>
      <xdr:colOff>400050</xdr:colOff>
      <xdr:row>1</xdr:row>
      <xdr:rowOff>561975</xdr:rowOff>
    </xdr:to>
    <xdr:sp macro="" textlink="">
      <xdr:nvSpPr>
        <xdr:cNvPr id="12" name="Rectangle 11">
          <a:hlinkClick xmlns:r="http://schemas.openxmlformats.org/officeDocument/2006/relationships" r:id="rId11"/>
        </xdr:cNvPr>
        <xdr:cNvSpPr/>
      </xdr:nvSpPr>
      <xdr:spPr>
        <a:xfrm>
          <a:off x="4962525" y="53340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581026</xdr:colOff>
      <xdr:row>1</xdr:row>
      <xdr:rowOff>323851</xdr:rowOff>
    </xdr:from>
    <xdr:to>
      <xdr:col>6</xdr:col>
      <xdr:colOff>771526</xdr:colOff>
      <xdr:row>1</xdr:row>
      <xdr:rowOff>533401</xdr:rowOff>
    </xdr:to>
    <xdr:sp macro="" textlink="">
      <xdr:nvSpPr>
        <xdr:cNvPr id="13" name="Rectangle 12">
          <a:hlinkClick xmlns:r="http://schemas.openxmlformats.org/officeDocument/2006/relationships" r:id="rId12"/>
        </xdr:cNvPr>
        <xdr:cNvSpPr/>
      </xdr:nvSpPr>
      <xdr:spPr>
        <a:xfrm>
          <a:off x="5400676" y="514351"/>
          <a:ext cx="1905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333375</xdr:colOff>
      <xdr:row>1</xdr:row>
      <xdr:rowOff>352425</xdr:rowOff>
    </xdr:from>
    <xdr:to>
      <xdr:col>7</xdr:col>
      <xdr:colOff>638175</xdr:colOff>
      <xdr:row>1</xdr:row>
      <xdr:rowOff>542925</xdr:rowOff>
    </xdr:to>
    <xdr:sp macro="" textlink="">
      <xdr:nvSpPr>
        <xdr:cNvPr id="14" name="Rectangle 13">
          <a:hlinkClick xmlns:r="http://schemas.openxmlformats.org/officeDocument/2006/relationships" r:id="rId13"/>
        </xdr:cNvPr>
        <xdr:cNvSpPr/>
      </xdr:nvSpPr>
      <xdr:spPr>
        <a:xfrm>
          <a:off x="6134100" y="542925"/>
          <a:ext cx="304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742950</xdr:colOff>
      <xdr:row>1</xdr:row>
      <xdr:rowOff>352425</xdr:rowOff>
    </xdr:from>
    <xdr:to>
      <xdr:col>9</xdr:col>
      <xdr:colOff>28575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161925</xdr:colOff>
      <xdr:row>1</xdr:row>
      <xdr:rowOff>342900</xdr:rowOff>
    </xdr:from>
    <xdr:to>
      <xdr:col>9</xdr:col>
      <xdr:colOff>476250</xdr:colOff>
      <xdr:row>1</xdr:row>
      <xdr:rowOff>552450</xdr:rowOff>
    </xdr:to>
    <xdr:sp macro="" textlink="">
      <xdr:nvSpPr>
        <xdr:cNvPr id="16" name="Rectangle 15">
          <a:hlinkClick xmlns:r="http://schemas.openxmlformats.org/officeDocument/2006/relationships" r:id="rId15"/>
        </xdr:cNvPr>
        <xdr:cNvSpPr/>
      </xdr:nvSpPr>
      <xdr:spPr>
        <a:xfrm>
          <a:off x="7334250" y="533400"/>
          <a:ext cx="3143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1</xdr:row>
      <xdr:rowOff>352425</xdr:rowOff>
    </xdr:from>
    <xdr:to>
      <xdr:col>10</xdr:col>
      <xdr:colOff>295275</xdr:colOff>
      <xdr:row>1</xdr:row>
      <xdr:rowOff>542925</xdr:rowOff>
    </xdr:to>
    <xdr:sp macro="" textlink="">
      <xdr:nvSpPr>
        <xdr:cNvPr id="17" name="Rectangle 16">
          <a:hlinkClick xmlns:r="http://schemas.openxmlformats.org/officeDocument/2006/relationships" r:id="rId16"/>
        </xdr:cNvPr>
        <xdr:cNvSpPr/>
      </xdr:nvSpPr>
      <xdr:spPr>
        <a:xfrm>
          <a:off x="7781925" y="54292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104776</xdr:colOff>
      <xdr:row>1</xdr:row>
      <xdr:rowOff>333374</xdr:rowOff>
    </xdr:from>
    <xdr:to>
      <xdr:col>1</xdr:col>
      <xdr:colOff>533400</xdr:colOff>
      <xdr:row>1</xdr:row>
      <xdr:rowOff>542925</xdr:rowOff>
    </xdr:to>
    <xdr:sp macro="" textlink="">
      <xdr:nvSpPr>
        <xdr:cNvPr id="18" name="Rectangle 17">
          <a:hlinkClick xmlns:r="http://schemas.openxmlformats.org/officeDocument/2006/relationships" r:id="rId17"/>
        </xdr:cNvPr>
        <xdr:cNvSpPr/>
      </xdr:nvSpPr>
      <xdr:spPr>
        <a:xfrm>
          <a:off x="714376" y="523874"/>
          <a:ext cx="428624"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914400</xdr:colOff>
      <xdr:row>1</xdr:row>
      <xdr:rowOff>323850</xdr:rowOff>
    </xdr:from>
    <xdr:to>
      <xdr:col>7</xdr:col>
      <xdr:colOff>171450</xdr:colOff>
      <xdr:row>1</xdr:row>
      <xdr:rowOff>523875</xdr:rowOff>
    </xdr:to>
    <xdr:sp macro="" textlink="">
      <xdr:nvSpPr>
        <xdr:cNvPr id="19" name="Rectangle 18">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561975</xdr:colOff>
      <xdr:row>9</xdr:row>
      <xdr:rowOff>361950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960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12</xdr:row>
      <xdr:rowOff>38100</xdr:rowOff>
    </xdr:from>
    <xdr:to>
      <xdr:col>9</xdr:col>
      <xdr:colOff>390525</xdr:colOff>
      <xdr:row>12</xdr:row>
      <xdr:rowOff>161925</xdr:rowOff>
    </xdr:to>
    <xdr:sp macro="" textlink="">
      <xdr:nvSpPr>
        <xdr:cNvPr id="21" name="Rectangle 20">
          <a:hlinkClick xmlns:r="http://schemas.openxmlformats.org/officeDocument/2006/relationships" r:id="rId20"/>
        </xdr:cNvPr>
        <xdr:cNvSpPr/>
      </xdr:nvSpPr>
      <xdr:spPr>
        <a:xfrm>
          <a:off x="2219325" y="3743325"/>
          <a:ext cx="53435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142875</xdr:colOff>
      <xdr:row>13</xdr:row>
      <xdr:rowOff>0</xdr:rowOff>
    </xdr:from>
    <xdr:to>
      <xdr:col>1</xdr:col>
      <xdr:colOff>1123950</xdr:colOff>
      <xdr:row>14</xdr:row>
      <xdr:rowOff>180975</xdr:rowOff>
    </xdr:to>
    <xdr:pic>
      <xdr:nvPicPr>
        <xdr:cNvPr id="22" name="Picture 2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52475" y="389572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13</xdr:col>
      <xdr:colOff>38100</xdr:colOff>
      <xdr:row>1</xdr:row>
      <xdr:rowOff>571500</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296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352425</xdr:rowOff>
    </xdr:from>
    <xdr:to>
      <xdr:col>2</xdr:col>
      <xdr:colOff>28575</xdr:colOff>
      <xdr:row>1</xdr:row>
      <xdr:rowOff>523875</xdr:rowOff>
    </xdr:to>
    <xdr:sp macro="" textlink="">
      <xdr:nvSpPr>
        <xdr:cNvPr id="3" name="Rectangle 2">
          <a:hlinkClick xmlns:r="http://schemas.openxmlformats.org/officeDocument/2006/relationships" r:id="rId2"/>
        </xdr:cNvPr>
        <xdr:cNvSpPr/>
      </xdr:nvSpPr>
      <xdr:spPr>
        <a:xfrm>
          <a:off x="1304925" y="542925"/>
          <a:ext cx="2571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1</xdr:row>
      <xdr:rowOff>323850</xdr:rowOff>
    </xdr:from>
    <xdr:to>
      <xdr:col>2</xdr:col>
      <xdr:colOff>400050</xdr:colOff>
      <xdr:row>1</xdr:row>
      <xdr:rowOff>561975</xdr:rowOff>
    </xdr:to>
    <xdr:sp macro="" textlink="">
      <xdr:nvSpPr>
        <xdr:cNvPr id="4" name="Rectangle 3">
          <a:hlinkClick xmlns:r="http://schemas.openxmlformats.org/officeDocument/2006/relationships" r:id="rId3"/>
        </xdr:cNvPr>
        <xdr:cNvSpPr/>
      </xdr:nvSpPr>
      <xdr:spPr>
        <a:xfrm>
          <a:off x="1638300" y="514350"/>
          <a:ext cx="2952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504825</xdr:colOff>
      <xdr:row>1</xdr:row>
      <xdr:rowOff>361951</xdr:rowOff>
    </xdr:from>
    <xdr:to>
      <xdr:col>2</xdr:col>
      <xdr:colOff>762000</xdr:colOff>
      <xdr:row>1</xdr:row>
      <xdr:rowOff>552450</xdr:rowOff>
    </xdr:to>
    <xdr:sp macro="" textlink="">
      <xdr:nvSpPr>
        <xdr:cNvPr id="5" name="Rectangle 4">
          <a:hlinkClick xmlns:r="http://schemas.openxmlformats.org/officeDocument/2006/relationships" r:id="rId4"/>
        </xdr:cNvPr>
        <xdr:cNvSpPr/>
      </xdr:nvSpPr>
      <xdr:spPr>
        <a:xfrm>
          <a:off x="2038350" y="552451"/>
          <a:ext cx="2571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933450</xdr:colOff>
      <xdr:row>1</xdr:row>
      <xdr:rowOff>342901</xdr:rowOff>
    </xdr:from>
    <xdr:to>
      <xdr:col>2</xdr:col>
      <xdr:colOff>1438275</xdr:colOff>
      <xdr:row>1</xdr:row>
      <xdr:rowOff>533401</xdr:rowOff>
    </xdr:to>
    <xdr:sp macro="" textlink="">
      <xdr:nvSpPr>
        <xdr:cNvPr id="6" name="Rectangle 5">
          <a:hlinkClick xmlns:r="http://schemas.openxmlformats.org/officeDocument/2006/relationships" r:id="rId5"/>
        </xdr:cNvPr>
        <xdr:cNvSpPr/>
      </xdr:nvSpPr>
      <xdr:spPr>
        <a:xfrm>
          <a:off x="2466975" y="533401"/>
          <a:ext cx="5048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xdr:colOff>
      <xdr:row>1</xdr:row>
      <xdr:rowOff>333375</xdr:rowOff>
    </xdr:from>
    <xdr:to>
      <xdr:col>3</xdr:col>
      <xdr:colOff>447675</xdr:colOff>
      <xdr:row>1</xdr:row>
      <xdr:rowOff>523875</xdr:rowOff>
    </xdr:to>
    <xdr:sp macro="" textlink="">
      <xdr:nvSpPr>
        <xdr:cNvPr id="7" name="Rectangle 6">
          <a:hlinkClick xmlns:r="http://schemas.openxmlformats.org/officeDocument/2006/relationships" r:id="rId6"/>
        </xdr:cNvPr>
        <xdr:cNvSpPr/>
      </xdr:nvSpPr>
      <xdr:spPr>
        <a:xfrm>
          <a:off x="3114675" y="52387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333374</xdr:rowOff>
    </xdr:from>
    <xdr:to>
      <xdr:col>4</xdr:col>
      <xdr:colOff>219075</xdr:colOff>
      <xdr:row>1</xdr:row>
      <xdr:rowOff>542925</xdr:rowOff>
    </xdr:to>
    <xdr:sp macro="" textlink="">
      <xdr:nvSpPr>
        <xdr:cNvPr id="8" name="Rectangle 7">
          <a:hlinkClick xmlns:r="http://schemas.openxmlformats.org/officeDocument/2006/relationships" r:id="rId7"/>
        </xdr:cNvPr>
        <xdr:cNvSpPr/>
      </xdr:nvSpPr>
      <xdr:spPr>
        <a:xfrm>
          <a:off x="3676650" y="523874"/>
          <a:ext cx="238125"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304800</xdr:colOff>
      <xdr:row>1</xdr:row>
      <xdr:rowOff>352425</xdr:rowOff>
    </xdr:from>
    <xdr:to>
      <xdr:col>4</xdr:col>
      <xdr:colOff>504825</xdr:colOff>
      <xdr:row>1</xdr:row>
      <xdr:rowOff>523875</xdr:rowOff>
    </xdr:to>
    <xdr:sp macro="" textlink="">
      <xdr:nvSpPr>
        <xdr:cNvPr id="9" name="Rectangle 8">
          <a:hlinkClick xmlns:r="http://schemas.openxmlformats.org/officeDocument/2006/relationships" r:id="rId8"/>
        </xdr:cNvPr>
        <xdr:cNvSpPr/>
      </xdr:nvSpPr>
      <xdr:spPr>
        <a:xfrm>
          <a:off x="4000500" y="542925"/>
          <a:ext cx="2000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609599</xdr:colOff>
      <xdr:row>1</xdr:row>
      <xdr:rowOff>352426</xdr:rowOff>
    </xdr:from>
    <xdr:to>
      <xdr:col>5</xdr:col>
      <xdr:colOff>190500</xdr:colOff>
      <xdr:row>1</xdr:row>
      <xdr:rowOff>533400</xdr:rowOff>
    </xdr:to>
    <xdr:sp macro="" textlink="">
      <xdr:nvSpPr>
        <xdr:cNvPr id="10" name="Rectangle 9">
          <a:hlinkClick xmlns:r="http://schemas.openxmlformats.org/officeDocument/2006/relationships" r:id="rId9"/>
        </xdr:cNvPr>
        <xdr:cNvSpPr/>
      </xdr:nvSpPr>
      <xdr:spPr>
        <a:xfrm>
          <a:off x="4305299" y="542926"/>
          <a:ext cx="190501"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57151</xdr:colOff>
      <xdr:row>1</xdr:row>
      <xdr:rowOff>333375</xdr:rowOff>
    </xdr:from>
    <xdr:to>
      <xdr:col>6</xdr:col>
      <xdr:colOff>247651</xdr:colOff>
      <xdr:row>1</xdr:row>
      <xdr:rowOff>523875</xdr:rowOff>
    </xdr:to>
    <xdr:sp macro="" textlink="">
      <xdr:nvSpPr>
        <xdr:cNvPr id="11" name="Rectangle 10">
          <a:hlinkClick xmlns:r="http://schemas.openxmlformats.org/officeDocument/2006/relationships" r:id="rId10"/>
        </xdr:cNvPr>
        <xdr:cNvSpPr/>
      </xdr:nvSpPr>
      <xdr:spPr>
        <a:xfrm>
          <a:off x="4629151" y="523875"/>
          <a:ext cx="1905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381000</xdr:colOff>
      <xdr:row>1</xdr:row>
      <xdr:rowOff>333374</xdr:rowOff>
    </xdr:from>
    <xdr:to>
      <xdr:col>6</xdr:col>
      <xdr:colOff>685800</xdr:colOff>
      <xdr:row>1</xdr:row>
      <xdr:rowOff>571499</xdr:rowOff>
    </xdr:to>
    <xdr:sp macro="" textlink="">
      <xdr:nvSpPr>
        <xdr:cNvPr id="12" name="Rectangle 11">
          <a:hlinkClick xmlns:r="http://schemas.openxmlformats.org/officeDocument/2006/relationships" r:id="rId11"/>
        </xdr:cNvPr>
        <xdr:cNvSpPr/>
      </xdr:nvSpPr>
      <xdr:spPr>
        <a:xfrm>
          <a:off x="4953000" y="523874"/>
          <a:ext cx="3048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819151</xdr:colOff>
      <xdr:row>1</xdr:row>
      <xdr:rowOff>323850</xdr:rowOff>
    </xdr:from>
    <xdr:to>
      <xdr:col>7</xdr:col>
      <xdr:colOff>66676</xdr:colOff>
      <xdr:row>1</xdr:row>
      <xdr:rowOff>523875</xdr:rowOff>
    </xdr:to>
    <xdr:sp macro="" textlink="">
      <xdr:nvSpPr>
        <xdr:cNvPr id="13" name="Rectangle 12">
          <a:hlinkClick xmlns:r="http://schemas.openxmlformats.org/officeDocument/2006/relationships" r:id="rId12"/>
        </xdr:cNvPr>
        <xdr:cNvSpPr/>
      </xdr:nvSpPr>
      <xdr:spPr>
        <a:xfrm>
          <a:off x="5391151" y="514350"/>
          <a:ext cx="228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571500</xdr:colOff>
      <xdr:row>1</xdr:row>
      <xdr:rowOff>352425</xdr:rowOff>
    </xdr:from>
    <xdr:to>
      <xdr:col>8</xdr:col>
      <xdr:colOff>266700</xdr:colOff>
      <xdr:row>1</xdr:row>
      <xdr:rowOff>523875</xdr:rowOff>
    </xdr:to>
    <xdr:sp macro="" textlink="">
      <xdr:nvSpPr>
        <xdr:cNvPr id="14" name="Rectangle 13">
          <a:hlinkClick xmlns:r="http://schemas.openxmlformats.org/officeDocument/2006/relationships" r:id="rId13"/>
        </xdr:cNvPr>
        <xdr:cNvSpPr/>
      </xdr:nvSpPr>
      <xdr:spPr>
        <a:xfrm>
          <a:off x="6124575" y="542925"/>
          <a:ext cx="3048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428626</xdr:colOff>
      <xdr:row>1</xdr:row>
      <xdr:rowOff>342900</xdr:rowOff>
    </xdr:from>
    <xdr:to>
      <xdr:col>9</xdr:col>
      <xdr:colOff>409576</xdr:colOff>
      <xdr:row>1</xdr:row>
      <xdr:rowOff>514350</xdr:rowOff>
    </xdr:to>
    <xdr:sp macro="" textlink="">
      <xdr:nvSpPr>
        <xdr:cNvPr id="15" name="Rectangle 14">
          <a:hlinkClick xmlns:r="http://schemas.openxmlformats.org/officeDocument/2006/relationships" r:id="rId14"/>
        </xdr:cNvPr>
        <xdr:cNvSpPr/>
      </xdr:nvSpPr>
      <xdr:spPr>
        <a:xfrm>
          <a:off x="6591301" y="533400"/>
          <a:ext cx="5905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533401</xdr:colOff>
      <xdr:row>1</xdr:row>
      <xdr:rowOff>333375</xdr:rowOff>
    </xdr:from>
    <xdr:to>
      <xdr:col>10</xdr:col>
      <xdr:colOff>285751</xdr:colOff>
      <xdr:row>1</xdr:row>
      <xdr:rowOff>495300</xdr:rowOff>
    </xdr:to>
    <xdr:sp macro="" textlink="">
      <xdr:nvSpPr>
        <xdr:cNvPr id="16" name="Rectangle 15">
          <a:hlinkClick xmlns:r="http://schemas.openxmlformats.org/officeDocument/2006/relationships" r:id="rId15"/>
        </xdr:cNvPr>
        <xdr:cNvSpPr/>
      </xdr:nvSpPr>
      <xdr:spPr>
        <a:xfrm>
          <a:off x="7305676" y="523875"/>
          <a:ext cx="3619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428626</xdr:colOff>
      <xdr:row>1</xdr:row>
      <xdr:rowOff>333375</xdr:rowOff>
    </xdr:from>
    <xdr:to>
      <xdr:col>11</xdr:col>
      <xdr:colOff>123826</xdr:colOff>
      <xdr:row>1</xdr:row>
      <xdr:rowOff>523875</xdr:rowOff>
    </xdr:to>
    <xdr:sp macro="" textlink="">
      <xdr:nvSpPr>
        <xdr:cNvPr id="18" name="Rectangle 17">
          <a:hlinkClick xmlns:r="http://schemas.openxmlformats.org/officeDocument/2006/relationships" r:id="rId16"/>
        </xdr:cNvPr>
        <xdr:cNvSpPr/>
      </xdr:nvSpPr>
      <xdr:spPr>
        <a:xfrm>
          <a:off x="7810501" y="523875"/>
          <a:ext cx="3048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114301</xdr:colOff>
      <xdr:row>1</xdr:row>
      <xdr:rowOff>314325</xdr:rowOff>
    </xdr:from>
    <xdr:to>
      <xdr:col>1</xdr:col>
      <xdr:colOff>590550</xdr:colOff>
      <xdr:row>1</xdr:row>
      <xdr:rowOff>533401</xdr:rowOff>
    </xdr:to>
    <xdr:sp macro="" textlink="">
      <xdr:nvSpPr>
        <xdr:cNvPr id="19" name="Rectangle 18">
          <a:hlinkClick xmlns:r="http://schemas.openxmlformats.org/officeDocument/2006/relationships" r:id="rId17"/>
        </xdr:cNvPr>
        <xdr:cNvSpPr/>
      </xdr:nvSpPr>
      <xdr:spPr>
        <a:xfrm>
          <a:off x="723901" y="504825"/>
          <a:ext cx="476249"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12</xdr:row>
      <xdr:rowOff>28575</xdr:rowOff>
    </xdr:from>
    <xdr:to>
      <xdr:col>10</xdr:col>
      <xdr:colOff>314325</xdr:colOff>
      <xdr:row>12</xdr:row>
      <xdr:rowOff>142875</xdr:rowOff>
    </xdr:to>
    <xdr:sp macro="" textlink="">
      <xdr:nvSpPr>
        <xdr:cNvPr id="22" name="Rectangle 21">
          <a:hlinkClick xmlns:r="http://schemas.openxmlformats.org/officeDocument/2006/relationships" r:id="rId20"/>
        </xdr:cNvPr>
        <xdr:cNvSpPr/>
      </xdr:nvSpPr>
      <xdr:spPr>
        <a:xfrm>
          <a:off x="1809750" y="3733800"/>
          <a:ext cx="5886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2</xdr:row>
      <xdr:rowOff>76200</xdr:rowOff>
    </xdr:from>
    <xdr:to>
      <xdr:col>17</xdr:col>
      <xdr:colOff>409575</xdr:colOff>
      <xdr:row>50</xdr:row>
      <xdr:rowOff>152400</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857250"/>
          <a:ext cx="10029825" cy="922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xdr:row>
      <xdr:rowOff>0</xdr:rowOff>
    </xdr:from>
    <xdr:to>
      <xdr:col>15</xdr:col>
      <xdr:colOff>247650</xdr:colOff>
      <xdr:row>2</xdr:row>
      <xdr:rowOff>19050</xdr:rowOff>
    </xdr:to>
    <xdr:pic>
      <xdr:nvPicPr>
        <xdr:cNvPr id="27" name="Picture 2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 y="190500"/>
          <a:ext cx="8658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104775</xdr:colOff>
      <xdr:row>1</xdr:row>
      <xdr:rowOff>371475</xdr:rowOff>
    </xdr:from>
    <xdr:to>
      <xdr:col>2</xdr:col>
      <xdr:colOff>333375</xdr:colOff>
      <xdr:row>1</xdr:row>
      <xdr:rowOff>561975</xdr:rowOff>
    </xdr:to>
    <xdr:sp macro="" textlink="">
      <xdr:nvSpPr>
        <xdr:cNvPr id="4" name="Rectangle 3">
          <a:hlinkClick xmlns:r="http://schemas.openxmlformats.org/officeDocument/2006/relationships" r:id="rId3"/>
        </xdr:cNvPr>
        <xdr:cNvSpPr/>
      </xdr:nvSpPr>
      <xdr:spPr>
        <a:xfrm>
          <a:off x="1323975" y="561975"/>
          <a:ext cx="228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428625</xdr:colOff>
      <xdr:row>1</xdr:row>
      <xdr:rowOff>323850</xdr:rowOff>
    </xdr:from>
    <xdr:to>
      <xdr:col>3</xdr:col>
      <xdr:colOff>95250</xdr:colOff>
      <xdr:row>1</xdr:row>
      <xdr:rowOff>561975</xdr:rowOff>
    </xdr:to>
    <xdr:sp macro="" textlink="">
      <xdr:nvSpPr>
        <xdr:cNvPr id="5" name="Rectangle 4">
          <a:hlinkClick xmlns:r="http://schemas.openxmlformats.org/officeDocument/2006/relationships" r:id="rId4"/>
        </xdr:cNvPr>
        <xdr:cNvSpPr/>
      </xdr:nvSpPr>
      <xdr:spPr>
        <a:xfrm>
          <a:off x="1647825" y="514350"/>
          <a:ext cx="276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228600</xdr:colOff>
      <xdr:row>1</xdr:row>
      <xdr:rowOff>361950</xdr:rowOff>
    </xdr:from>
    <xdr:to>
      <xdr:col>3</xdr:col>
      <xdr:colOff>485775</xdr:colOff>
      <xdr:row>1</xdr:row>
      <xdr:rowOff>571499</xdr:rowOff>
    </xdr:to>
    <xdr:sp macro="" textlink="">
      <xdr:nvSpPr>
        <xdr:cNvPr id="6" name="Rectangle 5">
          <a:hlinkClick xmlns:r="http://schemas.openxmlformats.org/officeDocument/2006/relationships" r:id="rId5"/>
        </xdr:cNvPr>
        <xdr:cNvSpPr/>
      </xdr:nvSpPr>
      <xdr:spPr>
        <a:xfrm>
          <a:off x="2057400" y="552450"/>
          <a:ext cx="25717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57150</xdr:colOff>
      <xdr:row>1</xdr:row>
      <xdr:rowOff>342900</xdr:rowOff>
    </xdr:from>
    <xdr:to>
      <xdr:col>4</xdr:col>
      <xdr:colOff>552450</xdr:colOff>
      <xdr:row>1</xdr:row>
      <xdr:rowOff>542925</xdr:rowOff>
    </xdr:to>
    <xdr:sp macro="" textlink="">
      <xdr:nvSpPr>
        <xdr:cNvPr id="7" name="Rectangle 6">
          <a:hlinkClick xmlns:r="http://schemas.openxmlformats.org/officeDocument/2006/relationships" r:id="rId6"/>
        </xdr:cNvPr>
        <xdr:cNvSpPr/>
      </xdr:nvSpPr>
      <xdr:spPr>
        <a:xfrm>
          <a:off x="2495550" y="533400"/>
          <a:ext cx="4953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114300</xdr:colOff>
      <xdr:row>1</xdr:row>
      <xdr:rowOff>333374</xdr:rowOff>
    </xdr:from>
    <xdr:to>
      <xdr:col>5</xdr:col>
      <xdr:colOff>495300</xdr:colOff>
      <xdr:row>1</xdr:row>
      <xdr:rowOff>552449</xdr:rowOff>
    </xdr:to>
    <xdr:sp macro="" textlink="">
      <xdr:nvSpPr>
        <xdr:cNvPr id="8" name="Rectangle 7">
          <a:hlinkClick xmlns:r="http://schemas.openxmlformats.org/officeDocument/2006/relationships" r:id="rId7"/>
        </xdr:cNvPr>
        <xdr:cNvSpPr/>
      </xdr:nvSpPr>
      <xdr:spPr>
        <a:xfrm>
          <a:off x="3162300" y="523874"/>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47626</xdr:colOff>
      <xdr:row>1</xdr:row>
      <xdr:rowOff>352425</xdr:rowOff>
    </xdr:from>
    <xdr:to>
      <xdr:col>6</xdr:col>
      <xdr:colOff>238126</xdr:colOff>
      <xdr:row>1</xdr:row>
      <xdr:rowOff>533401</xdr:rowOff>
    </xdr:to>
    <xdr:sp macro="" textlink="">
      <xdr:nvSpPr>
        <xdr:cNvPr id="9" name="Rectangle 8">
          <a:hlinkClick xmlns:r="http://schemas.openxmlformats.org/officeDocument/2006/relationships" r:id="rId8"/>
        </xdr:cNvPr>
        <xdr:cNvSpPr/>
      </xdr:nvSpPr>
      <xdr:spPr>
        <a:xfrm>
          <a:off x="3705226" y="542925"/>
          <a:ext cx="190500"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400050</xdr:colOff>
      <xdr:row>1</xdr:row>
      <xdr:rowOff>371475</xdr:rowOff>
    </xdr:from>
    <xdr:to>
      <xdr:col>6</xdr:col>
      <xdr:colOff>561975</xdr:colOff>
      <xdr:row>1</xdr:row>
      <xdr:rowOff>561975</xdr:rowOff>
    </xdr:to>
    <xdr:sp macro="" textlink="">
      <xdr:nvSpPr>
        <xdr:cNvPr id="10" name="Rectangle 9">
          <a:hlinkClick xmlns:r="http://schemas.openxmlformats.org/officeDocument/2006/relationships" r:id="rId9"/>
        </xdr:cNvPr>
        <xdr:cNvSpPr/>
      </xdr:nvSpPr>
      <xdr:spPr>
        <a:xfrm>
          <a:off x="4057650" y="561975"/>
          <a:ext cx="1619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76199</xdr:colOff>
      <xdr:row>1</xdr:row>
      <xdr:rowOff>361951</xdr:rowOff>
    </xdr:from>
    <xdr:to>
      <xdr:col>7</xdr:col>
      <xdr:colOff>247650</xdr:colOff>
      <xdr:row>1</xdr:row>
      <xdr:rowOff>552450</xdr:rowOff>
    </xdr:to>
    <xdr:sp macro="" textlink="">
      <xdr:nvSpPr>
        <xdr:cNvPr id="11" name="Rectangle 10">
          <a:hlinkClick xmlns:r="http://schemas.openxmlformats.org/officeDocument/2006/relationships" r:id="rId10"/>
        </xdr:cNvPr>
        <xdr:cNvSpPr/>
      </xdr:nvSpPr>
      <xdr:spPr>
        <a:xfrm>
          <a:off x="4343399" y="552451"/>
          <a:ext cx="17145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390526</xdr:colOff>
      <xdr:row>1</xdr:row>
      <xdr:rowOff>333374</xdr:rowOff>
    </xdr:from>
    <xdr:to>
      <xdr:col>7</xdr:col>
      <xdr:colOff>561976</xdr:colOff>
      <xdr:row>1</xdr:row>
      <xdr:rowOff>552449</xdr:rowOff>
    </xdr:to>
    <xdr:sp macro="" textlink="">
      <xdr:nvSpPr>
        <xdr:cNvPr id="12" name="Rectangle 11">
          <a:hlinkClick xmlns:r="http://schemas.openxmlformats.org/officeDocument/2006/relationships" r:id="rId11"/>
        </xdr:cNvPr>
        <xdr:cNvSpPr/>
      </xdr:nvSpPr>
      <xdr:spPr>
        <a:xfrm>
          <a:off x="4657726" y="523874"/>
          <a:ext cx="1714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114300</xdr:colOff>
      <xdr:row>1</xdr:row>
      <xdr:rowOff>342900</xdr:rowOff>
    </xdr:from>
    <xdr:to>
      <xdr:col>8</xdr:col>
      <xdr:colOff>361950</xdr:colOff>
      <xdr:row>1</xdr:row>
      <xdr:rowOff>571500</xdr:rowOff>
    </xdr:to>
    <xdr:sp macro="" textlink="">
      <xdr:nvSpPr>
        <xdr:cNvPr id="13" name="Rectangle 12">
          <a:hlinkClick xmlns:r="http://schemas.openxmlformats.org/officeDocument/2006/relationships" r:id="rId12"/>
        </xdr:cNvPr>
        <xdr:cNvSpPr/>
      </xdr:nvSpPr>
      <xdr:spPr>
        <a:xfrm>
          <a:off x="4991100" y="533400"/>
          <a:ext cx="2476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552451</xdr:colOff>
      <xdr:row>1</xdr:row>
      <xdr:rowOff>323850</xdr:rowOff>
    </xdr:from>
    <xdr:to>
      <xdr:col>9</xdr:col>
      <xdr:colOff>152401</xdr:colOff>
      <xdr:row>1</xdr:row>
      <xdr:rowOff>552450</xdr:rowOff>
    </xdr:to>
    <xdr:sp macro="" textlink="">
      <xdr:nvSpPr>
        <xdr:cNvPr id="14" name="Rectangle 13">
          <a:hlinkClick xmlns:r="http://schemas.openxmlformats.org/officeDocument/2006/relationships" r:id="rId13"/>
        </xdr:cNvPr>
        <xdr:cNvSpPr/>
      </xdr:nvSpPr>
      <xdr:spPr>
        <a:xfrm>
          <a:off x="5429251" y="514350"/>
          <a:ext cx="2095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1</xdr:row>
      <xdr:rowOff>352425</xdr:rowOff>
    </xdr:from>
    <xdr:to>
      <xdr:col>10</xdr:col>
      <xdr:colOff>381000</xdr:colOff>
      <xdr:row>1</xdr:row>
      <xdr:rowOff>533400</xdr:rowOff>
    </xdr:to>
    <xdr:sp macro="" textlink="">
      <xdr:nvSpPr>
        <xdr:cNvPr id="15" name="Rectangle 14">
          <a:hlinkClick xmlns:r="http://schemas.openxmlformats.org/officeDocument/2006/relationships" r:id="rId14"/>
        </xdr:cNvPr>
        <xdr:cNvSpPr/>
      </xdr:nvSpPr>
      <xdr:spPr>
        <a:xfrm>
          <a:off x="6162675" y="542925"/>
          <a:ext cx="3143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514350</xdr:colOff>
      <xdr:row>1</xdr:row>
      <xdr:rowOff>352425</xdr:rowOff>
    </xdr:from>
    <xdr:to>
      <xdr:col>11</xdr:col>
      <xdr:colOff>485775</xdr:colOff>
      <xdr:row>1</xdr:row>
      <xdr:rowOff>533400</xdr:rowOff>
    </xdr:to>
    <xdr:sp macro="" textlink="">
      <xdr:nvSpPr>
        <xdr:cNvPr id="16" name="Rectangle 15">
          <a:hlinkClick xmlns:r="http://schemas.openxmlformats.org/officeDocument/2006/relationships" r:id="rId15"/>
        </xdr:cNvPr>
        <xdr:cNvSpPr/>
      </xdr:nvSpPr>
      <xdr:spPr>
        <a:xfrm>
          <a:off x="6610350" y="542925"/>
          <a:ext cx="5810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38101</xdr:colOff>
      <xdr:row>1</xdr:row>
      <xdr:rowOff>342899</xdr:rowOff>
    </xdr:from>
    <xdr:to>
      <xdr:col>12</xdr:col>
      <xdr:colOff>342901</xdr:colOff>
      <xdr:row>1</xdr:row>
      <xdr:rowOff>561974</xdr:rowOff>
    </xdr:to>
    <xdr:sp macro="" textlink="">
      <xdr:nvSpPr>
        <xdr:cNvPr id="17" name="Rectangle 16">
          <a:hlinkClick xmlns:r="http://schemas.openxmlformats.org/officeDocument/2006/relationships" r:id="rId16"/>
        </xdr:cNvPr>
        <xdr:cNvSpPr/>
      </xdr:nvSpPr>
      <xdr:spPr>
        <a:xfrm>
          <a:off x="7353301" y="533399"/>
          <a:ext cx="3048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552450</xdr:colOff>
      <xdr:row>1</xdr:row>
      <xdr:rowOff>361950</xdr:rowOff>
    </xdr:from>
    <xdr:to>
      <xdr:col>13</xdr:col>
      <xdr:colOff>180975</xdr:colOff>
      <xdr:row>1</xdr:row>
      <xdr:rowOff>542925</xdr:rowOff>
    </xdr:to>
    <xdr:sp macro="" textlink="">
      <xdr:nvSpPr>
        <xdr:cNvPr id="19" name="Rectangle 18">
          <a:hlinkClick xmlns:r="http://schemas.openxmlformats.org/officeDocument/2006/relationships" r:id="rId17"/>
        </xdr:cNvPr>
        <xdr:cNvSpPr/>
      </xdr:nvSpPr>
      <xdr:spPr>
        <a:xfrm>
          <a:off x="7867650" y="552450"/>
          <a:ext cx="2381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152400</xdr:colOff>
      <xdr:row>1</xdr:row>
      <xdr:rowOff>333375</xdr:rowOff>
    </xdr:from>
    <xdr:to>
      <xdr:col>2</xdr:col>
      <xdr:colOff>0</xdr:colOff>
      <xdr:row>1</xdr:row>
      <xdr:rowOff>561975</xdr:rowOff>
    </xdr:to>
    <xdr:sp macro="" textlink="">
      <xdr:nvSpPr>
        <xdr:cNvPr id="21" name="Rectangle 20">
          <a:hlinkClick xmlns:r="http://schemas.openxmlformats.org/officeDocument/2006/relationships" r:id="rId18"/>
        </xdr:cNvPr>
        <xdr:cNvSpPr/>
      </xdr:nvSpPr>
      <xdr:spPr>
        <a:xfrm>
          <a:off x="762000" y="523875"/>
          <a:ext cx="4572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285750</xdr:colOff>
      <xdr:row>1</xdr:row>
      <xdr:rowOff>333374</xdr:rowOff>
    </xdr:from>
    <xdr:to>
      <xdr:col>9</xdr:col>
      <xdr:colOff>523875</xdr:colOff>
      <xdr:row>1</xdr:row>
      <xdr:rowOff>571499</xdr:rowOff>
    </xdr:to>
    <xdr:sp macro="" textlink="">
      <xdr:nvSpPr>
        <xdr:cNvPr id="24" name="Rectangle 23">
          <a:hlinkClick xmlns:r="http://schemas.openxmlformats.org/officeDocument/2006/relationships" r:id="rId19"/>
        </xdr:cNvPr>
        <xdr:cNvSpPr/>
      </xdr:nvSpPr>
      <xdr:spPr>
        <a:xfrm>
          <a:off x="5772150" y="523874"/>
          <a:ext cx="2381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152400</xdr:colOff>
      <xdr:row>6</xdr:row>
      <xdr:rowOff>152400</xdr:rowOff>
    </xdr:from>
    <xdr:to>
      <xdr:col>6</xdr:col>
      <xdr:colOff>198119</xdr:colOff>
      <xdr:row>7</xdr:row>
      <xdr:rowOff>7619</xdr:rowOff>
    </xdr:to>
    <xdr:sp macro="" textlink="">
      <xdr:nvSpPr>
        <xdr:cNvPr id="2" name="Isosceles Triangle 1">
          <a:hlinkClick xmlns:r="http://schemas.openxmlformats.org/officeDocument/2006/relationships" r:id="rId3" tooltip="ANALGESIC - ANTI-INFLAMMATORY - NONSTERO*: June 25 2013"/>
        </xdr:cNvPr>
        <xdr:cNvSpPr/>
      </xdr:nvSpPr>
      <xdr:spPr>
        <a:xfrm>
          <a:off x="3810000" y="169545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6</xdr:row>
      <xdr:rowOff>152400</xdr:rowOff>
    </xdr:from>
    <xdr:to>
      <xdr:col>6</xdr:col>
      <xdr:colOff>560069</xdr:colOff>
      <xdr:row>7</xdr:row>
      <xdr:rowOff>7619</xdr:rowOff>
    </xdr:to>
    <xdr:sp macro="" textlink="">
      <xdr:nvSpPr>
        <xdr:cNvPr id="25" name="Isosceles Triangle 24">
          <a:hlinkClick xmlns:r="http://schemas.openxmlformats.org/officeDocument/2006/relationships" r:id="rId3" tooltip="ANALGESIC - ANTI-INFLAMMATORY - NONSTERO*: July 25 2013"/>
        </xdr:cNvPr>
        <xdr:cNvSpPr/>
      </xdr:nvSpPr>
      <xdr:spPr>
        <a:xfrm>
          <a:off x="4171950" y="169545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9525</xdr:colOff>
      <xdr:row>1</xdr:row>
      <xdr:rowOff>38100</xdr:rowOff>
    </xdr:from>
    <xdr:to>
      <xdr:col>9</xdr:col>
      <xdr:colOff>1000125</xdr:colOff>
      <xdr:row>1</xdr:row>
      <xdr:rowOff>552450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28600"/>
          <a:ext cx="86106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2</xdr:row>
      <xdr:rowOff>123825</xdr:rowOff>
    </xdr:from>
    <xdr:to>
      <xdr:col>9</xdr:col>
      <xdr:colOff>152400</xdr:colOff>
      <xdr:row>9</xdr:row>
      <xdr:rowOff>152400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90487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276225</xdr:rowOff>
    </xdr:from>
    <xdr:to>
      <xdr:col>1</xdr:col>
      <xdr:colOff>895350</xdr:colOff>
      <xdr:row>1</xdr:row>
      <xdr:rowOff>504825</xdr:rowOff>
    </xdr:to>
    <xdr:sp macro="" textlink="">
      <xdr:nvSpPr>
        <xdr:cNvPr id="4" name="Rectangle 3">
          <a:hlinkClick xmlns:r="http://schemas.openxmlformats.org/officeDocument/2006/relationships" r:id="rId3"/>
        </xdr:cNvPr>
        <xdr:cNvSpPr/>
      </xdr:nvSpPr>
      <xdr:spPr>
        <a:xfrm>
          <a:off x="1333500" y="466725"/>
          <a:ext cx="1714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1</xdr:row>
      <xdr:rowOff>314325</xdr:rowOff>
    </xdr:from>
    <xdr:to>
      <xdr:col>2</xdr:col>
      <xdr:colOff>381000</xdr:colOff>
      <xdr:row>1</xdr:row>
      <xdr:rowOff>514350</xdr:rowOff>
    </xdr:to>
    <xdr:sp macro="" textlink="">
      <xdr:nvSpPr>
        <xdr:cNvPr id="5" name="Rectangle 4">
          <a:hlinkClick xmlns:r="http://schemas.openxmlformats.org/officeDocument/2006/relationships" r:id="rId4"/>
        </xdr:cNvPr>
        <xdr:cNvSpPr/>
      </xdr:nvSpPr>
      <xdr:spPr>
        <a:xfrm>
          <a:off x="1657350" y="504825"/>
          <a:ext cx="2571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504826</xdr:colOff>
      <xdr:row>1</xdr:row>
      <xdr:rowOff>323851</xdr:rowOff>
    </xdr:from>
    <xdr:to>
      <xdr:col>2</xdr:col>
      <xdr:colOff>790576</xdr:colOff>
      <xdr:row>1</xdr:row>
      <xdr:rowOff>485775</xdr:rowOff>
    </xdr:to>
    <xdr:sp macro="" textlink="">
      <xdr:nvSpPr>
        <xdr:cNvPr id="6" name="Rectangle 5">
          <a:hlinkClick xmlns:r="http://schemas.openxmlformats.org/officeDocument/2006/relationships" r:id="rId5"/>
        </xdr:cNvPr>
        <xdr:cNvSpPr/>
      </xdr:nvSpPr>
      <xdr:spPr>
        <a:xfrm>
          <a:off x="2038351" y="514351"/>
          <a:ext cx="28575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923925</xdr:colOff>
      <xdr:row>1</xdr:row>
      <xdr:rowOff>314325</xdr:rowOff>
    </xdr:from>
    <xdr:to>
      <xdr:col>2</xdr:col>
      <xdr:colOff>1419225</xdr:colOff>
      <xdr:row>1</xdr:row>
      <xdr:rowOff>514350</xdr:rowOff>
    </xdr:to>
    <xdr:sp macro="" textlink="">
      <xdr:nvSpPr>
        <xdr:cNvPr id="7" name="Rectangle 6">
          <a:hlinkClick xmlns:r="http://schemas.openxmlformats.org/officeDocument/2006/relationships" r:id="rId6"/>
        </xdr:cNvPr>
        <xdr:cNvSpPr/>
      </xdr:nvSpPr>
      <xdr:spPr>
        <a:xfrm>
          <a:off x="2457450" y="504825"/>
          <a:ext cx="4953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xdr:row>
      <xdr:rowOff>295275</xdr:rowOff>
    </xdr:from>
    <xdr:to>
      <xdr:col>3</xdr:col>
      <xdr:colOff>447675</xdr:colOff>
      <xdr:row>1</xdr:row>
      <xdr:rowOff>485775</xdr:rowOff>
    </xdr:to>
    <xdr:sp macro="" textlink="">
      <xdr:nvSpPr>
        <xdr:cNvPr id="8" name="Rectangle 7">
          <a:hlinkClick xmlns:r="http://schemas.openxmlformats.org/officeDocument/2006/relationships" r:id="rId7"/>
        </xdr:cNvPr>
        <xdr:cNvSpPr/>
      </xdr:nvSpPr>
      <xdr:spPr>
        <a:xfrm>
          <a:off x="3124200" y="485775"/>
          <a:ext cx="4095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285749</xdr:rowOff>
    </xdr:from>
    <xdr:to>
      <xdr:col>4</xdr:col>
      <xdr:colOff>171450</xdr:colOff>
      <xdr:row>1</xdr:row>
      <xdr:rowOff>504824</xdr:rowOff>
    </xdr:to>
    <xdr:sp macro="" textlink="">
      <xdr:nvSpPr>
        <xdr:cNvPr id="9" name="Rectangle 8">
          <a:hlinkClick xmlns:r="http://schemas.openxmlformats.org/officeDocument/2006/relationships" r:id="rId8"/>
        </xdr:cNvPr>
        <xdr:cNvSpPr/>
      </xdr:nvSpPr>
      <xdr:spPr>
        <a:xfrm>
          <a:off x="3676650" y="476249"/>
          <a:ext cx="1905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1</xdr:row>
      <xdr:rowOff>295275</xdr:rowOff>
    </xdr:from>
    <xdr:to>
      <xdr:col>4</xdr:col>
      <xdr:colOff>485775</xdr:colOff>
      <xdr:row>1</xdr:row>
      <xdr:rowOff>457200</xdr:rowOff>
    </xdr:to>
    <xdr:sp macro="" textlink="">
      <xdr:nvSpPr>
        <xdr:cNvPr id="10" name="Rectangle 9">
          <a:hlinkClick xmlns:r="http://schemas.openxmlformats.org/officeDocument/2006/relationships" r:id="rId9"/>
        </xdr:cNvPr>
        <xdr:cNvSpPr/>
      </xdr:nvSpPr>
      <xdr:spPr>
        <a:xfrm>
          <a:off x="4019550" y="485775"/>
          <a:ext cx="1619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19049</xdr:colOff>
      <xdr:row>1</xdr:row>
      <xdr:rowOff>314326</xdr:rowOff>
    </xdr:from>
    <xdr:to>
      <xdr:col>5</xdr:col>
      <xdr:colOff>190500</xdr:colOff>
      <xdr:row>1</xdr:row>
      <xdr:rowOff>466725</xdr:rowOff>
    </xdr:to>
    <xdr:sp macro="" textlink="">
      <xdr:nvSpPr>
        <xdr:cNvPr id="11" name="Rectangle 10">
          <a:hlinkClick xmlns:r="http://schemas.openxmlformats.org/officeDocument/2006/relationships" r:id="rId10"/>
        </xdr:cNvPr>
        <xdr:cNvSpPr/>
      </xdr:nvSpPr>
      <xdr:spPr>
        <a:xfrm>
          <a:off x="4324349" y="504826"/>
          <a:ext cx="171451" cy="152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342900</xdr:colOff>
      <xdr:row>1</xdr:row>
      <xdr:rowOff>285749</xdr:rowOff>
    </xdr:from>
    <xdr:to>
      <xdr:col>5</xdr:col>
      <xdr:colOff>495300</xdr:colOff>
      <xdr:row>1</xdr:row>
      <xdr:rowOff>504825</xdr:rowOff>
    </xdr:to>
    <xdr:sp macro="" textlink="">
      <xdr:nvSpPr>
        <xdr:cNvPr id="12" name="Rectangle 11">
          <a:hlinkClick xmlns:r="http://schemas.openxmlformats.org/officeDocument/2006/relationships" r:id="rId11"/>
        </xdr:cNvPr>
        <xdr:cNvSpPr/>
      </xdr:nvSpPr>
      <xdr:spPr>
        <a:xfrm>
          <a:off x="4648200" y="476249"/>
          <a:ext cx="1524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57150</xdr:colOff>
      <xdr:row>1</xdr:row>
      <xdr:rowOff>276226</xdr:rowOff>
    </xdr:from>
    <xdr:to>
      <xdr:col>6</xdr:col>
      <xdr:colOff>304800</xdr:colOff>
      <xdr:row>1</xdr:row>
      <xdr:rowOff>514350</xdr:rowOff>
    </xdr:to>
    <xdr:sp macro="" textlink="">
      <xdr:nvSpPr>
        <xdr:cNvPr id="13" name="Rectangle 12">
          <a:hlinkClick xmlns:r="http://schemas.openxmlformats.org/officeDocument/2006/relationships" r:id="rId12"/>
        </xdr:cNvPr>
        <xdr:cNvSpPr/>
      </xdr:nvSpPr>
      <xdr:spPr>
        <a:xfrm>
          <a:off x="4991100" y="466726"/>
          <a:ext cx="247650" cy="238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438149</xdr:colOff>
      <xdr:row>1</xdr:row>
      <xdr:rowOff>304800</xdr:rowOff>
    </xdr:from>
    <xdr:to>
      <xdr:col>6</xdr:col>
      <xdr:colOff>685800</xdr:colOff>
      <xdr:row>1</xdr:row>
      <xdr:rowOff>504825</xdr:rowOff>
    </xdr:to>
    <xdr:sp macro="" textlink="">
      <xdr:nvSpPr>
        <xdr:cNvPr id="14" name="Rectangle 13">
          <a:hlinkClick xmlns:r="http://schemas.openxmlformats.org/officeDocument/2006/relationships" r:id="rId13"/>
        </xdr:cNvPr>
        <xdr:cNvSpPr/>
      </xdr:nvSpPr>
      <xdr:spPr>
        <a:xfrm>
          <a:off x="5372099" y="495300"/>
          <a:ext cx="247651"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142875</xdr:colOff>
      <xdr:row>1</xdr:row>
      <xdr:rowOff>314325</xdr:rowOff>
    </xdr:from>
    <xdr:to>
      <xdr:col>7</xdr:col>
      <xdr:colOff>457200</xdr:colOff>
      <xdr:row>1</xdr:row>
      <xdr:rowOff>476250</xdr:rowOff>
    </xdr:to>
    <xdr:sp macro="" textlink="">
      <xdr:nvSpPr>
        <xdr:cNvPr id="15" name="Rectangle 14">
          <a:hlinkClick xmlns:r="http://schemas.openxmlformats.org/officeDocument/2006/relationships" r:id="rId14"/>
        </xdr:cNvPr>
        <xdr:cNvSpPr/>
      </xdr:nvSpPr>
      <xdr:spPr>
        <a:xfrm>
          <a:off x="6143625" y="504825"/>
          <a:ext cx="3143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609600</xdr:colOff>
      <xdr:row>1</xdr:row>
      <xdr:rowOff>314325</xdr:rowOff>
    </xdr:from>
    <xdr:to>
      <xdr:col>8</xdr:col>
      <xdr:colOff>247650</xdr:colOff>
      <xdr:row>1</xdr:row>
      <xdr:rowOff>476250</xdr:rowOff>
    </xdr:to>
    <xdr:sp macro="" textlink="">
      <xdr:nvSpPr>
        <xdr:cNvPr id="16" name="Rectangle 15">
          <a:hlinkClick xmlns:r="http://schemas.openxmlformats.org/officeDocument/2006/relationships" r:id="rId15"/>
        </xdr:cNvPr>
        <xdr:cNvSpPr/>
      </xdr:nvSpPr>
      <xdr:spPr>
        <a:xfrm>
          <a:off x="6610350" y="504825"/>
          <a:ext cx="5619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419100</xdr:colOff>
      <xdr:row>1</xdr:row>
      <xdr:rowOff>304800</xdr:rowOff>
    </xdr:from>
    <xdr:to>
      <xdr:col>8</xdr:col>
      <xdr:colOff>752475</xdr:colOff>
      <xdr:row>1</xdr:row>
      <xdr:rowOff>495300</xdr:rowOff>
    </xdr:to>
    <xdr:sp macro="" textlink="">
      <xdr:nvSpPr>
        <xdr:cNvPr id="17" name="Rectangle 16">
          <a:hlinkClick xmlns:r="http://schemas.openxmlformats.org/officeDocument/2006/relationships" r:id="rId16"/>
        </xdr:cNvPr>
        <xdr:cNvSpPr/>
      </xdr:nvSpPr>
      <xdr:spPr>
        <a:xfrm>
          <a:off x="7343775" y="495300"/>
          <a:ext cx="3333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876301</xdr:colOff>
      <xdr:row>1</xdr:row>
      <xdr:rowOff>285750</xdr:rowOff>
    </xdr:from>
    <xdr:to>
      <xdr:col>8</xdr:col>
      <xdr:colOff>1143001</xdr:colOff>
      <xdr:row>1</xdr:row>
      <xdr:rowOff>466725</xdr:rowOff>
    </xdr:to>
    <xdr:sp macro="" textlink="">
      <xdr:nvSpPr>
        <xdr:cNvPr id="18" name="Rectangle 17">
          <a:hlinkClick xmlns:r="http://schemas.openxmlformats.org/officeDocument/2006/relationships" r:id="rId17"/>
        </xdr:cNvPr>
        <xdr:cNvSpPr/>
      </xdr:nvSpPr>
      <xdr:spPr>
        <a:xfrm>
          <a:off x="7800976" y="476250"/>
          <a:ext cx="2667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123826</xdr:colOff>
      <xdr:row>1</xdr:row>
      <xdr:rowOff>314325</xdr:rowOff>
    </xdr:from>
    <xdr:to>
      <xdr:col>1</xdr:col>
      <xdr:colOff>552450</xdr:colOff>
      <xdr:row>1</xdr:row>
      <xdr:rowOff>476251</xdr:rowOff>
    </xdr:to>
    <xdr:sp macro="" textlink="">
      <xdr:nvSpPr>
        <xdr:cNvPr id="19" name="Rectangle 18">
          <a:hlinkClick xmlns:r="http://schemas.openxmlformats.org/officeDocument/2006/relationships" r:id="rId18"/>
        </xdr:cNvPr>
        <xdr:cNvSpPr/>
      </xdr:nvSpPr>
      <xdr:spPr>
        <a:xfrm>
          <a:off x="733426" y="504825"/>
          <a:ext cx="428624"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123825</xdr:rowOff>
    </xdr:from>
    <xdr:to>
      <xdr:col>2</xdr:col>
      <xdr:colOff>9525</xdr:colOff>
      <xdr:row>13</xdr:row>
      <xdr:rowOff>57150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1025" y="363855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819150</xdr:colOff>
      <xdr:row>1</xdr:row>
      <xdr:rowOff>295275</xdr:rowOff>
    </xdr:from>
    <xdr:to>
      <xdr:col>6</xdr:col>
      <xdr:colOff>1057275</xdr:colOff>
      <xdr:row>1</xdr:row>
      <xdr:rowOff>495300</xdr:rowOff>
    </xdr:to>
    <xdr:sp macro="" textlink="">
      <xdr:nvSpPr>
        <xdr:cNvPr id="21" name="Rectangle 20">
          <a:hlinkClick xmlns:r="http://schemas.openxmlformats.org/officeDocument/2006/relationships" r:id="rId20"/>
        </xdr:cNvPr>
        <xdr:cNvSpPr/>
      </xdr:nvSpPr>
      <xdr:spPr>
        <a:xfrm>
          <a:off x="5753100" y="48577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542925</xdr:colOff>
      <xdr:row>3</xdr:row>
      <xdr:rowOff>85726</xdr:rowOff>
    </xdr:from>
    <xdr:to>
      <xdr:col>10</xdr:col>
      <xdr:colOff>58762</xdr:colOff>
      <xdr:row>6</xdr:row>
      <xdr:rowOff>75092</xdr:rowOff>
    </xdr:to>
    <xdr:sp macro="" textlink="">
      <xdr:nvSpPr>
        <xdr:cNvPr id="22" name="Isosceles Triangle 21">
          <a:hlinkClick xmlns:r="http://schemas.openxmlformats.org/officeDocument/2006/relationships" r:id="rId4" tooltip="Cardiovascular, medium, score: 0.73"/>
        </xdr:cNvPr>
        <xdr:cNvSpPr/>
      </xdr:nvSpPr>
      <xdr:spPr>
        <a:xfrm rot="12175489">
          <a:off x="7467600" y="1057276"/>
          <a:ext cx="1868512" cy="875191"/>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123825</xdr:colOff>
      <xdr:row>4</xdr:row>
      <xdr:rowOff>133350</xdr:rowOff>
    </xdr:from>
    <xdr:to>
      <xdr:col>10</xdr:col>
      <xdr:colOff>348691</xdr:colOff>
      <xdr:row>7</xdr:row>
      <xdr:rowOff>55576</xdr:rowOff>
    </xdr:to>
    <xdr:sp macro="" textlink="">
      <xdr:nvSpPr>
        <xdr:cNvPr id="23" name="Isosceles Triangle 22">
          <a:hlinkClick xmlns:r="http://schemas.openxmlformats.org/officeDocument/2006/relationships" r:id="rId4" tooltip="Renal, very high, score: 0.69"/>
        </xdr:cNvPr>
        <xdr:cNvSpPr/>
      </xdr:nvSpPr>
      <xdr:spPr>
        <a:xfrm rot="14746866">
          <a:off x="8638095" y="1115505"/>
          <a:ext cx="703276" cy="127261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5</xdr:row>
      <xdr:rowOff>190500</xdr:rowOff>
    </xdr:from>
    <xdr:to>
      <xdr:col>10</xdr:col>
      <xdr:colOff>352185</xdr:colOff>
      <xdr:row>8</xdr:row>
      <xdr:rowOff>149243</xdr:rowOff>
    </xdr:to>
    <xdr:sp macro="" textlink="">
      <xdr:nvSpPr>
        <xdr:cNvPr id="24" name="Isosceles Triangle 23">
          <a:hlinkClick xmlns:r="http://schemas.openxmlformats.org/officeDocument/2006/relationships" r:id="rId4" tooltip="Hematological, medium, score: 0.63"/>
        </xdr:cNvPr>
        <xdr:cNvSpPr/>
      </xdr:nvSpPr>
      <xdr:spPr>
        <a:xfrm rot="17255942">
          <a:off x="8635871" y="1460629"/>
          <a:ext cx="701693" cy="128563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213521</xdr:colOff>
      <xdr:row>5</xdr:row>
      <xdr:rowOff>277452</xdr:rowOff>
    </xdr:from>
    <xdr:to>
      <xdr:col>10</xdr:col>
      <xdr:colOff>20947</xdr:colOff>
      <xdr:row>9</xdr:row>
      <xdr:rowOff>90001</xdr:rowOff>
    </xdr:to>
    <xdr:sp macro="" textlink="">
      <xdr:nvSpPr>
        <xdr:cNvPr id="25" name="Isosceles Triangle 24">
          <a:hlinkClick xmlns:r="http://schemas.openxmlformats.org/officeDocument/2006/relationships" r:id="rId4" tooltip="Skin, low, score: 0.45"/>
        </xdr:cNvPr>
        <xdr:cNvSpPr/>
      </xdr:nvSpPr>
      <xdr:spPr>
        <a:xfrm rot="19078135">
          <a:off x="8443121" y="1839552"/>
          <a:ext cx="85517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38100</xdr:colOff>
      <xdr:row>6</xdr:row>
      <xdr:rowOff>104775</xdr:rowOff>
    </xdr:from>
    <xdr:to>
      <xdr:col>9</xdr:col>
      <xdr:colOff>455126</xdr:colOff>
      <xdr:row>9</xdr:row>
      <xdr:rowOff>212599</xdr:rowOff>
    </xdr:to>
    <xdr:sp macro="" textlink="">
      <xdr:nvSpPr>
        <xdr:cNvPr id="26" name="Isosceles Triangle 25">
          <a:hlinkClick xmlns:r="http://schemas.openxmlformats.org/officeDocument/2006/relationships" r:id="rId4" tooltip="Skeletal, medium, score: 0.42"/>
        </xdr:cNvPr>
        <xdr:cNvSpPr/>
      </xdr:nvSpPr>
      <xdr:spPr>
        <a:xfrm rot="20591579">
          <a:off x="8267700" y="1962150"/>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9526</xdr:colOff>
      <xdr:row>2</xdr:row>
      <xdr:rowOff>38099</xdr:rowOff>
    </xdr:from>
    <xdr:to>
      <xdr:col>2</xdr:col>
      <xdr:colOff>238125</xdr:colOff>
      <xdr:row>2</xdr:row>
      <xdr:rowOff>171450</xdr:rowOff>
    </xdr:to>
    <xdr:sp macro="" textlink="">
      <xdr:nvSpPr>
        <xdr:cNvPr id="27" name="Rectangle 26">
          <a:hlinkClick xmlns:r="http://schemas.openxmlformats.org/officeDocument/2006/relationships" r:id="rId4"/>
        </xdr:cNvPr>
        <xdr:cNvSpPr/>
      </xdr:nvSpPr>
      <xdr:spPr>
        <a:xfrm>
          <a:off x="619126" y="819149"/>
          <a:ext cx="1152524"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11</xdr:col>
      <xdr:colOff>400050</xdr:colOff>
      <xdr:row>1</xdr:row>
      <xdr:rowOff>581025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1450"/>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685800</xdr:colOff>
      <xdr:row>1</xdr:row>
      <xdr:rowOff>371475</xdr:rowOff>
    </xdr:from>
    <xdr:to>
      <xdr:col>2</xdr:col>
      <xdr:colOff>28575</xdr:colOff>
      <xdr:row>1</xdr:row>
      <xdr:rowOff>552450</xdr:rowOff>
    </xdr:to>
    <xdr:sp macro="" textlink="">
      <xdr:nvSpPr>
        <xdr:cNvPr id="3" name="Rectangle 2">
          <a:hlinkClick xmlns:r="http://schemas.openxmlformats.org/officeDocument/2006/relationships" r:id="rId2"/>
        </xdr:cNvPr>
        <xdr:cNvSpPr/>
      </xdr:nvSpPr>
      <xdr:spPr>
        <a:xfrm>
          <a:off x="1295400" y="561975"/>
          <a:ext cx="2667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57150</xdr:colOff>
      <xdr:row>1</xdr:row>
      <xdr:rowOff>523875</xdr:rowOff>
    </xdr:to>
    <xdr:sp macro="" textlink="">
      <xdr:nvSpPr>
        <xdr:cNvPr id="10" name="Rectangle 9">
          <a:hlinkClick xmlns:r="http://schemas.openxmlformats.org/officeDocument/2006/relationships" r:id="rId9"/>
        </xdr:cNvPr>
        <xdr:cNvSpPr/>
      </xdr:nvSpPr>
      <xdr:spPr>
        <a:xfrm>
          <a:off x="4257674" y="552451"/>
          <a:ext cx="257176"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1</xdr:row>
      <xdr:rowOff>333375</xdr:rowOff>
    </xdr:from>
    <xdr:to>
      <xdr:col>6</xdr:col>
      <xdr:colOff>190500</xdr:colOff>
      <xdr:row>1</xdr:row>
      <xdr:rowOff>542925</xdr:rowOff>
    </xdr:to>
    <xdr:sp macro="" textlink="">
      <xdr:nvSpPr>
        <xdr:cNvPr id="11" name="Rectangle 10">
          <a:hlinkClick xmlns:r="http://schemas.openxmlformats.org/officeDocument/2006/relationships" r:id="rId10"/>
        </xdr:cNvPr>
        <xdr:cNvSpPr/>
      </xdr:nvSpPr>
      <xdr:spPr>
        <a:xfrm>
          <a:off x="4638675" y="523875"/>
          <a:ext cx="1905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342901</xdr:rowOff>
    </xdr:from>
    <xdr:to>
      <xdr:col>6</xdr:col>
      <xdr:colOff>600075</xdr:colOff>
      <xdr:row>1</xdr:row>
      <xdr:rowOff>552451</xdr:rowOff>
    </xdr:to>
    <xdr:sp macro="" textlink="">
      <xdr:nvSpPr>
        <xdr:cNvPr id="12" name="Rectangle 11">
          <a:hlinkClick xmlns:r="http://schemas.openxmlformats.org/officeDocument/2006/relationships" r:id="rId11"/>
        </xdr:cNvPr>
        <xdr:cNvSpPr/>
      </xdr:nvSpPr>
      <xdr:spPr>
        <a:xfrm>
          <a:off x="4962525" y="533401"/>
          <a:ext cx="2762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714375</xdr:colOff>
      <xdr:row>1</xdr:row>
      <xdr:rowOff>323850</xdr:rowOff>
    </xdr:from>
    <xdr:to>
      <xdr:col>6</xdr:col>
      <xdr:colOff>971550</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285750</xdr:colOff>
      <xdr:row>1</xdr:row>
      <xdr:rowOff>352425</xdr:rowOff>
    </xdr:from>
    <xdr:to>
      <xdr:col>8</xdr:col>
      <xdr:colOff>76200</xdr:colOff>
      <xdr:row>1</xdr:row>
      <xdr:rowOff>533400</xdr:rowOff>
    </xdr:to>
    <xdr:sp macro="" textlink="">
      <xdr:nvSpPr>
        <xdr:cNvPr id="14" name="Rectangle 13">
          <a:hlinkClick xmlns:r="http://schemas.openxmlformats.org/officeDocument/2006/relationships" r:id="rId13"/>
        </xdr:cNvPr>
        <xdr:cNvSpPr/>
      </xdr:nvSpPr>
      <xdr:spPr>
        <a:xfrm>
          <a:off x="6086475" y="542925"/>
          <a:ext cx="4000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133350</xdr:colOff>
      <xdr:row>1</xdr:row>
      <xdr:rowOff>352425</xdr:rowOff>
    </xdr:from>
    <xdr:to>
      <xdr:col>9</xdr:col>
      <xdr:colOff>180975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257175</xdr:colOff>
      <xdr:row>1</xdr:row>
      <xdr:rowOff>342900</xdr:rowOff>
    </xdr:from>
    <xdr:to>
      <xdr:col>9</xdr:col>
      <xdr:colOff>723900</xdr:colOff>
      <xdr:row>1</xdr:row>
      <xdr:rowOff>542925</xdr:rowOff>
    </xdr:to>
    <xdr:sp macro="" textlink="">
      <xdr:nvSpPr>
        <xdr:cNvPr id="16" name="Rectangle 15">
          <a:hlinkClick xmlns:r="http://schemas.openxmlformats.org/officeDocument/2006/relationships" r:id="rId15"/>
        </xdr:cNvPr>
        <xdr:cNvSpPr/>
      </xdr:nvSpPr>
      <xdr:spPr>
        <a:xfrm>
          <a:off x="7277100"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762000</xdr:colOff>
      <xdr:row>1</xdr:row>
      <xdr:rowOff>352425</xdr:rowOff>
    </xdr:from>
    <xdr:to>
      <xdr:col>9</xdr:col>
      <xdr:colOff>1114425</xdr:colOff>
      <xdr:row>1</xdr:row>
      <xdr:rowOff>542925</xdr:rowOff>
    </xdr:to>
    <xdr:sp macro="" textlink="">
      <xdr:nvSpPr>
        <xdr:cNvPr id="18" name="Rectangle 17">
          <a:hlinkClick xmlns:r="http://schemas.openxmlformats.org/officeDocument/2006/relationships" r:id="rId16"/>
        </xdr:cNvPr>
        <xdr:cNvSpPr/>
      </xdr:nvSpPr>
      <xdr:spPr>
        <a:xfrm>
          <a:off x="7781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1104900</xdr:colOff>
      <xdr:row>1</xdr:row>
      <xdr:rowOff>323850</xdr:rowOff>
    </xdr:from>
    <xdr:to>
      <xdr:col>7</xdr:col>
      <xdr:colOff>180975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1502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12</xdr:row>
      <xdr:rowOff>19050</xdr:rowOff>
    </xdr:from>
    <xdr:to>
      <xdr:col>1</xdr:col>
      <xdr:colOff>771525</xdr:colOff>
      <xdr:row>12</xdr:row>
      <xdr:rowOff>152400</xdr:rowOff>
    </xdr:to>
    <xdr:sp macro="" textlink="">
      <xdr:nvSpPr>
        <xdr:cNvPr id="22" name="Rectangle 21">
          <a:hlinkClick xmlns:r="http://schemas.openxmlformats.org/officeDocument/2006/relationships" r:id="rId20"/>
        </xdr:cNvPr>
        <xdr:cNvSpPr/>
      </xdr:nvSpPr>
      <xdr:spPr>
        <a:xfrm>
          <a:off x="657225" y="3724275"/>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847725</xdr:colOff>
      <xdr:row>12</xdr:row>
      <xdr:rowOff>19050</xdr:rowOff>
    </xdr:from>
    <xdr:to>
      <xdr:col>2</xdr:col>
      <xdr:colOff>304800</xdr:colOff>
      <xdr:row>12</xdr:row>
      <xdr:rowOff>171450</xdr:rowOff>
    </xdr:to>
    <xdr:sp macro="" textlink="">
      <xdr:nvSpPr>
        <xdr:cNvPr id="23" name="Rectangle 22">
          <a:hlinkClick xmlns:r="http://schemas.openxmlformats.org/officeDocument/2006/relationships" r:id="rId21"/>
        </xdr:cNvPr>
        <xdr:cNvSpPr/>
      </xdr:nvSpPr>
      <xdr:spPr>
        <a:xfrm>
          <a:off x="1457325" y="3724275"/>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352425</xdr:colOff>
      <xdr:row>12</xdr:row>
      <xdr:rowOff>28575</xdr:rowOff>
    </xdr:from>
    <xdr:to>
      <xdr:col>2</xdr:col>
      <xdr:colOff>828675</xdr:colOff>
      <xdr:row>12</xdr:row>
      <xdr:rowOff>180975</xdr:rowOff>
    </xdr:to>
    <xdr:sp macro="" textlink="">
      <xdr:nvSpPr>
        <xdr:cNvPr id="24" name="Rectangle 23">
          <a:hlinkClick xmlns:r="http://schemas.openxmlformats.org/officeDocument/2006/relationships" r:id="rId22"/>
        </xdr:cNvPr>
        <xdr:cNvSpPr/>
      </xdr:nvSpPr>
      <xdr:spPr>
        <a:xfrm>
          <a:off x="1885950" y="3733800"/>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885825</xdr:colOff>
      <xdr:row>12</xdr:row>
      <xdr:rowOff>9525</xdr:rowOff>
    </xdr:from>
    <xdr:to>
      <xdr:col>3</xdr:col>
      <xdr:colOff>180975</xdr:colOff>
      <xdr:row>12</xdr:row>
      <xdr:rowOff>171450</xdr:rowOff>
    </xdr:to>
    <xdr:sp macro="" textlink="">
      <xdr:nvSpPr>
        <xdr:cNvPr id="25" name="Rectangle 24">
          <a:hlinkClick xmlns:r="http://schemas.openxmlformats.org/officeDocument/2006/relationships" r:id="rId23"/>
        </xdr:cNvPr>
        <xdr:cNvSpPr/>
      </xdr:nvSpPr>
      <xdr:spPr>
        <a:xfrm>
          <a:off x="2419350" y="3714750"/>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257175</xdr:colOff>
      <xdr:row>12</xdr:row>
      <xdr:rowOff>9525</xdr:rowOff>
    </xdr:from>
    <xdr:to>
      <xdr:col>4</xdr:col>
      <xdr:colOff>57150</xdr:colOff>
      <xdr:row>12</xdr:row>
      <xdr:rowOff>171450</xdr:rowOff>
    </xdr:to>
    <xdr:sp macro="" textlink="">
      <xdr:nvSpPr>
        <xdr:cNvPr id="26" name="Rectangle 25">
          <a:hlinkClick xmlns:r="http://schemas.openxmlformats.org/officeDocument/2006/relationships" r:id="rId24"/>
        </xdr:cNvPr>
        <xdr:cNvSpPr/>
      </xdr:nvSpPr>
      <xdr:spPr>
        <a:xfrm>
          <a:off x="3343275" y="3714750"/>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114300</xdr:colOff>
      <xdr:row>12</xdr:row>
      <xdr:rowOff>0</xdr:rowOff>
    </xdr:from>
    <xdr:to>
      <xdr:col>4</xdr:col>
      <xdr:colOff>590550</xdr:colOff>
      <xdr:row>12</xdr:row>
      <xdr:rowOff>161925</xdr:rowOff>
    </xdr:to>
    <xdr:sp macro="" textlink="">
      <xdr:nvSpPr>
        <xdr:cNvPr id="27" name="Rectangle 26">
          <a:hlinkClick xmlns:r="http://schemas.openxmlformats.org/officeDocument/2006/relationships" r:id="rId25"/>
        </xdr:cNvPr>
        <xdr:cNvSpPr/>
      </xdr:nvSpPr>
      <xdr:spPr>
        <a:xfrm>
          <a:off x="3810000" y="3705225"/>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638175</xdr:colOff>
      <xdr:row>12</xdr:row>
      <xdr:rowOff>0</xdr:rowOff>
    </xdr:from>
    <xdr:to>
      <xdr:col>6</xdr:col>
      <xdr:colOff>0</xdr:colOff>
      <xdr:row>12</xdr:row>
      <xdr:rowOff>180975</xdr:rowOff>
    </xdr:to>
    <xdr:sp macro="" textlink="">
      <xdr:nvSpPr>
        <xdr:cNvPr id="28" name="Rectangle 27">
          <a:hlinkClick xmlns:r="http://schemas.openxmlformats.org/officeDocument/2006/relationships" r:id="rId26"/>
        </xdr:cNvPr>
        <xdr:cNvSpPr/>
      </xdr:nvSpPr>
      <xdr:spPr>
        <a:xfrm>
          <a:off x="4333875" y="3705225"/>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11</xdr:col>
      <xdr:colOff>152400</xdr:colOff>
      <xdr:row>2</xdr:row>
      <xdr:rowOff>9525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90500"/>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523875</xdr:colOff>
      <xdr:row>1</xdr:row>
      <xdr:rowOff>352425</xdr:rowOff>
    </xdr:from>
    <xdr:to>
      <xdr:col>9</xdr:col>
      <xdr:colOff>876300</xdr:colOff>
      <xdr:row>1</xdr:row>
      <xdr:rowOff>542925</xdr:rowOff>
    </xdr:to>
    <xdr:sp macro="" textlink="">
      <xdr:nvSpPr>
        <xdr:cNvPr id="18" name="Rectangle 17">
          <a:hlinkClick xmlns:r="http://schemas.openxmlformats.org/officeDocument/2006/relationships" r:id="rId16"/>
        </xdr:cNvPr>
        <xdr:cNvSpPr/>
      </xdr:nvSpPr>
      <xdr:spPr>
        <a:xfrm>
          <a:off x="780097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960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133350</xdr:colOff>
      <xdr:row>12</xdr:row>
      <xdr:rowOff>28575</xdr:rowOff>
    </xdr:from>
    <xdr:to>
      <xdr:col>1</xdr:col>
      <xdr:colOff>857250</xdr:colOff>
      <xdr:row>12</xdr:row>
      <xdr:rowOff>161925</xdr:rowOff>
    </xdr:to>
    <xdr:sp macro="" textlink="">
      <xdr:nvSpPr>
        <xdr:cNvPr id="22" name="Rectangle 21">
          <a:hlinkClick xmlns:r="http://schemas.openxmlformats.org/officeDocument/2006/relationships" r:id="rId20"/>
        </xdr:cNvPr>
        <xdr:cNvSpPr/>
      </xdr:nvSpPr>
      <xdr:spPr>
        <a:xfrm>
          <a:off x="742950" y="3733800"/>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12</xdr:row>
      <xdr:rowOff>9525</xdr:rowOff>
    </xdr:from>
    <xdr:to>
      <xdr:col>2</xdr:col>
      <xdr:colOff>419100</xdr:colOff>
      <xdr:row>12</xdr:row>
      <xdr:rowOff>161925</xdr:rowOff>
    </xdr:to>
    <xdr:sp macro="" textlink="">
      <xdr:nvSpPr>
        <xdr:cNvPr id="23" name="Rectangle 22">
          <a:hlinkClick xmlns:r="http://schemas.openxmlformats.org/officeDocument/2006/relationships" r:id="rId21"/>
        </xdr:cNvPr>
        <xdr:cNvSpPr/>
      </xdr:nvSpPr>
      <xdr:spPr>
        <a:xfrm>
          <a:off x="1571625" y="3714750"/>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504825</xdr:colOff>
      <xdr:row>12</xdr:row>
      <xdr:rowOff>28575</xdr:rowOff>
    </xdr:from>
    <xdr:to>
      <xdr:col>2</xdr:col>
      <xdr:colOff>981075</xdr:colOff>
      <xdr:row>12</xdr:row>
      <xdr:rowOff>180975</xdr:rowOff>
    </xdr:to>
    <xdr:sp macro="" textlink="">
      <xdr:nvSpPr>
        <xdr:cNvPr id="24" name="Rectangle 23">
          <a:hlinkClick xmlns:r="http://schemas.openxmlformats.org/officeDocument/2006/relationships" r:id="rId22"/>
        </xdr:cNvPr>
        <xdr:cNvSpPr/>
      </xdr:nvSpPr>
      <xdr:spPr>
        <a:xfrm>
          <a:off x="2038350" y="3733800"/>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1019175</xdr:colOff>
      <xdr:row>12</xdr:row>
      <xdr:rowOff>9525</xdr:rowOff>
    </xdr:from>
    <xdr:to>
      <xdr:col>3</xdr:col>
      <xdr:colOff>285750</xdr:colOff>
      <xdr:row>12</xdr:row>
      <xdr:rowOff>171450</xdr:rowOff>
    </xdr:to>
    <xdr:sp macro="" textlink="">
      <xdr:nvSpPr>
        <xdr:cNvPr id="25" name="Rectangle 24">
          <a:hlinkClick xmlns:r="http://schemas.openxmlformats.org/officeDocument/2006/relationships" r:id="rId23"/>
        </xdr:cNvPr>
        <xdr:cNvSpPr/>
      </xdr:nvSpPr>
      <xdr:spPr>
        <a:xfrm>
          <a:off x="2552700" y="3714750"/>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352425</xdr:colOff>
      <xdr:row>12</xdr:row>
      <xdr:rowOff>9525</xdr:rowOff>
    </xdr:from>
    <xdr:to>
      <xdr:col>3</xdr:col>
      <xdr:colOff>762000</xdr:colOff>
      <xdr:row>12</xdr:row>
      <xdr:rowOff>171450</xdr:rowOff>
    </xdr:to>
    <xdr:sp macro="" textlink="">
      <xdr:nvSpPr>
        <xdr:cNvPr id="26" name="Rectangle 25">
          <a:hlinkClick xmlns:r="http://schemas.openxmlformats.org/officeDocument/2006/relationships" r:id="rId24"/>
        </xdr:cNvPr>
        <xdr:cNvSpPr/>
      </xdr:nvSpPr>
      <xdr:spPr>
        <a:xfrm>
          <a:off x="3467100" y="3714750"/>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800100</xdr:colOff>
      <xdr:row>12</xdr:row>
      <xdr:rowOff>19050</xdr:rowOff>
    </xdr:from>
    <xdr:to>
      <xdr:col>4</xdr:col>
      <xdr:colOff>438150</xdr:colOff>
      <xdr:row>12</xdr:row>
      <xdr:rowOff>180975</xdr:rowOff>
    </xdr:to>
    <xdr:sp macro="" textlink="">
      <xdr:nvSpPr>
        <xdr:cNvPr id="27" name="Rectangle 26">
          <a:hlinkClick xmlns:r="http://schemas.openxmlformats.org/officeDocument/2006/relationships" r:id="rId25"/>
        </xdr:cNvPr>
        <xdr:cNvSpPr/>
      </xdr:nvSpPr>
      <xdr:spPr>
        <a:xfrm>
          <a:off x="3914775" y="3724275"/>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542925</xdr:colOff>
      <xdr:row>12</xdr:row>
      <xdr:rowOff>9525</xdr:rowOff>
    </xdr:from>
    <xdr:to>
      <xdr:col>5</xdr:col>
      <xdr:colOff>85725</xdr:colOff>
      <xdr:row>13</xdr:row>
      <xdr:rowOff>0</xdr:rowOff>
    </xdr:to>
    <xdr:sp macro="" textlink="">
      <xdr:nvSpPr>
        <xdr:cNvPr id="28" name="Rectangle 27">
          <a:hlinkClick xmlns:r="http://schemas.openxmlformats.org/officeDocument/2006/relationships" r:id="rId26"/>
        </xdr:cNvPr>
        <xdr:cNvSpPr/>
      </xdr:nvSpPr>
      <xdr:spPr>
        <a:xfrm>
          <a:off x="4495800" y="3714750"/>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11</xdr:col>
      <xdr:colOff>152400</xdr:colOff>
      <xdr:row>1</xdr:row>
      <xdr:rowOff>571500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514350</xdr:colOff>
      <xdr:row>1</xdr:row>
      <xdr:rowOff>352425</xdr:rowOff>
    </xdr:from>
    <xdr:to>
      <xdr:col>9</xdr:col>
      <xdr:colOff>866775</xdr:colOff>
      <xdr:row>1</xdr:row>
      <xdr:rowOff>542925</xdr:rowOff>
    </xdr:to>
    <xdr:sp macro="" textlink="">
      <xdr:nvSpPr>
        <xdr:cNvPr id="18" name="Rectangle 17">
          <a:hlinkClick xmlns:r="http://schemas.openxmlformats.org/officeDocument/2006/relationships" r:id="rId16"/>
        </xdr:cNvPr>
        <xdr:cNvSpPr/>
      </xdr:nvSpPr>
      <xdr:spPr>
        <a:xfrm>
          <a:off x="7791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3531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133350</xdr:colOff>
      <xdr:row>12</xdr:row>
      <xdr:rowOff>38100</xdr:rowOff>
    </xdr:from>
    <xdr:to>
      <xdr:col>1</xdr:col>
      <xdr:colOff>857250</xdr:colOff>
      <xdr:row>12</xdr:row>
      <xdr:rowOff>171450</xdr:rowOff>
    </xdr:to>
    <xdr:sp macro="" textlink="">
      <xdr:nvSpPr>
        <xdr:cNvPr id="22" name="Rectangle 21">
          <a:hlinkClick xmlns:r="http://schemas.openxmlformats.org/officeDocument/2006/relationships" r:id="rId20"/>
        </xdr:cNvPr>
        <xdr:cNvSpPr/>
      </xdr:nvSpPr>
      <xdr:spPr>
        <a:xfrm>
          <a:off x="742950" y="3743325"/>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12</xdr:row>
      <xdr:rowOff>9525</xdr:rowOff>
    </xdr:from>
    <xdr:to>
      <xdr:col>2</xdr:col>
      <xdr:colOff>419100</xdr:colOff>
      <xdr:row>12</xdr:row>
      <xdr:rowOff>161925</xdr:rowOff>
    </xdr:to>
    <xdr:sp macro="" textlink="">
      <xdr:nvSpPr>
        <xdr:cNvPr id="23" name="Rectangle 22">
          <a:hlinkClick xmlns:r="http://schemas.openxmlformats.org/officeDocument/2006/relationships" r:id="rId21"/>
        </xdr:cNvPr>
        <xdr:cNvSpPr/>
      </xdr:nvSpPr>
      <xdr:spPr>
        <a:xfrm>
          <a:off x="1571625" y="3714750"/>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485775</xdr:colOff>
      <xdr:row>12</xdr:row>
      <xdr:rowOff>38100</xdr:rowOff>
    </xdr:from>
    <xdr:to>
      <xdr:col>2</xdr:col>
      <xdr:colOff>962025</xdr:colOff>
      <xdr:row>13</xdr:row>
      <xdr:rowOff>0</xdr:rowOff>
    </xdr:to>
    <xdr:sp macro="" textlink="">
      <xdr:nvSpPr>
        <xdr:cNvPr id="24" name="Rectangle 23">
          <a:hlinkClick xmlns:r="http://schemas.openxmlformats.org/officeDocument/2006/relationships" r:id="rId22"/>
        </xdr:cNvPr>
        <xdr:cNvSpPr/>
      </xdr:nvSpPr>
      <xdr:spPr>
        <a:xfrm>
          <a:off x="2019300" y="3743325"/>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990600</xdr:colOff>
      <xdr:row>12</xdr:row>
      <xdr:rowOff>9525</xdr:rowOff>
    </xdr:from>
    <xdr:to>
      <xdr:col>3</xdr:col>
      <xdr:colOff>257175</xdr:colOff>
      <xdr:row>12</xdr:row>
      <xdr:rowOff>171450</xdr:rowOff>
    </xdr:to>
    <xdr:sp macro="" textlink="">
      <xdr:nvSpPr>
        <xdr:cNvPr id="25" name="Rectangle 24">
          <a:hlinkClick xmlns:r="http://schemas.openxmlformats.org/officeDocument/2006/relationships" r:id="rId23"/>
        </xdr:cNvPr>
        <xdr:cNvSpPr/>
      </xdr:nvSpPr>
      <xdr:spPr>
        <a:xfrm>
          <a:off x="2524125" y="3714750"/>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342900</xdr:colOff>
      <xdr:row>12</xdr:row>
      <xdr:rowOff>19050</xdr:rowOff>
    </xdr:from>
    <xdr:to>
      <xdr:col>3</xdr:col>
      <xdr:colOff>752475</xdr:colOff>
      <xdr:row>12</xdr:row>
      <xdr:rowOff>180975</xdr:rowOff>
    </xdr:to>
    <xdr:sp macro="" textlink="">
      <xdr:nvSpPr>
        <xdr:cNvPr id="26" name="Rectangle 25">
          <a:hlinkClick xmlns:r="http://schemas.openxmlformats.org/officeDocument/2006/relationships" r:id="rId24"/>
        </xdr:cNvPr>
        <xdr:cNvSpPr/>
      </xdr:nvSpPr>
      <xdr:spPr>
        <a:xfrm>
          <a:off x="3457575" y="3724275"/>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809625</xdr:colOff>
      <xdr:row>12</xdr:row>
      <xdr:rowOff>19050</xdr:rowOff>
    </xdr:from>
    <xdr:to>
      <xdr:col>4</xdr:col>
      <xdr:colOff>447675</xdr:colOff>
      <xdr:row>12</xdr:row>
      <xdr:rowOff>180975</xdr:rowOff>
    </xdr:to>
    <xdr:sp macro="" textlink="">
      <xdr:nvSpPr>
        <xdr:cNvPr id="27" name="Rectangle 26">
          <a:hlinkClick xmlns:r="http://schemas.openxmlformats.org/officeDocument/2006/relationships" r:id="rId25"/>
        </xdr:cNvPr>
        <xdr:cNvSpPr/>
      </xdr:nvSpPr>
      <xdr:spPr>
        <a:xfrm>
          <a:off x="3924300" y="3724275"/>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533400</xdr:colOff>
      <xdr:row>12</xdr:row>
      <xdr:rowOff>0</xdr:rowOff>
    </xdr:from>
    <xdr:to>
      <xdr:col>5</xdr:col>
      <xdr:colOff>76200</xdr:colOff>
      <xdr:row>12</xdr:row>
      <xdr:rowOff>180975</xdr:rowOff>
    </xdr:to>
    <xdr:sp macro="" textlink="">
      <xdr:nvSpPr>
        <xdr:cNvPr id="28" name="Rectangle 27">
          <a:hlinkClick xmlns:r="http://schemas.openxmlformats.org/officeDocument/2006/relationships" r:id="rId26"/>
        </xdr:cNvPr>
        <xdr:cNvSpPr/>
      </xdr:nvSpPr>
      <xdr:spPr>
        <a:xfrm>
          <a:off x="4486275" y="3705225"/>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600075</xdr:colOff>
      <xdr:row>0</xdr:row>
      <xdr:rowOff>171450</xdr:rowOff>
    </xdr:from>
    <xdr:to>
      <xdr:col>11</xdr:col>
      <xdr:colOff>133350</xdr:colOff>
      <xdr:row>1</xdr:row>
      <xdr:rowOff>581025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171450"/>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352425</xdr:rowOff>
    </xdr:from>
    <xdr:to>
      <xdr:col>9</xdr:col>
      <xdr:colOff>847725</xdr:colOff>
      <xdr:row>1</xdr:row>
      <xdr:rowOff>542925</xdr:rowOff>
    </xdr:to>
    <xdr:sp macro="" textlink="">
      <xdr:nvSpPr>
        <xdr:cNvPr id="18" name="Rectangle 17">
          <a:hlinkClick xmlns:r="http://schemas.openxmlformats.org/officeDocument/2006/relationships" r:id="rId16"/>
        </xdr:cNvPr>
        <xdr:cNvSpPr/>
      </xdr:nvSpPr>
      <xdr:spPr>
        <a:xfrm>
          <a:off x="77724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3531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123825</xdr:colOff>
      <xdr:row>12</xdr:row>
      <xdr:rowOff>38100</xdr:rowOff>
    </xdr:from>
    <xdr:to>
      <xdr:col>1</xdr:col>
      <xdr:colOff>847725</xdr:colOff>
      <xdr:row>12</xdr:row>
      <xdr:rowOff>171450</xdr:rowOff>
    </xdr:to>
    <xdr:sp macro="" textlink="">
      <xdr:nvSpPr>
        <xdr:cNvPr id="22" name="Rectangle 21">
          <a:hlinkClick xmlns:r="http://schemas.openxmlformats.org/officeDocument/2006/relationships" r:id="rId20"/>
        </xdr:cNvPr>
        <xdr:cNvSpPr/>
      </xdr:nvSpPr>
      <xdr:spPr>
        <a:xfrm>
          <a:off x="733425" y="3743325"/>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12</xdr:row>
      <xdr:rowOff>19050</xdr:rowOff>
    </xdr:from>
    <xdr:to>
      <xdr:col>2</xdr:col>
      <xdr:colOff>419100</xdr:colOff>
      <xdr:row>12</xdr:row>
      <xdr:rowOff>171450</xdr:rowOff>
    </xdr:to>
    <xdr:sp macro="" textlink="">
      <xdr:nvSpPr>
        <xdr:cNvPr id="23" name="Rectangle 22">
          <a:hlinkClick xmlns:r="http://schemas.openxmlformats.org/officeDocument/2006/relationships" r:id="rId21"/>
        </xdr:cNvPr>
        <xdr:cNvSpPr/>
      </xdr:nvSpPr>
      <xdr:spPr>
        <a:xfrm>
          <a:off x="1571625" y="3724275"/>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485775</xdr:colOff>
      <xdr:row>12</xdr:row>
      <xdr:rowOff>47625</xdr:rowOff>
    </xdr:from>
    <xdr:to>
      <xdr:col>2</xdr:col>
      <xdr:colOff>962025</xdr:colOff>
      <xdr:row>13</xdr:row>
      <xdr:rowOff>9525</xdr:rowOff>
    </xdr:to>
    <xdr:sp macro="" textlink="">
      <xdr:nvSpPr>
        <xdr:cNvPr id="24" name="Rectangle 23">
          <a:hlinkClick xmlns:r="http://schemas.openxmlformats.org/officeDocument/2006/relationships" r:id="rId22"/>
        </xdr:cNvPr>
        <xdr:cNvSpPr/>
      </xdr:nvSpPr>
      <xdr:spPr>
        <a:xfrm>
          <a:off x="2019300" y="3752850"/>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990600</xdr:colOff>
      <xdr:row>12</xdr:row>
      <xdr:rowOff>19050</xdr:rowOff>
    </xdr:from>
    <xdr:to>
      <xdr:col>3</xdr:col>
      <xdr:colOff>257175</xdr:colOff>
      <xdr:row>12</xdr:row>
      <xdr:rowOff>180975</xdr:rowOff>
    </xdr:to>
    <xdr:sp macro="" textlink="">
      <xdr:nvSpPr>
        <xdr:cNvPr id="25" name="Rectangle 24">
          <a:hlinkClick xmlns:r="http://schemas.openxmlformats.org/officeDocument/2006/relationships" r:id="rId23"/>
        </xdr:cNvPr>
        <xdr:cNvSpPr/>
      </xdr:nvSpPr>
      <xdr:spPr>
        <a:xfrm>
          <a:off x="2524125" y="3724275"/>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342900</xdr:colOff>
      <xdr:row>12</xdr:row>
      <xdr:rowOff>28575</xdr:rowOff>
    </xdr:from>
    <xdr:to>
      <xdr:col>3</xdr:col>
      <xdr:colOff>752475</xdr:colOff>
      <xdr:row>13</xdr:row>
      <xdr:rowOff>0</xdr:rowOff>
    </xdr:to>
    <xdr:sp macro="" textlink="">
      <xdr:nvSpPr>
        <xdr:cNvPr id="26" name="Rectangle 25">
          <a:hlinkClick xmlns:r="http://schemas.openxmlformats.org/officeDocument/2006/relationships" r:id="rId24"/>
        </xdr:cNvPr>
        <xdr:cNvSpPr/>
      </xdr:nvSpPr>
      <xdr:spPr>
        <a:xfrm>
          <a:off x="3457575" y="3733800"/>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819150</xdr:colOff>
      <xdr:row>12</xdr:row>
      <xdr:rowOff>19050</xdr:rowOff>
    </xdr:from>
    <xdr:to>
      <xdr:col>4</xdr:col>
      <xdr:colOff>457200</xdr:colOff>
      <xdr:row>12</xdr:row>
      <xdr:rowOff>180975</xdr:rowOff>
    </xdr:to>
    <xdr:sp macro="" textlink="">
      <xdr:nvSpPr>
        <xdr:cNvPr id="27" name="Rectangle 26">
          <a:hlinkClick xmlns:r="http://schemas.openxmlformats.org/officeDocument/2006/relationships" r:id="rId25"/>
        </xdr:cNvPr>
        <xdr:cNvSpPr/>
      </xdr:nvSpPr>
      <xdr:spPr>
        <a:xfrm>
          <a:off x="3933825" y="3724275"/>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533400</xdr:colOff>
      <xdr:row>12</xdr:row>
      <xdr:rowOff>0</xdr:rowOff>
    </xdr:from>
    <xdr:to>
      <xdr:col>5</xdr:col>
      <xdr:colOff>76200</xdr:colOff>
      <xdr:row>12</xdr:row>
      <xdr:rowOff>180975</xdr:rowOff>
    </xdr:to>
    <xdr:sp macro="" textlink="">
      <xdr:nvSpPr>
        <xdr:cNvPr id="28" name="Rectangle 27">
          <a:hlinkClick xmlns:r="http://schemas.openxmlformats.org/officeDocument/2006/relationships" r:id="rId26"/>
        </xdr:cNvPr>
        <xdr:cNvSpPr/>
      </xdr:nvSpPr>
      <xdr:spPr>
        <a:xfrm>
          <a:off x="4486275" y="3705225"/>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11</xdr:col>
      <xdr:colOff>142875</xdr:colOff>
      <xdr:row>1</xdr:row>
      <xdr:rowOff>581025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1450"/>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523875</xdr:colOff>
      <xdr:row>1</xdr:row>
      <xdr:rowOff>352425</xdr:rowOff>
    </xdr:from>
    <xdr:to>
      <xdr:col>9</xdr:col>
      <xdr:colOff>876300</xdr:colOff>
      <xdr:row>1</xdr:row>
      <xdr:rowOff>542925</xdr:rowOff>
    </xdr:to>
    <xdr:sp macro="" textlink="">
      <xdr:nvSpPr>
        <xdr:cNvPr id="18" name="Rectangle 17">
          <a:hlinkClick xmlns:r="http://schemas.openxmlformats.org/officeDocument/2006/relationships" r:id="rId16"/>
        </xdr:cNvPr>
        <xdr:cNvSpPr/>
      </xdr:nvSpPr>
      <xdr:spPr>
        <a:xfrm>
          <a:off x="780097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3531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133350</xdr:colOff>
      <xdr:row>12</xdr:row>
      <xdr:rowOff>28575</xdr:rowOff>
    </xdr:from>
    <xdr:to>
      <xdr:col>1</xdr:col>
      <xdr:colOff>857250</xdr:colOff>
      <xdr:row>12</xdr:row>
      <xdr:rowOff>161925</xdr:rowOff>
    </xdr:to>
    <xdr:sp macro="" textlink="">
      <xdr:nvSpPr>
        <xdr:cNvPr id="22" name="Rectangle 21">
          <a:hlinkClick xmlns:r="http://schemas.openxmlformats.org/officeDocument/2006/relationships" r:id="rId20"/>
        </xdr:cNvPr>
        <xdr:cNvSpPr/>
      </xdr:nvSpPr>
      <xdr:spPr>
        <a:xfrm>
          <a:off x="742950" y="3733800"/>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28575</xdr:colOff>
      <xdr:row>12</xdr:row>
      <xdr:rowOff>19050</xdr:rowOff>
    </xdr:from>
    <xdr:to>
      <xdr:col>2</xdr:col>
      <xdr:colOff>409575</xdr:colOff>
      <xdr:row>12</xdr:row>
      <xdr:rowOff>171450</xdr:rowOff>
    </xdr:to>
    <xdr:sp macro="" textlink="">
      <xdr:nvSpPr>
        <xdr:cNvPr id="23" name="Rectangle 22">
          <a:hlinkClick xmlns:r="http://schemas.openxmlformats.org/officeDocument/2006/relationships" r:id="rId21"/>
        </xdr:cNvPr>
        <xdr:cNvSpPr/>
      </xdr:nvSpPr>
      <xdr:spPr>
        <a:xfrm>
          <a:off x="1562100" y="3724275"/>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495300</xdr:colOff>
      <xdr:row>12</xdr:row>
      <xdr:rowOff>19050</xdr:rowOff>
    </xdr:from>
    <xdr:to>
      <xdr:col>2</xdr:col>
      <xdr:colOff>971550</xdr:colOff>
      <xdr:row>12</xdr:row>
      <xdr:rowOff>171450</xdr:rowOff>
    </xdr:to>
    <xdr:sp macro="" textlink="">
      <xdr:nvSpPr>
        <xdr:cNvPr id="24" name="Rectangle 23">
          <a:hlinkClick xmlns:r="http://schemas.openxmlformats.org/officeDocument/2006/relationships" r:id="rId22"/>
        </xdr:cNvPr>
        <xdr:cNvSpPr/>
      </xdr:nvSpPr>
      <xdr:spPr>
        <a:xfrm>
          <a:off x="2028825" y="3724275"/>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1000125</xdr:colOff>
      <xdr:row>12</xdr:row>
      <xdr:rowOff>19050</xdr:rowOff>
    </xdr:from>
    <xdr:to>
      <xdr:col>3</xdr:col>
      <xdr:colOff>266700</xdr:colOff>
      <xdr:row>12</xdr:row>
      <xdr:rowOff>180975</xdr:rowOff>
    </xdr:to>
    <xdr:sp macro="" textlink="">
      <xdr:nvSpPr>
        <xdr:cNvPr id="25" name="Rectangle 24">
          <a:hlinkClick xmlns:r="http://schemas.openxmlformats.org/officeDocument/2006/relationships" r:id="rId23"/>
        </xdr:cNvPr>
        <xdr:cNvSpPr/>
      </xdr:nvSpPr>
      <xdr:spPr>
        <a:xfrm>
          <a:off x="2533650" y="3724275"/>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342900</xdr:colOff>
      <xdr:row>12</xdr:row>
      <xdr:rowOff>19050</xdr:rowOff>
    </xdr:from>
    <xdr:to>
      <xdr:col>3</xdr:col>
      <xdr:colOff>752475</xdr:colOff>
      <xdr:row>12</xdr:row>
      <xdr:rowOff>180975</xdr:rowOff>
    </xdr:to>
    <xdr:sp macro="" textlink="">
      <xdr:nvSpPr>
        <xdr:cNvPr id="26" name="Rectangle 25">
          <a:hlinkClick xmlns:r="http://schemas.openxmlformats.org/officeDocument/2006/relationships" r:id="rId24"/>
        </xdr:cNvPr>
        <xdr:cNvSpPr/>
      </xdr:nvSpPr>
      <xdr:spPr>
        <a:xfrm>
          <a:off x="3457575" y="3724275"/>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819150</xdr:colOff>
      <xdr:row>12</xdr:row>
      <xdr:rowOff>9525</xdr:rowOff>
    </xdr:from>
    <xdr:to>
      <xdr:col>4</xdr:col>
      <xdr:colOff>457200</xdr:colOff>
      <xdr:row>12</xdr:row>
      <xdr:rowOff>171450</xdr:rowOff>
    </xdr:to>
    <xdr:sp macro="" textlink="">
      <xdr:nvSpPr>
        <xdr:cNvPr id="27" name="Rectangle 26">
          <a:hlinkClick xmlns:r="http://schemas.openxmlformats.org/officeDocument/2006/relationships" r:id="rId25"/>
        </xdr:cNvPr>
        <xdr:cNvSpPr/>
      </xdr:nvSpPr>
      <xdr:spPr>
        <a:xfrm>
          <a:off x="3933825" y="3714750"/>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533400</xdr:colOff>
      <xdr:row>12</xdr:row>
      <xdr:rowOff>0</xdr:rowOff>
    </xdr:from>
    <xdr:to>
      <xdr:col>5</xdr:col>
      <xdr:colOff>76200</xdr:colOff>
      <xdr:row>12</xdr:row>
      <xdr:rowOff>180975</xdr:rowOff>
    </xdr:to>
    <xdr:sp macro="" textlink="">
      <xdr:nvSpPr>
        <xdr:cNvPr id="28" name="Rectangle 27">
          <a:hlinkClick xmlns:r="http://schemas.openxmlformats.org/officeDocument/2006/relationships" r:id="rId26"/>
        </xdr:cNvPr>
        <xdr:cNvSpPr/>
      </xdr:nvSpPr>
      <xdr:spPr>
        <a:xfrm>
          <a:off x="4486275" y="3705225"/>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11</xdr:col>
      <xdr:colOff>152400</xdr:colOff>
      <xdr:row>2</xdr:row>
      <xdr:rowOff>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80975"/>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514350</xdr:colOff>
      <xdr:row>1</xdr:row>
      <xdr:rowOff>352425</xdr:rowOff>
    </xdr:from>
    <xdr:to>
      <xdr:col>9</xdr:col>
      <xdr:colOff>866775</xdr:colOff>
      <xdr:row>1</xdr:row>
      <xdr:rowOff>542925</xdr:rowOff>
    </xdr:to>
    <xdr:sp macro="" textlink="">
      <xdr:nvSpPr>
        <xdr:cNvPr id="18" name="Rectangle 17">
          <a:hlinkClick xmlns:r="http://schemas.openxmlformats.org/officeDocument/2006/relationships" r:id="rId16"/>
        </xdr:cNvPr>
        <xdr:cNvSpPr/>
      </xdr:nvSpPr>
      <xdr:spPr>
        <a:xfrm>
          <a:off x="7791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3531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123825</xdr:colOff>
      <xdr:row>12</xdr:row>
      <xdr:rowOff>28575</xdr:rowOff>
    </xdr:from>
    <xdr:to>
      <xdr:col>1</xdr:col>
      <xdr:colOff>847725</xdr:colOff>
      <xdr:row>12</xdr:row>
      <xdr:rowOff>161925</xdr:rowOff>
    </xdr:to>
    <xdr:sp macro="" textlink="">
      <xdr:nvSpPr>
        <xdr:cNvPr id="22" name="Rectangle 21">
          <a:hlinkClick xmlns:r="http://schemas.openxmlformats.org/officeDocument/2006/relationships" r:id="rId20"/>
        </xdr:cNvPr>
        <xdr:cNvSpPr/>
      </xdr:nvSpPr>
      <xdr:spPr>
        <a:xfrm>
          <a:off x="733425" y="3733800"/>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12</xdr:row>
      <xdr:rowOff>28575</xdr:rowOff>
    </xdr:from>
    <xdr:to>
      <xdr:col>2</xdr:col>
      <xdr:colOff>438150</xdr:colOff>
      <xdr:row>12</xdr:row>
      <xdr:rowOff>180975</xdr:rowOff>
    </xdr:to>
    <xdr:sp macro="" textlink="">
      <xdr:nvSpPr>
        <xdr:cNvPr id="23" name="Rectangle 22">
          <a:hlinkClick xmlns:r="http://schemas.openxmlformats.org/officeDocument/2006/relationships" r:id="rId21"/>
        </xdr:cNvPr>
        <xdr:cNvSpPr/>
      </xdr:nvSpPr>
      <xdr:spPr>
        <a:xfrm>
          <a:off x="1590675" y="3733800"/>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485775</xdr:colOff>
      <xdr:row>12</xdr:row>
      <xdr:rowOff>28575</xdr:rowOff>
    </xdr:from>
    <xdr:to>
      <xdr:col>2</xdr:col>
      <xdr:colOff>962025</xdr:colOff>
      <xdr:row>12</xdr:row>
      <xdr:rowOff>180975</xdr:rowOff>
    </xdr:to>
    <xdr:sp macro="" textlink="">
      <xdr:nvSpPr>
        <xdr:cNvPr id="24" name="Rectangle 23">
          <a:hlinkClick xmlns:r="http://schemas.openxmlformats.org/officeDocument/2006/relationships" r:id="rId22"/>
        </xdr:cNvPr>
        <xdr:cNvSpPr/>
      </xdr:nvSpPr>
      <xdr:spPr>
        <a:xfrm>
          <a:off x="2019300" y="3733800"/>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1009650</xdr:colOff>
      <xdr:row>12</xdr:row>
      <xdr:rowOff>19050</xdr:rowOff>
    </xdr:from>
    <xdr:to>
      <xdr:col>3</xdr:col>
      <xdr:colOff>276225</xdr:colOff>
      <xdr:row>12</xdr:row>
      <xdr:rowOff>180975</xdr:rowOff>
    </xdr:to>
    <xdr:sp macro="" textlink="">
      <xdr:nvSpPr>
        <xdr:cNvPr id="25" name="Rectangle 24">
          <a:hlinkClick xmlns:r="http://schemas.openxmlformats.org/officeDocument/2006/relationships" r:id="rId23"/>
        </xdr:cNvPr>
        <xdr:cNvSpPr/>
      </xdr:nvSpPr>
      <xdr:spPr>
        <a:xfrm>
          <a:off x="2543175" y="3724275"/>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361950</xdr:colOff>
      <xdr:row>12</xdr:row>
      <xdr:rowOff>9525</xdr:rowOff>
    </xdr:from>
    <xdr:to>
      <xdr:col>3</xdr:col>
      <xdr:colOff>771525</xdr:colOff>
      <xdr:row>12</xdr:row>
      <xdr:rowOff>171450</xdr:rowOff>
    </xdr:to>
    <xdr:sp macro="" textlink="">
      <xdr:nvSpPr>
        <xdr:cNvPr id="26" name="Rectangle 25">
          <a:hlinkClick xmlns:r="http://schemas.openxmlformats.org/officeDocument/2006/relationships" r:id="rId24"/>
        </xdr:cNvPr>
        <xdr:cNvSpPr/>
      </xdr:nvSpPr>
      <xdr:spPr>
        <a:xfrm>
          <a:off x="3476625" y="3714750"/>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809625</xdr:colOff>
      <xdr:row>12</xdr:row>
      <xdr:rowOff>19050</xdr:rowOff>
    </xdr:from>
    <xdr:to>
      <xdr:col>4</xdr:col>
      <xdr:colOff>447675</xdr:colOff>
      <xdr:row>12</xdr:row>
      <xdr:rowOff>180975</xdr:rowOff>
    </xdr:to>
    <xdr:sp macro="" textlink="">
      <xdr:nvSpPr>
        <xdr:cNvPr id="27" name="Rectangle 26">
          <a:hlinkClick xmlns:r="http://schemas.openxmlformats.org/officeDocument/2006/relationships" r:id="rId25"/>
        </xdr:cNvPr>
        <xdr:cNvSpPr/>
      </xdr:nvSpPr>
      <xdr:spPr>
        <a:xfrm>
          <a:off x="3924300" y="3724275"/>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552450</xdr:colOff>
      <xdr:row>11</xdr:row>
      <xdr:rowOff>180975</xdr:rowOff>
    </xdr:from>
    <xdr:to>
      <xdr:col>5</xdr:col>
      <xdr:colOff>95250</xdr:colOff>
      <xdr:row>12</xdr:row>
      <xdr:rowOff>171450</xdr:rowOff>
    </xdr:to>
    <xdr:sp macro="" textlink="">
      <xdr:nvSpPr>
        <xdr:cNvPr id="28" name="Rectangle 27">
          <a:hlinkClick xmlns:r="http://schemas.openxmlformats.org/officeDocument/2006/relationships" r:id="rId26"/>
        </xdr:cNvPr>
        <xdr:cNvSpPr/>
      </xdr:nvSpPr>
      <xdr:spPr>
        <a:xfrm>
          <a:off x="4505325" y="3695700"/>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590550</xdr:colOff>
      <xdr:row>0</xdr:row>
      <xdr:rowOff>171450</xdr:rowOff>
    </xdr:from>
    <xdr:to>
      <xdr:col>11</xdr:col>
      <xdr:colOff>123825</xdr:colOff>
      <xdr:row>1</xdr:row>
      <xdr:rowOff>581025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71450"/>
          <a:ext cx="864870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485775</xdr:colOff>
      <xdr:row>1</xdr:row>
      <xdr:rowOff>352425</xdr:rowOff>
    </xdr:from>
    <xdr:to>
      <xdr:col>9</xdr:col>
      <xdr:colOff>838200</xdr:colOff>
      <xdr:row>1</xdr:row>
      <xdr:rowOff>542925</xdr:rowOff>
    </xdr:to>
    <xdr:sp macro="" textlink="">
      <xdr:nvSpPr>
        <xdr:cNvPr id="18" name="Rectangle 17">
          <a:hlinkClick xmlns:r="http://schemas.openxmlformats.org/officeDocument/2006/relationships" r:id="rId16"/>
        </xdr:cNvPr>
        <xdr:cNvSpPr/>
      </xdr:nvSpPr>
      <xdr:spPr>
        <a:xfrm>
          <a:off x="776287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3531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123825</xdr:colOff>
      <xdr:row>12</xdr:row>
      <xdr:rowOff>38100</xdr:rowOff>
    </xdr:from>
    <xdr:to>
      <xdr:col>1</xdr:col>
      <xdr:colOff>847725</xdr:colOff>
      <xdr:row>12</xdr:row>
      <xdr:rowOff>171450</xdr:rowOff>
    </xdr:to>
    <xdr:sp macro="" textlink="">
      <xdr:nvSpPr>
        <xdr:cNvPr id="22" name="Rectangle 21">
          <a:hlinkClick xmlns:r="http://schemas.openxmlformats.org/officeDocument/2006/relationships" r:id="rId20"/>
        </xdr:cNvPr>
        <xdr:cNvSpPr/>
      </xdr:nvSpPr>
      <xdr:spPr>
        <a:xfrm>
          <a:off x="733425" y="3743325"/>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38100</xdr:colOff>
      <xdr:row>12</xdr:row>
      <xdr:rowOff>9525</xdr:rowOff>
    </xdr:from>
    <xdr:to>
      <xdr:col>2</xdr:col>
      <xdr:colOff>419100</xdr:colOff>
      <xdr:row>12</xdr:row>
      <xdr:rowOff>161925</xdr:rowOff>
    </xdr:to>
    <xdr:sp macro="" textlink="">
      <xdr:nvSpPr>
        <xdr:cNvPr id="23" name="Rectangle 22">
          <a:hlinkClick xmlns:r="http://schemas.openxmlformats.org/officeDocument/2006/relationships" r:id="rId21"/>
        </xdr:cNvPr>
        <xdr:cNvSpPr/>
      </xdr:nvSpPr>
      <xdr:spPr>
        <a:xfrm>
          <a:off x="1571625" y="3714750"/>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495300</xdr:colOff>
      <xdr:row>12</xdr:row>
      <xdr:rowOff>38100</xdr:rowOff>
    </xdr:from>
    <xdr:to>
      <xdr:col>2</xdr:col>
      <xdr:colOff>971550</xdr:colOff>
      <xdr:row>13</xdr:row>
      <xdr:rowOff>0</xdr:rowOff>
    </xdr:to>
    <xdr:sp macro="" textlink="">
      <xdr:nvSpPr>
        <xdr:cNvPr id="24" name="Rectangle 23">
          <a:hlinkClick xmlns:r="http://schemas.openxmlformats.org/officeDocument/2006/relationships" r:id="rId22"/>
        </xdr:cNvPr>
        <xdr:cNvSpPr/>
      </xdr:nvSpPr>
      <xdr:spPr>
        <a:xfrm>
          <a:off x="2028825" y="3743325"/>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990600</xdr:colOff>
      <xdr:row>12</xdr:row>
      <xdr:rowOff>19050</xdr:rowOff>
    </xdr:from>
    <xdr:to>
      <xdr:col>3</xdr:col>
      <xdr:colOff>257175</xdr:colOff>
      <xdr:row>12</xdr:row>
      <xdr:rowOff>180975</xdr:rowOff>
    </xdr:to>
    <xdr:sp macro="" textlink="">
      <xdr:nvSpPr>
        <xdr:cNvPr id="25" name="Rectangle 24">
          <a:hlinkClick xmlns:r="http://schemas.openxmlformats.org/officeDocument/2006/relationships" r:id="rId23"/>
        </xdr:cNvPr>
        <xdr:cNvSpPr/>
      </xdr:nvSpPr>
      <xdr:spPr>
        <a:xfrm>
          <a:off x="2524125" y="3724275"/>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352425</xdr:colOff>
      <xdr:row>12</xdr:row>
      <xdr:rowOff>19050</xdr:rowOff>
    </xdr:from>
    <xdr:to>
      <xdr:col>3</xdr:col>
      <xdr:colOff>762000</xdr:colOff>
      <xdr:row>12</xdr:row>
      <xdr:rowOff>180975</xdr:rowOff>
    </xdr:to>
    <xdr:sp macro="" textlink="">
      <xdr:nvSpPr>
        <xdr:cNvPr id="26" name="Rectangle 25">
          <a:hlinkClick xmlns:r="http://schemas.openxmlformats.org/officeDocument/2006/relationships" r:id="rId24"/>
        </xdr:cNvPr>
        <xdr:cNvSpPr/>
      </xdr:nvSpPr>
      <xdr:spPr>
        <a:xfrm>
          <a:off x="3467100" y="3724275"/>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819150</xdr:colOff>
      <xdr:row>12</xdr:row>
      <xdr:rowOff>28575</xdr:rowOff>
    </xdr:from>
    <xdr:to>
      <xdr:col>4</xdr:col>
      <xdr:colOff>457200</xdr:colOff>
      <xdr:row>13</xdr:row>
      <xdr:rowOff>0</xdr:rowOff>
    </xdr:to>
    <xdr:sp macro="" textlink="">
      <xdr:nvSpPr>
        <xdr:cNvPr id="27" name="Rectangle 26">
          <a:hlinkClick xmlns:r="http://schemas.openxmlformats.org/officeDocument/2006/relationships" r:id="rId25"/>
        </xdr:cNvPr>
        <xdr:cNvSpPr/>
      </xdr:nvSpPr>
      <xdr:spPr>
        <a:xfrm>
          <a:off x="3933825" y="3733800"/>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533400</xdr:colOff>
      <xdr:row>11</xdr:row>
      <xdr:rowOff>180975</xdr:rowOff>
    </xdr:from>
    <xdr:to>
      <xdr:col>5</xdr:col>
      <xdr:colOff>76200</xdr:colOff>
      <xdr:row>12</xdr:row>
      <xdr:rowOff>171450</xdr:rowOff>
    </xdr:to>
    <xdr:sp macro="" textlink="">
      <xdr:nvSpPr>
        <xdr:cNvPr id="28" name="Rectangle 27">
          <a:hlinkClick xmlns:r="http://schemas.openxmlformats.org/officeDocument/2006/relationships" r:id="rId26"/>
        </xdr:cNvPr>
        <xdr:cNvSpPr/>
      </xdr:nvSpPr>
      <xdr:spPr>
        <a:xfrm>
          <a:off x="4486275" y="3695700"/>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581025</xdr:colOff>
      <xdr:row>0</xdr:row>
      <xdr:rowOff>161925</xdr:rowOff>
    </xdr:from>
    <xdr:to>
      <xdr:col>11</xdr:col>
      <xdr:colOff>600075</xdr:colOff>
      <xdr:row>2</xdr:row>
      <xdr:rowOff>57150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61925"/>
          <a:ext cx="913447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47625</xdr:colOff>
      <xdr:row>1</xdr:row>
      <xdr:rowOff>581025</xdr:rowOff>
    </xdr:to>
    <xdr:sp macro="" textlink="">
      <xdr:nvSpPr>
        <xdr:cNvPr id="3" name="Rectangle 2">
          <a:hlinkClick xmlns:r="http://schemas.openxmlformats.org/officeDocument/2006/relationships" r:id="rId2"/>
        </xdr:cNvPr>
        <xdr:cNvSpPr/>
      </xdr:nvSpPr>
      <xdr:spPr>
        <a:xfrm>
          <a:off x="1247775" y="56197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619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0</xdr:colOff>
      <xdr:row>1</xdr:row>
      <xdr:rowOff>571500</xdr:rowOff>
    </xdr:to>
    <xdr:sp macro="" textlink="">
      <xdr:nvSpPr>
        <xdr:cNvPr id="8" name="Rectangle 7">
          <a:hlinkClick xmlns:r="http://schemas.openxmlformats.org/officeDocument/2006/relationships" r:id="rId7"/>
        </xdr:cNvPr>
        <xdr:cNvSpPr/>
      </xdr:nvSpPr>
      <xdr:spPr>
        <a:xfrm>
          <a:off x="3638550" y="542924"/>
          <a:ext cx="31432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19050</xdr:colOff>
      <xdr:row>1</xdr:row>
      <xdr:rowOff>361950</xdr:rowOff>
    </xdr:from>
    <xdr:to>
      <xdr:col>4</xdr:col>
      <xdr:colOff>247650</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304799</xdr:colOff>
      <xdr:row>1</xdr:row>
      <xdr:rowOff>342901</xdr:rowOff>
    </xdr:from>
    <xdr:to>
      <xdr:col>4</xdr:col>
      <xdr:colOff>590550</xdr:colOff>
      <xdr:row>1</xdr:row>
      <xdr:rowOff>561975</xdr:rowOff>
    </xdr:to>
    <xdr:sp macro="" textlink="">
      <xdr:nvSpPr>
        <xdr:cNvPr id="10" name="Rectangle 9">
          <a:hlinkClick xmlns:r="http://schemas.openxmlformats.org/officeDocument/2006/relationships" r:id="rId9"/>
        </xdr:cNvPr>
        <xdr:cNvSpPr/>
      </xdr:nvSpPr>
      <xdr:spPr>
        <a:xfrm>
          <a:off x="4257674" y="533401"/>
          <a:ext cx="285751"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xdr:row>
      <xdr:rowOff>333375</xdr:rowOff>
    </xdr:from>
    <xdr:to>
      <xdr:col>5</xdr:col>
      <xdr:colOff>152400</xdr:colOff>
      <xdr:row>1</xdr:row>
      <xdr:rowOff>542925</xdr:rowOff>
    </xdr:to>
    <xdr:sp macro="" textlink="">
      <xdr:nvSpPr>
        <xdr:cNvPr id="11" name="Rectangle 10">
          <a:hlinkClick xmlns:r="http://schemas.openxmlformats.org/officeDocument/2006/relationships" r:id="rId10"/>
        </xdr:cNvPr>
        <xdr:cNvSpPr/>
      </xdr:nvSpPr>
      <xdr:spPr>
        <a:xfrm>
          <a:off x="4581525"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xdr:colOff>
      <xdr:row>1</xdr:row>
      <xdr:rowOff>333375</xdr:rowOff>
    </xdr:from>
    <xdr:to>
      <xdr:col>6</xdr:col>
      <xdr:colOff>400050</xdr:colOff>
      <xdr:row>1</xdr:row>
      <xdr:rowOff>552450</xdr:rowOff>
    </xdr:to>
    <xdr:sp macro="" textlink="">
      <xdr:nvSpPr>
        <xdr:cNvPr id="12" name="Rectangle 11">
          <a:hlinkClick xmlns:r="http://schemas.openxmlformats.org/officeDocument/2006/relationships" r:id="rId11"/>
        </xdr:cNvPr>
        <xdr:cNvSpPr/>
      </xdr:nvSpPr>
      <xdr:spPr>
        <a:xfrm>
          <a:off x="4914900" y="523875"/>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714375</xdr:colOff>
      <xdr:row>1</xdr:row>
      <xdr:rowOff>561975</xdr:rowOff>
    </xdr:to>
    <xdr:sp macro="" textlink="">
      <xdr:nvSpPr>
        <xdr:cNvPr id="13" name="Rectangle 12">
          <a:hlinkClick xmlns:r="http://schemas.openxmlformats.org/officeDocument/2006/relationships" r:id="rId12"/>
        </xdr:cNvPr>
        <xdr:cNvSpPr/>
      </xdr:nvSpPr>
      <xdr:spPr>
        <a:xfrm>
          <a:off x="5353050" y="514350"/>
          <a:ext cx="2571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352425</xdr:rowOff>
    </xdr:from>
    <xdr:to>
      <xdr:col>7</xdr:col>
      <xdr:colOff>428625</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485775</xdr:colOff>
      <xdr:row>1</xdr:row>
      <xdr:rowOff>352425</xdr:rowOff>
    </xdr:from>
    <xdr:to>
      <xdr:col>8</xdr:col>
      <xdr:colOff>533400</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600075</xdr:colOff>
      <xdr:row>1</xdr:row>
      <xdr:rowOff>342900</xdr:rowOff>
    </xdr:from>
    <xdr:to>
      <xdr:col>9</xdr:col>
      <xdr:colOff>457200</xdr:colOff>
      <xdr:row>1</xdr:row>
      <xdr:rowOff>542925</xdr:rowOff>
    </xdr:to>
    <xdr:sp macro="" textlink="">
      <xdr:nvSpPr>
        <xdr:cNvPr id="16" name="Rectangle 15">
          <a:hlinkClick xmlns:r="http://schemas.openxmlformats.org/officeDocument/2006/relationships" r:id="rId15"/>
        </xdr:cNvPr>
        <xdr:cNvSpPr/>
      </xdr:nvSpPr>
      <xdr:spPr>
        <a:xfrm>
          <a:off x="7267575"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485775</xdr:colOff>
      <xdr:row>1</xdr:row>
      <xdr:rowOff>333375</xdr:rowOff>
    </xdr:from>
    <xdr:to>
      <xdr:col>9</xdr:col>
      <xdr:colOff>838200</xdr:colOff>
      <xdr:row>1</xdr:row>
      <xdr:rowOff>552450</xdr:rowOff>
    </xdr:to>
    <xdr:sp macro="" textlink="">
      <xdr:nvSpPr>
        <xdr:cNvPr id="17" name="Rectangle 16">
          <a:hlinkClick xmlns:r="http://schemas.openxmlformats.org/officeDocument/2006/relationships" r:id="rId16"/>
        </xdr:cNvPr>
        <xdr:cNvSpPr/>
      </xdr:nvSpPr>
      <xdr:spPr>
        <a:xfrm>
          <a:off x="7762875" y="523875"/>
          <a:ext cx="3524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904875</xdr:colOff>
      <xdr:row>1</xdr:row>
      <xdr:rowOff>352425</xdr:rowOff>
    </xdr:from>
    <xdr:to>
      <xdr:col>10</xdr:col>
      <xdr:colOff>28575</xdr:colOff>
      <xdr:row>1</xdr:row>
      <xdr:rowOff>542925</xdr:rowOff>
    </xdr:to>
    <xdr:sp macro="" textlink="">
      <xdr:nvSpPr>
        <xdr:cNvPr id="18" name="Rectangle 17">
          <a:hlinkClick xmlns:r="http://schemas.openxmlformats.org/officeDocument/2006/relationships" r:id="rId17"/>
        </xdr:cNvPr>
        <xdr:cNvSpPr/>
      </xdr:nvSpPr>
      <xdr:spPr>
        <a:xfrm>
          <a:off x="818197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8"/>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838200</xdr:colOff>
      <xdr:row>1</xdr:row>
      <xdr:rowOff>323850</xdr:rowOff>
    </xdr:from>
    <xdr:to>
      <xdr:col>6</xdr:col>
      <xdr:colOff>1076325</xdr:colOff>
      <xdr:row>1</xdr:row>
      <xdr:rowOff>523875</xdr:rowOff>
    </xdr:to>
    <xdr:sp macro="" textlink="">
      <xdr:nvSpPr>
        <xdr:cNvPr id="20" name="Rectangle 19">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95250</xdr:colOff>
      <xdr:row>9</xdr:row>
      <xdr:rowOff>361950</xdr:rowOff>
    </xdr:to>
    <xdr:pic>
      <xdr:nvPicPr>
        <xdr:cNvPr id="21" name="Picture 20"/>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3531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133350</xdr:colOff>
      <xdr:row>12</xdr:row>
      <xdr:rowOff>28575</xdr:rowOff>
    </xdr:from>
    <xdr:to>
      <xdr:col>1</xdr:col>
      <xdr:colOff>857250</xdr:colOff>
      <xdr:row>12</xdr:row>
      <xdr:rowOff>161925</xdr:rowOff>
    </xdr:to>
    <xdr:sp macro="" textlink="">
      <xdr:nvSpPr>
        <xdr:cNvPr id="22" name="Rectangle 21">
          <a:hlinkClick xmlns:r="http://schemas.openxmlformats.org/officeDocument/2006/relationships" r:id="rId21"/>
        </xdr:cNvPr>
        <xdr:cNvSpPr/>
      </xdr:nvSpPr>
      <xdr:spPr>
        <a:xfrm>
          <a:off x="742950" y="3733800"/>
          <a:ext cx="72390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28575</xdr:colOff>
      <xdr:row>12</xdr:row>
      <xdr:rowOff>19050</xdr:rowOff>
    </xdr:from>
    <xdr:to>
      <xdr:col>2</xdr:col>
      <xdr:colOff>409575</xdr:colOff>
      <xdr:row>12</xdr:row>
      <xdr:rowOff>171450</xdr:rowOff>
    </xdr:to>
    <xdr:sp macro="" textlink="">
      <xdr:nvSpPr>
        <xdr:cNvPr id="23" name="Rectangle 22">
          <a:hlinkClick xmlns:r="http://schemas.openxmlformats.org/officeDocument/2006/relationships" r:id="rId22"/>
        </xdr:cNvPr>
        <xdr:cNvSpPr/>
      </xdr:nvSpPr>
      <xdr:spPr>
        <a:xfrm>
          <a:off x="1562100" y="3724275"/>
          <a:ext cx="3810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485775</xdr:colOff>
      <xdr:row>12</xdr:row>
      <xdr:rowOff>28575</xdr:rowOff>
    </xdr:from>
    <xdr:to>
      <xdr:col>2</xdr:col>
      <xdr:colOff>962025</xdr:colOff>
      <xdr:row>12</xdr:row>
      <xdr:rowOff>180975</xdr:rowOff>
    </xdr:to>
    <xdr:sp macro="" textlink="">
      <xdr:nvSpPr>
        <xdr:cNvPr id="24" name="Rectangle 23">
          <a:hlinkClick xmlns:r="http://schemas.openxmlformats.org/officeDocument/2006/relationships" r:id="rId23"/>
        </xdr:cNvPr>
        <xdr:cNvSpPr/>
      </xdr:nvSpPr>
      <xdr:spPr>
        <a:xfrm>
          <a:off x="2019300" y="3733800"/>
          <a:ext cx="476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1000125</xdr:colOff>
      <xdr:row>12</xdr:row>
      <xdr:rowOff>19050</xdr:rowOff>
    </xdr:from>
    <xdr:to>
      <xdr:col>3</xdr:col>
      <xdr:colOff>266700</xdr:colOff>
      <xdr:row>12</xdr:row>
      <xdr:rowOff>180975</xdr:rowOff>
    </xdr:to>
    <xdr:sp macro="" textlink="">
      <xdr:nvSpPr>
        <xdr:cNvPr id="25" name="Rectangle 24">
          <a:hlinkClick xmlns:r="http://schemas.openxmlformats.org/officeDocument/2006/relationships" r:id="rId24"/>
        </xdr:cNvPr>
        <xdr:cNvSpPr/>
      </xdr:nvSpPr>
      <xdr:spPr>
        <a:xfrm>
          <a:off x="2533650" y="3724275"/>
          <a:ext cx="8477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361950</xdr:colOff>
      <xdr:row>12</xdr:row>
      <xdr:rowOff>19050</xdr:rowOff>
    </xdr:from>
    <xdr:to>
      <xdr:col>3</xdr:col>
      <xdr:colOff>771525</xdr:colOff>
      <xdr:row>12</xdr:row>
      <xdr:rowOff>180975</xdr:rowOff>
    </xdr:to>
    <xdr:sp macro="" textlink="">
      <xdr:nvSpPr>
        <xdr:cNvPr id="26" name="Rectangle 25">
          <a:hlinkClick xmlns:r="http://schemas.openxmlformats.org/officeDocument/2006/relationships" r:id="rId25"/>
        </xdr:cNvPr>
        <xdr:cNvSpPr/>
      </xdr:nvSpPr>
      <xdr:spPr>
        <a:xfrm>
          <a:off x="3476625" y="3724275"/>
          <a:ext cx="4095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828675</xdr:colOff>
      <xdr:row>12</xdr:row>
      <xdr:rowOff>19050</xdr:rowOff>
    </xdr:from>
    <xdr:to>
      <xdr:col>4</xdr:col>
      <xdr:colOff>466725</xdr:colOff>
      <xdr:row>12</xdr:row>
      <xdr:rowOff>180975</xdr:rowOff>
    </xdr:to>
    <xdr:sp macro="" textlink="">
      <xdr:nvSpPr>
        <xdr:cNvPr id="27" name="Rectangle 26">
          <a:hlinkClick xmlns:r="http://schemas.openxmlformats.org/officeDocument/2006/relationships" r:id="rId26"/>
        </xdr:cNvPr>
        <xdr:cNvSpPr/>
      </xdr:nvSpPr>
      <xdr:spPr>
        <a:xfrm>
          <a:off x="3943350" y="3724275"/>
          <a:ext cx="4762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542925</xdr:colOff>
      <xdr:row>12</xdr:row>
      <xdr:rowOff>0</xdr:rowOff>
    </xdr:from>
    <xdr:to>
      <xdr:col>5</xdr:col>
      <xdr:colOff>85725</xdr:colOff>
      <xdr:row>12</xdr:row>
      <xdr:rowOff>180975</xdr:rowOff>
    </xdr:to>
    <xdr:sp macro="" textlink="">
      <xdr:nvSpPr>
        <xdr:cNvPr id="28" name="Rectangle 27">
          <a:hlinkClick xmlns:r="http://schemas.openxmlformats.org/officeDocument/2006/relationships" r:id="rId27"/>
        </xdr:cNvPr>
        <xdr:cNvSpPr/>
      </xdr:nvSpPr>
      <xdr:spPr>
        <a:xfrm>
          <a:off x="4495800" y="3705225"/>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428625</xdr:colOff>
      <xdr:row>2</xdr:row>
      <xdr:rowOff>114300</xdr:rowOff>
    </xdr:from>
    <xdr:to>
      <xdr:col>9</xdr:col>
      <xdr:colOff>447675</xdr:colOff>
      <xdr:row>9</xdr:row>
      <xdr:rowOff>371475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29375" y="89535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1</xdr:row>
      <xdr:rowOff>38100</xdr:rowOff>
    </xdr:from>
    <xdr:to>
      <xdr:col>9</xdr:col>
      <xdr:colOff>1000125</xdr:colOff>
      <xdr:row>1</xdr:row>
      <xdr:rowOff>552450</xdr:rowOff>
    </xdr:to>
    <xdr:pic>
      <xdr:nvPicPr>
        <xdr:cNvPr id="36" name="Picture 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 y="228600"/>
          <a:ext cx="861060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276225</xdr:rowOff>
    </xdr:from>
    <xdr:to>
      <xdr:col>1</xdr:col>
      <xdr:colOff>895350</xdr:colOff>
      <xdr:row>1</xdr:row>
      <xdr:rowOff>504825</xdr:rowOff>
    </xdr:to>
    <xdr:sp macro="" textlink="">
      <xdr:nvSpPr>
        <xdr:cNvPr id="4" name="Rectangle 3">
          <a:hlinkClick xmlns:r="http://schemas.openxmlformats.org/officeDocument/2006/relationships" r:id="rId3"/>
        </xdr:cNvPr>
        <xdr:cNvSpPr/>
      </xdr:nvSpPr>
      <xdr:spPr>
        <a:xfrm>
          <a:off x="1333500" y="466725"/>
          <a:ext cx="1714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1</xdr:row>
      <xdr:rowOff>314325</xdr:rowOff>
    </xdr:from>
    <xdr:to>
      <xdr:col>2</xdr:col>
      <xdr:colOff>381000</xdr:colOff>
      <xdr:row>1</xdr:row>
      <xdr:rowOff>514350</xdr:rowOff>
    </xdr:to>
    <xdr:sp macro="" textlink="">
      <xdr:nvSpPr>
        <xdr:cNvPr id="5" name="Rectangle 4">
          <a:hlinkClick xmlns:r="http://schemas.openxmlformats.org/officeDocument/2006/relationships" r:id="rId4"/>
        </xdr:cNvPr>
        <xdr:cNvSpPr/>
      </xdr:nvSpPr>
      <xdr:spPr>
        <a:xfrm>
          <a:off x="1657350" y="504825"/>
          <a:ext cx="2571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504826</xdr:colOff>
      <xdr:row>1</xdr:row>
      <xdr:rowOff>323851</xdr:rowOff>
    </xdr:from>
    <xdr:to>
      <xdr:col>2</xdr:col>
      <xdr:colOff>790576</xdr:colOff>
      <xdr:row>1</xdr:row>
      <xdr:rowOff>485775</xdr:rowOff>
    </xdr:to>
    <xdr:sp macro="" textlink="">
      <xdr:nvSpPr>
        <xdr:cNvPr id="6" name="Rectangle 5">
          <a:hlinkClick xmlns:r="http://schemas.openxmlformats.org/officeDocument/2006/relationships" r:id="rId5"/>
        </xdr:cNvPr>
        <xdr:cNvSpPr/>
      </xdr:nvSpPr>
      <xdr:spPr>
        <a:xfrm>
          <a:off x="2038351" y="514351"/>
          <a:ext cx="285750"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923925</xdr:colOff>
      <xdr:row>1</xdr:row>
      <xdr:rowOff>314325</xdr:rowOff>
    </xdr:from>
    <xdr:to>
      <xdr:col>2</xdr:col>
      <xdr:colOff>1419225</xdr:colOff>
      <xdr:row>1</xdr:row>
      <xdr:rowOff>514350</xdr:rowOff>
    </xdr:to>
    <xdr:sp macro="" textlink="">
      <xdr:nvSpPr>
        <xdr:cNvPr id="7" name="Rectangle 6">
          <a:hlinkClick xmlns:r="http://schemas.openxmlformats.org/officeDocument/2006/relationships" r:id="rId6"/>
        </xdr:cNvPr>
        <xdr:cNvSpPr/>
      </xdr:nvSpPr>
      <xdr:spPr>
        <a:xfrm>
          <a:off x="2457450" y="504825"/>
          <a:ext cx="4953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xdr:row>
      <xdr:rowOff>295275</xdr:rowOff>
    </xdr:from>
    <xdr:to>
      <xdr:col>3</xdr:col>
      <xdr:colOff>447675</xdr:colOff>
      <xdr:row>1</xdr:row>
      <xdr:rowOff>485775</xdr:rowOff>
    </xdr:to>
    <xdr:sp macro="" textlink="">
      <xdr:nvSpPr>
        <xdr:cNvPr id="8" name="Rectangle 7">
          <a:hlinkClick xmlns:r="http://schemas.openxmlformats.org/officeDocument/2006/relationships" r:id="rId7"/>
        </xdr:cNvPr>
        <xdr:cNvSpPr/>
      </xdr:nvSpPr>
      <xdr:spPr>
        <a:xfrm>
          <a:off x="3124200" y="485775"/>
          <a:ext cx="4095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1</xdr:row>
      <xdr:rowOff>285749</xdr:rowOff>
    </xdr:from>
    <xdr:to>
      <xdr:col>4</xdr:col>
      <xdr:colOff>171450</xdr:colOff>
      <xdr:row>1</xdr:row>
      <xdr:rowOff>504824</xdr:rowOff>
    </xdr:to>
    <xdr:sp macro="" textlink="">
      <xdr:nvSpPr>
        <xdr:cNvPr id="9" name="Rectangle 8">
          <a:hlinkClick xmlns:r="http://schemas.openxmlformats.org/officeDocument/2006/relationships" r:id="rId8"/>
        </xdr:cNvPr>
        <xdr:cNvSpPr/>
      </xdr:nvSpPr>
      <xdr:spPr>
        <a:xfrm>
          <a:off x="3676650" y="476249"/>
          <a:ext cx="1905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1</xdr:row>
      <xdr:rowOff>295275</xdr:rowOff>
    </xdr:from>
    <xdr:to>
      <xdr:col>4</xdr:col>
      <xdr:colOff>485775</xdr:colOff>
      <xdr:row>1</xdr:row>
      <xdr:rowOff>457200</xdr:rowOff>
    </xdr:to>
    <xdr:sp macro="" textlink="">
      <xdr:nvSpPr>
        <xdr:cNvPr id="10" name="Rectangle 9">
          <a:hlinkClick xmlns:r="http://schemas.openxmlformats.org/officeDocument/2006/relationships" r:id="rId9"/>
        </xdr:cNvPr>
        <xdr:cNvSpPr/>
      </xdr:nvSpPr>
      <xdr:spPr>
        <a:xfrm>
          <a:off x="4019550" y="485775"/>
          <a:ext cx="1619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19049</xdr:colOff>
      <xdr:row>1</xdr:row>
      <xdr:rowOff>314326</xdr:rowOff>
    </xdr:from>
    <xdr:to>
      <xdr:col>5</xdr:col>
      <xdr:colOff>190500</xdr:colOff>
      <xdr:row>1</xdr:row>
      <xdr:rowOff>466725</xdr:rowOff>
    </xdr:to>
    <xdr:sp macro="" textlink="">
      <xdr:nvSpPr>
        <xdr:cNvPr id="11" name="Rectangle 10">
          <a:hlinkClick xmlns:r="http://schemas.openxmlformats.org/officeDocument/2006/relationships" r:id="rId10"/>
        </xdr:cNvPr>
        <xdr:cNvSpPr/>
      </xdr:nvSpPr>
      <xdr:spPr>
        <a:xfrm>
          <a:off x="4324349" y="504826"/>
          <a:ext cx="171451" cy="152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342900</xdr:colOff>
      <xdr:row>1</xdr:row>
      <xdr:rowOff>285749</xdr:rowOff>
    </xdr:from>
    <xdr:to>
      <xdr:col>5</xdr:col>
      <xdr:colOff>495300</xdr:colOff>
      <xdr:row>1</xdr:row>
      <xdr:rowOff>504825</xdr:rowOff>
    </xdr:to>
    <xdr:sp macro="" textlink="">
      <xdr:nvSpPr>
        <xdr:cNvPr id="12" name="Rectangle 11">
          <a:hlinkClick xmlns:r="http://schemas.openxmlformats.org/officeDocument/2006/relationships" r:id="rId11"/>
        </xdr:cNvPr>
        <xdr:cNvSpPr/>
      </xdr:nvSpPr>
      <xdr:spPr>
        <a:xfrm>
          <a:off x="4648200" y="476249"/>
          <a:ext cx="1524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57150</xdr:colOff>
      <xdr:row>1</xdr:row>
      <xdr:rowOff>276226</xdr:rowOff>
    </xdr:from>
    <xdr:to>
      <xdr:col>6</xdr:col>
      <xdr:colOff>304800</xdr:colOff>
      <xdr:row>1</xdr:row>
      <xdr:rowOff>514350</xdr:rowOff>
    </xdr:to>
    <xdr:sp macro="" textlink="">
      <xdr:nvSpPr>
        <xdr:cNvPr id="13" name="Rectangle 12">
          <a:hlinkClick xmlns:r="http://schemas.openxmlformats.org/officeDocument/2006/relationships" r:id="rId12"/>
        </xdr:cNvPr>
        <xdr:cNvSpPr/>
      </xdr:nvSpPr>
      <xdr:spPr>
        <a:xfrm>
          <a:off x="4991100" y="466726"/>
          <a:ext cx="247650" cy="2381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438149</xdr:colOff>
      <xdr:row>1</xdr:row>
      <xdr:rowOff>304800</xdr:rowOff>
    </xdr:from>
    <xdr:to>
      <xdr:col>6</xdr:col>
      <xdr:colOff>685800</xdr:colOff>
      <xdr:row>1</xdr:row>
      <xdr:rowOff>504825</xdr:rowOff>
    </xdr:to>
    <xdr:sp macro="" textlink="">
      <xdr:nvSpPr>
        <xdr:cNvPr id="14" name="Rectangle 13">
          <a:hlinkClick xmlns:r="http://schemas.openxmlformats.org/officeDocument/2006/relationships" r:id="rId13"/>
        </xdr:cNvPr>
        <xdr:cNvSpPr/>
      </xdr:nvSpPr>
      <xdr:spPr>
        <a:xfrm>
          <a:off x="5372099" y="495300"/>
          <a:ext cx="247651"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142875</xdr:colOff>
      <xdr:row>1</xdr:row>
      <xdr:rowOff>314325</xdr:rowOff>
    </xdr:from>
    <xdr:to>
      <xdr:col>7</xdr:col>
      <xdr:colOff>457200</xdr:colOff>
      <xdr:row>1</xdr:row>
      <xdr:rowOff>476250</xdr:rowOff>
    </xdr:to>
    <xdr:sp macro="" textlink="">
      <xdr:nvSpPr>
        <xdr:cNvPr id="15" name="Rectangle 14">
          <a:hlinkClick xmlns:r="http://schemas.openxmlformats.org/officeDocument/2006/relationships" r:id="rId14"/>
        </xdr:cNvPr>
        <xdr:cNvSpPr/>
      </xdr:nvSpPr>
      <xdr:spPr>
        <a:xfrm>
          <a:off x="6143625" y="504825"/>
          <a:ext cx="31432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609600</xdr:colOff>
      <xdr:row>1</xdr:row>
      <xdr:rowOff>314325</xdr:rowOff>
    </xdr:from>
    <xdr:to>
      <xdr:col>8</xdr:col>
      <xdr:colOff>247650</xdr:colOff>
      <xdr:row>1</xdr:row>
      <xdr:rowOff>476250</xdr:rowOff>
    </xdr:to>
    <xdr:sp macro="" textlink="">
      <xdr:nvSpPr>
        <xdr:cNvPr id="16" name="Rectangle 15">
          <a:hlinkClick xmlns:r="http://schemas.openxmlformats.org/officeDocument/2006/relationships" r:id="rId15"/>
        </xdr:cNvPr>
        <xdr:cNvSpPr/>
      </xdr:nvSpPr>
      <xdr:spPr>
        <a:xfrm>
          <a:off x="6610350" y="504825"/>
          <a:ext cx="5619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419100</xdr:colOff>
      <xdr:row>1</xdr:row>
      <xdr:rowOff>304800</xdr:rowOff>
    </xdr:from>
    <xdr:to>
      <xdr:col>8</xdr:col>
      <xdr:colOff>752475</xdr:colOff>
      <xdr:row>1</xdr:row>
      <xdr:rowOff>495300</xdr:rowOff>
    </xdr:to>
    <xdr:sp macro="" textlink="">
      <xdr:nvSpPr>
        <xdr:cNvPr id="17" name="Rectangle 16">
          <a:hlinkClick xmlns:r="http://schemas.openxmlformats.org/officeDocument/2006/relationships" r:id="rId16"/>
        </xdr:cNvPr>
        <xdr:cNvSpPr/>
      </xdr:nvSpPr>
      <xdr:spPr>
        <a:xfrm>
          <a:off x="7343775" y="495300"/>
          <a:ext cx="3333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876301</xdr:colOff>
      <xdr:row>1</xdr:row>
      <xdr:rowOff>285750</xdr:rowOff>
    </xdr:from>
    <xdr:to>
      <xdr:col>8</xdr:col>
      <xdr:colOff>1143001</xdr:colOff>
      <xdr:row>1</xdr:row>
      <xdr:rowOff>466725</xdr:rowOff>
    </xdr:to>
    <xdr:sp macro="" textlink="">
      <xdr:nvSpPr>
        <xdr:cNvPr id="19" name="Rectangle 18">
          <a:hlinkClick xmlns:r="http://schemas.openxmlformats.org/officeDocument/2006/relationships" r:id="rId17"/>
        </xdr:cNvPr>
        <xdr:cNvSpPr/>
      </xdr:nvSpPr>
      <xdr:spPr>
        <a:xfrm>
          <a:off x="7800976" y="476250"/>
          <a:ext cx="2667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123826</xdr:colOff>
      <xdr:row>1</xdr:row>
      <xdr:rowOff>314325</xdr:rowOff>
    </xdr:from>
    <xdr:to>
      <xdr:col>1</xdr:col>
      <xdr:colOff>552450</xdr:colOff>
      <xdr:row>1</xdr:row>
      <xdr:rowOff>476251</xdr:rowOff>
    </xdr:to>
    <xdr:sp macro="" textlink="">
      <xdr:nvSpPr>
        <xdr:cNvPr id="20" name="Rectangle 19">
          <a:hlinkClick xmlns:r="http://schemas.openxmlformats.org/officeDocument/2006/relationships" r:id="rId18"/>
        </xdr:cNvPr>
        <xdr:cNvSpPr/>
      </xdr:nvSpPr>
      <xdr:spPr>
        <a:xfrm>
          <a:off x="733426" y="504825"/>
          <a:ext cx="428624"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123825</xdr:rowOff>
    </xdr:from>
    <xdr:to>
      <xdr:col>2</xdr:col>
      <xdr:colOff>9525</xdr:colOff>
      <xdr:row>13</xdr:row>
      <xdr:rowOff>57150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1025" y="363855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819150</xdr:colOff>
      <xdr:row>1</xdr:row>
      <xdr:rowOff>295275</xdr:rowOff>
    </xdr:from>
    <xdr:to>
      <xdr:col>6</xdr:col>
      <xdr:colOff>1057275</xdr:colOff>
      <xdr:row>1</xdr:row>
      <xdr:rowOff>495300</xdr:rowOff>
    </xdr:to>
    <xdr:sp macro="" textlink="">
      <xdr:nvSpPr>
        <xdr:cNvPr id="22" name="Rectangle 21">
          <a:hlinkClick xmlns:r="http://schemas.openxmlformats.org/officeDocument/2006/relationships" r:id="rId20"/>
        </xdr:cNvPr>
        <xdr:cNvSpPr/>
      </xdr:nvSpPr>
      <xdr:spPr>
        <a:xfrm>
          <a:off x="5753100" y="48577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438189</xdr:colOff>
      <xdr:row>3</xdr:row>
      <xdr:rowOff>99069</xdr:rowOff>
    </xdr:from>
    <xdr:to>
      <xdr:col>8</xdr:col>
      <xdr:colOff>1171973</xdr:colOff>
      <xdr:row>6</xdr:row>
      <xdr:rowOff>72729</xdr:rowOff>
    </xdr:to>
    <xdr:sp macro="" textlink="">
      <xdr:nvSpPr>
        <xdr:cNvPr id="24" name="Isosceles Triangle 23">
          <a:hlinkClick xmlns:r="http://schemas.openxmlformats.org/officeDocument/2006/relationships" r:id="rId4" tooltip="Cardiovascular, medium, score: 0.73"/>
        </xdr:cNvPr>
        <xdr:cNvSpPr/>
      </xdr:nvSpPr>
      <xdr:spPr>
        <a:xfrm rot="11966331">
          <a:off x="7362864" y="1070619"/>
          <a:ext cx="733784" cy="85948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598117</xdr:colOff>
      <xdr:row>4</xdr:row>
      <xdr:rowOff>125811</xdr:rowOff>
    </xdr:from>
    <xdr:to>
      <xdr:col>9</xdr:col>
      <xdr:colOff>235258</xdr:colOff>
      <xdr:row>7</xdr:row>
      <xdr:rowOff>10985</xdr:rowOff>
    </xdr:to>
    <xdr:sp macro="" textlink="">
      <xdr:nvSpPr>
        <xdr:cNvPr id="25" name="Isosceles Triangle 24">
          <a:hlinkClick xmlns:r="http://schemas.openxmlformats.org/officeDocument/2006/relationships" r:id="rId4" tooltip="Renal, very high, score: 0.69"/>
        </xdr:cNvPr>
        <xdr:cNvSpPr/>
      </xdr:nvSpPr>
      <xdr:spPr>
        <a:xfrm rot="14746866">
          <a:off x="7660713" y="1254715"/>
          <a:ext cx="666224" cy="94206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599405</xdr:colOff>
      <xdr:row>5</xdr:row>
      <xdr:rowOff>150898</xdr:rowOff>
    </xdr:from>
    <xdr:to>
      <xdr:col>9</xdr:col>
      <xdr:colOff>264136</xdr:colOff>
      <xdr:row>8</xdr:row>
      <xdr:rowOff>74280</xdr:rowOff>
    </xdr:to>
    <xdr:sp macro="" textlink="">
      <xdr:nvSpPr>
        <xdr:cNvPr id="28" name="Isosceles Triangle 27">
          <a:hlinkClick xmlns:r="http://schemas.openxmlformats.org/officeDocument/2006/relationships" r:id="rId4" tooltip="Skeletal, medium, score: 0.42"/>
        </xdr:cNvPr>
        <xdr:cNvSpPr/>
      </xdr:nvSpPr>
      <xdr:spPr>
        <a:xfrm rot="16886873">
          <a:off x="7675742" y="1561336"/>
          <a:ext cx="666332" cy="96965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9526</xdr:colOff>
      <xdr:row>2</xdr:row>
      <xdr:rowOff>38099</xdr:rowOff>
    </xdr:from>
    <xdr:to>
      <xdr:col>2</xdr:col>
      <xdr:colOff>238125</xdr:colOff>
      <xdr:row>2</xdr:row>
      <xdr:rowOff>171450</xdr:rowOff>
    </xdr:to>
    <xdr:sp macro="" textlink="">
      <xdr:nvSpPr>
        <xdr:cNvPr id="32" name="Rectangle 31">
          <a:hlinkClick xmlns:r="http://schemas.openxmlformats.org/officeDocument/2006/relationships" r:id="rId21"/>
        </xdr:cNvPr>
        <xdr:cNvSpPr/>
      </xdr:nvSpPr>
      <xdr:spPr>
        <a:xfrm>
          <a:off x="619126" y="819149"/>
          <a:ext cx="1152524"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12</xdr:col>
      <xdr:colOff>276225</xdr:colOff>
      <xdr:row>2</xdr:row>
      <xdr:rowOff>0</xdr:rowOff>
    </xdr:to>
    <xdr:pic>
      <xdr:nvPicPr>
        <xdr:cNvPr id="30"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90500"/>
          <a:ext cx="86487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704849</xdr:colOff>
      <xdr:row>1</xdr:row>
      <xdr:rowOff>371475</xdr:rowOff>
    </xdr:from>
    <xdr:to>
      <xdr:col>1</xdr:col>
      <xdr:colOff>895350</xdr:colOff>
      <xdr:row>1</xdr:row>
      <xdr:rowOff>552450</xdr:rowOff>
    </xdr:to>
    <xdr:sp macro="" textlink="">
      <xdr:nvSpPr>
        <xdr:cNvPr id="3" name="Rectangle 2">
          <a:hlinkClick xmlns:r="http://schemas.openxmlformats.org/officeDocument/2006/relationships" r:id="rId2"/>
        </xdr:cNvPr>
        <xdr:cNvSpPr/>
      </xdr:nvSpPr>
      <xdr:spPr>
        <a:xfrm>
          <a:off x="1314449" y="561975"/>
          <a:ext cx="190501"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1047750</xdr:colOff>
      <xdr:row>1</xdr:row>
      <xdr:rowOff>323850</xdr:rowOff>
    </xdr:from>
    <xdr:to>
      <xdr:col>2</xdr:col>
      <xdr:colOff>142875</xdr:colOff>
      <xdr:row>1</xdr:row>
      <xdr:rowOff>581025</xdr:rowOff>
    </xdr:to>
    <xdr:sp macro="" textlink="">
      <xdr:nvSpPr>
        <xdr:cNvPr id="4" name="Rectangle 3">
          <a:hlinkClick xmlns:r="http://schemas.openxmlformats.org/officeDocument/2006/relationships" r:id="rId3"/>
        </xdr:cNvPr>
        <xdr:cNvSpPr/>
      </xdr:nvSpPr>
      <xdr:spPr>
        <a:xfrm>
          <a:off x="1657350" y="514350"/>
          <a:ext cx="2095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314325</xdr:colOff>
      <xdr:row>1</xdr:row>
      <xdr:rowOff>361951</xdr:rowOff>
    </xdr:from>
    <xdr:to>
      <xdr:col>2</xdr:col>
      <xdr:colOff>552450</xdr:colOff>
      <xdr:row>1</xdr:row>
      <xdr:rowOff>542925</xdr:rowOff>
    </xdr:to>
    <xdr:sp macro="" textlink="">
      <xdr:nvSpPr>
        <xdr:cNvPr id="5" name="Rectangle 4">
          <a:hlinkClick xmlns:r="http://schemas.openxmlformats.org/officeDocument/2006/relationships" r:id="rId4"/>
        </xdr:cNvPr>
        <xdr:cNvSpPr/>
      </xdr:nvSpPr>
      <xdr:spPr>
        <a:xfrm>
          <a:off x="2038350" y="552451"/>
          <a:ext cx="23812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742950</xdr:colOff>
      <xdr:row>1</xdr:row>
      <xdr:rowOff>342900</xdr:rowOff>
    </xdr:from>
    <xdr:to>
      <xdr:col>2</xdr:col>
      <xdr:colOff>1238250</xdr:colOff>
      <xdr:row>1</xdr:row>
      <xdr:rowOff>523875</xdr:rowOff>
    </xdr:to>
    <xdr:sp macro="" textlink="">
      <xdr:nvSpPr>
        <xdr:cNvPr id="6" name="Rectangle 5">
          <a:hlinkClick xmlns:r="http://schemas.openxmlformats.org/officeDocument/2006/relationships" r:id="rId5"/>
        </xdr:cNvPr>
        <xdr:cNvSpPr/>
      </xdr:nvSpPr>
      <xdr:spPr>
        <a:xfrm>
          <a:off x="2466975" y="533400"/>
          <a:ext cx="4953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1409700</xdr:colOff>
      <xdr:row>1</xdr:row>
      <xdr:rowOff>333375</xdr:rowOff>
    </xdr:from>
    <xdr:to>
      <xdr:col>3</xdr:col>
      <xdr:colOff>247650</xdr:colOff>
      <xdr:row>1</xdr:row>
      <xdr:rowOff>533400</xdr:rowOff>
    </xdr:to>
    <xdr:sp macro="" textlink="">
      <xdr:nvSpPr>
        <xdr:cNvPr id="7" name="Rectangle 6">
          <a:hlinkClick xmlns:r="http://schemas.openxmlformats.org/officeDocument/2006/relationships" r:id="rId6"/>
        </xdr:cNvPr>
        <xdr:cNvSpPr/>
      </xdr:nvSpPr>
      <xdr:spPr>
        <a:xfrm>
          <a:off x="3133725" y="523875"/>
          <a:ext cx="3905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390525</xdr:colOff>
      <xdr:row>1</xdr:row>
      <xdr:rowOff>352424</xdr:rowOff>
    </xdr:from>
    <xdr:to>
      <xdr:col>3</xdr:col>
      <xdr:colOff>590550</xdr:colOff>
      <xdr:row>1</xdr:row>
      <xdr:rowOff>542925</xdr:rowOff>
    </xdr:to>
    <xdr:sp macro="" textlink="">
      <xdr:nvSpPr>
        <xdr:cNvPr id="8" name="Rectangle 7">
          <a:hlinkClick xmlns:r="http://schemas.openxmlformats.org/officeDocument/2006/relationships" r:id="rId7"/>
        </xdr:cNvPr>
        <xdr:cNvSpPr/>
      </xdr:nvSpPr>
      <xdr:spPr>
        <a:xfrm>
          <a:off x="3667125" y="542924"/>
          <a:ext cx="200025" cy="190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142875</xdr:colOff>
      <xdr:row>1</xdr:row>
      <xdr:rowOff>371475</xdr:rowOff>
    </xdr:from>
    <xdr:to>
      <xdr:col>4</xdr:col>
      <xdr:colOff>304800</xdr:colOff>
      <xdr:row>1</xdr:row>
      <xdr:rowOff>561975</xdr:rowOff>
    </xdr:to>
    <xdr:sp macro="" textlink="">
      <xdr:nvSpPr>
        <xdr:cNvPr id="9" name="Rectangle 8">
          <a:hlinkClick xmlns:r="http://schemas.openxmlformats.org/officeDocument/2006/relationships" r:id="rId8"/>
        </xdr:cNvPr>
        <xdr:cNvSpPr/>
      </xdr:nvSpPr>
      <xdr:spPr>
        <a:xfrm>
          <a:off x="4029075" y="561975"/>
          <a:ext cx="1619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438149</xdr:colOff>
      <xdr:row>1</xdr:row>
      <xdr:rowOff>361951</xdr:rowOff>
    </xdr:from>
    <xdr:to>
      <xdr:col>5</xdr:col>
      <xdr:colOff>0</xdr:colOff>
      <xdr:row>1</xdr:row>
      <xdr:rowOff>552450</xdr:rowOff>
    </xdr:to>
    <xdr:sp macro="" textlink="">
      <xdr:nvSpPr>
        <xdr:cNvPr id="10" name="Rectangle 9">
          <a:hlinkClick xmlns:r="http://schemas.openxmlformats.org/officeDocument/2006/relationships" r:id="rId9"/>
        </xdr:cNvPr>
        <xdr:cNvSpPr/>
      </xdr:nvSpPr>
      <xdr:spPr>
        <a:xfrm>
          <a:off x="4324349" y="552451"/>
          <a:ext cx="171451"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133351</xdr:colOff>
      <xdr:row>1</xdr:row>
      <xdr:rowOff>352425</xdr:rowOff>
    </xdr:from>
    <xdr:to>
      <xdr:col>6</xdr:col>
      <xdr:colOff>57151</xdr:colOff>
      <xdr:row>1</xdr:row>
      <xdr:rowOff>552450</xdr:rowOff>
    </xdr:to>
    <xdr:sp macro="" textlink="">
      <xdr:nvSpPr>
        <xdr:cNvPr id="11" name="Rectangle 10">
          <a:hlinkClick xmlns:r="http://schemas.openxmlformats.org/officeDocument/2006/relationships" r:id="rId10"/>
        </xdr:cNvPr>
        <xdr:cNvSpPr/>
      </xdr:nvSpPr>
      <xdr:spPr>
        <a:xfrm>
          <a:off x="4629151" y="542925"/>
          <a:ext cx="1905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190500</xdr:colOff>
      <xdr:row>1</xdr:row>
      <xdr:rowOff>342901</xdr:rowOff>
    </xdr:from>
    <xdr:to>
      <xdr:col>6</xdr:col>
      <xdr:colOff>457200</xdr:colOff>
      <xdr:row>1</xdr:row>
      <xdr:rowOff>552451</xdr:rowOff>
    </xdr:to>
    <xdr:sp macro="" textlink="">
      <xdr:nvSpPr>
        <xdr:cNvPr id="12" name="Rectangle 11">
          <a:hlinkClick xmlns:r="http://schemas.openxmlformats.org/officeDocument/2006/relationships" r:id="rId11"/>
        </xdr:cNvPr>
        <xdr:cNvSpPr/>
      </xdr:nvSpPr>
      <xdr:spPr>
        <a:xfrm>
          <a:off x="4953000" y="533401"/>
          <a:ext cx="2667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628650</xdr:colOff>
      <xdr:row>1</xdr:row>
      <xdr:rowOff>323850</xdr:rowOff>
    </xdr:from>
    <xdr:to>
      <xdr:col>6</xdr:col>
      <xdr:colOff>828675</xdr:colOff>
      <xdr:row>1</xdr:row>
      <xdr:rowOff>561975</xdr:rowOff>
    </xdr:to>
    <xdr:sp macro="" textlink="">
      <xdr:nvSpPr>
        <xdr:cNvPr id="13" name="Rectangle 12">
          <a:hlinkClick xmlns:r="http://schemas.openxmlformats.org/officeDocument/2006/relationships" r:id="rId12"/>
        </xdr:cNvPr>
        <xdr:cNvSpPr/>
      </xdr:nvSpPr>
      <xdr:spPr>
        <a:xfrm>
          <a:off x="5391150" y="514350"/>
          <a:ext cx="200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390525</xdr:colOff>
      <xdr:row>1</xdr:row>
      <xdr:rowOff>352425</xdr:rowOff>
    </xdr:from>
    <xdr:to>
      <xdr:col>8</xdr:col>
      <xdr:colOff>85725</xdr:colOff>
      <xdr:row>1</xdr:row>
      <xdr:rowOff>523875</xdr:rowOff>
    </xdr:to>
    <xdr:sp macro="" textlink="">
      <xdr:nvSpPr>
        <xdr:cNvPr id="14" name="Rectangle 13">
          <a:hlinkClick xmlns:r="http://schemas.openxmlformats.org/officeDocument/2006/relationships" r:id="rId13"/>
        </xdr:cNvPr>
        <xdr:cNvSpPr/>
      </xdr:nvSpPr>
      <xdr:spPr>
        <a:xfrm>
          <a:off x="6134100" y="542925"/>
          <a:ext cx="3048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247651</xdr:colOff>
      <xdr:row>1</xdr:row>
      <xdr:rowOff>352424</xdr:rowOff>
    </xdr:from>
    <xdr:to>
      <xdr:col>9</xdr:col>
      <xdr:colOff>171451</xdr:colOff>
      <xdr:row>1</xdr:row>
      <xdr:rowOff>552449</xdr:rowOff>
    </xdr:to>
    <xdr:sp macro="" textlink="">
      <xdr:nvSpPr>
        <xdr:cNvPr id="15" name="Rectangle 14">
          <a:hlinkClick xmlns:r="http://schemas.openxmlformats.org/officeDocument/2006/relationships" r:id="rId14"/>
        </xdr:cNvPr>
        <xdr:cNvSpPr/>
      </xdr:nvSpPr>
      <xdr:spPr>
        <a:xfrm>
          <a:off x="6600826" y="542924"/>
          <a:ext cx="5334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371476</xdr:colOff>
      <xdr:row>1</xdr:row>
      <xdr:rowOff>342900</xdr:rowOff>
    </xdr:from>
    <xdr:to>
      <xdr:col>10</xdr:col>
      <xdr:colOff>66676</xdr:colOff>
      <xdr:row>1</xdr:row>
      <xdr:rowOff>542925</xdr:rowOff>
    </xdr:to>
    <xdr:sp macro="" textlink="">
      <xdr:nvSpPr>
        <xdr:cNvPr id="16" name="Rectangle 15">
          <a:hlinkClick xmlns:r="http://schemas.openxmlformats.org/officeDocument/2006/relationships" r:id="rId15"/>
        </xdr:cNvPr>
        <xdr:cNvSpPr/>
      </xdr:nvSpPr>
      <xdr:spPr>
        <a:xfrm>
          <a:off x="7334251" y="533400"/>
          <a:ext cx="3048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228600</xdr:colOff>
      <xdr:row>1</xdr:row>
      <xdr:rowOff>352425</xdr:rowOff>
    </xdr:from>
    <xdr:to>
      <xdr:col>10</xdr:col>
      <xdr:colOff>504825</xdr:colOff>
      <xdr:row>1</xdr:row>
      <xdr:rowOff>533400</xdr:rowOff>
    </xdr:to>
    <xdr:sp macro="" textlink="">
      <xdr:nvSpPr>
        <xdr:cNvPr id="18" name="Rectangle 17">
          <a:hlinkClick xmlns:r="http://schemas.openxmlformats.org/officeDocument/2006/relationships" r:id="rId16"/>
        </xdr:cNvPr>
        <xdr:cNvSpPr/>
      </xdr:nvSpPr>
      <xdr:spPr>
        <a:xfrm>
          <a:off x="7800975" y="542925"/>
          <a:ext cx="2762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142875</xdr:colOff>
      <xdr:row>1</xdr:row>
      <xdr:rowOff>333373</xdr:rowOff>
    </xdr:from>
    <xdr:to>
      <xdr:col>1</xdr:col>
      <xdr:colOff>552451</xdr:colOff>
      <xdr:row>1</xdr:row>
      <xdr:rowOff>581024</xdr:rowOff>
    </xdr:to>
    <xdr:sp macro="" textlink="">
      <xdr:nvSpPr>
        <xdr:cNvPr id="19" name="Rectangle 18">
          <a:hlinkClick xmlns:r="http://schemas.openxmlformats.org/officeDocument/2006/relationships" r:id="rId17"/>
        </xdr:cNvPr>
        <xdr:cNvSpPr/>
      </xdr:nvSpPr>
      <xdr:spPr>
        <a:xfrm>
          <a:off x="752475" y="523873"/>
          <a:ext cx="409576" cy="2476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304800</xdr:rowOff>
    </xdr:from>
    <xdr:to>
      <xdr:col>1</xdr:col>
      <xdr:colOff>933450</xdr:colOff>
      <xdr:row>13</xdr:row>
      <xdr:rowOff>47625</xdr:rowOff>
    </xdr:to>
    <xdr:pic>
      <xdr:nvPicPr>
        <xdr:cNvPr id="20" name="Picture 19"/>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819525"/>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xdr:row>
      <xdr:rowOff>323850</xdr:rowOff>
    </xdr:from>
    <xdr:to>
      <xdr:col>7</xdr:col>
      <xdr:colOff>238125</xdr:colOff>
      <xdr:row>1</xdr:row>
      <xdr:rowOff>523875</xdr:rowOff>
    </xdr:to>
    <xdr:sp macro="" textlink="">
      <xdr:nvSpPr>
        <xdr:cNvPr id="21" name="Rectangle 20">
          <a:hlinkClick xmlns:r="http://schemas.openxmlformats.org/officeDocument/2006/relationships" r:id="rId19"/>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476250</xdr:colOff>
      <xdr:row>2</xdr:row>
      <xdr:rowOff>123825</xdr:rowOff>
    </xdr:from>
    <xdr:to>
      <xdr:col>11</xdr:col>
      <xdr:colOff>85725</xdr:colOff>
      <xdr:row>9</xdr:row>
      <xdr:rowOff>381000</xdr:rowOff>
    </xdr:to>
    <xdr:pic>
      <xdr:nvPicPr>
        <xdr:cNvPr id="27" name="Picture 26"/>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29325" y="90487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43</xdr:row>
      <xdr:rowOff>47625</xdr:rowOff>
    </xdr:from>
    <xdr:to>
      <xdr:col>14</xdr:col>
      <xdr:colOff>9525</xdr:colOff>
      <xdr:row>49</xdr:row>
      <xdr:rowOff>180975</xdr:rowOff>
    </xdr:to>
    <xdr:pic>
      <xdr:nvPicPr>
        <xdr:cNvPr id="29" name="Picture 28"/>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19125" y="10801350"/>
          <a:ext cx="960120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22</xdr:row>
      <xdr:rowOff>9525</xdr:rowOff>
    </xdr:from>
    <xdr:to>
      <xdr:col>1</xdr:col>
      <xdr:colOff>561975</xdr:colOff>
      <xdr:row>22</xdr:row>
      <xdr:rowOff>171450</xdr:rowOff>
    </xdr:to>
    <xdr:sp macro="" textlink="">
      <xdr:nvSpPr>
        <xdr:cNvPr id="2" name="Rectangle 1"/>
        <xdr:cNvSpPr/>
      </xdr:nvSpPr>
      <xdr:spPr>
        <a:xfrm>
          <a:off x="685800" y="5810250"/>
          <a:ext cx="4857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104775</xdr:colOff>
      <xdr:row>23</xdr:row>
      <xdr:rowOff>57150</xdr:rowOff>
    </xdr:from>
    <xdr:to>
      <xdr:col>1</xdr:col>
      <xdr:colOff>704850</xdr:colOff>
      <xdr:row>24</xdr:row>
      <xdr:rowOff>38100</xdr:rowOff>
    </xdr:to>
    <xdr:sp macro="" textlink="">
      <xdr:nvSpPr>
        <xdr:cNvPr id="23" name="Rectangle 22">
          <a:hlinkClick xmlns:r="http://schemas.openxmlformats.org/officeDocument/2006/relationships" r:id="rId22"/>
        </xdr:cNvPr>
        <xdr:cNvSpPr/>
      </xdr:nvSpPr>
      <xdr:spPr>
        <a:xfrm>
          <a:off x="714375" y="6048375"/>
          <a:ext cx="6000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771525</xdr:colOff>
      <xdr:row>25</xdr:row>
      <xdr:rowOff>152400</xdr:rowOff>
    </xdr:from>
    <xdr:to>
      <xdr:col>7</xdr:col>
      <xdr:colOff>533400</xdr:colOff>
      <xdr:row>26</xdr:row>
      <xdr:rowOff>114300</xdr:rowOff>
    </xdr:to>
    <xdr:sp macro="" textlink="">
      <xdr:nvSpPr>
        <xdr:cNvPr id="24" name="Rectangle 23">
          <a:hlinkClick xmlns:r="http://schemas.openxmlformats.org/officeDocument/2006/relationships" r:id="rId23"/>
        </xdr:cNvPr>
        <xdr:cNvSpPr/>
      </xdr:nvSpPr>
      <xdr:spPr>
        <a:xfrm>
          <a:off x="5343525" y="6524625"/>
          <a:ext cx="7429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12</xdr:col>
      <xdr:colOff>38100</xdr:colOff>
      <xdr:row>2</xdr:row>
      <xdr:rowOff>19050</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0025"/>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371475</xdr:rowOff>
    </xdr:from>
    <xdr:to>
      <xdr:col>2</xdr:col>
      <xdr:colOff>9525</xdr:colOff>
      <xdr:row>1</xdr:row>
      <xdr:rowOff>561975</xdr:rowOff>
    </xdr:to>
    <xdr:sp macro="" textlink="">
      <xdr:nvSpPr>
        <xdr:cNvPr id="3" name="Rectangle 2">
          <a:hlinkClick xmlns:r="http://schemas.openxmlformats.org/officeDocument/2006/relationships" r:id="rId2"/>
        </xdr:cNvPr>
        <xdr:cNvSpPr/>
      </xdr:nvSpPr>
      <xdr:spPr>
        <a:xfrm>
          <a:off x="1333500" y="561975"/>
          <a:ext cx="2095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1</xdr:row>
      <xdr:rowOff>323850</xdr:rowOff>
    </xdr:from>
    <xdr:to>
      <xdr:col>2</xdr:col>
      <xdr:colOff>390525</xdr:colOff>
      <xdr:row>2</xdr:row>
      <xdr:rowOff>0</xdr:rowOff>
    </xdr:to>
    <xdr:sp macro="" textlink="">
      <xdr:nvSpPr>
        <xdr:cNvPr id="4" name="Rectangle 3">
          <a:hlinkClick xmlns:r="http://schemas.openxmlformats.org/officeDocument/2006/relationships" r:id="rId3"/>
        </xdr:cNvPr>
        <xdr:cNvSpPr/>
      </xdr:nvSpPr>
      <xdr:spPr>
        <a:xfrm>
          <a:off x="1638300" y="514350"/>
          <a:ext cx="285750"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514350</xdr:colOff>
      <xdr:row>1</xdr:row>
      <xdr:rowOff>361950</xdr:rowOff>
    </xdr:from>
    <xdr:to>
      <xdr:col>2</xdr:col>
      <xdr:colOff>771525</xdr:colOff>
      <xdr:row>1</xdr:row>
      <xdr:rowOff>571499</xdr:rowOff>
    </xdr:to>
    <xdr:sp macro="" textlink="">
      <xdr:nvSpPr>
        <xdr:cNvPr id="5" name="Rectangle 4">
          <a:hlinkClick xmlns:r="http://schemas.openxmlformats.org/officeDocument/2006/relationships" r:id="rId4"/>
        </xdr:cNvPr>
        <xdr:cNvSpPr/>
      </xdr:nvSpPr>
      <xdr:spPr>
        <a:xfrm>
          <a:off x="2047875" y="552450"/>
          <a:ext cx="25717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933450</xdr:colOff>
      <xdr:row>1</xdr:row>
      <xdr:rowOff>342900</xdr:rowOff>
    </xdr:from>
    <xdr:to>
      <xdr:col>2</xdr:col>
      <xdr:colOff>1457325</xdr:colOff>
      <xdr:row>1</xdr:row>
      <xdr:rowOff>542925</xdr:rowOff>
    </xdr:to>
    <xdr:sp macro="" textlink="">
      <xdr:nvSpPr>
        <xdr:cNvPr id="6" name="Rectangle 5">
          <a:hlinkClick xmlns:r="http://schemas.openxmlformats.org/officeDocument/2006/relationships" r:id="rId5"/>
        </xdr:cNvPr>
        <xdr:cNvSpPr/>
      </xdr:nvSpPr>
      <xdr:spPr>
        <a:xfrm>
          <a:off x="2466975" y="533400"/>
          <a:ext cx="5238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1600200</xdr:colOff>
      <xdr:row>1</xdr:row>
      <xdr:rowOff>333374</xdr:rowOff>
    </xdr:from>
    <xdr:to>
      <xdr:col>3</xdr:col>
      <xdr:colOff>304800</xdr:colOff>
      <xdr:row>1</xdr:row>
      <xdr:rowOff>552449</xdr:rowOff>
    </xdr:to>
    <xdr:sp macro="" textlink="">
      <xdr:nvSpPr>
        <xdr:cNvPr id="7" name="Rectangle 6">
          <a:hlinkClick xmlns:r="http://schemas.openxmlformats.org/officeDocument/2006/relationships" r:id="rId6"/>
        </xdr:cNvPr>
        <xdr:cNvSpPr/>
      </xdr:nvSpPr>
      <xdr:spPr>
        <a:xfrm>
          <a:off x="3133725" y="523874"/>
          <a:ext cx="4095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447675</xdr:colOff>
      <xdr:row>1</xdr:row>
      <xdr:rowOff>352424</xdr:rowOff>
    </xdr:from>
    <xdr:to>
      <xdr:col>4</xdr:col>
      <xdr:colOff>57150</xdr:colOff>
      <xdr:row>1</xdr:row>
      <xdr:rowOff>571500</xdr:rowOff>
    </xdr:to>
    <xdr:sp macro="" textlink="">
      <xdr:nvSpPr>
        <xdr:cNvPr id="8" name="Rectangle 7">
          <a:hlinkClick xmlns:r="http://schemas.openxmlformats.org/officeDocument/2006/relationships" r:id="rId7"/>
        </xdr:cNvPr>
        <xdr:cNvSpPr/>
      </xdr:nvSpPr>
      <xdr:spPr>
        <a:xfrm>
          <a:off x="3686175" y="54292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171450</xdr:colOff>
      <xdr:row>1</xdr:row>
      <xdr:rowOff>371475</xdr:rowOff>
    </xdr:from>
    <xdr:to>
      <xdr:col>4</xdr:col>
      <xdr:colOff>342900</xdr:colOff>
      <xdr:row>2</xdr:row>
      <xdr:rowOff>28575</xdr:rowOff>
    </xdr:to>
    <xdr:sp macro="" textlink="">
      <xdr:nvSpPr>
        <xdr:cNvPr id="9" name="Rectangle 8">
          <a:hlinkClick xmlns:r="http://schemas.openxmlformats.org/officeDocument/2006/relationships" r:id="rId8"/>
        </xdr:cNvPr>
        <xdr:cNvSpPr/>
      </xdr:nvSpPr>
      <xdr:spPr>
        <a:xfrm>
          <a:off x="4019550" y="561975"/>
          <a:ext cx="171450"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xdr:row>
      <xdr:rowOff>361951</xdr:rowOff>
    </xdr:from>
    <xdr:to>
      <xdr:col>5</xdr:col>
      <xdr:colOff>47626</xdr:colOff>
      <xdr:row>1</xdr:row>
      <xdr:rowOff>581025</xdr:rowOff>
    </xdr:to>
    <xdr:sp macro="" textlink="">
      <xdr:nvSpPr>
        <xdr:cNvPr id="10" name="Rectangle 9">
          <a:hlinkClick xmlns:r="http://schemas.openxmlformats.org/officeDocument/2006/relationships" r:id="rId9"/>
        </xdr:cNvPr>
        <xdr:cNvSpPr/>
      </xdr:nvSpPr>
      <xdr:spPr>
        <a:xfrm>
          <a:off x="4324350" y="552451"/>
          <a:ext cx="180976"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180975</xdr:colOff>
      <xdr:row>1</xdr:row>
      <xdr:rowOff>352425</xdr:rowOff>
    </xdr:from>
    <xdr:to>
      <xdr:col>5</xdr:col>
      <xdr:colOff>371475</xdr:colOff>
      <xdr:row>1</xdr:row>
      <xdr:rowOff>552450</xdr:rowOff>
    </xdr:to>
    <xdr:sp macro="" textlink="">
      <xdr:nvSpPr>
        <xdr:cNvPr id="11" name="Rectangle 10">
          <a:hlinkClick xmlns:r="http://schemas.openxmlformats.org/officeDocument/2006/relationships" r:id="rId10"/>
        </xdr:cNvPr>
        <xdr:cNvSpPr/>
      </xdr:nvSpPr>
      <xdr:spPr>
        <a:xfrm>
          <a:off x="4638675" y="542925"/>
          <a:ext cx="1905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504825</xdr:colOff>
      <xdr:row>1</xdr:row>
      <xdr:rowOff>342901</xdr:rowOff>
    </xdr:from>
    <xdr:to>
      <xdr:col>6</xdr:col>
      <xdr:colOff>19050</xdr:colOff>
      <xdr:row>1</xdr:row>
      <xdr:rowOff>552451</xdr:rowOff>
    </xdr:to>
    <xdr:sp macro="" textlink="">
      <xdr:nvSpPr>
        <xdr:cNvPr id="12" name="Rectangle 11">
          <a:hlinkClick xmlns:r="http://schemas.openxmlformats.org/officeDocument/2006/relationships" r:id="rId11"/>
        </xdr:cNvPr>
        <xdr:cNvSpPr/>
      </xdr:nvSpPr>
      <xdr:spPr>
        <a:xfrm>
          <a:off x="4962525" y="533401"/>
          <a:ext cx="2667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190500</xdr:colOff>
      <xdr:row>1</xdr:row>
      <xdr:rowOff>342900</xdr:rowOff>
    </xdr:from>
    <xdr:to>
      <xdr:col>6</xdr:col>
      <xdr:colOff>371475</xdr:colOff>
      <xdr:row>1</xdr:row>
      <xdr:rowOff>561975</xdr:rowOff>
    </xdr:to>
    <xdr:sp macro="" textlink="">
      <xdr:nvSpPr>
        <xdr:cNvPr id="13" name="Rectangle 12">
          <a:hlinkClick xmlns:r="http://schemas.openxmlformats.org/officeDocument/2006/relationships" r:id="rId12"/>
        </xdr:cNvPr>
        <xdr:cNvSpPr/>
      </xdr:nvSpPr>
      <xdr:spPr>
        <a:xfrm>
          <a:off x="5400675" y="533400"/>
          <a:ext cx="1809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933450</xdr:colOff>
      <xdr:row>1</xdr:row>
      <xdr:rowOff>352424</xdr:rowOff>
    </xdr:from>
    <xdr:to>
      <xdr:col>7</xdr:col>
      <xdr:colOff>247650</xdr:colOff>
      <xdr:row>1</xdr:row>
      <xdr:rowOff>552449</xdr:rowOff>
    </xdr:to>
    <xdr:sp macro="" textlink="">
      <xdr:nvSpPr>
        <xdr:cNvPr id="14" name="Rectangle 13">
          <a:hlinkClick xmlns:r="http://schemas.openxmlformats.org/officeDocument/2006/relationships" r:id="rId13"/>
        </xdr:cNvPr>
        <xdr:cNvSpPr/>
      </xdr:nvSpPr>
      <xdr:spPr>
        <a:xfrm>
          <a:off x="6143625" y="542924"/>
          <a:ext cx="2952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419101</xdr:colOff>
      <xdr:row>1</xdr:row>
      <xdr:rowOff>352425</xdr:rowOff>
    </xdr:from>
    <xdr:to>
      <xdr:col>8</xdr:col>
      <xdr:colOff>400051</xdr:colOff>
      <xdr:row>1</xdr:row>
      <xdr:rowOff>581025</xdr:rowOff>
    </xdr:to>
    <xdr:sp macro="" textlink="">
      <xdr:nvSpPr>
        <xdr:cNvPr id="15" name="Rectangle 14">
          <a:hlinkClick xmlns:r="http://schemas.openxmlformats.org/officeDocument/2006/relationships" r:id="rId14"/>
        </xdr:cNvPr>
        <xdr:cNvSpPr/>
      </xdr:nvSpPr>
      <xdr:spPr>
        <a:xfrm>
          <a:off x="6610351" y="542925"/>
          <a:ext cx="5905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542925</xdr:colOff>
      <xdr:row>1</xdr:row>
      <xdr:rowOff>342900</xdr:rowOff>
    </xdr:from>
    <xdr:to>
      <xdr:col>9</xdr:col>
      <xdr:colOff>247650</xdr:colOff>
      <xdr:row>1</xdr:row>
      <xdr:rowOff>552450</xdr:rowOff>
    </xdr:to>
    <xdr:sp macro="" textlink="">
      <xdr:nvSpPr>
        <xdr:cNvPr id="16" name="Rectangle 15">
          <a:hlinkClick xmlns:r="http://schemas.openxmlformats.org/officeDocument/2006/relationships" r:id="rId15"/>
        </xdr:cNvPr>
        <xdr:cNvSpPr/>
      </xdr:nvSpPr>
      <xdr:spPr>
        <a:xfrm>
          <a:off x="7343775" y="533400"/>
          <a:ext cx="3143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400050</xdr:colOff>
      <xdr:row>1</xdr:row>
      <xdr:rowOff>352425</xdr:rowOff>
    </xdr:from>
    <xdr:to>
      <xdr:col>10</xdr:col>
      <xdr:colOff>66675</xdr:colOff>
      <xdr:row>1</xdr:row>
      <xdr:rowOff>561975</xdr:rowOff>
    </xdr:to>
    <xdr:sp macro="" textlink="">
      <xdr:nvSpPr>
        <xdr:cNvPr id="18" name="Rectangle 17">
          <a:hlinkClick xmlns:r="http://schemas.openxmlformats.org/officeDocument/2006/relationships" r:id="rId16"/>
        </xdr:cNvPr>
        <xdr:cNvSpPr/>
      </xdr:nvSpPr>
      <xdr:spPr>
        <a:xfrm>
          <a:off x="7810500" y="542925"/>
          <a:ext cx="2762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133351</xdr:colOff>
      <xdr:row>1</xdr:row>
      <xdr:rowOff>333374</xdr:rowOff>
    </xdr:from>
    <xdr:to>
      <xdr:col>1</xdr:col>
      <xdr:colOff>571500</xdr:colOff>
      <xdr:row>1</xdr:row>
      <xdr:rowOff>581025</xdr:rowOff>
    </xdr:to>
    <xdr:sp macro="" textlink="">
      <xdr:nvSpPr>
        <xdr:cNvPr id="19" name="Rectangle 18">
          <a:hlinkClick xmlns:r="http://schemas.openxmlformats.org/officeDocument/2006/relationships" r:id="rId17"/>
        </xdr:cNvPr>
        <xdr:cNvSpPr/>
      </xdr:nvSpPr>
      <xdr:spPr>
        <a:xfrm>
          <a:off x="742951" y="523874"/>
          <a:ext cx="438149" cy="2476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533400</xdr:colOff>
      <xdr:row>1</xdr:row>
      <xdr:rowOff>371475</xdr:rowOff>
    </xdr:from>
    <xdr:to>
      <xdr:col>6</xdr:col>
      <xdr:colOff>771525</xdr:colOff>
      <xdr:row>1</xdr:row>
      <xdr:rowOff>571500</xdr:rowOff>
    </xdr:to>
    <xdr:sp macro="" textlink="">
      <xdr:nvSpPr>
        <xdr:cNvPr id="21" name="Rectangle 20">
          <a:hlinkClick xmlns:r="http://schemas.openxmlformats.org/officeDocument/2006/relationships" r:id="rId18"/>
        </xdr:cNvPr>
        <xdr:cNvSpPr/>
      </xdr:nvSpPr>
      <xdr:spPr>
        <a:xfrm>
          <a:off x="5743575" y="56197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428625</xdr:colOff>
      <xdr:row>1</xdr:row>
      <xdr:rowOff>581025</xdr:rowOff>
    </xdr:from>
    <xdr:to>
      <xdr:col>13</xdr:col>
      <xdr:colOff>19050</xdr:colOff>
      <xdr:row>12</xdr:row>
      <xdr:rowOff>371475</xdr:rowOff>
    </xdr:to>
    <xdr:pic>
      <xdr:nvPicPr>
        <xdr:cNvPr id="27" name="Picture 26"/>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81700" y="771525"/>
          <a:ext cx="3248025" cy="330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457200</xdr:colOff>
      <xdr:row>2</xdr:row>
      <xdr:rowOff>180975</xdr:rowOff>
    </xdr:from>
    <xdr:to>
      <xdr:col>11</xdr:col>
      <xdr:colOff>371475</xdr:colOff>
      <xdr:row>3</xdr:row>
      <xdr:rowOff>36194</xdr:rowOff>
    </xdr:to>
    <xdr:sp macro="" textlink="">
      <xdr:nvSpPr>
        <xdr:cNvPr id="2" name="Rectangle 1">
          <a:hlinkClick xmlns:r="http://schemas.openxmlformats.org/officeDocument/2006/relationships" r:id="rId5" tooltip="Inpatient Admission Risk(%) Count of IP admits in past 181 to 365 days: 4.1"/>
        </xdr:cNvPr>
        <xdr:cNvSpPr/>
      </xdr:nvSpPr>
      <xdr:spPr>
        <a:xfrm>
          <a:off x="7229475" y="962025"/>
          <a:ext cx="11334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485775</xdr:colOff>
      <xdr:row>3</xdr:row>
      <xdr:rowOff>66675</xdr:rowOff>
    </xdr:from>
    <xdr:to>
      <xdr:col>11</xdr:col>
      <xdr:colOff>400050</xdr:colOff>
      <xdr:row>3</xdr:row>
      <xdr:rowOff>112394</xdr:rowOff>
    </xdr:to>
    <xdr:sp macro="" textlink="">
      <xdr:nvSpPr>
        <xdr:cNvPr id="24" name="Rectangle 23">
          <a:hlinkClick xmlns:r="http://schemas.openxmlformats.org/officeDocument/2006/relationships" r:id="rId5" tooltip="Inpatient Admission Risk(%) Count of IP admits in past 366 to 730 days: 6.5"/>
        </xdr:cNvPr>
        <xdr:cNvSpPr/>
      </xdr:nvSpPr>
      <xdr:spPr>
        <a:xfrm>
          <a:off x="7258050" y="1038225"/>
          <a:ext cx="11334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10</xdr:col>
      <xdr:colOff>257175</xdr:colOff>
      <xdr:row>1</xdr:row>
      <xdr:rowOff>581025</xdr:rowOff>
    </xdr:to>
    <xdr:pic>
      <xdr:nvPicPr>
        <xdr:cNvPr id="31"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0025"/>
          <a:ext cx="86487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1</xdr:row>
      <xdr:rowOff>371474</xdr:rowOff>
    </xdr:from>
    <xdr:to>
      <xdr:col>2</xdr:col>
      <xdr:colOff>133350</xdr:colOff>
      <xdr:row>1</xdr:row>
      <xdr:rowOff>590549</xdr:rowOff>
    </xdr:to>
    <xdr:sp macro="" textlink="">
      <xdr:nvSpPr>
        <xdr:cNvPr id="3" name="Rectangle 2">
          <a:hlinkClick xmlns:r="http://schemas.openxmlformats.org/officeDocument/2006/relationships" r:id="rId2"/>
        </xdr:cNvPr>
        <xdr:cNvSpPr/>
      </xdr:nvSpPr>
      <xdr:spPr>
        <a:xfrm>
          <a:off x="1343025" y="561974"/>
          <a:ext cx="1905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247650</xdr:colOff>
      <xdr:row>1</xdr:row>
      <xdr:rowOff>323850</xdr:rowOff>
    </xdr:from>
    <xdr:to>
      <xdr:col>2</xdr:col>
      <xdr:colOff>495300</xdr:colOff>
      <xdr:row>1</xdr:row>
      <xdr:rowOff>581025</xdr:rowOff>
    </xdr:to>
    <xdr:sp macro="" textlink="">
      <xdr:nvSpPr>
        <xdr:cNvPr id="4" name="Rectangle 3">
          <a:hlinkClick xmlns:r="http://schemas.openxmlformats.org/officeDocument/2006/relationships" r:id="rId3"/>
        </xdr:cNvPr>
        <xdr:cNvSpPr/>
      </xdr:nvSpPr>
      <xdr:spPr>
        <a:xfrm>
          <a:off x="1647825" y="514350"/>
          <a:ext cx="2476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628650</xdr:colOff>
      <xdr:row>1</xdr:row>
      <xdr:rowOff>361951</xdr:rowOff>
    </xdr:from>
    <xdr:to>
      <xdr:col>3</xdr:col>
      <xdr:colOff>161925</xdr:colOff>
      <xdr:row>1</xdr:row>
      <xdr:rowOff>552451</xdr:rowOff>
    </xdr:to>
    <xdr:sp macro="" textlink="">
      <xdr:nvSpPr>
        <xdr:cNvPr id="5" name="Rectangle 4">
          <a:hlinkClick xmlns:r="http://schemas.openxmlformats.org/officeDocument/2006/relationships" r:id="rId4"/>
        </xdr:cNvPr>
        <xdr:cNvSpPr/>
      </xdr:nvSpPr>
      <xdr:spPr>
        <a:xfrm>
          <a:off x="2028825" y="552451"/>
          <a:ext cx="276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323849</xdr:colOff>
      <xdr:row>1</xdr:row>
      <xdr:rowOff>333374</xdr:rowOff>
    </xdr:from>
    <xdr:to>
      <xdr:col>4</xdr:col>
      <xdr:colOff>438150</xdr:colOff>
      <xdr:row>2</xdr:row>
      <xdr:rowOff>19049</xdr:rowOff>
    </xdr:to>
    <xdr:sp macro="" textlink="">
      <xdr:nvSpPr>
        <xdr:cNvPr id="6" name="Rectangle 5">
          <a:hlinkClick xmlns:r="http://schemas.openxmlformats.org/officeDocument/2006/relationships" r:id="rId5"/>
        </xdr:cNvPr>
        <xdr:cNvSpPr/>
      </xdr:nvSpPr>
      <xdr:spPr>
        <a:xfrm>
          <a:off x="2466974" y="523874"/>
          <a:ext cx="504826"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600075</xdr:colOff>
      <xdr:row>1</xdr:row>
      <xdr:rowOff>361950</xdr:rowOff>
    </xdr:from>
    <xdr:to>
      <xdr:col>5</xdr:col>
      <xdr:colOff>209550</xdr:colOff>
      <xdr:row>1</xdr:row>
      <xdr:rowOff>571500</xdr:rowOff>
    </xdr:to>
    <xdr:sp macro="" textlink="">
      <xdr:nvSpPr>
        <xdr:cNvPr id="7" name="Rectangle 6">
          <a:hlinkClick xmlns:r="http://schemas.openxmlformats.org/officeDocument/2006/relationships" r:id="rId6"/>
        </xdr:cNvPr>
        <xdr:cNvSpPr/>
      </xdr:nvSpPr>
      <xdr:spPr>
        <a:xfrm>
          <a:off x="3133725" y="552450"/>
          <a:ext cx="3905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381000</xdr:colOff>
      <xdr:row>1</xdr:row>
      <xdr:rowOff>352424</xdr:rowOff>
    </xdr:from>
    <xdr:to>
      <xdr:col>5</xdr:col>
      <xdr:colOff>542925</xdr:colOff>
      <xdr:row>1</xdr:row>
      <xdr:rowOff>561975</xdr:rowOff>
    </xdr:to>
    <xdr:sp macro="" textlink="">
      <xdr:nvSpPr>
        <xdr:cNvPr id="8" name="Rectangle 7">
          <a:hlinkClick xmlns:r="http://schemas.openxmlformats.org/officeDocument/2006/relationships" r:id="rId7"/>
        </xdr:cNvPr>
        <xdr:cNvSpPr/>
      </xdr:nvSpPr>
      <xdr:spPr>
        <a:xfrm>
          <a:off x="3695700" y="542924"/>
          <a:ext cx="161925"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685800</xdr:colOff>
      <xdr:row>1</xdr:row>
      <xdr:rowOff>361950</xdr:rowOff>
    </xdr:from>
    <xdr:to>
      <xdr:col>5</xdr:col>
      <xdr:colOff>885825</xdr:colOff>
      <xdr:row>1</xdr:row>
      <xdr:rowOff>542925</xdr:rowOff>
    </xdr:to>
    <xdr:sp macro="" textlink="">
      <xdr:nvSpPr>
        <xdr:cNvPr id="9" name="Rectangle 8">
          <a:hlinkClick xmlns:r="http://schemas.openxmlformats.org/officeDocument/2006/relationships" r:id="rId8"/>
        </xdr:cNvPr>
        <xdr:cNvSpPr/>
      </xdr:nvSpPr>
      <xdr:spPr>
        <a:xfrm>
          <a:off x="4000500" y="552450"/>
          <a:ext cx="2000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1</xdr:row>
      <xdr:rowOff>342901</xdr:rowOff>
    </xdr:from>
    <xdr:to>
      <xdr:col>6</xdr:col>
      <xdr:colOff>276226</xdr:colOff>
      <xdr:row>1</xdr:row>
      <xdr:rowOff>561975</xdr:rowOff>
    </xdr:to>
    <xdr:sp macro="" textlink="">
      <xdr:nvSpPr>
        <xdr:cNvPr id="10" name="Rectangle 9">
          <a:hlinkClick xmlns:r="http://schemas.openxmlformats.org/officeDocument/2006/relationships" r:id="rId9"/>
        </xdr:cNvPr>
        <xdr:cNvSpPr/>
      </xdr:nvSpPr>
      <xdr:spPr>
        <a:xfrm>
          <a:off x="4295775" y="533401"/>
          <a:ext cx="238126"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361950</xdr:colOff>
      <xdr:row>1</xdr:row>
      <xdr:rowOff>352424</xdr:rowOff>
    </xdr:from>
    <xdr:to>
      <xdr:col>6</xdr:col>
      <xdr:colOff>561975</xdr:colOff>
      <xdr:row>1</xdr:row>
      <xdr:rowOff>571499</xdr:rowOff>
    </xdr:to>
    <xdr:sp macro="" textlink="">
      <xdr:nvSpPr>
        <xdr:cNvPr id="11" name="Rectangle 10">
          <a:hlinkClick xmlns:r="http://schemas.openxmlformats.org/officeDocument/2006/relationships" r:id="rId10"/>
        </xdr:cNvPr>
        <xdr:cNvSpPr/>
      </xdr:nvSpPr>
      <xdr:spPr>
        <a:xfrm>
          <a:off x="4619625" y="542924"/>
          <a:ext cx="2000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685800</xdr:colOff>
      <xdr:row>1</xdr:row>
      <xdr:rowOff>352425</xdr:rowOff>
    </xdr:from>
    <xdr:to>
      <xdr:col>6</xdr:col>
      <xdr:colOff>981075</xdr:colOff>
      <xdr:row>1</xdr:row>
      <xdr:rowOff>571500</xdr:rowOff>
    </xdr:to>
    <xdr:sp macro="" textlink="">
      <xdr:nvSpPr>
        <xdr:cNvPr id="12" name="Rectangle 11">
          <a:hlinkClick xmlns:r="http://schemas.openxmlformats.org/officeDocument/2006/relationships" r:id="rId11"/>
        </xdr:cNvPr>
        <xdr:cNvSpPr/>
      </xdr:nvSpPr>
      <xdr:spPr>
        <a:xfrm>
          <a:off x="4943475" y="542925"/>
          <a:ext cx="295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1085851</xdr:colOff>
      <xdr:row>1</xdr:row>
      <xdr:rowOff>352425</xdr:rowOff>
    </xdr:from>
    <xdr:to>
      <xdr:col>7</xdr:col>
      <xdr:colOff>47626</xdr:colOff>
      <xdr:row>1</xdr:row>
      <xdr:rowOff>552450</xdr:rowOff>
    </xdr:to>
    <xdr:sp macro="" textlink="">
      <xdr:nvSpPr>
        <xdr:cNvPr id="13" name="Rectangle 12">
          <a:hlinkClick xmlns:r="http://schemas.openxmlformats.org/officeDocument/2006/relationships" r:id="rId12"/>
        </xdr:cNvPr>
        <xdr:cNvSpPr/>
      </xdr:nvSpPr>
      <xdr:spPr>
        <a:xfrm>
          <a:off x="5343526" y="542925"/>
          <a:ext cx="2667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571501</xdr:colOff>
      <xdr:row>1</xdr:row>
      <xdr:rowOff>352425</xdr:rowOff>
    </xdr:from>
    <xdr:to>
      <xdr:col>7</xdr:col>
      <xdr:colOff>895351</xdr:colOff>
      <xdr:row>1</xdr:row>
      <xdr:rowOff>542925</xdr:rowOff>
    </xdr:to>
    <xdr:sp macro="" textlink="">
      <xdr:nvSpPr>
        <xdr:cNvPr id="14" name="Rectangle 13">
          <a:hlinkClick xmlns:r="http://schemas.openxmlformats.org/officeDocument/2006/relationships" r:id="rId13"/>
        </xdr:cNvPr>
        <xdr:cNvSpPr/>
      </xdr:nvSpPr>
      <xdr:spPr>
        <a:xfrm>
          <a:off x="6134101" y="542925"/>
          <a:ext cx="3238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1009650</xdr:colOff>
      <xdr:row>1</xdr:row>
      <xdr:rowOff>371475</xdr:rowOff>
    </xdr:from>
    <xdr:to>
      <xdr:col>8</xdr:col>
      <xdr:colOff>457200</xdr:colOff>
      <xdr:row>1</xdr:row>
      <xdr:rowOff>561975</xdr:rowOff>
    </xdr:to>
    <xdr:sp macro="" textlink="">
      <xdr:nvSpPr>
        <xdr:cNvPr id="15" name="Rectangle 14">
          <a:hlinkClick xmlns:r="http://schemas.openxmlformats.org/officeDocument/2006/relationships" r:id="rId14"/>
        </xdr:cNvPr>
        <xdr:cNvSpPr/>
      </xdr:nvSpPr>
      <xdr:spPr>
        <a:xfrm>
          <a:off x="6572250" y="561975"/>
          <a:ext cx="581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619125</xdr:colOff>
      <xdr:row>1</xdr:row>
      <xdr:rowOff>352425</xdr:rowOff>
    </xdr:from>
    <xdr:to>
      <xdr:col>9</xdr:col>
      <xdr:colOff>9525</xdr:colOff>
      <xdr:row>1</xdr:row>
      <xdr:rowOff>523875</xdr:rowOff>
    </xdr:to>
    <xdr:sp macro="" textlink="">
      <xdr:nvSpPr>
        <xdr:cNvPr id="16" name="Rectangle 15">
          <a:hlinkClick xmlns:r="http://schemas.openxmlformats.org/officeDocument/2006/relationships" r:id="rId15"/>
        </xdr:cNvPr>
        <xdr:cNvSpPr/>
      </xdr:nvSpPr>
      <xdr:spPr>
        <a:xfrm>
          <a:off x="7315200" y="542925"/>
          <a:ext cx="3619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1</xdr:row>
      <xdr:rowOff>361950</xdr:rowOff>
    </xdr:from>
    <xdr:to>
      <xdr:col>9</xdr:col>
      <xdr:colOff>466725</xdr:colOff>
      <xdr:row>1</xdr:row>
      <xdr:rowOff>552450</xdr:rowOff>
    </xdr:to>
    <xdr:sp macro="" textlink="">
      <xdr:nvSpPr>
        <xdr:cNvPr id="18" name="Rectangle 17">
          <a:hlinkClick xmlns:r="http://schemas.openxmlformats.org/officeDocument/2006/relationships" r:id="rId16"/>
        </xdr:cNvPr>
        <xdr:cNvSpPr/>
      </xdr:nvSpPr>
      <xdr:spPr>
        <a:xfrm>
          <a:off x="7781925" y="552450"/>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142876</xdr:colOff>
      <xdr:row>1</xdr:row>
      <xdr:rowOff>342899</xdr:rowOff>
    </xdr:from>
    <xdr:to>
      <xdr:col>1</xdr:col>
      <xdr:colOff>590550</xdr:colOff>
      <xdr:row>1</xdr:row>
      <xdr:rowOff>581025</xdr:rowOff>
    </xdr:to>
    <xdr:sp macro="" textlink="">
      <xdr:nvSpPr>
        <xdr:cNvPr id="19" name="Rectangle 18">
          <a:hlinkClick xmlns:r="http://schemas.openxmlformats.org/officeDocument/2006/relationships" r:id="rId17"/>
        </xdr:cNvPr>
        <xdr:cNvSpPr/>
      </xdr:nvSpPr>
      <xdr:spPr>
        <a:xfrm>
          <a:off x="752476" y="533399"/>
          <a:ext cx="447674"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361950</xdr:rowOff>
    </xdr:from>
    <xdr:to>
      <xdr:col>7</xdr:col>
      <xdr:colOff>419100</xdr:colOff>
      <xdr:row>1</xdr:row>
      <xdr:rowOff>561975</xdr:rowOff>
    </xdr:to>
    <xdr:sp macro="" textlink="">
      <xdr:nvSpPr>
        <xdr:cNvPr id="20" name="Rectangle 19">
          <a:hlinkClick xmlns:r="http://schemas.openxmlformats.org/officeDocument/2006/relationships" r:id="rId18"/>
        </xdr:cNvPr>
        <xdr:cNvSpPr/>
      </xdr:nvSpPr>
      <xdr:spPr>
        <a:xfrm>
          <a:off x="5743575" y="5524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438150</xdr:colOff>
      <xdr:row>9</xdr:row>
      <xdr:rowOff>361950</xdr:rowOff>
    </xdr:to>
    <xdr:pic>
      <xdr:nvPicPr>
        <xdr:cNvPr id="23" name="Picture 22"/>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12</xdr:row>
      <xdr:rowOff>28575</xdr:rowOff>
    </xdr:from>
    <xdr:to>
      <xdr:col>10</xdr:col>
      <xdr:colOff>314325</xdr:colOff>
      <xdr:row>12</xdr:row>
      <xdr:rowOff>142875</xdr:rowOff>
    </xdr:to>
    <xdr:sp macro="" textlink="">
      <xdr:nvSpPr>
        <xdr:cNvPr id="2" name="Rectangle 1">
          <a:hlinkClick xmlns:r="http://schemas.openxmlformats.org/officeDocument/2006/relationships" r:id="rId20"/>
        </xdr:cNvPr>
        <xdr:cNvSpPr/>
      </xdr:nvSpPr>
      <xdr:spPr>
        <a:xfrm>
          <a:off x="1809750" y="3733800"/>
          <a:ext cx="5886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600075</xdr:colOff>
      <xdr:row>50</xdr:row>
      <xdr:rowOff>104775</xdr:rowOff>
    </xdr:from>
    <xdr:to>
      <xdr:col>4</xdr:col>
      <xdr:colOff>638175</xdr:colOff>
      <xdr:row>52</xdr:row>
      <xdr:rowOff>38100</xdr:rowOff>
    </xdr:to>
    <xdr:pic>
      <xdr:nvPicPr>
        <xdr:cNvPr id="32" name="Picture 3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00075" y="32194500"/>
          <a:ext cx="257175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542925</xdr:colOff>
      <xdr:row>13</xdr:row>
      <xdr:rowOff>123825</xdr:rowOff>
    </xdr:from>
    <xdr:to>
      <xdr:col>5</xdr:col>
      <xdr:colOff>571500</xdr:colOff>
      <xdr:row>15</xdr:row>
      <xdr:rowOff>57150</xdr:rowOff>
    </xdr:to>
    <xdr:pic>
      <xdr:nvPicPr>
        <xdr:cNvPr id="28" name="Picture 27"/>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42925" y="4019550"/>
          <a:ext cx="33432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371475</xdr:colOff>
      <xdr:row>18</xdr:row>
      <xdr:rowOff>104775</xdr:rowOff>
    </xdr:from>
    <xdr:to>
      <xdr:col>12</xdr:col>
      <xdr:colOff>552450</xdr:colOff>
      <xdr:row>20</xdr:row>
      <xdr:rowOff>142875</xdr:rowOff>
    </xdr:to>
    <xdr:sp macro="" textlink="">
      <xdr:nvSpPr>
        <xdr:cNvPr id="21" name="Rectangle 20"/>
        <xdr:cNvSpPr/>
      </xdr:nvSpPr>
      <xdr:spPr>
        <a:xfrm>
          <a:off x="8362950" y="4953000"/>
          <a:ext cx="790575"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400050</xdr:colOff>
      <xdr:row>18</xdr:row>
      <xdr:rowOff>95250</xdr:rowOff>
    </xdr:from>
    <xdr:to>
      <xdr:col>12</xdr:col>
      <xdr:colOff>552450</xdr:colOff>
      <xdr:row>20</xdr:row>
      <xdr:rowOff>152400</xdr:rowOff>
    </xdr:to>
    <xdr:sp macro="" textlink="">
      <xdr:nvSpPr>
        <xdr:cNvPr id="24" name="Rectangle 23">
          <a:hlinkClick xmlns:r="http://schemas.openxmlformats.org/officeDocument/2006/relationships" r:id="rId23"/>
        </xdr:cNvPr>
        <xdr:cNvSpPr/>
      </xdr:nvSpPr>
      <xdr:spPr>
        <a:xfrm>
          <a:off x="8391525" y="4943475"/>
          <a:ext cx="762000" cy="438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400050</xdr:colOff>
      <xdr:row>21</xdr:row>
      <xdr:rowOff>0</xdr:rowOff>
    </xdr:from>
    <xdr:to>
      <xdr:col>12</xdr:col>
      <xdr:colOff>552450</xdr:colOff>
      <xdr:row>23</xdr:row>
      <xdr:rowOff>57150</xdr:rowOff>
    </xdr:to>
    <xdr:sp macro="" textlink="">
      <xdr:nvSpPr>
        <xdr:cNvPr id="44" name="Rectangle 43">
          <a:hlinkClick xmlns:r="http://schemas.openxmlformats.org/officeDocument/2006/relationships" r:id="rId23"/>
        </xdr:cNvPr>
        <xdr:cNvSpPr/>
      </xdr:nvSpPr>
      <xdr:spPr>
        <a:xfrm>
          <a:off x="8391525" y="5419725"/>
          <a:ext cx="762000" cy="438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400050</xdr:colOff>
      <xdr:row>23</xdr:row>
      <xdr:rowOff>76200</xdr:rowOff>
    </xdr:from>
    <xdr:to>
      <xdr:col>12</xdr:col>
      <xdr:colOff>552450</xdr:colOff>
      <xdr:row>25</xdr:row>
      <xdr:rowOff>133350</xdr:rowOff>
    </xdr:to>
    <xdr:sp macro="" textlink="">
      <xdr:nvSpPr>
        <xdr:cNvPr id="45" name="Rectangle 44">
          <a:hlinkClick xmlns:r="http://schemas.openxmlformats.org/officeDocument/2006/relationships" r:id="rId23"/>
        </xdr:cNvPr>
        <xdr:cNvSpPr/>
      </xdr:nvSpPr>
      <xdr:spPr>
        <a:xfrm>
          <a:off x="8391525" y="5876925"/>
          <a:ext cx="762000" cy="438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0</xdr:row>
      <xdr:rowOff>180975</xdr:rowOff>
    </xdr:from>
    <xdr:to>
      <xdr:col>11</xdr:col>
      <xdr:colOff>95250</xdr:colOff>
      <xdr:row>2</xdr:row>
      <xdr:rowOff>0</xdr:rowOff>
    </xdr:to>
    <xdr:pic>
      <xdr:nvPicPr>
        <xdr:cNvPr id="27"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80975"/>
          <a:ext cx="863917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742950</xdr:colOff>
      <xdr:row>1</xdr:row>
      <xdr:rowOff>371475</xdr:rowOff>
    </xdr:from>
    <xdr:to>
      <xdr:col>2</xdr:col>
      <xdr:colOff>28575</xdr:colOff>
      <xdr:row>1</xdr:row>
      <xdr:rowOff>542925</xdr:rowOff>
    </xdr:to>
    <xdr:sp macro="" textlink="">
      <xdr:nvSpPr>
        <xdr:cNvPr id="3" name="Rectangle 2">
          <a:hlinkClick xmlns:r="http://schemas.openxmlformats.org/officeDocument/2006/relationships" r:id="rId2"/>
        </xdr:cNvPr>
        <xdr:cNvSpPr/>
      </xdr:nvSpPr>
      <xdr:spPr>
        <a:xfrm>
          <a:off x="1352550" y="561975"/>
          <a:ext cx="2095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152400</xdr:colOff>
      <xdr:row>1</xdr:row>
      <xdr:rowOff>323850</xdr:rowOff>
    </xdr:from>
    <xdr:to>
      <xdr:col>2</xdr:col>
      <xdr:colOff>409575</xdr:colOff>
      <xdr:row>2</xdr:row>
      <xdr:rowOff>0</xdr:rowOff>
    </xdr:to>
    <xdr:sp macro="" textlink="">
      <xdr:nvSpPr>
        <xdr:cNvPr id="4" name="Rectangle 3">
          <a:hlinkClick xmlns:r="http://schemas.openxmlformats.org/officeDocument/2006/relationships" r:id="rId3"/>
        </xdr:cNvPr>
        <xdr:cNvSpPr/>
      </xdr:nvSpPr>
      <xdr:spPr>
        <a:xfrm>
          <a:off x="1685925" y="514350"/>
          <a:ext cx="25717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542925</xdr:colOff>
      <xdr:row>1</xdr:row>
      <xdr:rowOff>361950</xdr:rowOff>
    </xdr:from>
    <xdr:to>
      <xdr:col>2</xdr:col>
      <xdr:colOff>800100</xdr:colOff>
      <xdr:row>1</xdr:row>
      <xdr:rowOff>571499</xdr:rowOff>
    </xdr:to>
    <xdr:sp macro="" textlink="">
      <xdr:nvSpPr>
        <xdr:cNvPr id="5" name="Rectangle 4">
          <a:hlinkClick xmlns:r="http://schemas.openxmlformats.org/officeDocument/2006/relationships" r:id="rId4"/>
        </xdr:cNvPr>
        <xdr:cNvSpPr/>
      </xdr:nvSpPr>
      <xdr:spPr>
        <a:xfrm>
          <a:off x="2076450" y="552450"/>
          <a:ext cx="25717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152400</xdr:colOff>
      <xdr:row>1</xdr:row>
      <xdr:rowOff>333375</xdr:rowOff>
    </xdr:from>
    <xdr:to>
      <xdr:col>4</xdr:col>
      <xdr:colOff>219075</xdr:colOff>
      <xdr:row>1</xdr:row>
      <xdr:rowOff>561975</xdr:rowOff>
    </xdr:to>
    <xdr:sp macro="" textlink="">
      <xdr:nvSpPr>
        <xdr:cNvPr id="6" name="Rectangle 5">
          <a:hlinkClick xmlns:r="http://schemas.openxmlformats.org/officeDocument/2006/relationships" r:id="rId5"/>
        </xdr:cNvPr>
        <xdr:cNvSpPr/>
      </xdr:nvSpPr>
      <xdr:spPr>
        <a:xfrm>
          <a:off x="2495550" y="523875"/>
          <a:ext cx="4762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400050</xdr:colOff>
      <xdr:row>1</xdr:row>
      <xdr:rowOff>352425</xdr:rowOff>
    </xdr:from>
    <xdr:to>
      <xdr:col>5</xdr:col>
      <xdr:colOff>200025</xdr:colOff>
      <xdr:row>1</xdr:row>
      <xdr:rowOff>561975</xdr:rowOff>
    </xdr:to>
    <xdr:sp macro="" textlink="">
      <xdr:nvSpPr>
        <xdr:cNvPr id="7" name="Rectangle 6">
          <a:hlinkClick xmlns:r="http://schemas.openxmlformats.org/officeDocument/2006/relationships" r:id="rId6"/>
        </xdr:cNvPr>
        <xdr:cNvSpPr/>
      </xdr:nvSpPr>
      <xdr:spPr>
        <a:xfrm>
          <a:off x="3152775" y="542925"/>
          <a:ext cx="4095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323850</xdr:colOff>
      <xdr:row>1</xdr:row>
      <xdr:rowOff>333374</xdr:rowOff>
    </xdr:from>
    <xdr:to>
      <xdr:col>6</xdr:col>
      <xdr:colOff>47625</xdr:colOff>
      <xdr:row>1</xdr:row>
      <xdr:rowOff>552450</xdr:rowOff>
    </xdr:to>
    <xdr:sp macro="" textlink="">
      <xdr:nvSpPr>
        <xdr:cNvPr id="8" name="Rectangle 7">
          <a:hlinkClick xmlns:r="http://schemas.openxmlformats.org/officeDocument/2006/relationships" r:id="rId7"/>
        </xdr:cNvPr>
        <xdr:cNvSpPr/>
      </xdr:nvSpPr>
      <xdr:spPr>
        <a:xfrm>
          <a:off x="3686175" y="52387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152400</xdr:colOff>
      <xdr:row>1</xdr:row>
      <xdr:rowOff>361950</xdr:rowOff>
    </xdr:from>
    <xdr:to>
      <xdr:col>6</xdr:col>
      <xdr:colOff>381000</xdr:colOff>
      <xdr:row>1</xdr:row>
      <xdr:rowOff>571500</xdr:rowOff>
    </xdr:to>
    <xdr:sp macro="" textlink="">
      <xdr:nvSpPr>
        <xdr:cNvPr id="9" name="Rectangle 8">
          <a:hlinkClick xmlns:r="http://schemas.openxmlformats.org/officeDocument/2006/relationships" r:id="rId8"/>
        </xdr:cNvPr>
        <xdr:cNvSpPr/>
      </xdr:nvSpPr>
      <xdr:spPr>
        <a:xfrm>
          <a:off x="40100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438149</xdr:colOff>
      <xdr:row>1</xdr:row>
      <xdr:rowOff>342901</xdr:rowOff>
    </xdr:from>
    <xdr:to>
      <xdr:col>6</xdr:col>
      <xdr:colOff>685800</xdr:colOff>
      <xdr:row>1</xdr:row>
      <xdr:rowOff>514350</xdr:rowOff>
    </xdr:to>
    <xdr:sp macro="" textlink="">
      <xdr:nvSpPr>
        <xdr:cNvPr id="10" name="Rectangle 9">
          <a:hlinkClick xmlns:r="http://schemas.openxmlformats.org/officeDocument/2006/relationships" r:id="rId9"/>
        </xdr:cNvPr>
        <xdr:cNvSpPr/>
      </xdr:nvSpPr>
      <xdr:spPr>
        <a:xfrm>
          <a:off x="4295774" y="533401"/>
          <a:ext cx="247651"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809626</xdr:colOff>
      <xdr:row>1</xdr:row>
      <xdr:rowOff>342899</xdr:rowOff>
    </xdr:from>
    <xdr:to>
      <xdr:col>6</xdr:col>
      <xdr:colOff>990600</xdr:colOff>
      <xdr:row>1</xdr:row>
      <xdr:rowOff>561975</xdr:rowOff>
    </xdr:to>
    <xdr:sp macro="" textlink="">
      <xdr:nvSpPr>
        <xdr:cNvPr id="11" name="Rectangle 10">
          <a:hlinkClick xmlns:r="http://schemas.openxmlformats.org/officeDocument/2006/relationships" r:id="rId10"/>
        </xdr:cNvPr>
        <xdr:cNvSpPr/>
      </xdr:nvSpPr>
      <xdr:spPr>
        <a:xfrm>
          <a:off x="4667251" y="533399"/>
          <a:ext cx="180974"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1133475</xdr:colOff>
      <xdr:row>1</xdr:row>
      <xdr:rowOff>352425</xdr:rowOff>
    </xdr:from>
    <xdr:to>
      <xdr:col>7</xdr:col>
      <xdr:colOff>47625</xdr:colOff>
      <xdr:row>1</xdr:row>
      <xdr:rowOff>533400</xdr:rowOff>
    </xdr:to>
    <xdr:sp macro="" textlink="">
      <xdr:nvSpPr>
        <xdr:cNvPr id="12" name="Rectangle 11">
          <a:hlinkClick xmlns:r="http://schemas.openxmlformats.org/officeDocument/2006/relationships" r:id="rId11"/>
        </xdr:cNvPr>
        <xdr:cNvSpPr/>
      </xdr:nvSpPr>
      <xdr:spPr>
        <a:xfrm>
          <a:off x="4991100" y="542925"/>
          <a:ext cx="2857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161925</xdr:colOff>
      <xdr:row>1</xdr:row>
      <xdr:rowOff>333375</xdr:rowOff>
    </xdr:from>
    <xdr:to>
      <xdr:col>7</xdr:col>
      <xdr:colOff>400050</xdr:colOff>
      <xdr:row>1</xdr:row>
      <xdr:rowOff>561975</xdr:rowOff>
    </xdr:to>
    <xdr:sp macro="" textlink="">
      <xdr:nvSpPr>
        <xdr:cNvPr id="13" name="Rectangle 12">
          <a:hlinkClick xmlns:r="http://schemas.openxmlformats.org/officeDocument/2006/relationships" r:id="rId12"/>
        </xdr:cNvPr>
        <xdr:cNvSpPr/>
      </xdr:nvSpPr>
      <xdr:spPr>
        <a:xfrm>
          <a:off x="5391150" y="523875"/>
          <a:ext cx="2381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904875</xdr:colOff>
      <xdr:row>1</xdr:row>
      <xdr:rowOff>352425</xdr:rowOff>
    </xdr:from>
    <xdr:to>
      <xdr:col>8</xdr:col>
      <xdr:colOff>104775</xdr:colOff>
      <xdr:row>1</xdr:row>
      <xdr:rowOff>542925</xdr:rowOff>
    </xdr:to>
    <xdr:sp macro="" textlink="">
      <xdr:nvSpPr>
        <xdr:cNvPr id="14" name="Rectangle 13">
          <a:hlinkClick xmlns:r="http://schemas.openxmlformats.org/officeDocument/2006/relationships" r:id="rId13"/>
        </xdr:cNvPr>
        <xdr:cNvSpPr/>
      </xdr:nvSpPr>
      <xdr:spPr>
        <a:xfrm>
          <a:off x="6134100" y="542925"/>
          <a:ext cx="3429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219075</xdr:colOff>
      <xdr:row>1</xdr:row>
      <xdr:rowOff>342900</xdr:rowOff>
    </xdr:from>
    <xdr:to>
      <xdr:col>8</xdr:col>
      <xdr:colOff>838200</xdr:colOff>
      <xdr:row>1</xdr:row>
      <xdr:rowOff>552450</xdr:rowOff>
    </xdr:to>
    <xdr:sp macro="" textlink="">
      <xdr:nvSpPr>
        <xdr:cNvPr id="15" name="Rectangle 14">
          <a:hlinkClick xmlns:r="http://schemas.openxmlformats.org/officeDocument/2006/relationships" r:id="rId14"/>
        </xdr:cNvPr>
        <xdr:cNvSpPr/>
      </xdr:nvSpPr>
      <xdr:spPr>
        <a:xfrm>
          <a:off x="6591300" y="533400"/>
          <a:ext cx="6191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xdr:colOff>
      <xdr:row>1</xdr:row>
      <xdr:rowOff>342900</xdr:rowOff>
    </xdr:from>
    <xdr:to>
      <xdr:col>9</xdr:col>
      <xdr:colOff>390525</xdr:colOff>
      <xdr:row>1</xdr:row>
      <xdr:rowOff>533400</xdr:rowOff>
    </xdr:to>
    <xdr:sp macro="" textlink="">
      <xdr:nvSpPr>
        <xdr:cNvPr id="16" name="Rectangle 15">
          <a:hlinkClick xmlns:r="http://schemas.openxmlformats.org/officeDocument/2006/relationships" r:id="rId15"/>
        </xdr:cNvPr>
        <xdr:cNvSpPr/>
      </xdr:nvSpPr>
      <xdr:spPr>
        <a:xfrm>
          <a:off x="7315200" y="533400"/>
          <a:ext cx="3714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523875</xdr:colOff>
      <xdr:row>1</xdr:row>
      <xdr:rowOff>352425</xdr:rowOff>
    </xdr:from>
    <xdr:to>
      <xdr:col>9</xdr:col>
      <xdr:colOff>876300</xdr:colOff>
      <xdr:row>1</xdr:row>
      <xdr:rowOff>542925</xdr:rowOff>
    </xdr:to>
    <xdr:sp macro="" textlink="">
      <xdr:nvSpPr>
        <xdr:cNvPr id="18" name="Rectangle 17">
          <a:hlinkClick xmlns:r="http://schemas.openxmlformats.org/officeDocument/2006/relationships" r:id="rId16"/>
        </xdr:cNvPr>
        <xdr:cNvSpPr/>
      </xdr:nvSpPr>
      <xdr:spPr>
        <a:xfrm>
          <a:off x="78200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152401</xdr:colOff>
      <xdr:row>1</xdr:row>
      <xdr:rowOff>333374</xdr:rowOff>
    </xdr:from>
    <xdr:to>
      <xdr:col>1</xdr:col>
      <xdr:colOff>600075</xdr:colOff>
      <xdr:row>1</xdr:row>
      <xdr:rowOff>571500</xdr:rowOff>
    </xdr:to>
    <xdr:sp macro="" textlink="">
      <xdr:nvSpPr>
        <xdr:cNvPr id="19" name="Rectangle 18">
          <a:hlinkClick xmlns:r="http://schemas.openxmlformats.org/officeDocument/2006/relationships" r:id="rId17"/>
        </xdr:cNvPr>
        <xdr:cNvSpPr/>
      </xdr:nvSpPr>
      <xdr:spPr>
        <a:xfrm>
          <a:off x="762001" y="523874"/>
          <a:ext cx="447674"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542925</xdr:colOff>
      <xdr:row>1</xdr:row>
      <xdr:rowOff>352425</xdr:rowOff>
    </xdr:from>
    <xdr:to>
      <xdr:col>7</xdr:col>
      <xdr:colOff>781050</xdr:colOff>
      <xdr:row>1</xdr:row>
      <xdr:rowOff>552450</xdr:rowOff>
    </xdr:to>
    <xdr:sp macro="" textlink="">
      <xdr:nvSpPr>
        <xdr:cNvPr id="20" name="Rectangle 19">
          <a:hlinkClick xmlns:r="http://schemas.openxmlformats.org/officeDocument/2006/relationships" r:id="rId18"/>
        </xdr:cNvPr>
        <xdr:cNvSpPr/>
      </xdr:nvSpPr>
      <xdr:spPr>
        <a:xfrm>
          <a:off x="5772150" y="54292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85725</xdr:colOff>
      <xdr:row>2</xdr:row>
      <xdr:rowOff>104775</xdr:rowOff>
    </xdr:from>
    <xdr:to>
      <xdr:col>10</xdr:col>
      <xdr:colOff>133350</xdr:colOff>
      <xdr:row>9</xdr:row>
      <xdr:rowOff>361950</xdr:rowOff>
    </xdr:to>
    <xdr:pic>
      <xdr:nvPicPr>
        <xdr:cNvPr id="22" name="Picture 2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4579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571500</xdr:colOff>
      <xdr:row>14</xdr:row>
      <xdr:rowOff>38100</xdr:rowOff>
    </xdr:from>
    <xdr:to>
      <xdr:col>6</xdr:col>
      <xdr:colOff>76200</xdr:colOff>
      <xdr:row>16</xdr:row>
      <xdr:rowOff>38100</xdr:rowOff>
    </xdr:to>
    <xdr:pic>
      <xdr:nvPicPr>
        <xdr:cNvPr id="26" name="Picture 25"/>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1500" y="4200525"/>
          <a:ext cx="33623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123825</xdr:colOff>
      <xdr:row>53</xdr:row>
      <xdr:rowOff>161925</xdr:rowOff>
    </xdr:from>
    <xdr:to>
      <xdr:col>5</xdr:col>
      <xdr:colOff>57150</xdr:colOff>
      <xdr:row>55</xdr:row>
      <xdr:rowOff>76200</xdr:rowOff>
    </xdr:to>
    <xdr:pic>
      <xdr:nvPicPr>
        <xdr:cNvPr id="34" name="Picture 33"/>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33425" y="31184850"/>
          <a:ext cx="2686050"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171450</xdr:rowOff>
    </xdr:from>
    <xdr:to>
      <xdr:col>12</xdr:col>
      <xdr:colOff>0</xdr:colOff>
      <xdr:row>1</xdr:row>
      <xdr:rowOff>571500</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71450"/>
          <a:ext cx="86391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1</xdr:col>
      <xdr:colOff>904875</xdr:colOff>
      <xdr:row>1</xdr:row>
      <xdr:rowOff>561975</xdr:rowOff>
    </xdr:to>
    <xdr:sp macro="" textlink="">
      <xdr:nvSpPr>
        <xdr:cNvPr id="3" name="Rectangle 2">
          <a:hlinkClick xmlns:r="http://schemas.openxmlformats.org/officeDocument/2006/relationships" r:id="rId2"/>
        </xdr:cNvPr>
        <xdr:cNvSpPr/>
      </xdr:nvSpPr>
      <xdr:spPr>
        <a:xfrm>
          <a:off x="1323975" y="561975"/>
          <a:ext cx="1905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123825</xdr:colOff>
      <xdr:row>1</xdr:row>
      <xdr:rowOff>323850</xdr:rowOff>
    </xdr:from>
    <xdr:to>
      <xdr:col>2</xdr:col>
      <xdr:colOff>342900</xdr:colOff>
      <xdr:row>1</xdr:row>
      <xdr:rowOff>561975</xdr:rowOff>
    </xdr:to>
    <xdr:sp macro="" textlink="">
      <xdr:nvSpPr>
        <xdr:cNvPr id="4" name="Rectangle 3">
          <a:hlinkClick xmlns:r="http://schemas.openxmlformats.org/officeDocument/2006/relationships" r:id="rId3"/>
        </xdr:cNvPr>
        <xdr:cNvSpPr/>
      </xdr:nvSpPr>
      <xdr:spPr>
        <a:xfrm>
          <a:off x="1657350" y="514350"/>
          <a:ext cx="2190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514350</xdr:colOff>
      <xdr:row>1</xdr:row>
      <xdr:rowOff>361951</xdr:rowOff>
    </xdr:from>
    <xdr:to>
      <xdr:col>2</xdr:col>
      <xdr:colOff>752475</xdr:colOff>
      <xdr:row>1</xdr:row>
      <xdr:rowOff>533400</xdr:rowOff>
    </xdr:to>
    <xdr:sp macro="" textlink="">
      <xdr:nvSpPr>
        <xdr:cNvPr id="5" name="Rectangle 4">
          <a:hlinkClick xmlns:r="http://schemas.openxmlformats.org/officeDocument/2006/relationships" r:id="rId4"/>
        </xdr:cNvPr>
        <xdr:cNvSpPr/>
      </xdr:nvSpPr>
      <xdr:spPr>
        <a:xfrm>
          <a:off x="2047875" y="552451"/>
          <a:ext cx="238125"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171449</xdr:colOff>
      <xdr:row>1</xdr:row>
      <xdr:rowOff>342900</xdr:rowOff>
    </xdr:from>
    <xdr:to>
      <xdr:col>3</xdr:col>
      <xdr:colOff>638174</xdr:colOff>
      <xdr:row>1</xdr:row>
      <xdr:rowOff>552450</xdr:rowOff>
    </xdr:to>
    <xdr:sp macro="" textlink="">
      <xdr:nvSpPr>
        <xdr:cNvPr id="6" name="Rectangle 5">
          <a:hlinkClick xmlns:r="http://schemas.openxmlformats.org/officeDocument/2006/relationships" r:id="rId5"/>
        </xdr:cNvPr>
        <xdr:cNvSpPr/>
      </xdr:nvSpPr>
      <xdr:spPr>
        <a:xfrm>
          <a:off x="2476499" y="533400"/>
          <a:ext cx="4667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781051</xdr:colOff>
      <xdr:row>1</xdr:row>
      <xdr:rowOff>342900</xdr:rowOff>
    </xdr:from>
    <xdr:to>
      <xdr:col>3</xdr:col>
      <xdr:colOff>1219201</xdr:colOff>
      <xdr:row>1</xdr:row>
      <xdr:rowOff>542925</xdr:rowOff>
    </xdr:to>
    <xdr:sp macro="" textlink="">
      <xdr:nvSpPr>
        <xdr:cNvPr id="7" name="Rectangle 6">
          <a:hlinkClick xmlns:r="http://schemas.openxmlformats.org/officeDocument/2006/relationships" r:id="rId6"/>
        </xdr:cNvPr>
        <xdr:cNvSpPr/>
      </xdr:nvSpPr>
      <xdr:spPr>
        <a:xfrm>
          <a:off x="3086101" y="533400"/>
          <a:ext cx="4381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xdr:colOff>
      <xdr:row>1</xdr:row>
      <xdr:rowOff>342899</xdr:rowOff>
    </xdr:from>
    <xdr:to>
      <xdr:col>4</xdr:col>
      <xdr:colOff>285750</xdr:colOff>
      <xdr:row>1</xdr:row>
      <xdr:rowOff>552450</xdr:rowOff>
    </xdr:to>
    <xdr:sp macro="" textlink="">
      <xdr:nvSpPr>
        <xdr:cNvPr id="8" name="Rectangle 7">
          <a:hlinkClick xmlns:r="http://schemas.openxmlformats.org/officeDocument/2006/relationships" r:id="rId7"/>
        </xdr:cNvPr>
        <xdr:cNvSpPr/>
      </xdr:nvSpPr>
      <xdr:spPr>
        <a:xfrm>
          <a:off x="3638550" y="533399"/>
          <a:ext cx="238125"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400050</xdr:colOff>
      <xdr:row>1</xdr:row>
      <xdr:rowOff>333375</xdr:rowOff>
    </xdr:from>
    <xdr:to>
      <xdr:col>4</xdr:col>
      <xdr:colOff>628650</xdr:colOff>
      <xdr:row>1</xdr:row>
      <xdr:rowOff>542925</xdr:rowOff>
    </xdr:to>
    <xdr:sp macro="" textlink="">
      <xdr:nvSpPr>
        <xdr:cNvPr id="9" name="Rectangle 8">
          <a:hlinkClick xmlns:r="http://schemas.openxmlformats.org/officeDocument/2006/relationships" r:id="rId8"/>
        </xdr:cNvPr>
        <xdr:cNvSpPr/>
      </xdr:nvSpPr>
      <xdr:spPr>
        <a:xfrm>
          <a:off x="3990975" y="5238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723900</xdr:colOff>
      <xdr:row>1</xdr:row>
      <xdr:rowOff>361951</xdr:rowOff>
    </xdr:from>
    <xdr:to>
      <xdr:col>4</xdr:col>
      <xdr:colOff>923926</xdr:colOff>
      <xdr:row>1</xdr:row>
      <xdr:rowOff>561975</xdr:rowOff>
    </xdr:to>
    <xdr:sp macro="" textlink="">
      <xdr:nvSpPr>
        <xdr:cNvPr id="10" name="Rectangle 9">
          <a:hlinkClick xmlns:r="http://schemas.openxmlformats.org/officeDocument/2006/relationships" r:id="rId9"/>
        </xdr:cNvPr>
        <xdr:cNvSpPr/>
      </xdr:nvSpPr>
      <xdr:spPr>
        <a:xfrm>
          <a:off x="4314825" y="552451"/>
          <a:ext cx="200026"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xdr:colOff>
      <xdr:row>1</xdr:row>
      <xdr:rowOff>333375</xdr:rowOff>
    </xdr:from>
    <xdr:to>
      <xdr:col>5</xdr:col>
      <xdr:colOff>190500</xdr:colOff>
      <xdr:row>1</xdr:row>
      <xdr:rowOff>533400</xdr:rowOff>
    </xdr:to>
    <xdr:sp macro="" textlink="">
      <xdr:nvSpPr>
        <xdr:cNvPr id="11" name="Rectangle 10">
          <a:hlinkClick xmlns:r="http://schemas.openxmlformats.org/officeDocument/2006/relationships" r:id="rId10"/>
        </xdr:cNvPr>
        <xdr:cNvSpPr/>
      </xdr:nvSpPr>
      <xdr:spPr>
        <a:xfrm>
          <a:off x="4629150" y="523875"/>
          <a:ext cx="1809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0</xdr:colOff>
      <xdr:row>1</xdr:row>
      <xdr:rowOff>342900</xdr:rowOff>
    </xdr:from>
    <xdr:to>
      <xdr:col>6</xdr:col>
      <xdr:colOff>266700</xdr:colOff>
      <xdr:row>1</xdr:row>
      <xdr:rowOff>581025</xdr:rowOff>
    </xdr:to>
    <xdr:sp macro="" textlink="">
      <xdr:nvSpPr>
        <xdr:cNvPr id="12" name="Rectangle 11">
          <a:hlinkClick xmlns:r="http://schemas.openxmlformats.org/officeDocument/2006/relationships" r:id="rId11"/>
        </xdr:cNvPr>
        <xdr:cNvSpPr/>
      </xdr:nvSpPr>
      <xdr:spPr>
        <a:xfrm>
          <a:off x="4953000" y="533400"/>
          <a:ext cx="2667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457200</xdr:colOff>
      <xdr:row>1</xdr:row>
      <xdr:rowOff>323850</xdr:rowOff>
    </xdr:from>
    <xdr:to>
      <xdr:col>6</xdr:col>
      <xdr:colOff>638175</xdr:colOff>
      <xdr:row>1</xdr:row>
      <xdr:rowOff>561975</xdr:rowOff>
    </xdr:to>
    <xdr:sp macro="" textlink="">
      <xdr:nvSpPr>
        <xdr:cNvPr id="13" name="Rectangle 12">
          <a:hlinkClick xmlns:r="http://schemas.openxmlformats.org/officeDocument/2006/relationships" r:id="rId12"/>
        </xdr:cNvPr>
        <xdr:cNvSpPr/>
      </xdr:nvSpPr>
      <xdr:spPr>
        <a:xfrm>
          <a:off x="5410200" y="514350"/>
          <a:ext cx="1809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152401</xdr:colOff>
      <xdr:row>1</xdr:row>
      <xdr:rowOff>352425</xdr:rowOff>
    </xdr:from>
    <xdr:to>
      <xdr:col>8</xdr:col>
      <xdr:colOff>400051</xdr:colOff>
      <xdr:row>1</xdr:row>
      <xdr:rowOff>533400</xdr:rowOff>
    </xdr:to>
    <xdr:sp macro="" textlink="">
      <xdr:nvSpPr>
        <xdr:cNvPr id="14" name="Rectangle 13">
          <a:hlinkClick xmlns:r="http://schemas.openxmlformats.org/officeDocument/2006/relationships" r:id="rId13"/>
        </xdr:cNvPr>
        <xdr:cNvSpPr/>
      </xdr:nvSpPr>
      <xdr:spPr>
        <a:xfrm>
          <a:off x="6124576" y="542925"/>
          <a:ext cx="2476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581025</xdr:colOff>
      <xdr:row>1</xdr:row>
      <xdr:rowOff>352425</xdr:rowOff>
    </xdr:from>
    <xdr:to>
      <xdr:col>9</xdr:col>
      <xdr:colOff>19050</xdr:colOff>
      <xdr:row>1</xdr:row>
      <xdr:rowOff>523875</xdr:rowOff>
    </xdr:to>
    <xdr:sp macro="" textlink="">
      <xdr:nvSpPr>
        <xdr:cNvPr id="15" name="Rectangle 14">
          <a:hlinkClick xmlns:r="http://schemas.openxmlformats.org/officeDocument/2006/relationships" r:id="rId14"/>
        </xdr:cNvPr>
        <xdr:cNvSpPr/>
      </xdr:nvSpPr>
      <xdr:spPr>
        <a:xfrm>
          <a:off x="6553200" y="542925"/>
          <a:ext cx="6572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1</xdr:row>
      <xdr:rowOff>333375</xdr:rowOff>
    </xdr:from>
    <xdr:to>
      <xdr:col>9</xdr:col>
      <xdr:colOff>438150</xdr:colOff>
      <xdr:row>1</xdr:row>
      <xdr:rowOff>533400</xdr:rowOff>
    </xdr:to>
    <xdr:sp macro="" textlink="">
      <xdr:nvSpPr>
        <xdr:cNvPr id="16" name="Rectangle 15">
          <a:hlinkClick xmlns:r="http://schemas.openxmlformats.org/officeDocument/2006/relationships" r:id="rId15"/>
        </xdr:cNvPr>
        <xdr:cNvSpPr/>
      </xdr:nvSpPr>
      <xdr:spPr>
        <a:xfrm>
          <a:off x="7305675" y="523875"/>
          <a:ext cx="3238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628650</xdr:colOff>
      <xdr:row>1</xdr:row>
      <xdr:rowOff>333374</xdr:rowOff>
    </xdr:from>
    <xdr:to>
      <xdr:col>10</xdr:col>
      <xdr:colOff>209550</xdr:colOff>
      <xdr:row>1</xdr:row>
      <xdr:rowOff>533399</xdr:rowOff>
    </xdr:to>
    <xdr:sp macro="" textlink="">
      <xdr:nvSpPr>
        <xdr:cNvPr id="18" name="Rectangle 17">
          <a:hlinkClick xmlns:r="http://schemas.openxmlformats.org/officeDocument/2006/relationships" r:id="rId16"/>
        </xdr:cNvPr>
        <xdr:cNvSpPr/>
      </xdr:nvSpPr>
      <xdr:spPr>
        <a:xfrm>
          <a:off x="7820025" y="523874"/>
          <a:ext cx="2762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133351</xdr:colOff>
      <xdr:row>1</xdr:row>
      <xdr:rowOff>314324</xdr:rowOff>
    </xdr:from>
    <xdr:to>
      <xdr:col>1</xdr:col>
      <xdr:colOff>581025</xdr:colOff>
      <xdr:row>1</xdr:row>
      <xdr:rowOff>542925</xdr:rowOff>
    </xdr:to>
    <xdr:sp macro="" textlink="">
      <xdr:nvSpPr>
        <xdr:cNvPr id="19" name="Rectangle 18">
          <a:hlinkClick xmlns:r="http://schemas.openxmlformats.org/officeDocument/2006/relationships" r:id="rId17"/>
        </xdr:cNvPr>
        <xdr:cNvSpPr/>
      </xdr:nvSpPr>
      <xdr:spPr>
        <a:xfrm>
          <a:off x="742951" y="504824"/>
          <a:ext cx="447674"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114299</xdr:colOff>
      <xdr:row>1</xdr:row>
      <xdr:rowOff>333375</xdr:rowOff>
    </xdr:from>
    <xdr:to>
      <xdr:col>7</xdr:col>
      <xdr:colOff>371474</xdr:colOff>
      <xdr:row>1</xdr:row>
      <xdr:rowOff>542925</xdr:rowOff>
    </xdr:to>
    <xdr:sp macro="" textlink="">
      <xdr:nvSpPr>
        <xdr:cNvPr id="20" name="Rectangle 19">
          <a:hlinkClick xmlns:r="http://schemas.openxmlformats.org/officeDocument/2006/relationships" r:id="rId18"/>
        </xdr:cNvPr>
        <xdr:cNvSpPr/>
      </xdr:nvSpPr>
      <xdr:spPr>
        <a:xfrm>
          <a:off x="5714999" y="523875"/>
          <a:ext cx="2571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104775</xdr:colOff>
      <xdr:row>2</xdr:row>
      <xdr:rowOff>95250</xdr:rowOff>
    </xdr:from>
    <xdr:to>
      <xdr:col>10</xdr:col>
      <xdr:colOff>438150</xdr:colOff>
      <xdr:row>9</xdr:row>
      <xdr:rowOff>352425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76950" y="87630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13</xdr:row>
      <xdr:rowOff>19050</xdr:rowOff>
    </xdr:from>
    <xdr:to>
      <xdr:col>2</xdr:col>
      <xdr:colOff>104775</xdr:colOff>
      <xdr:row>13</xdr:row>
      <xdr:rowOff>390525</xdr:rowOff>
    </xdr:to>
    <xdr:pic>
      <xdr:nvPicPr>
        <xdr:cNvPr id="25" name="Picture 24"/>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57225" y="3952875"/>
          <a:ext cx="9810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180975</xdr:rowOff>
    </xdr:from>
    <xdr:to>
      <xdr:col>10</xdr:col>
      <xdr:colOff>257175</xdr:colOff>
      <xdr:row>1</xdr:row>
      <xdr:rowOff>581025</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80975"/>
          <a:ext cx="864870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1</xdr:row>
      <xdr:rowOff>371475</xdr:rowOff>
    </xdr:from>
    <xdr:to>
      <xdr:col>2</xdr:col>
      <xdr:colOff>9525</xdr:colOff>
      <xdr:row>1</xdr:row>
      <xdr:rowOff>561975</xdr:rowOff>
    </xdr:to>
    <xdr:sp macro="" textlink="">
      <xdr:nvSpPr>
        <xdr:cNvPr id="3" name="Rectangle 2">
          <a:hlinkClick xmlns:r="http://schemas.openxmlformats.org/officeDocument/2006/relationships" r:id="rId2"/>
        </xdr:cNvPr>
        <xdr:cNvSpPr/>
      </xdr:nvSpPr>
      <xdr:spPr>
        <a:xfrm>
          <a:off x="1343025" y="561975"/>
          <a:ext cx="200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133350</xdr:colOff>
      <xdr:row>1</xdr:row>
      <xdr:rowOff>323850</xdr:rowOff>
    </xdr:from>
    <xdr:to>
      <xdr:col>2</xdr:col>
      <xdr:colOff>390525</xdr:colOff>
      <xdr:row>1</xdr:row>
      <xdr:rowOff>571500</xdr:rowOff>
    </xdr:to>
    <xdr:sp macro="" textlink="">
      <xdr:nvSpPr>
        <xdr:cNvPr id="4" name="Rectangle 3">
          <a:hlinkClick xmlns:r="http://schemas.openxmlformats.org/officeDocument/2006/relationships" r:id="rId3"/>
        </xdr:cNvPr>
        <xdr:cNvSpPr/>
      </xdr:nvSpPr>
      <xdr:spPr>
        <a:xfrm>
          <a:off x="1666875" y="514350"/>
          <a:ext cx="2571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514350</xdr:colOff>
      <xdr:row>1</xdr:row>
      <xdr:rowOff>361950</xdr:rowOff>
    </xdr:from>
    <xdr:to>
      <xdr:col>2</xdr:col>
      <xdr:colOff>771525</xdr:colOff>
      <xdr:row>1</xdr:row>
      <xdr:rowOff>571499</xdr:rowOff>
    </xdr:to>
    <xdr:sp macro="" textlink="">
      <xdr:nvSpPr>
        <xdr:cNvPr id="5" name="Rectangle 4">
          <a:hlinkClick xmlns:r="http://schemas.openxmlformats.org/officeDocument/2006/relationships" r:id="rId4"/>
        </xdr:cNvPr>
        <xdr:cNvSpPr/>
      </xdr:nvSpPr>
      <xdr:spPr>
        <a:xfrm>
          <a:off x="2047875" y="552450"/>
          <a:ext cx="25717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933450</xdr:colOff>
      <xdr:row>1</xdr:row>
      <xdr:rowOff>342900</xdr:rowOff>
    </xdr:from>
    <xdr:to>
      <xdr:col>2</xdr:col>
      <xdr:colOff>1428750</xdr:colOff>
      <xdr:row>1</xdr:row>
      <xdr:rowOff>561975</xdr:rowOff>
    </xdr:to>
    <xdr:sp macro="" textlink="">
      <xdr:nvSpPr>
        <xdr:cNvPr id="6" name="Rectangle 5">
          <a:hlinkClick xmlns:r="http://schemas.openxmlformats.org/officeDocument/2006/relationships" r:id="rId5"/>
        </xdr:cNvPr>
        <xdr:cNvSpPr/>
      </xdr:nvSpPr>
      <xdr:spPr>
        <a:xfrm>
          <a:off x="2466975" y="533400"/>
          <a:ext cx="4953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1600200</xdr:colOff>
      <xdr:row>1</xdr:row>
      <xdr:rowOff>333375</xdr:rowOff>
    </xdr:from>
    <xdr:to>
      <xdr:col>2</xdr:col>
      <xdr:colOff>1990725</xdr:colOff>
      <xdr:row>1</xdr:row>
      <xdr:rowOff>561975</xdr:rowOff>
    </xdr:to>
    <xdr:sp macro="" textlink="">
      <xdr:nvSpPr>
        <xdr:cNvPr id="7" name="Rectangle 6">
          <a:hlinkClick xmlns:r="http://schemas.openxmlformats.org/officeDocument/2006/relationships" r:id="rId6"/>
        </xdr:cNvPr>
        <xdr:cNvSpPr/>
      </xdr:nvSpPr>
      <xdr:spPr>
        <a:xfrm>
          <a:off x="3133725" y="523875"/>
          <a:ext cx="3905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123825</xdr:colOff>
      <xdr:row>1</xdr:row>
      <xdr:rowOff>333373</xdr:rowOff>
    </xdr:from>
    <xdr:to>
      <xdr:col>3</xdr:col>
      <xdr:colOff>314325</xdr:colOff>
      <xdr:row>1</xdr:row>
      <xdr:rowOff>561974</xdr:rowOff>
    </xdr:to>
    <xdr:sp macro="" textlink="">
      <xdr:nvSpPr>
        <xdr:cNvPr id="8" name="Rectangle 7">
          <a:hlinkClick xmlns:r="http://schemas.openxmlformats.org/officeDocument/2006/relationships" r:id="rId7"/>
        </xdr:cNvPr>
        <xdr:cNvSpPr/>
      </xdr:nvSpPr>
      <xdr:spPr>
        <a:xfrm>
          <a:off x="3667125" y="523873"/>
          <a:ext cx="190500"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495300</xdr:colOff>
      <xdr:row>1</xdr:row>
      <xdr:rowOff>371475</xdr:rowOff>
    </xdr:from>
    <xdr:to>
      <xdr:col>4</xdr:col>
      <xdr:colOff>38100</xdr:colOff>
      <xdr:row>1</xdr:row>
      <xdr:rowOff>552450</xdr:rowOff>
    </xdr:to>
    <xdr:sp macro="" textlink="">
      <xdr:nvSpPr>
        <xdr:cNvPr id="9" name="Rectangle 8">
          <a:hlinkClick xmlns:r="http://schemas.openxmlformats.org/officeDocument/2006/relationships" r:id="rId8"/>
        </xdr:cNvPr>
        <xdr:cNvSpPr/>
      </xdr:nvSpPr>
      <xdr:spPr>
        <a:xfrm>
          <a:off x="4038600" y="561975"/>
          <a:ext cx="1524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152399</xdr:colOff>
      <xdr:row>1</xdr:row>
      <xdr:rowOff>361951</xdr:rowOff>
    </xdr:from>
    <xdr:to>
      <xdr:col>4</xdr:col>
      <xdr:colOff>342900</xdr:colOff>
      <xdr:row>1</xdr:row>
      <xdr:rowOff>561975</xdr:rowOff>
    </xdr:to>
    <xdr:sp macro="" textlink="">
      <xdr:nvSpPr>
        <xdr:cNvPr id="10" name="Rectangle 9">
          <a:hlinkClick xmlns:r="http://schemas.openxmlformats.org/officeDocument/2006/relationships" r:id="rId9"/>
        </xdr:cNvPr>
        <xdr:cNvSpPr/>
      </xdr:nvSpPr>
      <xdr:spPr>
        <a:xfrm>
          <a:off x="4305299" y="552451"/>
          <a:ext cx="19050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495300</xdr:colOff>
      <xdr:row>1</xdr:row>
      <xdr:rowOff>352425</xdr:rowOff>
    </xdr:from>
    <xdr:to>
      <xdr:col>5</xdr:col>
      <xdr:colOff>76200</xdr:colOff>
      <xdr:row>1</xdr:row>
      <xdr:rowOff>561975</xdr:rowOff>
    </xdr:to>
    <xdr:sp macro="" textlink="">
      <xdr:nvSpPr>
        <xdr:cNvPr id="11" name="Rectangle 10">
          <a:hlinkClick xmlns:r="http://schemas.openxmlformats.org/officeDocument/2006/relationships" r:id="rId10"/>
        </xdr:cNvPr>
        <xdr:cNvSpPr/>
      </xdr:nvSpPr>
      <xdr:spPr>
        <a:xfrm>
          <a:off x="4648200" y="542925"/>
          <a:ext cx="1905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209550</xdr:colOff>
      <xdr:row>1</xdr:row>
      <xdr:rowOff>342900</xdr:rowOff>
    </xdr:from>
    <xdr:to>
      <xdr:col>6</xdr:col>
      <xdr:colOff>19050</xdr:colOff>
      <xdr:row>1</xdr:row>
      <xdr:rowOff>571500</xdr:rowOff>
    </xdr:to>
    <xdr:sp macro="" textlink="">
      <xdr:nvSpPr>
        <xdr:cNvPr id="12" name="Rectangle 11">
          <a:hlinkClick xmlns:r="http://schemas.openxmlformats.org/officeDocument/2006/relationships" r:id="rId11"/>
        </xdr:cNvPr>
        <xdr:cNvSpPr/>
      </xdr:nvSpPr>
      <xdr:spPr>
        <a:xfrm>
          <a:off x="4972050" y="533400"/>
          <a:ext cx="2571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200025</xdr:colOff>
      <xdr:row>1</xdr:row>
      <xdr:rowOff>323850</xdr:rowOff>
    </xdr:from>
    <xdr:to>
      <xdr:col>6</xdr:col>
      <xdr:colOff>390525</xdr:colOff>
      <xdr:row>1</xdr:row>
      <xdr:rowOff>561975</xdr:rowOff>
    </xdr:to>
    <xdr:sp macro="" textlink="">
      <xdr:nvSpPr>
        <xdr:cNvPr id="13" name="Rectangle 12">
          <a:hlinkClick xmlns:r="http://schemas.openxmlformats.org/officeDocument/2006/relationships" r:id="rId12"/>
        </xdr:cNvPr>
        <xdr:cNvSpPr/>
      </xdr:nvSpPr>
      <xdr:spPr>
        <a:xfrm>
          <a:off x="5410200" y="514350"/>
          <a:ext cx="190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323850</xdr:colOff>
      <xdr:row>1</xdr:row>
      <xdr:rowOff>352425</xdr:rowOff>
    </xdr:from>
    <xdr:to>
      <xdr:col>7</xdr:col>
      <xdr:colOff>600075</xdr:colOff>
      <xdr:row>1</xdr:row>
      <xdr:rowOff>542925</xdr:rowOff>
    </xdr:to>
    <xdr:sp macro="" textlink="">
      <xdr:nvSpPr>
        <xdr:cNvPr id="14" name="Rectangle 13">
          <a:hlinkClick xmlns:r="http://schemas.openxmlformats.org/officeDocument/2006/relationships" r:id="rId13"/>
        </xdr:cNvPr>
        <xdr:cNvSpPr/>
      </xdr:nvSpPr>
      <xdr:spPr>
        <a:xfrm>
          <a:off x="6162675" y="542925"/>
          <a:ext cx="276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133350</xdr:colOff>
      <xdr:row>1</xdr:row>
      <xdr:rowOff>352425</xdr:rowOff>
    </xdr:from>
    <xdr:to>
      <xdr:col>8</xdr:col>
      <xdr:colOff>733425</xdr:colOff>
      <xdr:row>1</xdr:row>
      <xdr:rowOff>514350</xdr:rowOff>
    </xdr:to>
    <xdr:sp macro="" textlink="">
      <xdr:nvSpPr>
        <xdr:cNvPr id="15" name="Rectangle 14">
          <a:hlinkClick xmlns:r="http://schemas.openxmlformats.org/officeDocument/2006/relationships" r:id="rId14"/>
        </xdr:cNvPr>
        <xdr:cNvSpPr/>
      </xdr:nvSpPr>
      <xdr:spPr>
        <a:xfrm>
          <a:off x="6581775" y="542925"/>
          <a:ext cx="6000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847726</xdr:colOff>
      <xdr:row>1</xdr:row>
      <xdr:rowOff>323850</xdr:rowOff>
    </xdr:from>
    <xdr:to>
      <xdr:col>9</xdr:col>
      <xdr:colOff>200026</xdr:colOff>
      <xdr:row>1</xdr:row>
      <xdr:rowOff>533400</xdr:rowOff>
    </xdr:to>
    <xdr:sp macro="" textlink="">
      <xdr:nvSpPr>
        <xdr:cNvPr id="16" name="Rectangle 15">
          <a:hlinkClick xmlns:r="http://schemas.openxmlformats.org/officeDocument/2006/relationships" r:id="rId15"/>
        </xdr:cNvPr>
        <xdr:cNvSpPr/>
      </xdr:nvSpPr>
      <xdr:spPr>
        <a:xfrm>
          <a:off x="7296151" y="514350"/>
          <a:ext cx="3810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333375</xdr:colOff>
      <xdr:row>1</xdr:row>
      <xdr:rowOff>352425</xdr:rowOff>
    </xdr:from>
    <xdr:to>
      <xdr:col>9</xdr:col>
      <xdr:colOff>685800</xdr:colOff>
      <xdr:row>1</xdr:row>
      <xdr:rowOff>542925</xdr:rowOff>
    </xdr:to>
    <xdr:sp macro="" textlink="">
      <xdr:nvSpPr>
        <xdr:cNvPr id="18" name="Rectangle 17">
          <a:hlinkClick xmlns:r="http://schemas.openxmlformats.org/officeDocument/2006/relationships" r:id="rId16"/>
        </xdr:cNvPr>
        <xdr:cNvSpPr/>
      </xdr:nvSpPr>
      <xdr:spPr>
        <a:xfrm>
          <a:off x="78105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123826</xdr:colOff>
      <xdr:row>1</xdr:row>
      <xdr:rowOff>333374</xdr:rowOff>
    </xdr:from>
    <xdr:to>
      <xdr:col>1</xdr:col>
      <xdr:colOff>571500</xdr:colOff>
      <xdr:row>1</xdr:row>
      <xdr:rowOff>542925</xdr:rowOff>
    </xdr:to>
    <xdr:sp macro="" textlink="">
      <xdr:nvSpPr>
        <xdr:cNvPr id="19" name="Rectangle 18">
          <a:hlinkClick xmlns:r="http://schemas.openxmlformats.org/officeDocument/2006/relationships" r:id="rId17"/>
        </xdr:cNvPr>
        <xdr:cNvSpPr/>
      </xdr:nvSpPr>
      <xdr:spPr>
        <a:xfrm>
          <a:off x="733426" y="523874"/>
          <a:ext cx="447674"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533400</xdr:colOff>
      <xdr:row>1</xdr:row>
      <xdr:rowOff>342900</xdr:rowOff>
    </xdr:from>
    <xdr:to>
      <xdr:col>7</xdr:col>
      <xdr:colOff>142875</xdr:colOff>
      <xdr:row>1</xdr:row>
      <xdr:rowOff>542925</xdr:rowOff>
    </xdr:to>
    <xdr:sp macro="" textlink="">
      <xdr:nvSpPr>
        <xdr:cNvPr id="20" name="Rectangle 19">
          <a:hlinkClick xmlns:r="http://schemas.openxmlformats.org/officeDocument/2006/relationships" r:id="rId18"/>
        </xdr:cNvPr>
        <xdr:cNvSpPr/>
      </xdr:nvSpPr>
      <xdr:spPr>
        <a:xfrm>
          <a:off x="5743575" y="53340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95250</xdr:colOff>
      <xdr:row>2</xdr:row>
      <xdr:rowOff>114300</xdr:rowOff>
    </xdr:from>
    <xdr:to>
      <xdr:col>9</xdr:col>
      <xdr:colOff>1314450</xdr:colOff>
      <xdr:row>10</xdr:row>
      <xdr:rowOff>371475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543675" y="89535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581025</xdr:colOff>
      <xdr:row>13</xdr:row>
      <xdr:rowOff>85725</xdr:rowOff>
    </xdr:from>
    <xdr:to>
      <xdr:col>3</xdr:col>
      <xdr:colOff>390525</xdr:colOff>
      <xdr:row>14</xdr:row>
      <xdr:rowOff>180975</xdr:rowOff>
    </xdr:to>
    <xdr:pic>
      <xdr:nvPicPr>
        <xdr:cNvPr id="35" name="Picture 34"/>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1025" y="4019550"/>
          <a:ext cx="3352800" cy="28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59</xdr:row>
      <xdr:rowOff>19050</xdr:rowOff>
    </xdr:from>
    <xdr:to>
      <xdr:col>2</xdr:col>
      <xdr:colOff>1581150</xdr:colOff>
      <xdr:row>60</xdr:row>
      <xdr:rowOff>142875</xdr:rowOff>
    </xdr:to>
    <xdr:pic>
      <xdr:nvPicPr>
        <xdr:cNvPr id="36" name="Picture 3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09600" y="18811875"/>
          <a:ext cx="25050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zoomScaleNormal="100" workbookViewId="0">
      <selection activeCell="E5" sqref="E5"/>
    </sheetView>
  </sheetViews>
  <sheetFormatPr defaultRowHeight="15" x14ac:dyDescent="0.25"/>
  <cols>
    <col min="1" max="1" width="22.85546875" style="65" bestFit="1" customWidth="1"/>
    <col min="2" max="2" width="11.42578125" style="65" bestFit="1" customWidth="1"/>
    <col min="3" max="3" width="13.140625" style="65" bestFit="1" customWidth="1"/>
    <col min="4" max="4" width="11.140625" style="65" bestFit="1" customWidth="1"/>
    <col min="5" max="5" width="5.28515625" style="65" bestFit="1" customWidth="1"/>
    <col min="6" max="6" width="10.42578125" style="65" bestFit="1" customWidth="1"/>
    <col min="7" max="7" width="10.42578125" style="65" customWidth="1"/>
    <col min="8" max="8" width="2.7109375" style="65" customWidth="1"/>
    <col min="9" max="9" width="16.140625" style="65" bestFit="1" customWidth="1"/>
    <col min="10" max="10" width="5.28515625" style="65" bestFit="1" customWidth="1"/>
    <col min="11" max="11" width="13.140625" style="65" bestFit="1" customWidth="1"/>
    <col min="12" max="12" width="11.140625" style="65" bestFit="1" customWidth="1"/>
    <col min="13" max="13" width="5.28515625" style="65" bestFit="1" customWidth="1"/>
    <col min="14" max="15" width="10.42578125" style="65" bestFit="1" customWidth="1"/>
    <col min="16" max="16" width="2.7109375" style="65" customWidth="1"/>
    <col min="17" max="17" width="13.7109375" style="65" bestFit="1" customWidth="1"/>
    <col min="18" max="18" width="5.28515625" style="65" bestFit="1" customWidth="1"/>
    <col min="19" max="19" width="13.140625" style="65" bestFit="1" customWidth="1"/>
    <col min="20" max="20" width="11.140625" style="65" bestFit="1" customWidth="1"/>
    <col min="21" max="21" width="5.28515625" style="65" bestFit="1" customWidth="1"/>
    <col min="22" max="23" width="10.42578125" style="65" bestFit="1" customWidth="1"/>
    <col min="24" max="16384" width="9.140625" style="65"/>
  </cols>
  <sheetData>
    <row r="1" spans="1:23" ht="21" x14ac:dyDescent="0.35">
      <c r="A1" s="336" t="s">
        <v>552</v>
      </c>
      <c r="B1" s="336"/>
      <c r="C1" s="336"/>
      <c r="D1" s="336"/>
      <c r="E1" s="336"/>
      <c r="F1" s="336"/>
      <c r="G1" s="79"/>
    </row>
    <row r="2" spans="1:23" x14ac:dyDescent="0.25">
      <c r="B2" s="67"/>
    </row>
    <row r="3" spans="1:23" x14ac:dyDescent="0.25">
      <c r="B3" s="78" t="s">
        <v>551</v>
      </c>
      <c r="C3" s="77" t="s">
        <v>550</v>
      </c>
      <c r="D3" s="77" t="s">
        <v>549</v>
      </c>
      <c r="E3" s="77" t="s">
        <v>548</v>
      </c>
      <c r="F3" s="77" t="s">
        <v>224</v>
      </c>
      <c r="G3" s="77"/>
    </row>
    <row r="4" spans="1:23" x14ac:dyDescent="0.25">
      <c r="A4" s="68" t="s">
        <v>547</v>
      </c>
      <c r="B4" s="76" t="s">
        <v>553</v>
      </c>
      <c r="C4" s="75" t="str">
        <f ca="1">TEXT(NOW(),"YYYY")</f>
        <v>2017</v>
      </c>
      <c r="D4" s="74" t="str">
        <f ca="1">CONCATENATE(B4,"-",C4)</f>
        <v>03-05-2017</v>
      </c>
      <c r="E4" s="73">
        <v>69</v>
      </c>
      <c r="F4" s="66">
        <f ca="1">DATE(YEAR(D4)-E4,MONTH(D4),DAY(D4))</f>
        <v>17597</v>
      </c>
      <c r="G4" s="66"/>
    </row>
    <row r="5" spans="1:23" x14ac:dyDescent="0.25">
      <c r="A5" s="68" t="s">
        <v>546</v>
      </c>
      <c r="B5" s="67"/>
      <c r="F5" s="66">
        <f ca="1">DATE(YEAR(NOW()),MONTH(NOW()),11)</f>
        <v>42836</v>
      </c>
      <c r="G5" s="66"/>
    </row>
    <row r="6" spans="1:23" x14ac:dyDescent="0.25">
      <c r="A6" s="68" t="s">
        <v>545</v>
      </c>
      <c r="B6" s="67"/>
      <c r="F6" s="66">
        <f ca="1">EDATE(NOW(),-15)</f>
        <v>42376</v>
      </c>
      <c r="G6" s="66"/>
    </row>
    <row r="7" spans="1:23" x14ac:dyDescent="0.25">
      <c r="A7" s="68"/>
      <c r="B7" s="67"/>
      <c r="F7" s="66"/>
      <c r="G7" s="66"/>
    </row>
    <row r="8" spans="1:23" x14ac:dyDescent="0.25">
      <c r="A8" s="71" t="s">
        <v>228</v>
      </c>
      <c r="B8" s="72" t="s">
        <v>227</v>
      </c>
      <c r="C8" s="71" t="s">
        <v>226</v>
      </c>
      <c r="D8" s="71" t="s">
        <v>225</v>
      </c>
      <c r="E8" s="70"/>
      <c r="F8" s="69" t="s">
        <v>224</v>
      </c>
      <c r="G8" s="69"/>
      <c r="I8" s="71" t="s">
        <v>228</v>
      </c>
      <c r="J8" s="72" t="s">
        <v>253</v>
      </c>
      <c r="K8" s="71" t="s">
        <v>226</v>
      </c>
      <c r="L8" s="71" t="s">
        <v>225</v>
      </c>
      <c r="M8" s="71" t="s">
        <v>390</v>
      </c>
      <c r="N8" s="69" t="s">
        <v>175</v>
      </c>
      <c r="O8" s="71" t="s">
        <v>176</v>
      </c>
      <c r="Q8" s="71" t="s">
        <v>228</v>
      </c>
      <c r="R8" s="72" t="s">
        <v>253</v>
      </c>
      <c r="S8" s="71" t="s">
        <v>226</v>
      </c>
      <c r="T8" s="71" t="s">
        <v>225</v>
      </c>
      <c r="U8" s="71" t="s">
        <v>390</v>
      </c>
      <c r="V8" s="69" t="s">
        <v>175</v>
      </c>
      <c r="W8" s="71" t="s">
        <v>176</v>
      </c>
    </row>
    <row r="9" spans="1:23" x14ac:dyDescent="0.25">
      <c r="A9" s="68" t="s">
        <v>544</v>
      </c>
      <c r="B9" s="67">
        <v>6</v>
      </c>
      <c r="C9" s="65">
        <v>-2</v>
      </c>
      <c r="D9" s="66">
        <f t="shared" ref="D9:D36" ca="1" si="0">EDATE(NOW(),C9)</f>
        <v>42773</v>
      </c>
      <c r="F9" s="66">
        <f t="shared" ref="F9:F36" ca="1" si="1">DATE(YEAR(D9),MONTH(D9),B9)</f>
        <v>42772</v>
      </c>
      <c r="G9" s="66"/>
      <c r="I9" s="68" t="s">
        <v>543</v>
      </c>
      <c r="J9" s="65">
        <v>5</v>
      </c>
      <c r="K9" s="65">
        <v>-1</v>
      </c>
      <c r="L9" s="66">
        <f ca="1">EDATE(NOW(),K9)</f>
        <v>42801</v>
      </c>
      <c r="M9" s="65">
        <v>8</v>
      </c>
      <c r="N9" s="66">
        <f ca="1">DATE(YEAR(L9),MONTH(L9),J9)</f>
        <v>42799</v>
      </c>
      <c r="O9" s="66">
        <f ca="1">DATE(YEAR(L9),MONTH(L9),M9)</f>
        <v>42802</v>
      </c>
      <c r="Q9" s="68" t="s">
        <v>542</v>
      </c>
      <c r="R9" s="65">
        <v>22</v>
      </c>
      <c r="S9" s="65">
        <v>-1</v>
      </c>
      <c r="T9" s="66">
        <f t="shared" ref="T9:T45" ca="1" si="2">EDATE(NOW(),S9)</f>
        <v>42801</v>
      </c>
      <c r="U9" s="266">
        <v>22</v>
      </c>
      <c r="V9" s="66">
        <f t="shared" ref="V9:V33" ca="1" si="3">DATE(YEAR(T9),MONTH(T9),R9)</f>
        <v>42816</v>
      </c>
      <c r="W9" s="66">
        <f t="shared" ref="W9:W33" ca="1" si="4">DATE(YEAR(T9),MONTH(T9),U9)</f>
        <v>42816</v>
      </c>
    </row>
    <row r="10" spans="1:23" x14ac:dyDescent="0.25">
      <c r="A10" s="68" t="s">
        <v>541</v>
      </c>
      <c r="B10" s="67">
        <v>26</v>
      </c>
      <c r="C10" s="65">
        <v>-12</v>
      </c>
      <c r="D10" s="66">
        <f t="shared" ca="1" si="0"/>
        <v>42467</v>
      </c>
      <c r="F10" s="66">
        <f t="shared" ca="1" si="1"/>
        <v>42486</v>
      </c>
      <c r="G10" s="66"/>
      <c r="I10" s="68" t="s">
        <v>540</v>
      </c>
      <c r="J10" s="65">
        <v>25</v>
      </c>
      <c r="K10" s="65">
        <v>-6</v>
      </c>
      <c r="L10" s="66">
        <f ca="1">EDATE(NOW(),K10)</f>
        <v>42650</v>
      </c>
      <c r="M10" s="65">
        <v>28</v>
      </c>
      <c r="N10" s="66">
        <f ca="1">DATE(YEAR(L10),MONTH(L10),J10)</f>
        <v>42668</v>
      </c>
      <c r="O10" s="66">
        <f ca="1">DATE(YEAR(L10),MONTH(L10),M10)</f>
        <v>42671</v>
      </c>
      <c r="Q10" s="68" t="s">
        <v>539</v>
      </c>
      <c r="R10" s="65">
        <v>22</v>
      </c>
      <c r="S10" s="266">
        <v>-1</v>
      </c>
      <c r="T10" s="66">
        <f t="shared" ca="1" si="2"/>
        <v>42801</v>
      </c>
      <c r="U10" s="266">
        <v>22</v>
      </c>
      <c r="V10" s="66">
        <f t="shared" ca="1" si="3"/>
        <v>42816</v>
      </c>
      <c r="W10" s="66">
        <f t="shared" ca="1" si="4"/>
        <v>42816</v>
      </c>
    </row>
    <row r="11" spans="1:23" x14ac:dyDescent="0.25">
      <c r="A11" s="68" t="s">
        <v>538</v>
      </c>
      <c r="B11" s="67">
        <v>25</v>
      </c>
      <c r="C11" s="65">
        <v>-12</v>
      </c>
      <c r="D11" s="66">
        <f t="shared" ca="1" si="0"/>
        <v>42467</v>
      </c>
      <c r="F11" s="66">
        <f t="shared" ca="1" si="1"/>
        <v>42485</v>
      </c>
      <c r="G11" s="66"/>
      <c r="I11" s="68" t="s">
        <v>537</v>
      </c>
      <c r="J11" s="65">
        <v>10</v>
      </c>
      <c r="K11" s="65">
        <v>-11</v>
      </c>
      <c r="L11" s="66">
        <f ca="1">EDATE(NOW(),K11)</f>
        <v>42497</v>
      </c>
      <c r="M11" s="65">
        <v>11</v>
      </c>
      <c r="N11" s="66">
        <f ca="1">DATE(YEAR(L11),MONTH(L11),J11)</f>
        <v>42500</v>
      </c>
      <c r="O11" s="66">
        <f ca="1">DATE(YEAR(L11),MONTH(L11),M11)</f>
        <v>42501</v>
      </c>
      <c r="Q11" s="68" t="s">
        <v>536</v>
      </c>
      <c r="R11" s="65">
        <v>22</v>
      </c>
      <c r="S11" s="266">
        <v>-1</v>
      </c>
      <c r="T11" s="66">
        <f t="shared" ca="1" si="2"/>
        <v>42801</v>
      </c>
      <c r="U11" s="266">
        <v>22</v>
      </c>
      <c r="V11" s="66">
        <f t="shared" ca="1" si="3"/>
        <v>42816</v>
      </c>
      <c r="W11" s="66">
        <f t="shared" ca="1" si="4"/>
        <v>42816</v>
      </c>
    </row>
    <row r="12" spans="1:23" x14ac:dyDescent="0.25">
      <c r="A12" s="68" t="s">
        <v>535</v>
      </c>
      <c r="B12" s="67">
        <v>5</v>
      </c>
      <c r="C12" s="65">
        <v>-1</v>
      </c>
      <c r="D12" s="66">
        <f t="shared" ca="1" si="0"/>
        <v>42801</v>
      </c>
      <c r="F12" s="66">
        <f t="shared" ca="1" si="1"/>
        <v>42799</v>
      </c>
      <c r="G12" s="66"/>
      <c r="I12" s="68" t="s">
        <v>534</v>
      </c>
      <c r="J12" s="65">
        <v>2</v>
      </c>
      <c r="K12" s="65">
        <v>-16</v>
      </c>
      <c r="L12" s="204">
        <f ca="1">EDATE(NOW(),K12)</f>
        <v>42345</v>
      </c>
      <c r="M12" s="65">
        <v>6</v>
      </c>
      <c r="N12" s="204">
        <f ca="1">DATE(YEAR(L12),MONTH(L12),J12)</f>
        <v>42340</v>
      </c>
      <c r="O12" s="204">
        <f ca="1">DATE(YEAR(L12),MONTH(L12),M12)</f>
        <v>42344</v>
      </c>
      <c r="Q12" s="68" t="s">
        <v>533</v>
      </c>
      <c r="R12" s="65">
        <v>22</v>
      </c>
      <c r="S12" s="266">
        <v>-1</v>
      </c>
      <c r="T12" s="66">
        <f t="shared" ca="1" si="2"/>
        <v>42801</v>
      </c>
      <c r="U12" s="266">
        <v>22</v>
      </c>
      <c r="V12" s="66">
        <f t="shared" ca="1" si="3"/>
        <v>42816</v>
      </c>
      <c r="W12" s="66">
        <f t="shared" ca="1" si="4"/>
        <v>42816</v>
      </c>
    </row>
    <row r="13" spans="1:23" x14ac:dyDescent="0.25">
      <c r="A13" s="68" t="s">
        <v>532</v>
      </c>
      <c r="B13" s="67">
        <v>5</v>
      </c>
      <c r="C13" s="65">
        <v>-1</v>
      </c>
      <c r="D13" s="66">
        <f t="shared" ca="1" si="0"/>
        <v>42801</v>
      </c>
      <c r="F13" s="66">
        <f t="shared" ca="1" si="1"/>
        <v>42799</v>
      </c>
      <c r="G13" s="66"/>
      <c r="I13" s="68" t="s">
        <v>531</v>
      </c>
      <c r="L13" s="66"/>
      <c r="N13" s="66"/>
      <c r="Q13" s="68" t="s">
        <v>530</v>
      </c>
      <c r="R13" s="65">
        <v>22</v>
      </c>
      <c r="S13" s="266">
        <v>-1</v>
      </c>
      <c r="T13" s="66">
        <f t="shared" ca="1" si="2"/>
        <v>42801</v>
      </c>
      <c r="U13" s="266">
        <v>22</v>
      </c>
      <c r="V13" s="66">
        <f t="shared" ca="1" si="3"/>
        <v>42816</v>
      </c>
      <c r="W13" s="66">
        <f t="shared" ca="1" si="4"/>
        <v>42816</v>
      </c>
    </row>
    <row r="14" spans="1:23" x14ac:dyDescent="0.25">
      <c r="A14" s="68" t="s">
        <v>529</v>
      </c>
      <c r="B14" s="67">
        <v>6</v>
      </c>
      <c r="C14" s="65">
        <v>-2</v>
      </c>
      <c r="D14" s="66">
        <f t="shared" ca="1" si="0"/>
        <v>42773</v>
      </c>
      <c r="F14" s="66">
        <f t="shared" ca="1" si="1"/>
        <v>42772</v>
      </c>
      <c r="G14" s="66"/>
      <c r="I14" s="68" t="s">
        <v>528</v>
      </c>
      <c r="L14" s="66"/>
      <c r="N14" s="66"/>
      <c r="Q14" s="68" t="s">
        <v>527</v>
      </c>
      <c r="R14" s="65">
        <v>22</v>
      </c>
      <c r="S14" s="266">
        <v>-1</v>
      </c>
      <c r="T14" s="66">
        <f t="shared" ca="1" si="2"/>
        <v>42801</v>
      </c>
      <c r="U14" s="266">
        <v>22</v>
      </c>
      <c r="V14" s="66">
        <f t="shared" ca="1" si="3"/>
        <v>42816</v>
      </c>
      <c r="W14" s="66">
        <f t="shared" ca="1" si="4"/>
        <v>42816</v>
      </c>
    </row>
    <row r="15" spans="1:23" x14ac:dyDescent="0.25">
      <c r="A15" s="68" t="s">
        <v>526</v>
      </c>
      <c r="B15" s="67">
        <v>16</v>
      </c>
      <c r="C15" s="65">
        <v>-1</v>
      </c>
      <c r="D15" s="66">
        <f t="shared" ca="1" si="0"/>
        <v>42801</v>
      </c>
      <c r="F15" s="66">
        <f t="shared" ca="1" si="1"/>
        <v>42810</v>
      </c>
      <c r="G15" s="66"/>
      <c r="I15" s="68" t="s">
        <v>525</v>
      </c>
      <c r="L15" s="66"/>
      <c r="N15" s="66"/>
      <c r="Q15" s="68" t="s">
        <v>524</v>
      </c>
      <c r="R15" s="65">
        <v>22</v>
      </c>
      <c r="S15" s="266">
        <v>-1</v>
      </c>
      <c r="T15" s="66">
        <f t="shared" ca="1" si="2"/>
        <v>42801</v>
      </c>
      <c r="U15" s="266">
        <v>22</v>
      </c>
      <c r="V15" s="66">
        <f t="shared" ca="1" si="3"/>
        <v>42816</v>
      </c>
      <c r="W15" s="66">
        <f t="shared" ca="1" si="4"/>
        <v>42816</v>
      </c>
    </row>
    <row r="16" spans="1:23" x14ac:dyDescent="0.25">
      <c r="A16" s="68" t="s">
        <v>523</v>
      </c>
      <c r="B16" s="67">
        <v>5</v>
      </c>
      <c r="C16" s="65">
        <v>-1</v>
      </c>
      <c r="D16" s="66">
        <f t="shared" ca="1" si="0"/>
        <v>42801</v>
      </c>
      <c r="F16" s="66">
        <f t="shared" ca="1" si="1"/>
        <v>42799</v>
      </c>
      <c r="G16" s="66"/>
      <c r="I16" s="68" t="s">
        <v>522</v>
      </c>
      <c r="L16" s="66"/>
      <c r="N16" s="66"/>
      <c r="Q16" s="68" t="s">
        <v>521</v>
      </c>
      <c r="R16" s="65">
        <v>22</v>
      </c>
      <c r="S16" s="266">
        <v>-1</v>
      </c>
      <c r="T16" s="66">
        <f t="shared" ca="1" si="2"/>
        <v>42801</v>
      </c>
      <c r="U16" s="266">
        <v>22</v>
      </c>
      <c r="V16" s="66">
        <f t="shared" ca="1" si="3"/>
        <v>42816</v>
      </c>
      <c r="W16" s="66">
        <f t="shared" ca="1" si="4"/>
        <v>42816</v>
      </c>
    </row>
    <row r="17" spans="1:23" x14ac:dyDescent="0.25">
      <c r="A17" s="68" t="s">
        <v>520</v>
      </c>
      <c r="B17" s="67">
        <v>5</v>
      </c>
      <c r="C17" s="65">
        <v>-1</v>
      </c>
      <c r="D17" s="66">
        <f t="shared" ca="1" si="0"/>
        <v>42801</v>
      </c>
      <c r="F17" s="66">
        <f t="shared" ca="1" si="1"/>
        <v>42799</v>
      </c>
      <c r="G17" s="66"/>
      <c r="I17" s="68" t="s">
        <v>519</v>
      </c>
      <c r="L17" s="66"/>
      <c r="N17" s="66"/>
      <c r="Q17" s="68" t="s">
        <v>518</v>
      </c>
      <c r="R17" s="65">
        <v>24</v>
      </c>
      <c r="S17" s="266">
        <v>-1</v>
      </c>
      <c r="T17" s="66">
        <f t="shared" ca="1" si="2"/>
        <v>42801</v>
      </c>
      <c r="U17" s="266">
        <v>24</v>
      </c>
      <c r="V17" s="66">
        <f t="shared" ca="1" si="3"/>
        <v>42818</v>
      </c>
      <c r="W17" s="66">
        <f t="shared" ca="1" si="4"/>
        <v>42818</v>
      </c>
    </row>
    <row r="18" spans="1:23" x14ac:dyDescent="0.25">
      <c r="A18" s="68" t="s">
        <v>517</v>
      </c>
      <c r="B18" s="67">
        <v>17</v>
      </c>
      <c r="C18" s="65">
        <v>-1</v>
      </c>
      <c r="D18" s="66">
        <f t="shared" ca="1" si="0"/>
        <v>42801</v>
      </c>
      <c r="F18" s="66">
        <f t="shared" ca="1" si="1"/>
        <v>42811</v>
      </c>
      <c r="G18" s="66"/>
      <c r="I18" s="68" t="s">
        <v>516</v>
      </c>
      <c r="L18" s="66"/>
      <c r="N18" s="66"/>
      <c r="Q18" s="68" t="s">
        <v>515</v>
      </c>
      <c r="R18" s="65">
        <v>24</v>
      </c>
      <c r="S18" s="266">
        <v>-1</v>
      </c>
      <c r="T18" s="66">
        <f t="shared" ca="1" si="2"/>
        <v>42801</v>
      </c>
      <c r="U18" s="266">
        <v>24</v>
      </c>
      <c r="V18" s="66">
        <f t="shared" ca="1" si="3"/>
        <v>42818</v>
      </c>
      <c r="W18" s="66">
        <f t="shared" ca="1" si="4"/>
        <v>42818</v>
      </c>
    </row>
    <row r="19" spans="1:23" x14ac:dyDescent="0.25">
      <c r="A19" s="68" t="s">
        <v>514</v>
      </c>
      <c r="B19" s="67">
        <v>20</v>
      </c>
      <c r="C19" s="65">
        <v>-1</v>
      </c>
      <c r="D19" s="66">
        <f t="shared" ca="1" si="0"/>
        <v>42801</v>
      </c>
      <c r="F19" s="66">
        <f t="shared" ca="1" si="1"/>
        <v>42814</v>
      </c>
      <c r="G19" s="66"/>
      <c r="I19" s="68" t="s">
        <v>513</v>
      </c>
      <c r="L19" s="66"/>
      <c r="N19" s="66"/>
      <c r="Q19" s="68" t="s">
        <v>512</v>
      </c>
      <c r="R19" s="65">
        <v>24</v>
      </c>
      <c r="S19" s="266">
        <v>-1</v>
      </c>
      <c r="T19" s="66">
        <f t="shared" ca="1" si="2"/>
        <v>42801</v>
      </c>
      <c r="U19" s="266">
        <v>24</v>
      </c>
      <c r="V19" s="66">
        <f t="shared" ca="1" si="3"/>
        <v>42818</v>
      </c>
      <c r="W19" s="66">
        <f t="shared" ca="1" si="4"/>
        <v>42818</v>
      </c>
    </row>
    <row r="20" spans="1:23" x14ac:dyDescent="0.25">
      <c r="A20" s="68" t="s">
        <v>511</v>
      </c>
      <c r="B20" s="67">
        <v>26</v>
      </c>
      <c r="C20" s="65">
        <v>-9</v>
      </c>
      <c r="D20" s="66">
        <f t="shared" ca="1" si="0"/>
        <v>42558</v>
      </c>
      <c r="F20" s="66">
        <f t="shared" ca="1" si="1"/>
        <v>42577</v>
      </c>
      <c r="G20" s="66"/>
      <c r="I20" s="68" t="s">
        <v>510</v>
      </c>
      <c r="L20" s="66"/>
      <c r="N20" s="66"/>
      <c r="Q20" s="68" t="s">
        <v>509</v>
      </c>
      <c r="R20" s="65">
        <v>24</v>
      </c>
      <c r="S20" s="266">
        <v>-1</v>
      </c>
      <c r="T20" s="66">
        <f t="shared" ca="1" si="2"/>
        <v>42801</v>
      </c>
      <c r="U20" s="266">
        <v>24</v>
      </c>
      <c r="V20" s="66">
        <f t="shared" ca="1" si="3"/>
        <v>42818</v>
      </c>
      <c r="W20" s="66">
        <f t="shared" ca="1" si="4"/>
        <v>42818</v>
      </c>
    </row>
    <row r="21" spans="1:23" x14ac:dyDescent="0.25">
      <c r="A21" s="68" t="s">
        <v>508</v>
      </c>
      <c r="B21" s="67">
        <v>3</v>
      </c>
      <c r="C21" s="65">
        <v>-12</v>
      </c>
      <c r="D21" s="66">
        <f t="shared" ca="1" si="0"/>
        <v>42467</v>
      </c>
      <c r="F21" s="66">
        <f t="shared" ca="1" si="1"/>
        <v>42463</v>
      </c>
      <c r="G21" s="66"/>
      <c r="I21" s="68" t="s">
        <v>507</v>
      </c>
      <c r="L21" s="66"/>
      <c r="N21" s="66"/>
      <c r="Q21" s="68" t="s">
        <v>506</v>
      </c>
      <c r="R21" s="65">
        <v>24</v>
      </c>
      <c r="S21" s="266">
        <v>-1</v>
      </c>
      <c r="T21" s="66">
        <f t="shared" ca="1" si="2"/>
        <v>42801</v>
      </c>
      <c r="U21" s="266">
        <v>24</v>
      </c>
      <c r="V21" s="66">
        <f t="shared" ca="1" si="3"/>
        <v>42818</v>
      </c>
      <c r="W21" s="66">
        <f t="shared" ca="1" si="4"/>
        <v>42818</v>
      </c>
    </row>
    <row r="22" spans="1:23" x14ac:dyDescent="0.25">
      <c r="A22" s="68" t="s">
        <v>505</v>
      </c>
      <c r="B22" s="67">
        <v>20</v>
      </c>
      <c r="C22" s="65">
        <v>-1</v>
      </c>
      <c r="D22" s="66">
        <f t="shared" ca="1" si="0"/>
        <v>42801</v>
      </c>
      <c r="F22" s="66">
        <f t="shared" ca="1" si="1"/>
        <v>42814</v>
      </c>
      <c r="G22" s="66"/>
      <c r="I22" s="68" t="s">
        <v>504</v>
      </c>
      <c r="L22" s="66"/>
      <c r="N22" s="66"/>
      <c r="Q22" s="68" t="s">
        <v>503</v>
      </c>
      <c r="R22" s="65">
        <v>24</v>
      </c>
      <c r="S22" s="266">
        <v>-1</v>
      </c>
      <c r="T22" s="66">
        <f t="shared" ca="1" si="2"/>
        <v>42801</v>
      </c>
      <c r="U22" s="266">
        <v>24</v>
      </c>
      <c r="V22" s="66">
        <f t="shared" ca="1" si="3"/>
        <v>42818</v>
      </c>
      <c r="W22" s="66">
        <f t="shared" ca="1" si="4"/>
        <v>42818</v>
      </c>
    </row>
    <row r="23" spans="1:23" x14ac:dyDescent="0.25">
      <c r="A23" s="68" t="s">
        <v>502</v>
      </c>
      <c r="B23" s="67">
        <v>28</v>
      </c>
      <c r="C23" s="65">
        <v>-1</v>
      </c>
      <c r="D23" s="66">
        <f t="shared" ca="1" si="0"/>
        <v>42801</v>
      </c>
      <c r="F23" s="66">
        <f t="shared" ca="1" si="1"/>
        <v>42822</v>
      </c>
      <c r="G23" s="66"/>
      <c r="I23" s="68" t="s">
        <v>501</v>
      </c>
      <c r="L23" s="66"/>
      <c r="N23" s="66"/>
      <c r="Q23" s="68" t="s">
        <v>500</v>
      </c>
      <c r="R23" s="65">
        <v>24</v>
      </c>
      <c r="S23" s="266">
        <v>-1</v>
      </c>
      <c r="T23" s="66">
        <f t="shared" ca="1" si="2"/>
        <v>42801</v>
      </c>
      <c r="U23" s="266">
        <v>24</v>
      </c>
      <c r="V23" s="66">
        <f t="shared" ca="1" si="3"/>
        <v>42818</v>
      </c>
      <c r="W23" s="66">
        <f t="shared" ca="1" si="4"/>
        <v>42818</v>
      </c>
    </row>
    <row r="24" spans="1:23" x14ac:dyDescent="0.25">
      <c r="A24" s="68" t="s">
        <v>499</v>
      </c>
      <c r="B24" s="67">
        <v>27</v>
      </c>
      <c r="C24" s="65">
        <v>-11</v>
      </c>
      <c r="D24" s="66">
        <f t="shared" ca="1" si="0"/>
        <v>42497</v>
      </c>
      <c r="F24" s="66">
        <f t="shared" ca="1" si="1"/>
        <v>42517</v>
      </c>
      <c r="G24" s="66"/>
      <c r="I24" s="68" t="s">
        <v>498</v>
      </c>
      <c r="L24" s="66"/>
      <c r="N24" s="66"/>
      <c r="Q24" s="68" t="s">
        <v>497</v>
      </c>
      <c r="R24" s="65">
        <v>24</v>
      </c>
      <c r="S24" s="266">
        <v>-1</v>
      </c>
      <c r="T24" s="66">
        <f t="shared" ca="1" si="2"/>
        <v>42801</v>
      </c>
      <c r="U24" s="266">
        <v>24</v>
      </c>
      <c r="V24" s="66">
        <f t="shared" ca="1" si="3"/>
        <v>42818</v>
      </c>
      <c r="W24" s="66">
        <f t="shared" ca="1" si="4"/>
        <v>42818</v>
      </c>
    </row>
    <row r="25" spans="1:23" x14ac:dyDescent="0.25">
      <c r="A25" s="68" t="s">
        <v>496</v>
      </c>
      <c r="B25" s="67">
        <v>17</v>
      </c>
      <c r="C25" s="65">
        <v>-1</v>
      </c>
      <c r="D25" s="66">
        <f t="shared" ca="1" si="0"/>
        <v>42801</v>
      </c>
      <c r="F25" s="66">
        <f t="shared" ca="1" si="1"/>
        <v>42811</v>
      </c>
      <c r="G25" s="66"/>
      <c r="I25" s="71" t="s">
        <v>228</v>
      </c>
      <c r="J25" s="72" t="s">
        <v>227</v>
      </c>
      <c r="K25" s="71" t="s">
        <v>226</v>
      </c>
      <c r="L25" s="71" t="s">
        <v>225</v>
      </c>
      <c r="M25" s="71"/>
      <c r="N25" s="69" t="s">
        <v>224</v>
      </c>
      <c r="Q25" s="68" t="s">
        <v>495</v>
      </c>
      <c r="R25" s="65">
        <v>25</v>
      </c>
      <c r="S25" s="266">
        <v>-1</v>
      </c>
      <c r="T25" s="66">
        <f t="shared" ca="1" si="2"/>
        <v>42801</v>
      </c>
      <c r="U25" s="266">
        <v>25</v>
      </c>
      <c r="V25" s="66">
        <f t="shared" ca="1" si="3"/>
        <v>42819</v>
      </c>
      <c r="W25" s="66">
        <f t="shared" ca="1" si="4"/>
        <v>42819</v>
      </c>
    </row>
    <row r="26" spans="1:23" x14ac:dyDescent="0.25">
      <c r="A26" s="68" t="s">
        <v>494</v>
      </c>
      <c r="B26" s="67">
        <v>2</v>
      </c>
      <c r="C26" s="65">
        <v>-10</v>
      </c>
      <c r="D26" s="66">
        <f t="shared" ca="1" si="0"/>
        <v>42528</v>
      </c>
      <c r="F26" s="66">
        <f t="shared" ca="1" si="1"/>
        <v>42523</v>
      </c>
      <c r="G26" s="66"/>
      <c r="I26" s="68" t="s">
        <v>493</v>
      </c>
      <c r="J26" s="65">
        <v>8</v>
      </c>
      <c r="K26" s="65">
        <v>-1</v>
      </c>
      <c r="L26" s="66">
        <f t="shared" ref="L26:L66" ca="1" si="5">EDATE(NOW(),K26)</f>
        <v>42801</v>
      </c>
      <c r="M26" s="66"/>
      <c r="N26" s="66">
        <f t="shared" ref="N26:N50" ca="1" si="6">DATE(YEAR(L26),MONTH(L26),J26)</f>
        <v>42802</v>
      </c>
      <c r="Q26" s="68" t="s">
        <v>492</v>
      </c>
      <c r="R26" s="65">
        <v>25</v>
      </c>
      <c r="S26" s="266">
        <v>-1</v>
      </c>
      <c r="T26" s="66">
        <f t="shared" ca="1" si="2"/>
        <v>42801</v>
      </c>
      <c r="U26" s="266">
        <v>25</v>
      </c>
      <c r="V26" s="66">
        <f t="shared" ca="1" si="3"/>
        <v>42819</v>
      </c>
      <c r="W26" s="66">
        <f t="shared" ca="1" si="4"/>
        <v>42819</v>
      </c>
    </row>
    <row r="27" spans="1:23" x14ac:dyDescent="0.25">
      <c r="A27" s="68" t="s">
        <v>491</v>
      </c>
      <c r="B27" s="67">
        <v>17</v>
      </c>
      <c r="C27" s="65">
        <v>-1</v>
      </c>
      <c r="D27" s="66">
        <f t="shared" ca="1" si="0"/>
        <v>42801</v>
      </c>
      <c r="F27" s="66">
        <f t="shared" ca="1" si="1"/>
        <v>42811</v>
      </c>
      <c r="G27" s="66"/>
      <c r="I27" s="68" t="s">
        <v>490</v>
      </c>
      <c r="J27" s="65">
        <v>8</v>
      </c>
      <c r="K27" s="65">
        <v>-1</v>
      </c>
      <c r="L27" s="66">
        <f t="shared" ca="1" si="5"/>
        <v>42801</v>
      </c>
      <c r="M27" s="66"/>
      <c r="N27" s="66">
        <f t="shared" ca="1" si="6"/>
        <v>42802</v>
      </c>
      <c r="Q27" s="68" t="s">
        <v>489</v>
      </c>
      <c r="R27" s="65">
        <v>25</v>
      </c>
      <c r="S27" s="266">
        <v>-1</v>
      </c>
      <c r="T27" s="66">
        <f t="shared" ca="1" si="2"/>
        <v>42801</v>
      </c>
      <c r="U27" s="266">
        <v>25</v>
      </c>
      <c r="V27" s="66">
        <f t="shared" ca="1" si="3"/>
        <v>42819</v>
      </c>
      <c r="W27" s="66">
        <f t="shared" ca="1" si="4"/>
        <v>42819</v>
      </c>
    </row>
    <row r="28" spans="1:23" x14ac:dyDescent="0.25">
      <c r="A28" s="68" t="s">
        <v>488</v>
      </c>
      <c r="B28" s="67">
        <v>28</v>
      </c>
      <c r="C28" s="65">
        <v>-5</v>
      </c>
      <c r="D28" s="66">
        <f t="shared" ca="1" si="0"/>
        <v>42681</v>
      </c>
      <c r="F28" s="66">
        <f t="shared" ca="1" si="1"/>
        <v>42702</v>
      </c>
      <c r="G28" s="66"/>
      <c r="I28" s="68" t="s">
        <v>487</v>
      </c>
      <c r="J28" s="65">
        <v>28</v>
      </c>
      <c r="K28" s="65">
        <v>-2</v>
      </c>
      <c r="L28" s="66">
        <f t="shared" ca="1" si="5"/>
        <v>42773</v>
      </c>
      <c r="M28" s="66"/>
      <c r="N28" s="66">
        <f t="shared" ca="1" si="6"/>
        <v>42794</v>
      </c>
      <c r="Q28" s="68" t="s">
        <v>486</v>
      </c>
      <c r="R28" s="65">
        <v>25</v>
      </c>
      <c r="S28" s="266">
        <v>-1</v>
      </c>
      <c r="T28" s="66">
        <f t="shared" ca="1" si="2"/>
        <v>42801</v>
      </c>
      <c r="U28" s="266">
        <v>25</v>
      </c>
      <c r="V28" s="66">
        <f t="shared" ca="1" si="3"/>
        <v>42819</v>
      </c>
      <c r="W28" s="66">
        <f t="shared" ca="1" si="4"/>
        <v>42819</v>
      </c>
    </row>
    <row r="29" spans="1:23" x14ac:dyDescent="0.25">
      <c r="A29" s="68" t="s">
        <v>485</v>
      </c>
      <c r="B29" s="67">
        <v>5</v>
      </c>
      <c r="C29" s="65">
        <v>-1</v>
      </c>
      <c r="D29" s="66">
        <f t="shared" ca="1" si="0"/>
        <v>42801</v>
      </c>
      <c r="F29" s="66">
        <f t="shared" ca="1" si="1"/>
        <v>42799</v>
      </c>
      <c r="G29" s="66"/>
      <c r="I29" s="68" t="s">
        <v>484</v>
      </c>
      <c r="J29" s="65">
        <v>22</v>
      </c>
      <c r="K29" s="212">
        <v>-2</v>
      </c>
      <c r="L29" s="66">
        <f t="shared" ca="1" si="5"/>
        <v>42773</v>
      </c>
      <c r="M29" s="66"/>
      <c r="N29" s="66">
        <f t="shared" ca="1" si="6"/>
        <v>42788</v>
      </c>
      <c r="Q29" s="68" t="s">
        <v>483</v>
      </c>
      <c r="R29" s="65">
        <v>25</v>
      </c>
      <c r="S29" s="266">
        <v>-1</v>
      </c>
      <c r="T29" s="66">
        <f t="shared" ca="1" si="2"/>
        <v>42801</v>
      </c>
      <c r="U29" s="266">
        <v>25</v>
      </c>
      <c r="V29" s="66">
        <f t="shared" ca="1" si="3"/>
        <v>42819</v>
      </c>
      <c r="W29" s="66">
        <f t="shared" ca="1" si="4"/>
        <v>42819</v>
      </c>
    </row>
    <row r="30" spans="1:23" x14ac:dyDescent="0.25">
      <c r="A30" s="68" t="s">
        <v>482</v>
      </c>
      <c r="B30" s="67">
        <v>17</v>
      </c>
      <c r="C30" s="65">
        <v>-14</v>
      </c>
      <c r="D30" s="66">
        <f t="shared" ca="1" si="0"/>
        <v>42407</v>
      </c>
      <c r="F30" s="66">
        <f t="shared" ca="1" si="1"/>
        <v>42417</v>
      </c>
      <c r="G30" s="66"/>
      <c r="I30" s="68" t="s">
        <v>481</v>
      </c>
      <c r="J30" s="65">
        <v>18</v>
      </c>
      <c r="K30" s="212">
        <v>-2</v>
      </c>
      <c r="L30" s="66">
        <f t="shared" ca="1" si="5"/>
        <v>42773</v>
      </c>
      <c r="M30" s="66"/>
      <c r="N30" s="66">
        <f t="shared" ca="1" si="6"/>
        <v>42784</v>
      </c>
      <c r="Q30" s="68" t="s">
        <v>480</v>
      </c>
      <c r="R30" s="65">
        <v>25</v>
      </c>
      <c r="S30" s="266">
        <v>-1</v>
      </c>
      <c r="T30" s="66">
        <f t="shared" ca="1" si="2"/>
        <v>42801</v>
      </c>
      <c r="U30" s="266">
        <v>25</v>
      </c>
      <c r="V30" s="66">
        <f t="shared" ca="1" si="3"/>
        <v>42819</v>
      </c>
      <c r="W30" s="66">
        <f t="shared" ca="1" si="4"/>
        <v>42819</v>
      </c>
    </row>
    <row r="31" spans="1:23" x14ac:dyDescent="0.25">
      <c r="A31" s="68" t="s">
        <v>479</v>
      </c>
      <c r="B31" s="67">
        <v>11</v>
      </c>
      <c r="C31" s="65">
        <v>-15</v>
      </c>
      <c r="D31" s="66">
        <f t="shared" ca="1" si="0"/>
        <v>42376</v>
      </c>
      <c r="F31" s="66">
        <f t="shared" ca="1" si="1"/>
        <v>42380</v>
      </c>
      <c r="G31" s="66"/>
      <c r="I31" s="68" t="s">
        <v>478</v>
      </c>
      <c r="J31" s="65">
        <v>18</v>
      </c>
      <c r="K31" s="212">
        <v>-2</v>
      </c>
      <c r="L31" s="66">
        <f t="shared" ca="1" si="5"/>
        <v>42773</v>
      </c>
      <c r="M31" s="66"/>
      <c r="N31" s="66">
        <f t="shared" ca="1" si="6"/>
        <v>42784</v>
      </c>
      <c r="Q31" s="68" t="s">
        <v>477</v>
      </c>
      <c r="R31" s="65">
        <v>14</v>
      </c>
      <c r="S31" s="65">
        <v>-2</v>
      </c>
      <c r="T31" s="66">
        <f t="shared" ca="1" si="2"/>
        <v>42773</v>
      </c>
      <c r="U31" s="266">
        <v>14</v>
      </c>
      <c r="V31" s="66">
        <f t="shared" ca="1" si="3"/>
        <v>42780</v>
      </c>
      <c r="W31" s="66">
        <f t="shared" ca="1" si="4"/>
        <v>42780</v>
      </c>
    </row>
    <row r="32" spans="1:23" x14ac:dyDescent="0.25">
      <c r="A32" s="68" t="s">
        <v>476</v>
      </c>
      <c r="B32" s="67">
        <v>5</v>
      </c>
      <c r="C32" s="65">
        <v>-1</v>
      </c>
      <c r="D32" s="66">
        <f t="shared" ca="1" si="0"/>
        <v>42801</v>
      </c>
      <c r="F32" s="66">
        <f t="shared" ca="1" si="1"/>
        <v>42799</v>
      </c>
      <c r="G32" s="66"/>
      <c r="I32" s="68" t="s">
        <v>475</v>
      </c>
      <c r="J32" s="65">
        <v>18</v>
      </c>
      <c r="K32" s="212">
        <v>-2</v>
      </c>
      <c r="L32" s="66">
        <f t="shared" ca="1" si="5"/>
        <v>42773</v>
      </c>
      <c r="M32" s="66"/>
      <c r="N32" s="66">
        <f t="shared" ca="1" si="6"/>
        <v>42784</v>
      </c>
      <c r="Q32" s="68" t="s">
        <v>474</v>
      </c>
      <c r="R32" s="65">
        <v>14</v>
      </c>
      <c r="S32" s="266">
        <v>-2</v>
      </c>
      <c r="T32" s="66">
        <f t="shared" ca="1" si="2"/>
        <v>42773</v>
      </c>
      <c r="U32" s="266">
        <v>14</v>
      </c>
      <c r="V32" s="66">
        <f t="shared" ca="1" si="3"/>
        <v>42780</v>
      </c>
      <c r="W32" s="66">
        <f t="shared" ca="1" si="4"/>
        <v>42780</v>
      </c>
    </row>
    <row r="33" spans="1:23" x14ac:dyDescent="0.25">
      <c r="A33" s="68" t="s">
        <v>473</v>
      </c>
      <c r="B33" s="67">
        <v>5</v>
      </c>
      <c r="C33" s="65">
        <v>-1</v>
      </c>
      <c r="D33" s="66">
        <f t="shared" ca="1" si="0"/>
        <v>42801</v>
      </c>
      <c r="F33" s="66">
        <f t="shared" ca="1" si="1"/>
        <v>42799</v>
      </c>
      <c r="G33" s="66"/>
      <c r="I33" s="68" t="s">
        <v>472</v>
      </c>
      <c r="J33" s="65">
        <v>15</v>
      </c>
      <c r="K33" s="212">
        <v>-2</v>
      </c>
      <c r="L33" s="66">
        <f t="shared" ca="1" si="5"/>
        <v>42773</v>
      </c>
      <c r="M33" s="66"/>
      <c r="N33" s="66">
        <f t="shared" ca="1" si="6"/>
        <v>42781</v>
      </c>
      <c r="Q33" s="68" t="s">
        <v>471</v>
      </c>
      <c r="R33" s="65">
        <v>14</v>
      </c>
      <c r="S33" s="266">
        <v>-2</v>
      </c>
      <c r="T33" s="66">
        <f t="shared" ca="1" si="2"/>
        <v>42773</v>
      </c>
      <c r="U33" s="266">
        <v>14</v>
      </c>
      <c r="V33" s="66">
        <f t="shared" ca="1" si="3"/>
        <v>42780</v>
      </c>
      <c r="W33" s="66">
        <f t="shared" ca="1" si="4"/>
        <v>42780</v>
      </c>
    </row>
    <row r="34" spans="1:23" x14ac:dyDescent="0.25">
      <c r="A34" s="68" t="s">
        <v>470</v>
      </c>
      <c r="B34" s="67">
        <v>5</v>
      </c>
      <c r="C34" s="65">
        <v>-1</v>
      </c>
      <c r="D34" s="66">
        <f t="shared" ca="1" si="0"/>
        <v>42801</v>
      </c>
      <c r="F34" s="66">
        <f t="shared" ca="1" si="1"/>
        <v>42799</v>
      </c>
      <c r="G34" s="66"/>
      <c r="I34" s="68" t="s">
        <v>469</v>
      </c>
      <c r="J34" s="65">
        <v>15</v>
      </c>
      <c r="K34" s="212">
        <v>-2</v>
      </c>
      <c r="L34" s="66">
        <f t="shared" ca="1" si="5"/>
        <v>42773</v>
      </c>
      <c r="M34" s="66"/>
      <c r="N34" s="66">
        <f t="shared" ca="1" si="6"/>
        <v>42781</v>
      </c>
      <c r="Q34" s="68" t="s">
        <v>468</v>
      </c>
      <c r="R34" s="266">
        <v>14</v>
      </c>
      <c r="S34" s="266">
        <v>-2</v>
      </c>
      <c r="T34" s="268">
        <f t="shared" ca="1" si="2"/>
        <v>42773</v>
      </c>
      <c r="U34" s="266">
        <v>14</v>
      </c>
      <c r="V34" s="268">
        <f t="shared" ref="V34:V45" ca="1" si="7">DATE(YEAR(T34),MONTH(T34),R34)</f>
        <v>42780</v>
      </c>
      <c r="W34" s="268">
        <f t="shared" ref="W34:W45" ca="1" si="8">DATE(YEAR(T34),MONTH(T34),U34)</f>
        <v>42780</v>
      </c>
    </row>
    <row r="35" spans="1:23" x14ac:dyDescent="0.25">
      <c r="A35" s="122" t="s">
        <v>648</v>
      </c>
      <c r="B35" s="127">
        <v>5</v>
      </c>
      <c r="C35" s="119">
        <v>-1</v>
      </c>
      <c r="D35" s="123">
        <f t="shared" ca="1" si="0"/>
        <v>42801</v>
      </c>
      <c r="E35" s="119"/>
      <c r="F35" s="123">
        <f t="shared" ca="1" si="1"/>
        <v>42799</v>
      </c>
      <c r="G35" s="123"/>
      <c r="I35" s="68" t="s">
        <v>467</v>
      </c>
      <c r="J35" s="65">
        <v>15</v>
      </c>
      <c r="K35" s="212">
        <v>-2</v>
      </c>
      <c r="L35" s="66">
        <f t="shared" ca="1" si="5"/>
        <v>42773</v>
      </c>
      <c r="M35" s="66"/>
      <c r="N35" s="66">
        <f t="shared" ca="1" si="6"/>
        <v>42781</v>
      </c>
      <c r="Q35" s="68" t="s">
        <v>466</v>
      </c>
      <c r="R35" s="266">
        <v>20</v>
      </c>
      <c r="S35" s="266">
        <v>-2</v>
      </c>
      <c r="T35" s="268">
        <f t="shared" ca="1" si="2"/>
        <v>42773</v>
      </c>
      <c r="U35" s="266">
        <v>20</v>
      </c>
      <c r="V35" s="268">
        <f t="shared" ca="1" si="7"/>
        <v>42786</v>
      </c>
      <c r="W35" s="268">
        <f t="shared" ca="1" si="8"/>
        <v>42786</v>
      </c>
    </row>
    <row r="36" spans="1:23" x14ac:dyDescent="0.25">
      <c r="A36" s="122" t="s">
        <v>649</v>
      </c>
      <c r="B36" s="127">
        <v>20</v>
      </c>
      <c r="C36" s="119">
        <v>-2</v>
      </c>
      <c r="D36" s="123">
        <f t="shared" ca="1" si="0"/>
        <v>42773</v>
      </c>
      <c r="E36" s="119"/>
      <c r="F36" s="123">
        <f t="shared" ca="1" si="1"/>
        <v>42786</v>
      </c>
      <c r="G36" s="123"/>
      <c r="I36" s="68" t="s">
        <v>464</v>
      </c>
      <c r="J36" s="65">
        <v>15</v>
      </c>
      <c r="K36" s="212">
        <v>-2</v>
      </c>
      <c r="L36" s="66">
        <f t="shared" ca="1" si="5"/>
        <v>42773</v>
      </c>
      <c r="M36" s="66"/>
      <c r="N36" s="66">
        <f t="shared" ca="1" si="6"/>
        <v>42781</v>
      </c>
      <c r="Q36" s="68" t="s">
        <v>463</v>
      </c>
      <c r="R36" s="266">
        <v>20</v>
      </c>
      <c r="S36" s="266">
        <v>-2</v>
      </c>
      <c r="T36" s="268">
        <f t="shared" ca="1" si="2"/>
        <v>42773</v>
      </c>
      <c r="U36" s="266">
        <v>20</v>
      </c>
      <c r="V36" s="268">
        <f t="shared" ca="1" si="7"/>
        <v>42786</v>
      </c>
      <c r="W36" s="268">
        <f t="shared" ca="1" si="8"/>
        <v>42786</v>
      </c>
    </row>
    <row r="37" spans="1:23" x14ac:dyDescent="0.25">
      <c r="A37" s="122" t="s">
        <v>650</v>
      </c>
      <c r="B37" s="127"/>
      <c r="C37" s="119"/>
      <c r="D37" s="123"/>
      <c r="E37" s="119"/>
      <c r="F37" s="123"/>
      <c r="G37" s="123"/>
      <c r="I37" s="68" t="s">
        <v>461</v>
      </c>
      <c r="J37" s="65">
        <v>15</v>
      </c>
      <c r="K37" s="212">
        <v>-2</v>
      </c>
      <c r="L37" s="66">
        <f t="shared" ca="1" si="5"/>
        <v>42773</v>
      </c>
      <c r="M37" s="66"/>
      <c r="N37" s="66">
        <f t="shared" ca="1" si="6"/>
        <v>42781</v>
      </c>
      <c r="Q37" s="269" t="s">
        <v>922</v>
      </c>
      <c r="R37" s="266">
        <v>20</v>
      </c>
      <c r="S37" s="266">
        <v>-2</v>
      </c>
      <c r="T37" s="268">
        <f t="shared" ca="1" si="2"/>
        <v>42773</v>
      </c>
      <c r="U37" s="266">
        <v>20</v>
      </c>
      <c r="V37" s="268">
        <f t="shared" ca="1" si="7"/>
        <v>42786</v>
      </c>
      <c r="W37" s="268">
        <f t="shared" ca="1" si="8"/>
        <v>42786</v>
      </c>
    </row>
    <row r="38" spans="1:23" x14ac:dyDescent="0.25">
      <c r="A38" s="122" t="s">
        <v>651</v>
      </c>
      <c r="B38" s="127"/>
      <c r="C38" s="119"/>
      <c r="D38" s="123"/>
      <c r="E38" s="119"/>
      <c r="F38" s="123"/>
      <c r="G38" s="123"/>
      <c r="I38" s="68" t="s">
        <v>459</v>
      </c>
      <c r="J38" s="65">
        <v>15</v>
      </c>
      <c r="K38" s="212">
        <v>-2</v>
      </c>
      <c r="L38" s="66">
        <f t="shared" ca="1" si="5"/>
        <v>42773</v>
      </c>
      <c r="M38" s="66"/>
      <c r="N38" s="66">
        <f t="shared" ca="1" si="6"/>
        <v>42781</v>
      </c>
      <c r="Q38" s="269" t="s">
        <v>923</v>
      </c>
      <c r="R38" s="266">
        <v>20</v>
      </c>
      <c r="S38" s="266">
        <v>-2</v>
      </c>
      <c r="T38" s="268">
        <f t="shared" ca="1" si="2"/>
        <v>42773</v>
      </c>
      <c r="U38" s="266">
        <v>20</v>
      </c>
      <c r="V38" s="268">
        <f t="shared" ca="1" si="7"/>
        <v>42786</v>
      </c>
      <c r="W38" s="268">
        <f t="shared" ca="1" si="8"/>
        <v>42786</v>
      </c>
    </row>
    <row r="39" spans="1:23" x14ac:dyDescent="0.25">
      <c r="A39" s="71" t="s">
        <v>228</v>
      </c>
      <c r="B39" s="72" t="s">
        <v>227</v>
      </c>
      <c r="C39" s="71" t="s">
        <v>226</v>
      </c>
      <c r="D39" s="71" t="s">
        <v>225</v>
      </c>
      <c r="E39" s="70"/>
      <c r="F39" s="69" t="s">
        <v>224</v>
      </c>
      <c r="G39" s="69"/>
      <c r="I39" s="68" t="s">
        <v>456</v>
      </c>
      <c r="J39" s="65">
        <v>14</v>
      </c>
      <c r="K39" s="212">
        <v>-2</v>
      </c>
      <c r="L39" s="66">
        <f t="shared" ca="1" si="5"/>
        <v>42773</v>
      </c>
      <c r="M39" s="66"/>
      <c r="N39" s="66">
        <f t="shared" ca="1" si="6"/>
        <v>42780</v>
      </c>
      <c r="Q39" s="269" t="s">
        <v>924</v>
      </c>
      <c r="R39" s="266">
        <v>20</v>
      </c>
      <c r="S39" s="266">
        <v>-2</v>
      </c>
      <c r="T39" s="268">
        <f t="shared" ca="1" si="2"/>
        <v>42773</v>
      </c>
      <c r="U39" s="266">
        <v>20</v>
      </c>
      <c r="V39" s="268">
        <f t="shared" ca="1" si="7"/>
        <v>42786</v>
      </c>
      <c r="W39" s="268">
        <f t="shared" ca="1" si="8"/>
        <v>42786</v>
      </c>
    </row>
    <row r="40" spans="1:23" x14ac:dyDescent="0.25">
      <c r="A40" s="68" t="s">
        <v>465</v>
      </c>
      <c r="B40" s="67">
        <v>14</v>
      </c>
      <c r="C40" s="65">
        <v>-11</v>
      </c>
      <c r="D40" s="66">
        <f t="shared" ref="D40:D65" ca="1" si="9">EDATE(NOW(),C40)</f>
        <v>42497</v>
      </c>
      <c r="F40" s="66">
        <f t="shared" ref="F40:F65" ca="1" si="10">DATE(YEAR(D40),MONTH(D40),B40)</f>
        <v>42504</v>
      </c>
      <c r="G40" s="66"/>
      <c r="I40" s="68" t="s">
        <v>453</v>
      </c>
      <c r="J40" s="65">
        <v>28</v>
      </c>
      <c r="K40" s="65">
        <v>-3</v>
      </c>
      <c r="L40" s="66">
        <f t="shared" ca="1" si="5"/>
        <v>42742</v>
      </c>
      <c r="M40" s="66"/>
      <c r="N40" s="66">
        <f t="shared" ca="1" si="6"/>
        <v>42763</v>
      </c>
      <c r="Q40" s="269" t="s">
        <v>925</v>
      </c>
      <c r="R40" s="266">
        <v>20</v>
      </c>
      <c r="S40" s="266">
        <v>-2</v>
      </c>
      <c r="T40" s="268">
        <f t="shared" ca="1" si="2"/>
        <v>42773</v>
      </c>
      <c r="U40" s="266">
        <v>20</v>
      </c>
      <c r="V40" s="268">
        <f t="shared" ca="1" si="7"/>
        <v>42786</v>
      </c>
      <c r="W40" s="268">
        <f t="shared" ca="1" si="8"/>
        <v>42786</v>
      </c>
    </row>
    <row r="41" spans="1:23" x14ac:dyDescent="0.25">
      <c r="A41" s="68" t="s">
        <v>462</v>
      </c>
      <c r="B41" s="67">
        <v>16</v>
      </c>
      <c r="C41" s="65">
        <v>-15</v>
      </c>
      <c r="D41" s="66">
        <f t="shared" ca="1" si="9"/>
        <v>42376</v>
      </c>
      <c r="F41" s="66">
        <f t="shared" ca="1" si="10"/>
        <v>42385</v>
      </c>
      <c r="G41" s="66"/>
      <c r="I41" s="68" t="s">
        <v>450</v>
      </c>
      <c r="J41" s="65">
        <v>25</v>
      </c>
      <c r="K41" s="212">
        <v>-3</v>
      </c>
      <c r="L41" s="66">
        <f t="shared" ca="1" si="5"/>
        <v>42742</v>
      </c>
      <c r="M41" s="66"/>
      <c r="N41" s="66">
        <f t="shared" ca="1" si="6"/>
        <v>42760</v>
      </c>
      <c r="Q41" s="269" t="s">
        <v>926</v>
      </c>
      <c r="R41" s="266">
        <v>20</v>
      </c>
      <c r="S41" s="266">
        <v>-2</v>
      </c>
      <c r="T41" s="268">
        <f t="shared" ca="1" si="2"/>
        <v>42773</v>
      </c>
      <c r="U41" s="266">
        <v>20</v>
      </c>
      <c r="V41" s="268">
        <f t="shared" ca="1" si="7"/>
        <v>42786</v>
      </c>
      <c r="W41" s="268">
        <f t="shared" ca="1" si="8"/>
        <v>42786</v>
      </c>
    </row>
    <row r="42" spans="1:23" x14ac:dyDescent="0.25">
      <c r="A42" s="68" t="s">
        <v>460</v>
      </c>
      <c r="B42" s="67">
        <v>30</v>
      </c>
      <c r="C42" s="65">
        <v>-3</v>
      </c>
      <c r="D42" s="66">
        <f t="shared" ca="1" si="9"/>
        <v>42742</v>
      </c>
      <c r="F42" s="66">
        <f t="shared" ca="1" si="10"/>
        <v>42765</v>
      </c>
      <c r="G42" s="66"/>
      <c r="I42" s="68" t="s">
        <v>447</v>
      </c>
      <c r="J42" s="65">
        <v>25</v>
      </c>
      <c r="K42" s="212">
        <v>-3</v>
      </c>
      <c r="L42" s="66">
        <f t="shared" ca="1" si="5"/>
        <v>42742</v>
      </c>
      <c r="M42" s="66"/>
      <c r="N42" s="66">
        <f t="shared" ca="1" si="6"/>
        <v>42760</v>
      </c>
      <c r="Q42" s="269" t="s">
        <v>927</v>
      </c>
      <c r="R42" s="266">
        <v>20</v>
      </c>
      <c r="S42" s="266">
        <v>-2</v>
      </c>
      <c r="T42" s="268">
        <f t="shared" ca="1" si="2"/>
        <v>42773</v>
      </c>
      <c r="U42" s="266">
        <v>20</v>
      </c>
      <c r="V42" s="268">
        <f t="shared" ca="1" si="7"/>
        <v>42786</v>
      </c>
      <c r="W42" s="268">
        <f t="shared" ca="1" si="8"/>
        <v>42786</v>
      </c>
    </row>
    <row r="43" spans="1:23" x14ac:dyDescent="0.25">
      <c r="A43" s="68" t="s">
        <v>457</v>
      </c>
      <c r="B43" s="67">
        <v>21</v>
      </c>
      <c r="C43" s="65">
        <v>-7</v>
      </c>
      <c r="D43" s="66">
        <f t="shared" ca="1" si="9"/>
        <v>42620</v>
      </c>
      <c r="F43" s="66">
        <f t="shared" ca="1" si="10"/>
        <v>42634</v>
      </c>
      <c r="G43" s="66"/>
      <c r="I43" s="68" t="s">
        <v>444</v>
      </c>
      <c r="J43" s="65">
        <v>25</v>
      </c>
      <c r="K43" s="212">
        <v>-3</v>
      </c>
      <c r="L43" s="66">
        <f t="shared" ca="1" si="5"/>
        <v>42742</v>
      </c>
      <c r="M43" s="66"/>
      <c r="N43" s="66">
        <f t="shared" ca="1" si="6"/>
        <v>42760</v>
      </c>
      <c r="Q43" s="269" t="s">
        <v>928</v>
      </c>
      <c r="R43" s="266">
        <v>20</v>
      </c>
      <c r="S43" s="266">
        <v>-2</v>
      </c>
      <c r="T43" s="268">
        <f t="shared" ca="1" si="2"/>
        <v>42773</v>
      </c>
      <c r="U43" s="266">
        <v>20</v>
      </c>
      <c r="V43" s="268">
        <f t="shared" ca="1" si="7"/>
        <v>42786</v>
      </c>
      <c r="W43" s="268">
        <f t="shared" ca="1" si="8"/>
        <v>42786</v>
      </c>
    </row>
    <row r="44" spans="1:23" x14ac:dyDescent="0.25">
      <c r="A44" s="68" t="s">
        <v>454</v>
      </c>
      <c r="B44" s="67">
        <v>11</v>
      </c>
      <c r="C44" s="65">
        <v>-13</v>
      </c>
      <c r="D44" s="66">
        <f t="shared" ca="1" si="9"/>
        <v>42436</v>
      </c>
      <c r="F44" s="66">
        <f t="shared" ca="1" si="10"/>
        <v>42440</v>
      </c>
      <c r="G44" s="66"/>
      <c r="I44" s="68" t="s">
        <v>441</v>
      </c>
      <c r="J44" s="65">
        <v>19</v>
      </c>
      <c r="K44" s="212">
        <v>-3</v>
      </c>
      <c r="L44" s="66">
        <f t="shared" ca="1" si="5"/>
        <v>42742</v>
      </c>
      <c r="M44" s="66"/>
      <c r="N44" s="66">
        <f t="shared" ca="1" si="6"/>
        <v>42754</v>
      </c>
      <c r="Q44" s="269" t="s">
        <v>929</v>
      </c>
      <c r="R44" s="266">
        <v>20</v>
      </c>
      <c r="S44" s="266">
        <v>-2</v>
      </c>
      <c r="T44" s="268">
        <f t="shared" ca="1" si="2"/>
        <v>42773</v>
      </c>
      <c r="U44" s="266">
        <v>20</v>
      </c>
      <c r="V44" s="268">
        <f t="shared" ca="1" si="7"/>
        <v>42786</v>
      </c>
      <c r="W44" s="268">
        <f t="shared" ca="1" si="8"/>
        <v>42786</v>
      </c>
    </row>
    <row r="45" spans="1:23" x14ac:dyDescent="0.25">
      <c r="A45" s="68" t="s">
        <v>451</v>
      </c>
      <c r="B45" s="67">
        <v>18</v>
      </c>
      <c r="C45" s="65">
        <v>-15</v>
      </c>
      <c r="D45" s="66">
        <f t="shared" ca="1" si="9"/>
        <v>42376</v>
      </c>
      <c r="F45" s="66">
        <f t="shared" ca="1" si="10"/>
        <v>42387</v>
      </c>
      <c r="G45" s="66"/>
      <c r="I45" s="68" t="s">
        <v>438</v>
      </c>
      <c r="J45" s="65">
        <v>19</v>
      </c>
      <c r="K45" s="212">
        <v>-3</v>
      </c>
      <c r="L45" s="66">
        <f t="shared" ca="1" si="5"/>
        <v>42742</v>
      </c>
      <c r="M45" s="66"/>
      <c r="N45" s="66">
        <f t="shared" ca="1" si="6"/>
        <v>42754</v>
      </c>
      <c r="Q45" s="269" t="s">
        <v>930</v>
      </c>
      <c r="R45" s="266">
        <v>24</v>
      </c>
      <c r="S45" s="266">
        <v>-3</v>
      </c>
      <c r="T45" s="268">
        <f t="shared" ca="1" si="2"/>
        <v>42742</v>
      </c>
      <c r="U45" s="266">
        <v>24</v>
      </c>
      <c r="V45" s="268">
        <f t="shared" ca="1" si="7"/>
        <v>42759</v>
      </c>
      <c r="W45" s="268">
        <f t="shared" ca="1" si="8"/>
        <v>42759</v>
      </c>
    </row>
    <row r="46" spans="1:23" x14ac:dyDescent="0.25">
      <c r="A46" s="68" t="s">
        <v>448</v>
      </c>
      <c r="B46" s="67">
        <v>21</v>
      </c>
      <c r="C46" s="65">
        <v>-14</v>
      </c>
      <c r="D46" s="66">
        <f t="shared" ca="1" si="9"/>
        <v>42407</v>
      </c>
      <c r="F46" s="66">
        <f t="shared" ca="1" si="10"/>
        <v>42421</v>
      </c>
      <c r="G46" s="66"/>
      <c r="I46" s="68" t="s">
        <v>435</v>
      </c>
      <c r="J46" s="65">
        <v>14</v>
      </c>
      <c r="K46" s="212">
        <v>-3</v>
      </c>
      <c r="L46" s="66">
        <f t="shared" ca="1" si="5"/>
        <v>42742</v>
      </c>
      <c r="M46" s="66"/>
      <c r="N46" s="66">
        <f t="shared" ca="1" si="6"/>
        <v>42749</v>
      </c>
      <c r="Q46" s="269" t="s">
        <v>931</v>
      </c>
      <c r="R46" s="266"/>
      <c r="S46" s="266"/>
      <c r="T46" s="268"/>
      <c r="U46" s="266"/>
      <c r="V46" s="268"/>
    </row>
    <row r="47" spans="1:23" x14ac:dyDescent="0.25">
      <c r="A47" s="68" t="s">
        <v>445</v>
      </c>
      <c r="B47" s="67">
        <v>25</v>
      </c>
      <c r="C47" s="65">
        <v>-12</v>
      </c>
      <c r="D47" s="66">
        <f t="shared" ca="1" si="9"/>
        <v>42467</v>
      </c>
      <c r="F47" s="66">
        <f t="shared" ca="1" si="10"/>
        <v>42485</v>
      </c>
      <c r="G47" s="66"/>
      <c r="I47" s="68" t="s">
        <v>432</v>
      </c>
      <c r="J47" s="65">
        <v>8</v>
      </c>
      <c r="K47" s="212">
        <v>-3</v>
      </c>
      <c r="L47" s="66">
        <f t="shared" ca="1" si="5"/>
        <v>42742</v>
      </c>
      <c r="M47" s="66"/>
      <c r="N47" s="66">
        <f t="shared" ca="1" si="6"/>
        <v>42743</v>
      </c>
      <c r="Q47" s="269" t="s">
        <v>932</v>
      </c>
      <c r="R47" s="266"/>
      <c r="S47" s="266"/>
      <c r="T47" s="268"/>
      <c r="U47" s="266"/>
      <c r="V47" s="268"/>
    </row>
    <row r="48" spans="1:23" x14ac:dyDescent="0.25">
      <c r="A48" s="68" t="s">
        <v>442</v>
      </c>
      <c r="B48" s="67">
        <v>25</v>
      </c>
      <c r="C48" s="65">
        <v>-3</v>
      </c>
      <c r="D48" s="66">
        <f t="shared" ca="1" si="9"/>
        <v>42742</v>
      </c>
      <c r="F48" s="66">
        <f t="shared" ca="1" si="10"/>
        <v>42760</v>
      </c>
      <c r="G48" s="66"/>
      <c r="I48" s="68" t="s">
        <v>429</v>
      </c>
      <c r="J48" s="65">
        <v>4</v>
      </c>
      <c r="K48" s="65">
        <v>-3</v>
      </c>
      <c r="L48" s="66">
        <f t="shared" ca="1" si="5"/>
        <v>42742</v>
      </c>
      <c r="M48" s="66"/>
      <c r="N48" s="66">
        <f t="shared" ca="1" si="6"/>
        <v>42739</v>
      </c>
      <c r="Q48" s="269" t="s">
        <v>933</v>
      </c>
      <c r="R48" s="266"/>
      <c r="S48" s="266"/>
      <c r="T48" s="268"/>
      <c r="U48" s="266"/>
      <c r="V48" s="268"/>
    </row>
    <row r="49" spans="1:22" x14ac:dyDescent="0.25">
      <c r="A49" s="68" t="s">
        <v>439</v>
      </c>
      <c r="B49" s="67">
        <v>26</v>
      </c>
      <c r="C49" s="65">
        <v>-3</v>
      </c>
      <c r="D49" s="66">
        <f t="shared" ca="1" si="9"/>
        <v>42742</v>
      </c>
      <c r="F49" s="66">
        <f t="shared" ca="1" si="10"/>
        <v>42761</v>
      </c>
      <c r="G49" s="66"/>
      <c r="I49" s="68" t="s">
        <v>426</v>
      </c>
      <c r="J49" s="65">
        <v>4</v>
      </c>
      <c r="K49" s="65">
        <v>-3</v>
      </c>
      <c r="L49" s="66">
        <f t="shared" ca="1" si="5"/>
        <v>42742</v>
      </c>
      <c r="N49" s="66">
        <f t="shared" ca="1" si="6"/>
        <v>42739</v>
      </c>
      <c r="Q49" s="71" t="s">
        <v>228</v>
      </c>
      <c r="R49" s="72" t="s">
        <v>253</v>
      </c>
      <c r="S49" s="71" t="s">
        <v>226</v>
      </c>
      <c r="T49" s="71" t="s">
        <v>225</v>
      </c>
      <c r="U49" s="71"/>
      <c r="V49" s="69" t="s">
        <v>252</v>
      </c>
    </row>
    <row r="50" spans="1:22" x14ac:dyDescent="0.25">
      <c r="A50" s="68" t="s">
        <v>436</v>
      </c>
      <c r="B50" s="67">
        <v>25</v>
      </c>
      <c r="C50" s="65">
        <v>-10</v>
      </c>
      <c r="D50" s="66">
        <f t="shared" ca="1" si="9"/>
        <v>42528</v>
      </c>
      <c r="F50" s="66">
        <f t="shared" ca="1" si="10"/>
        <v>42546</v>
      </c>
      <c r="G50" s="66"/>
      <c r="I50" s="68" t="s">
        <v>423</v>
      </c>
      <c r="J50" s="65">
        <v>25</v>
      </c>
      <c r="K50" s="65">
        <v>-4</v>
      </c>
      <c r="L50" s="66">
        <f t="shared" ca="1" si="5"/>
        <v>42711</v>
      </c>
      <c r="N50" s="66">
        <f t="shared" ca="1" si="6"/>
        <v>42729</v>
      </c>
      <c r="Q50" s="68" t="s">
        <v>458</v>
      </c>
      <c r="R50" s="65">
        <v>10</v>
      </c>
      <c r="S50" s="65">
        <v>-1</v>
      </c>
      <c r="T50" s="66">
        <f t="shared" ref="T50:T63" ca="1" si="11">EDATE(NOW(),S50)</f>
        <v>42801</v>
      </c>
      <c r="V50" s="66">
        <f t="shared" ref="V50:V63" ca="1" si="12">DATE(YEAR(T50),MONTH(T50),R50)</f>
        <v>42804</v>
      </c>
    </row>
    <row r="51" spans="1:22" x14ac:dyDescent="0.25">
      <c r="A51" s="68" t="s">
        <v>433</v>
      </c>
      <c r="B51" s="67">
        <v>18</v>
      </c>
      <c r="C51" s="65">
        <v>-11</v>
      </c>
      <c r="D51" s="66">
        <f t="shared" ca="1" si="9"/>
        <v>42497</v>
      </c>
      <c r="F51" s="66">
        <f t="shared" ca="1" si="10"/>
        <v>42508</v>
      </c>
      <c r="G51" s="66"/>
      <c r="I51" s="68" t="s">
        <v>420</v>
      </c>
      <c r="J51" s="65">
        <v>25</v>
      </c>
      <c r="K51" s="212">
        <v>-4</v>
      </c>
      <c r="L51" s="218">
        <f t="shared" ca="1" si="5"/>
        <v>42711</v>
      </c>
      <c r="M51" s="212"/>
      <c r="N51" s="218">
        <f t="shared" ref="N51:N66" ca="1" si="13">DATE(YEAR(L51),MONTH(L51),J51)</f>
        <v>42729</v>
      </c>
      <c r="Q51" s="68" t="s">
        <v>455</v>
      </c>
      <c r="R51" s="65">
        <v>9</v>
      </c>
      <c r="S51" s="65">
        <v>-1</v>
      </c>
      <c r="T51" s="66">
        <f t="shared" ca="1" si="11"/>
        <v>42801</v>
      </c>
      <c r="V51" s="66">
        <f t="shared" ca="1" si="12"/>
        <v>42803</v>
      </c>
    </row>
    <row r="52" spans="1:22" x14ac:dyDescent="0.25">
      <c r="A52" s="68" t="s">
        <v>430</v>
      </c>
      <c r="B52" s="67">
        <v>8</v>
      </c>
      <c r="C52" s="65">
        <v>-9</v>
      </c>
      <c r="D52" s="66">
        <f t="shared" ca="1" si="9"/>
        <v>42558</v>
      </c>
      <c r="F52" s="66">
        <f t="shared" ca="1" si="10"/>
        <v>42559</v>
      </c>
      <c r="G52" s="66"/>
      <c r="I52" s="68" t="s">
        <v>417</v>
      </c>
      <c r="J52" s="65">
        <v>21</v>
      </c>
      <c r="K52" s="212">
        <v>-4</v>
      </c>
      <c r="L52" s="218">
        <f t="shared" ca="1" si="5"/>
        <v>42711</v>
      </c>
      <c r="M52" s="212"/>
      <c r="N52" s="218">
        <f t="shared" ca="1" si="13"/>
        <v>42725</v>
      </c>
      <c r="Q52" s="68" t="s">
        <v>452</v>
      </c>
      <c r="R52" s="65">
        <v>31</v>
      </c>
      <c r="S52" s="65">
        <v>-2</v>
      </c>
      <c r="T52" s="66">
        <f t="shared" ca="1" si="11"/>
        <v>42773</v>
      </c>
      <c r="V52" s="66">
        <f t="shared" ca="1" si="12"/>
        <v>42797</v>
      </c>
    </row>
    <row r="53" spans="1:22" x14ac:dyDescent="0.25">
      <c r="A53" s="68" t="s">
        <v>427</v>
      </c>
      <c r="B53" s="67">
        <v>22</v>
      </c>
      <c r="C53" s="65">
        <v>-3</v>
      </c>
      <c r="D53" s="66">
        <f t="shared" ca="1" si="9"/>
        <v>42742</v>
      </c>
      <c r="F53" s="66">
        <f t="shared" ca="1" si="10"/>
        <v>42757</v>
      </c>
      <c r="G53" s="66"/>
      <c r="I53" s="217" t="s">
        <v>819</v>
      </c>
      <c r="J53" s="212">
        <v>21</v>
      </c>
      <c r="K53" s="212">
        <v>-4</v>
      </c>
      <c r="L53" s="218">
        <f t="shared" ca="1" si="5"/>
        <v>42711</v>
      </c>
      <c r="M53" s="212"/>
      <c r="N53" s="218">
        <f t="shared" ca="1" si="13"/>
        <v>42725</v>
      </c>
      <c r="Q53" s="68" t="s">
        <v>449</v>
      </c>
      <c r="R53" s="65">
        <v>27</v>
      </c>
      <c r="S53" s="65">
        <v>-2</v>
      </c>
      <c r="T53" s="66">
        <f t="shared" ca="1" si="11"/>
        <v>42773</v>
      </c>
      <c r="V53" s="66">
        <f t="shared" ca="1" si="12"/>
        <v>42793</v>
      </c>
    </row>
    <row r="54" spans="1:22" x14ac:dyDescent="0.25">
      <c r="A54" s="68" t="s">
        <v>424</v>
      </c>
      <c r="B54" s="67">
        <v>11</v>
      </c>
      <c r="C54" s="65">
        <v>-13</v>
      </c>
      <c r="D54" s="66">
        <f t="shared" ca="1" si="9"/>
        <v>42436</v>
      </c>
      <c r="F54" s="66">
        <f t="shared" ca="1" si="10"/>
        <v>42440</v>
      </c>
      <c r="G54" s="66"/>
      <c r="I54" s="217" t="s">
        <v>820</v>
      </c>
      <c r="J54" s="212">
        <v>21</v>
      </c>
      <c r="K54" s="212">
        <v>-4</v>
      </c>
      <c r="L54" s="218">
        <f t="shared" ca="1" si="5"/>
        <v>42711</v>
      </c>
      <c r="M54" s="212"/>
      <c r="N54" s="218">
        <f t="shared" ca="1" si="13"/>
        <v>42725</v>
      </c>
      <c r="Q54" s="68" t="s">
        <v>446</v>
      </c>
      <c r="R54" s="65">
        <v>17</v>
      </c>
      <c r="S54" s="278">
        <v>-2</v>
      </c>
      <c r="T54" s="66">
        <f t="shared" ca="1" si="11"/>
        <v>42773</v>
      </c>
      <c r="V54" s="66">
        <f t="shared" ca="1" si="12"/>
        <v>42783</v>
      </c>
    </row>
    <row r="55" spans="1:22" x14ac:dyDescent="0.25">
      <c r="A55" s="68" t="s">
        <v>421</v>
      </c>
      <c r="B55" s="67">
        <v>25</v>
      </c>
      <c r="C55" s="65">
        <v>-14</v>
      </c>
      <c r="D55" s="66">
        <f t="shared" ca="1" si="9"/>
        <v>42407</v>
      </c>
      <c r="F55" s="66">
        <f t="shared" ca="1" si="10"/>
        <v>42425</v>
      </c>
      <c r="G55" s="66"/>
      <c r="I55" s="217" t="s">
        <v>821</v>
      </c>
      <c r="J55" s="212">
        <v>14</v>
      </c>
      <c r="K55" s="212">
        <v>-4</v>
      </c>
      <c r="L55" s="218">
        <f t="shared" ca="1" si="5"/>
        <v>42711</v>
      </c>
      <c r="M55" s="212"/>
      <c r="N55" s="218">
        <f t="shared" ca="1" si="13"/>
        <v>42718</v>
      </c>
      <c r="Q55" s="68" t="s">
        <v>443</v>
      </c>
      <c r="R55" s="65">
        <v>5</v>
      </c>
      <c r="S55" s="278">
        <v>-2</v>
      </c>
      <c r="T55" s="66">
        <f t="shared" ca="1" si="11"/>
        <v>42773</v>
      </c>
      <c r="V55" s="66">
        <f t="shared" ca="1" si="12"/>
        <v>42771</v>
      </c>
    </row>
    <row r="56" spans="1:22" x14ac:dyDescent="0.25">
      <c r="A56" s="68" t="s">
        <v>418</v>
      </c>
      <c r="B56" s="67">
        <v>3</v>
      </c>
      <c r="C56" s="65">
        <v>-12</v>
      </c>
      <c r="D56" s="66">
        <f t="shared" ca="1" si="9"/>
        <v>42467</v>
      </c>
      <c r="F56" s="66">
        <f t="shared" ca="1" si="10"/>
        <v>42463</v>
      </c>
      <c r="G56" s="66"/>
      <c r="I56" s="217" t="s">
        <v>822</v>
      </c>
      <c r="J56" s="212">
        <v>10</v>
      </c>
      <c r="K56" s="212">
        <v>-4</v>
      </c>
      <c r="L56" s="218">
        <f t="shared" ca="1" si="5"/>
        <v>42711</v>
      </c>
      <c r="M56" s="212"/>
      <c r="N56" s="218">
        <f t="shared" ca="1" si="13"/>
        <v>42714</v>
      </c>
      <c r="Q56" s="68" t="s">
        <v>440</v>
      </c>
      <c r="R56" s="65">
        <v>5</v>
      </c>
      <c r="S56" s="278">
        <v>-2</v>
      </c>
      <c r="T56" s="66">
        <f t="shared" ca="1" si="11"/>
        <v>42773</v>
      </c>
      <c r="V56" s="66">
        <f t="shared" ca="1" si="12"/>
        <v>42771</v>
      </c>
    </row>
    <row r="57" spans="1:22" x14ac:dyDescent="0.25">
      <c r="A57" s="68" t="s">
        <v>415</v>
      </c>
      <c r="B57" s="67">
        <v>21</v>
      </c>
      <c r="C57" s="65">
        <v>-11</v>
      </c>
      <c r="D57" s="66">
        <f t="shared" ca="1" si="9"/>
        <v>42497</v>
      </c>
      <c r="F57" s="66">
        <f t="shared" ca="1" si="10"/>
        <v>42511</v>
      </c>
      <c r="G57" s="66"/>
      <c r="I57" s="217" t="s">
        <v>823</v>
      </c>
      <c r="J57" s="212">
        <v>4</v>
      </c>
      <c r="K57" s="212">
        <v>-4</v>
      </c>
      <c r="L57" s="218">
        <f t="shared" ca="1" si="5"/>
        <v>42711</v>
      </c>
      <c r="M57" s="212"/>
      <c r="N57" s="218">
        <f t="shared" ca="1" si="13"/>
        <v>42708</v>
      </c>
      <c r="Q57" s="68" t="s">
        <v>437</v>
      </c>
      <c r="R57" s="65">
        <v>28</v>
      </c>
      <c r="S57" s="65">
        <v>-3</v>
      </c>
      <c r="T57" s="66">
        <f t="shared" ca="1" si="11"/>
        <v>42742</v>
      </c>
      <c r="V57" s="66">
        <f t="shared" ca="1" si="12"/>
        <v>42763</v>
      </c>
    </row>
    <row r="58" spans="1:22" x14ac:dyDescent="0.25">
      <c r="A58" s="68" t="s">
        <v>413</v>
      </c>
      <c r="B58" s="67">
        <v>28</v>
      </c>
      <c r="C58" s="65">
        <v>-11</v>
      </c>
      <c r="D58" s="66">
        <f t="shared" ca="1" si="9"/>
        <v>42497</v>
      </c>
      <c r="F58" s="66">
        <f t="shared" ca="1" si="10"/>
        <v>42518</v>
      </c>
      <c r="G58" s="66"/>
      <c r="I58" s="217" t="s">
        <v>824</v>
      </c>
      <c r="J58" s="212">
        <v>28</v>
      </c>
      <c r="K58" s="212">
        <v>-5</v>
      </c>
      <c r="L58" s="218">
        <f t="shared" ca="1" si="5"/>
        <v>42681</v>
      </c>
      <c r="M58" s="212"/>
      <c r="N58" s="218">
        <f t="shared" ca="1" si="13"/>
        <v>42702</v>
      </c>
      <c r="Q58" s="68" t="s">
        <v>434</v>
      </c>
      <c r="R58" s="65">
        <v>24</v>
      </c>
      <c r="S58" s="278">
        <v>-3</v>
      </c>
      <c r="T58" s="66">
        <f t="shared" ca="1" si="11"/>
        <v>42742</v>
      </c>
      <c r="V58" s="66">
        <f t="shared" ca="1" si="12"/>
        <v>42759</v>
      </c>
    </row>
    <row r="59" spans="1:22" x14ac:dyDescent="0.25">
      <c r="A59" s="68" t="s">
        <v>411</v>
      </c>
      <c r="B59" s="67">
        <v>15</v>
      </c>
      <c r="C59" s="65">
        <v>-6</v>
      </c>
      <c r="D59" s="66">
        <f t="shared" ca="1" si="9"/>
        <v>42650</v>
      </c>
      <c r="F59" s="66">
        <f t="shared" ca="1" si="10"/>
        <v>42658</v>
      </c>
      <c r="G59" s="66"/>
      <c r="I59" s="217" t="s">
        <v>825</v>
      </c>
      <c r="J59" s="212">
        <v>26</v>
      </c>
      <c r="K59" s="212">
        <v>-5</v>
      </c>
      <c r="L59" s="218">
        <f t="shared" ca="1" si="5"/>
        <v>42681</v>
      </c>
      <c r="M59" s="212"/>
      <c r="N59" s="218">
        <f t="shared" ca="1" si="13"/>
        <v>42700</v>
      </c>
      <c r="Q59" s="68" t="s">
        <v>431</v>
      </c>
      <c r="R59" s="65">
        <v>20</v>
      </c>
      <c r="S59" s="278">
        <v>-3</v>
      </c>
      <c r="T59" s="66">
        <f t="shared" ca="1" si="11"/>
        <v>42742</v>
      </c>
      <c r="V59" s="66">
        <f t="shared" ca="1" si="12"/>
        <v>42755</v>
      </c>
    </row>
    <row r="60" spans="1:22" x14ac:dyDescent="0.25">
      <c r="A60" s="68" t="s">
        <v>408</v>
      </c>
      <c r="B60" s="67">
        <v>12</v>
      </c>
      <c r="C60" s="65">
        <v>-4</v>
      </c>
      <c r="D60" s="66">
        <f t="shared" ca="1" si="9"/>
        <v>42711</v>
      </c>
      <c r="F60" s="66">
        <f t="shared" ca="1" si="10"/>
        <v>42716</v>
      </c>
      <c r="G60" s="66"/>
      <c r="I60" s="217" t="s">
        <v>826</v>
      </c>
      <c r="J60" s="212">
        <v>20</v>
      </c>
      <c r="K60" s="212">
        <v>-5</v>
      </c>
      <c r="L60" s="218">
        <f t="shared" ca="1" si="5"/>
        <v>42681</v>
      </c>
      <c r="M60" s="212"/>
      <c r="N60" s="218">
        <f t="shared" ca="1" si="13"/>
        <v>42694</v>
      </c>
      <c r="Q60" s="68" t="s">
        <v>428</v>
      </c>
      <c r="R60" s="65">
        <v>20</v>
      </c>
      <c r="S60" s="278">
        <v>-3</v>
      </c>
      <c r="T60" s="66">
        <f t="shared" ca="1" si="11"/>
        <v>42742</v>
      </c>
      <c r="V60" s="66">
        <f t="shared" ca="1" si="12"/>
        <v>42755</v>
      </c>
    </row>
    <row r="61" spans="1:22" x14ac:dyDescent="0.25">
      <c r="A61" s="68" t="s">
        <v>405</v>
      </c>
      <c r="B61" s="67">
        <v>16</v>
      </c>
      <c r="C61" s="65">
        <v>-12</v>
      </c>
      <c r="D61" s="66">
        <f t="shared" ca="1" si="9"/>
        <v>42467</v>
      </c>
      <c r="F61" s="66">
        <f t="shared" ca="1" si="10"/>
        <v>42476</v>
      </c>
      <c r="G61" s="66"/>
      <c r="I61" s="217" t="s">
        <v>827</v>
      </c>
      <c r="J61" s="212">
        <v>20</v>
      </c>
      <c r="K61" s="212">
        <v>-5</v>
      </c>
      <c r="L61" s="218">
        <f t="shared" ca="1" si="5"/>
        <v>42681</v>
      </c>
      <c r="M61" s="212"/>
      <c r="N61" s="218">
        <f t="shared" ca="1" si="13"/>
        <v>42694</v>
      </c>
      <c r="Q61" s="68" t="s">
        <v>425</v>
      </c>
      <c r="R61" s="65">
        <v>16</v>
      </c>
      <c r="S61" s="278">
        <v>-3</v>
      </c>
      <c r="T61" s="66">
        <f t="shared" ca="1" si="11"/>
        <v>42742</v>
      </c>
      <c r="V61" s="66">
        <f t="shared" ca="1" si="12"/>
        <v>42751</v>
      </c>
    </row>
    <row r="62" spans="1:22" x14ac:dyDescent="0.25">
      <c r="A62" s="68" t="s">
        <v>402</v>
      </c>
      <c r="B62" s="67">
        <v>16</v>
      </c>
      <c r="C62" s="65">
        <v>-12</v>
      </c>
      <c r="D62" s="66">
        <f t="shared" ca="1" si="9"/>
        <v>42467</v>
      </c>
      <c r="F62" s="66">
        <f t="shared" ca="1" si="10"/>
        <v>42476</v>
      </c>
      <c r="G62" s="66"/>
      <c r="I62" s="217" t="s">
        <v>828</v>
      </c>
      <c r="J62" s="212">
        <v>20</v>
      </c>
      <c r="K62" s="212">
        <v>-5</v>
      </c>
      <c r="L62" s="218">
        <f t="shared" ca="1" si="5"/>
        <v>42681</v>
      </c>
      <c r="M62" s="212"/>
      <c r="N62" s="218">
        <f t="shared" ca="1" si="13"/>
        <v>42694</v>
      </c>
      <c r="Q62" s="68" t="s">
        <v>422</v>
      </c>
      <c r="R62" s="65">
        <v>14</v>
      </c>
      <c r="S62" s="278">
        <v>-3</v>
      </c>
      <c r="T62" s="66">
        <f t="shared" ca="1" si="11"/>
        <v>42742</v>
      </c>
      <c r="V62" s="66">
        <f t="shared" ca="1" si="12"/>
        <v>42749</v>
      </c>
    </row>
    <row r="63" spans="1:22" x14ac:dyDescent="0.25">
      <c r="A63" s="68" t="s">
        <v>399</v>
      </c>
      <c r="B63" s="67">
        <v>30</v>
      </c>
      <c r="C63" s="65">
        <v>-13</v>
      </c>
      <c r="D63" s="66">
        <f t="shared" ca="1" si="9"/>
        <v>42436</v>
      </c>
      <c r="F63" s="66">
        <f t="shared" ca="1" si="10"/>
        <v>42459</v>
      </c>
      <c r="G63" s="66"/>
      <c r="I63" s="217" t="s">
        <v>829</v>
      </c>
      <c r="J63" s="212">
        <v>20</v>
      </c>
      <c r="K63" s="212">
        <v>-5</v>
      </c>
      <c r="L63" s="218">
        <f t="shared" ca="1" si="5"/>
        <v>42681</v>
      </c>
      <c r="M63" s="212"/>
      <c r="N63" s="218">
        <f t="shared" ca="1" si="13"/>
        <v>42694</v>
      </c>
      <c r="Q63" s="68" t="s">
        <v>419</v>
      </c>
      <c r="R63" s="65">
        <v>27</v>
      </c>
      <c r="S63" s="65">
        <v>-4</v>
      </c>
      <c r="T63" s="66">
        <f t="shared" ca="1" si="11"/>
        <v>42711</v>
      </c>
      <c r="V63" s="66">
        <f t="shared" ca="1" si="12"/>
        <v>42731</v>
      </c>
    </row>
    <row r="64" spans="1:22" x14ac:dyDescent="0.25">
      <c r="A64" s="68" t="s">
        <v>396</v>
      </c>
      <c r="B64" s="67">
        <v>8</v>
      </c>
      <c r="C64" s="65">
        <v>-8</v>
      </c>
      <c r="D64" s="66">
        <f t="shared" ca="1" si="9"/>
        <v>42589</v>
      </c>
      <c r="F64" s="66">
        <f t="shared" ca="1" si="10"/>
        <v>42590</v>
      </c>
      <c r="G64" s="66"/>
      <c r="I64" s="217" t="s">
        <v>830</v>
      </c>
      <c r="J64" s="212">
        <v>14</v>
      </c>
      <c r="K64" s="212">
        <v>-5</v>
      </c>
      <c r="L64" s="218">
        <f t="shared" ca="1" si="5"/>
        <v>42681</v>
      </c>
      <c r="M64" s="212"/>
      <c r="N64" s="218">
        <f t="shared" ca="1" si="13"/>
        <v>42688</v>
      </c>
      <c r="Q64" s="68" t="s">
        <v>416</v>
      </c>
      <c r="T64" s="66"/>
      <c r="V64" s="66"/>
    </row>
    <row r="65" spans="1:22" x14ac:dyDescent="0.25">
      <c r="A65" s="68" t="s">
        <v>393</v>
      </c>
      <c r="B65" s="67">
        <v>12</v>
      </c>
      <c r="C65" s="65">
        <v>-3</v>
      </c>
      <c r="D65" s="66">
        <f t="shared" ca="1" si="9"/>
        <v>42742</v>
      </c>
      <c r="F65" s="66">
        <f t="shared" ca="1" si="10"/>
        <v>42747</v>
      </c>
      <c r="G65" s="66"/>
      <c r="I65" s="217" t="s">
        <v>831</v>
      </c>
      <c r="J65" s="212">
        <v>13</v>
      </c>
      <c r="K65" s="212">
        <v>-5</v>
      </c>
      <c r="L65" s="218">
        <f t="shared" ca="1" si="5"/>
        <v>42681</v>
      </c>
      <c r="M65" s="212"/>
      <c r="N65" s="218">
        <f t="shared" ca="1" si="13"/>
        <v>42687</v>
      </c>
      <c r="Q65" s="68" t="s">
        <v>414</v>
      </c>
      <c r="T65" s="66"/>
      <c r="V65" s="66"/>
    </row>
    <row r="66" spans="1:22" x14ac:dyDescent="0.25">
      <c r="A66" s="137" t="s">
        <v>674</v>
      </c>
      <c r="B66" s="141"/>
      <c r="C66" s="134"/>
      <c r="D66" s="138"/>
      <c r="E66" s="134"/>
      <c r="F66" s="138"/>
      <c r="G66" s="138"/>
      <c r="I66" s="217" t="s">
        <v>832</v>
      </c>
      <c r="J66" s="212">
        <v>13</v>
      </c>
      <c r="K66" s="212">
        <v>-5</v>
      </c>
      <c r="L66" s="218">
        <f t="shared" ca="1" si="5"/>
        <v>42681</v>
      </c>
      <c r="M66" s="212"/>
      <c r="N66" s="218">
        <f t="shared" ca="1" si="13"/>
        <v>42687</v>
      </c>
      <c r="Q66" s="68" t="s">
        <v>412</v>
      </c>
      <c r="T66" s="66"/>
      <c r="V66" s="66"/>
    </row>
    <row r="67" spans="1:22" x14ac:dyDescent="0.25">
      <c r="A67" s="137" t="s">
        <v>675</v>
      </c>
      <c r="B67" s="141"/>
      <c r="C67" s="134"/>
      <c r="D67" s="138"/>
      <c r="E67" s="134"/>
      <c r="F67" s="138"/>
      <c r="G67" s="138"/>
      <c r="I67" s="217" t="s">
        <v>833</v>
      </c>
      <c r="Q67" s="68" t="s">
        <v>409</v>
      </c>
      <c r="T67" s="66"/>
      <c r="V67" s="66"/>
    </row>
    <row r="68" spans="1:22" x14ac:dyDescent="0.25">
      <c r="A68" s="137" t="s">
        <v>676</v>
      </c>
      <c r="B68" s="141"/>
      <c r="C68" s="134"/>
      <c r="D68" s="138"/>
      <c r="E68" s="134"/>
      <c r="F68" s="138"/>
      <c r="G68" s="138"/>
      <c r="I68" s="217" t="s">
        <v>834</v>
      </c>
      <c r="J68" s="212"/>
      <c r="K68" s="212"/>
      <c r="L68" s="212"/>
      <c r="M68" s="212"/>
      <c r="N68" s="212"/>
      <c r="O68" s="212"/>
      <c r="Q68" s="68" t="s">
        <v>406</v>
      </c>
      <c r="T68" s="66"/>
      <c r="V68" s="66"/>
    </row>
    <row r="69" spans="1:22" x14ac:dyDescent="0.25">
      <c r="A69" s="137" t="s">
        <v>677</v>
      </c>
      <c r="B69" s="141"/>
      <c r="C69" s="134"/>
      <c r="D69" s="138"/>
      <c r="E69" s="134"/>
      <c r="F69" s="138"/>
      <c r="G69" s="138"/>
      <c r="I69" s="217" t="s">
        <v>835</v>
      </c>
      <c r="J69" s="212"/>
      <c r="K69" s="212"/>
      <c r="L69" s="212"/>
      <c r="M69" s="212"/>
      <c r="N69" s="212"/>
      <c r="O69" s="212"/>
      <c r="Q69" s="68" t="s">
        <v>403</v>
      </c>
      <c r="T69" s="66"/>
      <c r="V69" s="66"/>
    </row>
    <row r="70" spans="1:22" x14ac:dyDescent="0.25">
      <c r="A70" s="71" t="s">
        <v>228</v>
      </c>
      <c r="B70" s="72" t="s">
        <v>253</v>
      </c>
      <c r="C70" s="71" t="s">
        <v>226</v>
      </c>
      <c r="D70" s="71" t="s">
        <v>225</v>
      </c>
      <c r="E70" s="71" t="s">
        <v>390</v>
      </c>
      <c r="F70" s="69" t="s">
        <v>175</v>
      </c>
      <c r="G70" s="69" t="s">
        <v>176</v>
      </c>
      <c r="I70" s="217" t="s">
        <v>836</v>
      </c>
      <c r="J70" s="212"/>
      <c r="K70" s="212"/>
      <c r="L70" s="212"/>
      <c r="M70" s="212"/>
      <c r="N70" s="212"/>
      <c r="O70" s="212"/>
      <c r="Q70" s="68" t="s">
        <v>400</v>
      </c>
      <c r="T70" s="66"/>
      <c r="V70" s="66"/>
    </row>
    <row r="71" spans="1:22" x14ac:dyDescent="0.25">
      <c r="A71" s="68" t="s">
        <v>387</v>
      </c>
      <c r="B71" s="67">
        <v>10</v>
      </c>
      <c r="C71" s="65">
        <v>-1</v>
      </c>
      <c r="D71" s="66">
        <f t="shared" ref="D71:D103" ca="1" si="14">EDATE(NOW(),C71)</f>
        <v>42801</v>
      </c>
      <c r="E71" s="162">
        <v>10</v>
      </c>
      <c r="F71" s="66">
        <f t="shared" ref="F71:F100" ca="1" si="15">DATE(YEAR(D71),MONTH(D71),B71)</f>
        <v>42804</v>
      </c>
      <c r="G71" s="66">
        <f t="shared" ref="G71:G100" ca="1" si="16">DATE(YEAR(D71),MONTH(D71),E71)</f>
        <v>42804</v>
      </c>
      <c r="I71" s="71" t="s">
        <v>228</v>
      </c>
      <c r="J71" s="72" t="s">
        <v>227</v>
      </c>
      <c r="K71" s="71" t="s">
        <v>226</v>
      </c>
      <c r="L71" s="71" t="s">
        <v>225</v>
      </c>
      <c r="M71" s="71"/>
      <c r="N71" s="69" t="s">
        <v>224</v>
      </c>
      <c r="Q71" s="68" t="s">
        <v>397</v>
      </c>
      <c r="T71" s="66"/>
      <c r="V71" s="66"/>
    </row>
    <row r="72" spans="1:22" x14ac:dyDescent="0.25">
      <c r="A72" s="68" t="s">
        <v>384</v>
      </c>
      <c r="B72" s="67">
        <v>10</v>
      </c>
      <c r="C72" s="65">
        <v>-1</v>
      </c>
      <c r="D72" s="66">
        <f t="shared" ca="1" si="14"/>
        <v>42801</v>
      </c>
      <c r="E72" s="162">
        <v>10</v>
      </c>
      <c r="F72" s="66">
        <f t="shared" ca="1" si="15"/>
        <v>42804</v>
      </c>
      <c r="G72" s="66">
        <f t="shared" ca="1" si="16"/>
        <v>42804</v>
      </c>
      <c r="I72" s="68" t="s">
        <v>410</v>
      </c>
      <c r="J72" s="65">
        <v>21</v>
      </c>
      <c r="K72" s="65">
        <v>-5</v>
      </c>
      <c r="L72" s="66">
        <f ca="1">EDATE(NOW(),K72)</f>
        <v>42681</v>
      </c>
      <c r="M72" s="66"/>
      <c r="N72" s="66">
        <f ca="1">DATE(YEAR(L72),MONTH(L72),J72)</f>
        <v>42695</v>
      </c>
      <c r="Q72" s="68" t="s">
        <v>394</v>
      </c>
      <c r="T72" s="66"/>
      <c r="V72" s="66"/>
    </row>
    <row r="73" spans="1:22" x14ac:dyDescent="0.25">
      <c r="A73" s="68" t="s">
        <v>381</v>
      </c>
      <c r="B73" s="67">
        <v>28</v>
      </c>
      <c r="C73" s="65">
        <v>-2</v>
      </c>
      <c r="D73" s="66">
        <f t="shared" ca="1" si="14"/>
        <v>42773</v>
      </c>
      <c r="E73" s="162">
        <v>28</v>
      </c>
      <c r="F73" s="66">
        <f t="shared" ca="1" si="15"/>
        <v>42794</v>
      </c>
      <c r="G73" s="66">
        <f t="shared" ca="1" si="16"/>
        <v>42794</v>
      </c>
      <c r="I73" s="68" t="s">
        <v>407</v>
      </c>
      <c r="J73" s="65">
        <v>12</v>
      </c>
      <c r="K73" s="65">
        <v>-5</v>
      </c>
      <c r="L73" s="240">
        <f t="shared" ref="L73:L101" ca="1" si="17">EDATE(NOW(),K73)</f>
        <v>42681</v>
      </c>
      <c r="M73" s="240"/>
      <c r="N73" s="240">
        <f t="shared" ref="N73:N101" ca="1" si="18">DATE(YEAR(L73),MONTH(L73),J73)</f>
        <v>42686</v>
      </c>
      <c r="Q73" s="68" t="s">
        <v>391</v>
      </c>
      <c r="T73" s="66"/>
      <c r="V73" s="66"/>
    </row>
    <row r="74" spans="1:22" x14ac:dyDescent="0.25">
      <c r="A74" s="68" t="s">
        <v>378</v>
      </c>
      <c r="B74" s="67">
        <v>28</v>
      </c>
      <c r="C74" s="152">
        <v>-2</v>
      </c>
      <c r="D74" s="66">
        <f t="shared" ca="1" si="14"/>
        <v>42773</v>
      </c>
      <c r="E74" s="162">
        <v>28</v>
      </c>
      <c r="F74" s="66">
        <f t="shared" ca="1" si="15"/>
        <v>42794</v>
      </c>
      <c r="G74" s="66">
        <f t="shared" ca="1" si="16"/>
        <v>42794</v>
      </c>
      <c r="I74" s="68" t="s">
        <v>404</v>
      </c>
      <c r="J74" s="65">
        <v>9</v>
      </c>
      <c r="K74" s="65">
        <v>-5</v>
      </c>
      <c r="L74" s="240">
        <f t="shared" ca="1" si="17"/>
        <v>42681</v>
      </c>
      <c r="M74" s="240"/>
      <c r="N74" s="240">
        <f t="shared" ca="1" si="18"/>
        <v>42683</v>
      </c>
      <c r="Q74" s="68" t="s">
        <v>388</v>
      </c>
      <c r="T74" s="66"/>
      <c r="V74" s="66"/>
    </row>
    <row r="75" spans="1:22" x14ac:dyDescent="0.25">
      <c r="A75" s="68" t="s">
        <v>375</v>
      </c>
      <c r="B75" s="67">
        <v>28</v>
      </c>
      <c r="C75" s="152">
        <v>-2</v>
      </c>
      <c r="D75" s="66">
        <f t="shared" ca="1" si="14"/>
        <v>42773</v>
      </c>
      <c r="E75" s="162">
        <v>28</v>
      </c>
      <c r="F75" s="66">
        <f t="shared" ca="1" si="15"/>
        <v>42794</v>
      </c>
      <c r="G75" s="66">
        <f t="shared" ca="1" si="16"/>
        <v>42794</v>
      </c>
      <c r="I75" s="68" t="s">
        <v>401</v>
      </c>
      <c r="J75" s="65">
        <v>11</v>
      </c>
      <c r="K75" s="65">
        <v>-6</v>
      </c>
      <c r="L75" s="240">
        <f t="shared" ca="1" si="17"/>
        <v>42650</v>
      </c>
      <c r="M75" s="240"/>
      <c r="N75" s="240">
        <f t="shared" ca="1" si="18"/>
        <v>42654</v>
      </c>
      <c r="Q75" s="68" t="s">
        <v>385</v>
      </c>
      <c r="T75" s="66"/>
      <c r="V75" s="66"/>
    </row>
    <row r="76" spans="1:22" x14ac:dyDescent="0.25">
      <c r="A76" s="68" t="s">
        <v>372</v>
      </c>
      <c r="B76" s="67">
        <v>28</v>
      </c>
      <c r="C76" s="152">
        <v>-2</v>
      </c>
      <c r="D76" s="66">
        <f t="shared" ca="1" si="14"/>
        <v>42773</v>
      </c>
      <c r="E76" s="162">
        <v>28</v>
      </c>
      <c r="F76" s="66">
        <f t="shared" ca="1" si="15"/>
        <v>42794</v>
      </c>
      <c r="G76" s="66">
        <f t="shared" ca="1" si="16"/>
        <v>42794</v>
      </c>
      <c r="I76" s="68" t="s">
        <v>398</v>
      </c>
      <c r="J76" s="65">
        <v>5</v>
      </c>
      <c r="K76" s="65">
        <v>-6</v>
      </c>
      <c r="L76" s="240">
        <f t="shared" ca="1" si="17"/>
        <v>42650</v>
      </c>
      <c r="M76" s="240"/>
      <c r="N76" s="240">
        <f t="shared" ca="1" si="18"/>
        <v>42648</v>
      </c>
      <c r="Q76" s="68" t="s">
        <v>382</v>
      </c>
      <c r="T76" s="66"/>
      <c r="V76" s="66"/>
    </row>
    <row r="77" spans="1:22" x14ac:dyDescent="0.25">
      <c r="A77" s="68" t="s">
        <v>369</v>
      </c>
      <c r="B77" s="67">
        <v>24</v>
      </c>
      <c r="C77" s="152">
        <v>-2</v>
      </c>
      <c r="D77" s="66">
        <f t="shared" ca="1" si="14"/>
        <v>42773</v>
      </c>
      <c r="E77" s="162">
        <v>24</v>
      </c>
      <c r="F77" s="66">
        <f t="shared" ca="1" si="15"/>
        <v>42790</v>
      </c>
      <c r="G77" s="66">
        <f t="shared" ca="1" si="16"/>
        <v>42790</v>
      </c>
      <c r="I77" s="68" t="s">
        <v>395</v>
      </c>
      <c r="J77" s="65">
        <v>28</v>
      </c>
      <c r="K77" s="65">
        <v>-7</v>
      </c>
      <c r="L77" s="240">
        <f t="shared" ca="1" si="17"/>
        <v>42620</v>
      </c>
      <c r="M77" s="240"/>
      <c r="N77" s="240">
        <f t="shared" ca="1" si="18"/>
        <v>42641</v>
      </c>
      <c r="Q77" s="68" t="s">
        <v>379</v>
      </c>
      <c r="T77" s="66"/>
      <c r="V77" s="66"/>
    </row>
    <row r="78" spans="1:22" x14ac:dyDescent="0.25">
      <c r="A78" s="68" t="s">
        <v>366</v>
      </c>
      <c r="B78" s="67">
        <v>20</v>
      </c>
      <c r="C78" s="152">
        <v>-2</v>
      </c>
      <c r="D78" s="66">
        <f t="shared" ca="1" si="14"/>
        <v>42773</v>
      </c>
      <c r="E78" s="162">
        <v>20</v>
      </c>
      <c r="F78" s="66">
        <f t="shared" ca="1" si="15"/>
        <v>42786</v>
      </c>
      <c r="G78" s="66">
        <f t="shared" ca="1" si="16"/>
        <v>42786</v>
      </c>
      <c r="I78" s="68" t="s">
        <v>392</v>
      </c>
      <c r="J78" s="65">
        <v>27</v>
      </c>
      <c r="K78" s="235">
        <v>-7</v>
      </c>
      <c r="L78" s="240">
        <f t="shared" ca="1" si="17"/>
        <v>42620</v>
      </c>
      <c r="M78" s="240"/>
      <c r="N78" s="240">
        <f t="shared" ca="1" si="18"/>
        <v>42640</v>
      </c>
      <c r="Q78" s="68" t="s">
        <v>376</v>
      </c>
      <c r="T78" s="66"/>
      <c r="V78" s="66"/>
    </row>
    <row r="79" spans="1:22" x14ac:dyDescent="0.25">
      <c r="A79" s="68" t="s">
        <v>363</v>
      </c>
      <c r="B79" s="67">
        <v>20</v>
      </c>
      <c r="C79" s="152">
        <v>-2</v>
      </c>
      <c r="D79" s="66">
        <f t="shared" ca="1" si="14"/>
        <v>42773</v>
      </c>
      <c r="E79" s="162">
        <v>20</v>
      </c>
      <c r="F79" s="66">
        <f t="shared" ca="1" si="15"/>
        <v>42786</v>
      </c>
      <c r="G79" s="66">
        <f t="shared" ca="1" si="16"/>
        <v>42786</v>
      </c>
      <c r="I79" s="68" t="s">
        <v>389</v>
      </c>
      <c r="J79" s="65">
        <v>26</v>
      </c>
      <c r="K79" s="235">
        <v>-7</v>
      </c>
      <c r="L79" s="240">
        <f t="shared" ca="1" si="17"/>
        <v>42620</v>
      </c>
      <c r="M79" s="240"/>
      <c r="N79" s="240">
        <f t="shared" ca="1" si="18"/>
        <v>42639</v>
      </c>
      <c r="Q79" s="68" t="s">
        <v>373</v>
      </c>
      <c r="T79" s="66"/>
      <c r="V79" s="66"/>
    </row>
    <row r="80" spans="1:22" x14ac:dyDescent="0.25">
      <c r="A80" s="68" t="s">
        <v>360</v>
      </c>
      <c r="B80" s="67">
        <v>20</v>
      </c>
      <c r="C80" s="152">
        <v>-2</v>
      </c>
      <c r="D80" s="66">
        <f t="shared" ca="1" si="14"/>
        <v>42773</v>
      </c>
      <c r="E80" s="162">
        <v>20</v>
      </c>
      <c r="F80" s="66">
        <f t="shared" ca="1" si="15"/>
        <v>42786</v>
      </c>
      <c r="G80" s="66">
        <f t="shared" ca="1" si="16"/>
        <v>42786</v>
      </c>
      <c r="I80" s="68" t="s">
        <v>386</v>
      </c>
      <c r="J80" s="65">
        <v>17</v>
      </c>
      <c r="K80" s="235">
        <v>-7</v>
      </c>
      <c r="L80" s="240">
        <f t="shared" ca="1" si="17"/>
        <v>42620</v>
      </c>
      <c r="M80" s="240"/>
      <c r="N80" s="240">
        <f t="shared" ca="1" si="18"/>
        <v>42630</v>
      </c>
      <c r="Q80" s="68" t="s">
        <v>370</v>
      </c>
      <c r="T80" s="66"/>
      <c r="V80" s="66"/>
    </row>
    <row r="81" spans="1:22" x14ac:dyDescent="0.25">
      <c r="A81" s="68" t="s">
        <v>357</v>
      </c>
      <c r="B81" s="67">
        <v>17</v>
      </c>
      <c r="C81" s="152">
        <v>-2</v>
      </c>
      <c r="D81" s="66">
        <f t="shared" ca="1" si="14"/>
        <v>42773</v>
      </c>
      <c r="E81" s="162">
        <v>17</v>
      </c>
      <c r="F81" s="66">
        <f t="shared" ca="1" si="15"/>
        <v>42783</v>
      </c>
      <c r="G81" s="66">
        <f t="shared" ca="1" si="16"/>
        <v>42783</v>
      </c>
      <c r="I81" s="68" t="s">
        <v>383</v>
      </c>
      <c r="J81" s="65">
        <v>9</v>
      </c>
      <c r="K81" s="235">
        <v>-7</v>
      </c>
      <c r="L81" s="240">
        <f t="shared" ca="1" si="17"/>
        <v>42620</v>
      </c>
      <c r="M81" s="240"/>
      <c r="N81" s="240">
        <f t="shared" ca="1" si="18"/>
        <v>42622</v>
      </c>
      <c r="Q81" s="68" t="s">
        <v>367</v>
      </c>
      <c r="T81" s="66"/>
      <c r="V81" s="66"/>
    </row>
    <row r="82" spans="1:22" x14ac:dyDescent="0.25">
      <c r="A82" s="68" t="s">
        <v>354</v>
      </c>
      <c r="B82" s="67">
        <v>17</v>
      </c>
      <c r="C82" s="152">
        <v>-2</v>
      </c>
      <c r="D82" s="66">
        <f t="shared" ca="1" si="14"/>
        <v>42773</v>
      </c>
      <c r="E82" s="162">
        <v>17</v>
      </c>
      <c r="F82" s="66">
        <f t="shared" ca="1" si="15"/>
        <v>42783</v>
      </c>
      <c r="G82" s="66">
        <f t="shared" ca="1" si="16"/>
        <v>42783</v>
      </c>
      <c r="I82" s="68" t="s">
        <v>380</v>
      </c>
      <c r="J82" s="65">
        <v>5</v>
      </c>
      <c r="K82" s="65">
        <v>-7</v>
      </c>
      <c r="L82" s="240">
        <f t="shared" ca="1" si="17"/>
        <v>42620</v>
      </c>
      <c r="M82" s="240"/>
      <c r="N82" s="240">
        <f t="shared" ca="1" si="18"/>
        <v>42618</v>
      </c>
      <c r="Q82" s="68" t="s">
        <v>364</v>
      </c>
      <c r="T82" s="66"/>
      <c r="V82" s="66"/>
    </row>
    <row r="83" spans="1:22" x14ac:dyDescent="0.25">
      <c r="A83" s="68" t="s">
        <v>351</v>
      </c>
      <c r="B83" s="67">
        <v>17</v>
      </c>
      <c r="C83" s="152">
        <v>-2</v>
      </c>
      <c r="D83" s="66">
        <f t="shared" ca="1" si="14"/>
        <v>42773</v>
      </c>
      <c r="E83" s="162">
        <v>17</v>
      </c>
      <c r="F83" s="66">
        <f t="shared" ca="1" si="15"/>
        <v>42783</v>
      </c>
      <c r="G83" s="66">
        <f t="shared" ca="1" si="16"/>
        <v>42783</v>
      </c>
      <c r="I83" s="68" t="s">
        <v>377</v>
      </c>
      <c r="J83" s="65">
        <v>24</v>
      </c>
      <c r="K83" s="235">
        <v>-8</v>
      </c>
      <c r="L83" s="240">
        <f t="shared" ca="1" si="17"/>
        <v>42589</v>
      </c>
      <c r="M83" s="240"/>
      <c r="N83" s="240">
        <f t="shared" ca="1" si="18"/>
        <v>42606</v>
      </c>
      <c r="Q83" s="68" t="s">
        <v>361</v>
      </c>
      <c r="T83" s="66"/>
      <c r="V83" s="66"/>
    </row>
    <row r="84" spans="1:22" x14ac:dyDescent="0.25">
      <c r="A84" s="68" t="s">
        <v>348</v>
      </c>
      <c r="B84" s="67">
        <v>17</v>
      </c>
      <c r="C84" s="152">
        <v>-2</v>
      </c>
      <c r="D84" s="66">
        <f t="shared" ca="1" si="14"/>
        <v>42773</v>
      </c>
      <c r="E84" s="162">
        <v>17</v>
      </c>
      <c r="F84" s="66">
        <f t="shared" ca="1" si="15"/>
        <v>42783</v>
      </c>
      <c r="G84" s="66">
        <f t="shared" ca="1" si="16"/>
        <v>42783</v>
      </c>
      <c r="I84" s="68" t="s">
        <v>374</v>
      </c>
      <c r="J84" s="65">
        <v>18</v>
      </c>
      <c r="K84" s="235">
        <v>-8</v>
      </c>
      <c r="L84" s="240">
        <f t="shared" ca="1" si="17"/>
        <v>42589</v>
      </c>
      <c r="M84" s="240"/>
      <c r="N84" s="240">
        <f t="shared" ca="1" si="18"/>
        <v>42600</v>
      </c>
      <c r="Q84" s="68" t="s">
        <v>358</v>
      </c>
      <c r="T84" s="66"/>
      <c r="V84" s="66"/>
    </row>
    <row r="85" spans="1:22" x14ac:dyDescent="0.25">
      <c r="A85" s="68" t="s">
        <v>345</v>
      </c>
      <c r="B85" s="67">
        <v>17</v>
      </c>
      <c r="C85" s="152">
        <v>-2</v>
      </c>
      <c r="D85" s="66">
        <f t="shared" ca="1" si="14"/>
        <v>42773</v>
      </c>
      <c r="E85" s="162">
        <v>17</v>
      </c>
      <c r="F85" s="66">
        <f t="shared" ca="1" si="15"/>
        <v>42783</v>
      </c>
      <c r="G85" s="66">
        <f t="shared" ca="1" si="16"/>
        <v>42783</v>
      </c>
      <c r="I85" s="68" t="s">
        <v>371</v>
      </c>
      <c r="J85" s="65">
        <v>18</v>
      </c>
      <c r="K85" s="235">
        <v>-8</v>
      </c>
      <c r="L85" s="240">
        <f t="shared" ca="1" si="17"/>
        <v>42589</v>
      </c>
      <c r="M85" s="240"/>
      <c r="N85" s="240">
        <f t="shared" ca="1" si="18"/>
        <v>42600</v>
      </c>
      <c r="Q85" s="68" t="s">
        <v>355</v>
      </c>
      <c r="T85" s="66"/>
      <c r="V85" s="66"/>
    </row>
    <row r="86" spans="1:22" x14ac:dyDescent="0.25">
      <c r="A86" s="68" t="s">
        <v>342</v>
      </c>
      <c r="B86" s="67">
        <v>17</v>
      </c>
      <c r="C86" s="152">
        <v>-2</v>
      </c>
      <c r="D86" s="66">
        <f t="shared" ca="1" si="14"/>
        <v>42773</v>
      </c>
      <c r="E86" s="162">
        <v>17</v>
      </c>
      <c r="F86" s="66">
        <f t="shared" ca="1" si="15"/>
        <v>42783</v>
      </c>
      <c r="G86" s="66">
        <f t="shared" ca="1" si="16"/>
        <v>42783</v>
      </c>
      <c r="I86" s="68" t="s">
        <v>368</v>
      </c>
      <c r="J86" s="65">
        <v>11</v>
      </c>
      <c r="K86" s="235">
        <v>-8</v>
      </c>
      <c r="L86" s="240">
        <f t="shared" ca="1" si="17"/>
        <v>42589</v>
      </c>
      <c r="M86" s="240"/>
      <c r="N86" s="240">
        <f t="shared" ca="1" si="18"/>
        <v>42593</v>
      </c>
      <c r="Q86" s="68" t="s">
        <v>352</v>
      </c>
      <c r="T86" s="66"/>
      <c r="V86" s="66"/>
    </row>
    <row r="87" spans="1:22" x14ac:dyDescent="0.25">
      <c r="A87" s="68" t="s">
        <v>339</v>
      </c>
      <c r="B87" s="67">
        <v>17</v>
      </c>
      <c r="C87" s="152">
        <v>-2</v>
      </c>
      <c r="D87" s="66">
        <f t="shared" ca="1" si="14"/>
        <v>42773</v>
      </c>
      <c r="E87" s="162">
        <v>17</v>
      </c>
      <c r="F87" s="66">
        <f t="shared" ca="1" si="15"/>
        <v>42783</v>
      </c>
      <c r="G87" s="66">
        <f t="shared" ca="1" si="16"/>
        <v>42783</v>
      </c>
      <c r="I87" s="68" t="s">
        <v>365</v>
      </c>
      <c r="J87" s="65">
        <v>9</v>
      </c>
      <c r="K87" s="235">
        <v>-8</v>
      </c>
      <c r="L87" s="240">
        <f t="shared" ca="1" si="17"/>
        <v>42589</v>
      </c>
      <c r="M87" s="240"/>
      <c r="N87" s="240">
        <f t="shared" ca="1" si="18"/>
        <v>42591</v>
      </c>
      <c r="Q87" s="68" t="s">
        <v>349</v>
      </c>
      <c r="T87" s="66"/>
      <c r="V87" s="66"/>
    </row>
    <row r="88" spans="1:22" x14ac:dyDescent="0.25">
      <c r="A88" s="68" t="s">
        <v>336</v>
      </c>
      <c r="B88" s="67">
        <v>17</v>
      </c>
      <c r="C88" s="65">
        <v>-2</v>
      </c>
      <c r="D88" s="66">
        <f t="shared" ca="1" si="14"/>
        <v>42773</v>
      </c>
      <c r="E88" s="162">
        <v>17</v>
      </c>
      <c r="F88" s="66">
        <f t="shared" ca="1" si="15"/>
        <v>42783</v>
      </c>
      <c r="G88" s="66">
        <f t="shared" ca="1" si="16"/>
        <v>42783</v>
      </c>
      <c r="I88" s="68" t="s">
        <v>362</v>
      </c>
      <c r="J88" s="65">
        <v>7</v>
      </c>
      <c r="K88" s="235">
        <v>-8</v>
      </c>
      <c r="L88" s="240">
        <f t="shared" ca="1" si="17"/>
        <v>42589</v>
      </c>
      <c r="M88" s="240"/>
      <c r="N88" s="240">
        <f t="shared" ca="1" si="18"/>
        <v>42589</v>
      </c>
      <c r="Q88" s="68" t="s">
        <v>346</v>
      </c>
      <c r="T88" s="66"/>
      <c r="V88" s="66"/>
    </row>
    <row r="89" spans="1:22" x14ac:dyDescent="0.25">
      <c r="A89" s="68" t="s">
        <v>333</v>
      </c>
      <c r="B89" s="67">
        <v>17</v>
      </c>
      <c r="C89" s="152">
        <v>-2</v>
      </c>
      <c r="D89" s="66">
        <f t="shared" ca="1" si="14"/>
        <v>42773</v>
      </c>
      <c r="E89" s="162">
        <v>17</v>
      </c>
      <c r="F89" s="66">
        <f t="shared" ca="1" si="15"/>
        <v>42783</v>
      </c>
      <c r="G89" s="66">
        <f t="shared" ca="1" si="16"/>
        <v>42783</v>
      </c>
      <c r="I89" s="68" t="s">
        <v>359</v>
      </c>
      <c r="J89" s="65">
        <v>8</v>
      </c>
      <c r="K89" s="65">
        <v>-9</v>
      </c>
      <c r="L89" s="240">
        <f t="shared" ca="1" si="17"/>
        <v>42558</v>
      </c>
      <c r="M89" s="240"/>
      <c r="N89" s="240">
        <f t="shared" ca="1" si="18"/>
        <v>42559</v>
      </c>
      <c r="Q89" s="68" t="s">
        <v>343</v>
      </c>
      <c r="T89" s="66"/>
      <c r="V89" s="66"/>
    </row>
    <row r="90" spans="1:22" x14ac:dyDescent="0.25">
      <c r="A90" s="68" t="s">
        <v>330</v>
      </c>
      <c r="B90" s="67">
        <v>17</v>
      </c>
      <c r="C90" s="152">
        <v>-2</v>
      </c>
      <c r="D90" s="66">
        <f t="shared" ca="1" si="14"/>
        <v>42773</v>
      </c>
      <c r="E90" s="162">
        <v>17</v>
      </c>
      <c r="F90" s="66">
        <f t="shared" ca="1" si="15"/>
        <v>42783</v>
      </c>
      <c r="G90" s="66">
        <f t="shared" ca="1" si="16"/>
        <v>42783</v>
      </c>
      <c r="I90" s="68" t="s">
        <v>356</v>
      </c>
      <c r="J90" s="65">
        <v>2</v>
      </c>
      <c r="K90" s="65">
        <v>-9</v>
      </c>
      <c r="L90" s="240">
        <f t="shared" ca="1" si="17"/>
        <v>42558</v>
      </c>
      <c r="M90" s="240"/>
      <c r="N90" s="240">
        <f t="shared" ca="1" si="18"/>
        <v>42553</v>
      </c>
      <c r="Q90" s="68" t="s">
        <v>340</v>
      </c>
      <c r="T90" s="66"/>
      <c r="V90" s="66"/>
    </row>
    <row r="91" spans="1:22" x14ac:dyDescent="0.25">
      <c r="A91" s="68" t="s">
        <v>328</v>
      </c>
      <c r="B91" s="67">
        <v>16</v>
      </c>
      <c r="C91" s="152">
        <v>-2</v>
      </c>
      <c r="D91" s="66">
        <f t="shared" ca="1" si="14"/>
        <v>42773</v>
      </c>
      <c r="E91" s="162">
        <v>16</v>
      </c>
      <c r="F91" s="66">
        <f t="shared" ca="1" si="15"/>
        <v>42782</v>
      </c>
      <c r="G91" s="66">
        <f t="shared" ca="1" si="16"/>
        <v>42782</v>
      </c>
      <c r="I91" s="68" t="s">
        <v>353</v>
      </c>
      <c r="J91" s="65">
        <v>16</v>
      </c>
      <c r="K91" s="65">
        <v>-10</v>
      </c>
      <c r="L91" s="240">
        <f t="shared" ca="1" si="17"/>
        <v>42528</v>
      </c>
      <c r="M91" s="240"/>
      <c r="N91" s="240">
        <f t="shared" ca="1" si="18"/>
        <v>42537</v>
      </c>
      <c r="Q91" s="68" t="s">
        <v>337</v>
      </c>
      <c r="T91" s="66"/>
      <c r="V91" s="66"/>
    </row>
    <row r="92" spans="1:22" x14ac:dyDescent="0.25">
      <c r="A92" s="68" t="s">
        <v>325</v>
      </c>
      <c r="B92" s="67">
        <v>16</v>
      </c>
      <c r="C92" s="152">
        <v>-2</v>
      </c>
      <c r="D92" s="66">
        <f t="shared" ca="1" si="14"/>
        <v>42773</v>
      </c>
      <c r="E92" s="162">
        <v>16</v>
      </c>
      <c r="F92" s="66">
        <f t="shared" ca="1" si="15"/>
        <v>42782</v>
      </c>
      <c r="G92" s="66">
        <f t="shared" ca="1" si="16"/>
        <v>42782</v>
      </c>
      <c r="I92" s="68" t="s">
        <v>350</v>
      </c>
      <c r="J92" s="65">
        <v>26</v>
      </c>
      <c r="K92" s="65">
        <v>-11</v>
      </c>
      <c r="L92" s="240">
        <f t="shared" ca="1" si="17"/>
        <v>42497</v>
      </c>
      <c r="M92" s="240"/>
      <c r="N92" s="240">
        <f t="shared" ca="1" si="18"/>
        <v>42516</v>
      </c>
      <c r="Q92" s="68" t="s">
        <v>334</v>
      </c>
      <c r="T92" s="66"/>
      <c r="V92" s="66"/>
    </row>
    <row r="93" spans="1:22" x14ac:dyDescent="0.25">
      <c r="A93" s="68" t="s">
        <v>322</v>
      </c>
      <c r="B93" s="67">
        <v>16</v>
      </c>
      <c r="C93" s="152">
        <v>-2</v>
      </c>
      <c r="D93" s="66">
        <f t="shared" ca="1" si="14"/>
        <v>42773</v>
      </c>
      <c r="E93" s="162">
        <v>16</v>
      </c>
      <c r="F93" s="66">
        <f t="shared" ca="1" si="15"/>
        <v>42782</v>
      </c>
      <c r="G93" s="66">
        <f t="shared" ca="1" si="16"/>
        <v>42782</v>
      </c>
      <c r="I93" s="68" t="s">
        <v>347</v>
      </c>
      <c r="J93" s="65">
        <v>20</v>
      </c>
      <c r="K93" s="65">
        <v>-11</v>
      </c>
      <c r="L93" s="240">
        <f t="shared" ca="1" si="17"/>
        <v>42497</v>
      </c>
      <c r="M93" s="240"/>
      <c r="N93" s="240">
        <f t="shared" ca="1" si="18"/>
        <v>42510</v>
      </c>
      <c r="Q93" s="68" t="s">
        <v>331</v>
      </c>
      <c r="T93" s="66"/>
      <c r="V93" s="66"/>
    </row>
    <row r="94" spans="1:22" x14ac:dyDescent="0.25">
      <c r="A94" s="68" t="s">
        <v>319</v>
      </c>
      <c r="B94" s="67">
        <v>8</v>
      </c>
      <c r="C94" s="152">
        <v>-2</v>
      </c>
      <c r="D94" s="66">
        <f t="shared" ca="1" si="14"/>
        <v>42773</v>
      </c>
      <c r="E94" s="162">
        <v>8</v>
      </c>
      <c r="F94" s="66">
        <f t="shared" ca="1" si="15"/>
        <v>42774</v>
      </c>
      <c r="G94" s="66">
        <f t="shared" ca="1" si="16"/>
        <v>42774</v>
      </c>
      <c r="I94" s="68" t="s">
        <v>344</v>
      </c>
      <c r="J94" s="65">
        <v>14</v>
      </c>
      <c r="K94" s="65">
        <v>-11</v>
      </c>
      <c r="L94" s="240">
        <f t="shared" ca="1" si="17"/>
        <v>42497</v>
      </c>
      <c r="M94" s="240"/>
      <c r="N94" s="240">
        <f t="shared" ca="1" si="18"/>
        <v>42504</v>
      </c>
      <c r="Q94" s="68" t="s">
        <v>329</v>
      </c>
      <c r="T94" s="66"/>
      <c r="V94" s="66"/>
    </row>
    <row r="95" spans="1:22" x14ac:dyDescent="0.25">
      <c r="A95" s="68" t="s">
        <v>316</v>
      </c>
      <c r="B95" s="67">
        <v>8</v>
      </c>
      <c r="C95" s="152">
        <v>-2</v>
      </c>
      <c r="D95" s="66">
        <f t="shared" ca="1" si="14"/>
        <v>42773</v>
      </c>
      <c r="E95" s="162">
        <v>8</v>
      </c>
      <c r="F95" s="66">
        <f t="shared" ca="1" si="15"/>
        <v>42774</v>
      </c>
      <c r="G95" s="66">
        <f t="shared" ca="1" si="16"/>
        <v>42774</v>
      </c>
      <c r="I95" s="68" t="s">
        <v>341</v>
      </c>
      <c r="J95" s="65">
        <v>20</v>
      </c>
      <c r="K95" s="65">
        <v>-12</v>
      </c>
      <c r="L95" s="240">
        <f t="shared" ca="1" si="17"/>
        <v>42467</v>
      </c>
      <c r="M95" s="240"/>
      <c r="N95" s="240">
        <f t="shared" ca="1" si="18"/>
        <v>42480</v>
      </c>
      <c r="Q95" s="68" t="s">
        <v>326</v>
      </c>
      <c r="T95" s="66"/>
      <c r="V95" s="66"/>
    </row>
    <row r="96" spans="1:22" x14ac:dyDescent="0.25">
      <c r="A96" s="68" t="s">
        <v>314</v>
      </c>
      <c r="B96" s="67">
        <v>7</v>
      </c>
      <c r="C96" s="152">
        <v>-2</v>
      </c>
      <c r="D96" s="66">
        <f t="shared" ca="1" si="14"/>
        <v>42773</v>
      </c>
      <c r="E96" s="162">
        <v>7</v>
      </c>
      <c r="F96" s="66">
        <f t="shared" ca="1" si="15"/>
        <v>42773</v>
      </c>
      <c r="G96" s="66">
        <f t="shared" ca="1" si="16"/>
        <v>42773</v>
      </c>
      <c r="I96" s="68" t="s">
        <v>338</v>
      </c>
      <c r="J96" s="65">
        <v>19</v>
      </c>
      <c r="K96" s="65">
        <v>-12</v>
      </c>
      <c r="L96" s="240">
        <f t="shared" ca="1" si="17"/>
        <v>42467</v>
      </c>
      <c r="M96" s="240"/>
      <c r="N96" s="240">
        <f t="shared" ca="1" si="18"/>
        <v>42479</v>
      </c>
      <c r="Q96" s="68" t="s">
        <v>323</v>
      </c>
      <c r="T96" s="66"/>
      <c r="V96" s="66"/>
    </row>
    <row r="97" spans="1:23" x14ac:dyDescent="0.25">
      <c r="A97" s="68" t="s">
        <v>311</v>
      </c>
      <c r="B97" s="67">
        <v>7</v>
      </c>
      <c r="C97" s="152">
        <v>-2</v>
      </c>
      <c r="D97" s="66">
        <f t="shared" ca="1" si="14"/>
        <v>42773</v>
      </c>
      <c r="E97" s="162">
        <v>7</v>
      </c>
      <c r="F97" s="66">
        <f t="shared" ca="1" si="15"/>
        <v>42773</v>
      </c>
      <c r="G97" s="66">
        <f t="shared" ca="1" si="16"/>
        <v>42773</v>
      </c>
      <c r="I97" s="68" t="s">
        <v>335</v>
      </c>
      <c r="J97" s="65">
        <v>4</v>
      </c>
      <c r="K97" s="65">
        <v>-12</v>
      </c>
      <c r="L97" s="240">
        <f t="shared" ca="1" si="17"/>
        <v>42467</v>
      </c>
      <c r="M97" s="240"/>
      <c r="N97" s="240">
        <f t="shared" ca="1" si="18"/>
        <v>42464</v>
      </c>
      <c r="Q97" s="68" t="s">
        <v>320</v>
      </c>
      <c r="T97" s="66"/>
      <c r="V97" s="66"/>
    </row>
    <row r="98" spans="1:23" x14ac:dyDescent="0.25">
      <c r="A98" s="68" t="s">
        <v>308</v>
      </c>
      <c r="B98" s="67">
        <v>7</v>
      </c>
      <c r="C98" s="152">
        <v>-2</v>
      </c>
      <c r="D98" s="66">
        <f t="shared" ca="1" si="14"/>
        <v>42773</v>
      </c>
      <c r="E98" s="162">
        <v>7</v>
      </c>
      <c r="F98" s="66">
        <f t="shared" ca="1" si="15"/>
        <v>42773</v>
      </c>
      <c r="G98" s="66">
        <f t="shared" ca="1" si="16"/>
        <v>42773</v>
      </c>
      <c r="I98" s="68" t="s">
        <v>332</v>
      </c>
      <c r="J98" s="65">
        <v>28</v>
      </c>
      <c r="K98" s="65">
        <v>-13</v>
      </c>
      <c r="L98" s="240">
        <f t="shared" ca="1" si="17"/>
        <v>42436</v>
      </c>
      <c r="M98" s="240"/>
      <c r="N98" s="240">
        <f t="shared" ca="1" si="18"/>
        <v>42457</v>
      </c>
      <c r="Q98" s="68" t="s">
        <v>317</v>
      </c>
      <c r="T98" s="66"/>
      <c r="V98" s="66"/>
    </row>
    <row r="99" spans="1:23" x14ac:dyDescent="0.25">
      <c r="A99" s="68" t="s">
        <v>305</v>
      </c>
      <c r="B99" s="67">
        <v>7</v>
      </c>
      <c r="C99" s="152">
        <v>-2</v>
      </c>
      <c r="D99" s="66">
        <f t="shared" ca="1" si="14"/>
        <v>42773</v>
      </c>
      <c r="E99" s="162">
        <v>7</v>
      </c>
      <c r="F99" s="66">
        <f t="shared" ca="1" si="15"/>
        <v>42773</v>
      </c>
      <c r="G99" s="66">
        <f t="shared" ca="1" si="16"/>
        <v>42773</v>
      </c>
      <c r="I99" s="239" t="s">
        <v>869</v>
      </c>
      <c r="J99" s="235">
        <v>22</v>
      </c>
      <c r="K99" s="235">
        <v>-13</v>
      </c>
      <c r="L99" s="240">
        <f t="shared" ca="1" si="17"/>
        <v>42436</v>
      </c>
      <c r="M99" s="240"/>
      <c r="N99" s="240">
        <f t="shared" ca="1" si="18"/>
        <v>42451</v>
      </c>
      <c r="O99" s="235"/>
      <c r="Q99" s="71" t="s">
        <v>228</v>
      </c>
      <c r="R99" s="72" t="s">
        <v>253</v>
      </c>
      <c r="S99" s="71" t="s">
        <v>226</v>
      </c>
      <c r="T99" s="71" t="s">
        <v>225</v>
      </c>
      <c r="U99" s="71" t="s">
        <v>390</v>
      </c>
      <c r="V99" s="69" t="s">
        <v>889</v>
      </c>
      <c r="W99" s="71" t="s">
        <v>890</v>
      </c>
    </row>
    <row r="100" spans="1:23" x14ac:dyDescent="0.25">
      <c r="A100" s="68" t="s">
        <v>302</v>
      </c>
      <c r="B100" s="67">
        <v>6</v>
      </c>
      <c r="C100" s="152">
        <v>-2</v>
      </c>
      <c r="D100" s="66">
        <f t="shared" ca="1" si="14"/>
        <v>42773</v>
      </c>
      <c r="E100" s="162">
        <v>6</v>
      </c>
      <c r="F100" s="66">
        <f t="shared" ca="1" si="15"/>
        <v>42772</v>
      </c>
      <c r="G100" s="66">
        <f t="shared" ca="1" si="16"/>
        <v>42772</v>
      </c>
      <c r="I100" s="239" t="s">
        <v>870</v>
      </c>
      <c r="J100" s="235">
        <v>18</v>
      </c>
      <c r="K100" s="235">
        <v>-13</v>
      </c>
      <c r="L100" s="240">
        <f t="shared" ca="1" si="17"/>
        <v>42436</v>
      </c>
      <c r="M100" s="240"/>
      <c r="N100" s="240">
        <f t="shared" ca="1" si="18"/>
        <v>42447</v>
      </c>
      <c r="O100" s="235"/>
      <c r="Q100" s="68" t="s">
        <v>312</v>
      </c>
      <c r="R100" s="65">
        <v>29</v>
      </c>
      <c r="S100" s="65">
        <v>-3</v>
      </c>
      <c r="T100" s="66">
        <f ca="1">EDATE(NOW(),S100)</f>
        <v>42742</v>
      </c>
      <c r="U100" s="65">
        <v>30</v>
      </c>
      <c r="V100" s="66">
        <f ca="1">DATE(YEAR(T100),MONTH(T100),R100)</f>
        <v>42764</v>
      </c>
      <c r="W100" s="240">
        <f t="shared" ref="W100:W124" ca="1" si="19">DATE(YEAR(T100),MONTH(T100),U100)</f>
        <v>42765</v>
      </c>
    </row>
    <row r="101" spans="1:23" x14ac:dyDescent="0.25">
      <c r="A101" s="68" t="s">
        <v>299</v>
      </c>
      <c r="B101" s="67">
        <v>6</v>
      </c>
      <c r="C101" s="152">
        <v>-2</v>
      </c>
      <c r="D101" s="160">
        <f t="shared" ca="1" si="14"/>
        <v>42773</v>
      </c>
      <c r="E101" s="162">
        <v>6</v>
      </c>
      <c r="F101" s="160">
        <f t="shared" ref="F101:F103" ca="1" si="20">DATE(YEAR(D101),MONTH(D101),B101)</f>
        <v>42772</v>
      </c>
      <c r="G101" s="160">
        <f t="shared" ref="G101:G103" ca="1" si="21">DATE(YEAR(D101),MONTH(D101),E101)</f>
        <v>42772</v>
      </c>
      <c r="I101" s="239" t="s">
        <v>871</v>
      </c>
      <c r="J101" s="235">
        <v>17</v>
      </c>
      <c r="K101" s="235">
        <v>-14</v>
      </c>
      <c r="L101" s="240">
        <f t="shared" ca="1" si="17"/>
        <v>42407</v>
      </c>
      <c r="M101" s="240"/>
      <c r="N101" s="240">
        <f t="shared" ca="1" si="18"/>
        <v>42417</v>
      </c>
      <c r="O101" s="235"/>
      <c r="Q101" s="68" t="s">
        <v>309</v>
      </c>
      <c r="R101" s="65">
        <v>1</v>
      </c>
      <c r="S101" s="65">
        <v>-3</v>
      </c>
      <c r="T101" s="240">
        <f t="shared" ref="T101:T124" ca="1" si="22">EDATE(NOW(),S101)</f>
        <v>42742</v>
      </c>
      <c r="U101" s="65">
        <v>28</v>
      </c>
      <c r="V101" s="240">
        <f t="shared" ref="V101:V124" ca="1" si="23">DATE(YEAR(T101),MONTH(T101),R101)</f>
        <v>42736</v>
      </c>
      <c r="W101" s="240">
        <f t="shared" ca="1" si="19"/>
        <v>42763</v>
      </c>
    </row>
    <row r="102" spans="1:23" x14ac:dyDescent="0.25">
      <c r="A102" s="68" t="s">
        <v>296</v>
      </c>
      <c r="B102" s="67">
        <v>5</v>
      </c>
      <c r="C102" s="152">
        <v>-2</v>
      </c>
      <c r="D102" s="160">
        <f t="shared" ca="1" si="14"/>
        <v>42773</v>
      </c>
      <c r="E102" s="162">
        <v>5</v>
      </c>
      <c r="F102" s="160">
        <f t="shared" ca="1" si="20"/>
        <v>42771</v>
      </c>
      <c r="G102" s="160">
        <f t="shared" ca="1" si="21"/>
        <v>42771</v>
      </c>
      <c r="I102" s="71" t="s">
        <v>228</v>
      </c>
      <c r="J102" s="72" t="s">
        <v>227</v>
      </c>
      <c r="K102" s="71" t="s">
        <v>226</v>
      </c>
      <c r="L102" s="71" t="s">
        <v>225</v>
      </c>
      <c r="M102" s="71"/>
      <c r="N102" s="69" t="s">
        <v>224</v>
      </c>
      <c r="Q102" s="68" t="s">
        <v>306</v>
      </c>
      <c r="R102" s="65">
        <v>28</v>
      </c>
      <c r="S102" s="65">
        <v>-4</v>
      </c>
      <c r="T102" s="240">
        <f t="shared" ca="1" si="22"/>
        <v>42711</v>
      </c>
      <c r="U102" s="65">
        <v>31</v>
      </c>
      <c r="V102" s="240">
        <f t="shared" ca="1" si="23"/>
        <v>42732</v>
      </c>
      <c r="W102" s="240">
        <f t="shared" ca="1" si="19"/>
        <v>42735</v>
      </c>
    </row>
    <row r="103" spans="1:23" x14ac:dyDescent="0.25">
      <c r="A103" s="68" t="s">
        <v>293</v>
      </c>
      <c r="B103" s="67">
        <v>5</v>
      </c>
      <c r="C103" s="152">
        <v>-2</v>
      </c>
      <c r="D103" s="160">
        <f t="shared" ca="1" si="14"/>
        <v>42773</v>
      </c>
      <c r="E103" s="162">
        <v>5</v>
      </c>
      <c r="F103" s="160">
        <f t="shared" ca="1" si="20"/>
        <v>42771</v>
      </c>
      <c r="G103" s="160">
        <f t="shared" ca="1" si="21"/>
        <v>42771</v>
      </c>
      <c r="I103" s="68" t="s">
        <v>327</v>
      </c>
      <c r="J103" s="65">
        <v>24</v>
      </c>
      <c r="K103" s="65">
        <v>-1</v>
      </c>
      <c r="L103" s="66">
        <f t="shared" ref="L103:L130" ca="1" si="24">EDATE(NOW(),K103)</f>
        <v>42801</v>
      </c>
      <c r="M103" s="66"/>
      <c r="N103" s="66">
        <f t="shared" ref="N103:N130" ca="1" si="25">DATE(YEAR(L103),MONTH(L103),J103)</f>
        <v>42818</v>
      </c>
      <c r="Q103" s="68" t="s">
        <v>303</v>
      </c>
      <c r="R103" s="65">
        <v>22</v>
      </c>
      <c r="S103" s="235">
        <v>-4</v>
      </c>
      <c r="T103" s="240">
        <f t="shared" ca="1" si="22"/>
        <v>42711</v>
      </c>
      <c r="U103" s="65">
        <v>27</v>
      </c>
      <c r="V103" s="240">
        <f t="shared" ca="1" si="23"/>
        <v>42726</v>
      </c>
      <c r="W103" s="240">
        <f t="shared" ca="1" si="19"/>
        <v>42731</v>
      </c>
    </row>
    <row r="104" spans="1:23" x14ac:dyDescent="0.25">
      <c r="A104" s="68" t="s">
        <v>290</v>
      </c>
      <c r="B104" s="67"/>
      <c r="D104" s="66"/>
      <c r="F104" s="66"/>
      <c r="G104" s="66"/>
      <c r="I104" s="68" t="s">
        <v>324</v>
      </c>
      <c r="J104" s="65">
        <v>24</v>
      </c>
      <c r="K104" s="65">
        <v>-1</v>
      </c>
      <c r="L104" s="66">
        <f t="shared" ca="1" si="24"/>
        <v>42801</v>
      </c>
      <c r="M104" s="66"/>
      <c r="N104" s="66">
        <f t="shared" ca="1" si="25"/>
        <v>42818</v>
      </c>
      <c r="Q104" s="68" t="s">
        <v>300</v>
      </c>
      <c r="R104" s="65">
        <v>22</v>
      </c>
      <c r="S104" s="235">
        <v>-4</v>
      </c>
      <c r="T104" s="240">
        <f t="shared" ca="1" si="22"/>
        <v>42711</v>
      </c>
      <c r="U104" s="65">
        <v>27</v>
      </c>
      <c r="V104" s="240">
        <f t="shared" ca="1" si="23"/>
        <v>42726</v>
      </c>
      <c r="W104" s="240">
        <f t="shared" ca="1" si="19"/>
        <v>42731</v>
      </c>
    </row>
    <row r="105" spans="1:23" x14ac:dyDescent="0.25">
      <c r="A105" s="68" t="s">
        <v>287</v>
      </c>
      <c r="B105" s="67"/>
      <c r="D105" s="66"/>
      <c r="F105" s="66"/>
      <c r="G105" s="66"/>
      <c r="I105" s="68" t="s">
        <v>321</v>
      </c>
      <c r="J105" s="65">
        <v>17</v>
      </c>
      <c r="K105" s="65">
        <v>-1</v>
      </c>
      <c r="L105" s="66">
        <f t="shared" ca="1" si="24"/>
        <v>42801</v>
      </c>
      <c r="M105" s="66"/>
      <c r="N105" s="66">
        <f t="shared" ca="1" si="25"/>
        <v>42811</v>
      </c>
      <c r="Q105" s="68" t="s">
        <v>297</v>
      </c>
      <c r="R105" s="65">
        <v>22</v>
      </c>
      <c r="S105" s="235">
        <v>-4</v>
      </c>
      <c r="T105" s="240">
        <f t="shared" ca="1" si="22"/>
        <v>42711</v>
      </c>
      <c r="U105" s="65">
        <v>27</v>
      </c>
      <c r="V105" s="240">
        <f t="shared" ca="1" si="23"/>
        <v>42726</v>
      </c>
      <c r="W105" s="240">
        <f t="shared" ca="1" si="19"/>
        <v>42731</v>
      </c>
    </row>
    <row r="106" spans="1:23" x14ac:dyDescent="0.25">
      <c r="A106" s="68" t="s">
        <v>284</v>
      </c>
      <c r="B106" s="67"/>
      <c r="D106" s="66"/>
      <c r="F106" s="66"/>
      <c r="G106" s="66"/>
      <c r="I106" s="68" t="s">
        <v>318</v>
      </c>
      <c r="J106" s="65">
        <v>17</v>
      </c>
      <c r="K106" s="65">
        <v>-1</v>
      </c>
      <c r="L106" s="66">
        <f t="shared" ca="1" si="24"/>
        <v>42801</v>
      </c>
      <c r="M106" s="66"/>
      <c r="N106" s="66">
        <f t="shared" ca="1" si="25"/>
        <v>42811</v>
      </c>
      <c r="Q106" s="68" t="s">
        <v>294</v>
      </c>
      <c r="R106" s="65">
        <v>22</v>
      </c>
      <c r="S106" s="235">
        <v>-4</v>
      </c>
      <c r="T106" s="240">
        <f t="shared" ca="1" si="22"/>
        <v>42711</v>
      </c>
      <c r="U106" s="65">
        <v>27</v>
      </c>
      <c r="V106" s="240">
        <f t="shared" ca="1" si="23"/>
        <v>42726</v>
      </c>
      <c r="W106" s="240">
        <f t="shared" ca="1" si="19"/>
        <v>42731</v>
      </c>
    </row>
    <row r="107" spans="1:23" x14ac:dyDescent="0.25">
      <c r="A107" s="68" t="s">
        <v>281</v>
      </c>
      <c r="B107" s="67"/>
      <c r="D107" s="66"/>
      <c r="F107" s="66"/>
      <c r="G107" s="66"/>
      <c r="I107" s="68" t="s">
        <v>315</v>
      </c>
      <c r="J107" s="65">
        <v>21</v>
      </c>
      <c r="K107" s="65">
        <v>-2</v>
      </c>
      <c r="L107" s="66">
        <f t="shared" ca="1" si="24"/>
        <v>42773</v>
      </c>
      <c r="M107" s="66"/>
      <c r="N107" s="66">
        <f t="shared" ca="1" si="25"/>
        <v>42787</v>
      </c>
      <c r="Q107" s="68" t="s">
        <v>291</v>
      </c>
      <c r="R107" s="65">
        <v>22</v>
      </c>
      <c r="S107" s="235">
        <v>-4</v>
      </c>
      <c r="T107" s="240">
        <f t="shared" ca="1" si="22"/>
        <v>42711</v>
      </c>
      <c r="U107" s="65">
        <v>27</v>
      </c>
      <c r="V107" s="240">
        <f t="shared" ca="1" si="23"/>
        <v>42726</v>
      </c>
      <c r="W107" s="240">
        <f t="shared" ca="1" si="19"/>
        <v>42731</v>
      </c>
    </row>
    <row r="108" spans="1:23" x14ac:dyDescent="0.25">
      <c r="A108" s="159" t="s">
        <v>723</v>
      </c>
      <c r="B108" s="162"/>
      <c r="C108" s="152"/>
      <c r="D108" s="160"/>
      <c r="E108" s="152"/>
      <c r="F108" s="160"/>
      <c r="G108" s="160"/>
      <c r="I108" s="68" t="s">
        <v>313</v>
      </c>
      <c r="J108" s="65">
        <v>17</v>
      </c>
      <c r="K108" s="65">
        <v>-2</v>
      </c>
      <c r="L108" s="66">
        <f t="shared" ca="1" si="24"/>
        <v>42773</v>
      </c>
      <c r="M108" s="66"/>
      <c r="N108" s="66">
        <f t="shared" ca="1" si="25"/>
        <v>42783</v>
      </c>
      <c r="Q108" s="68" t="s">
        <v>288</v>
      </c>
      <c r="R108" s="65">
        <v>22</v>
      </c>
      <c r="S108" s="235">
        <v>-4</v>
      </c>
      <c r="T108" s="240">
        <f t="shared" ca="1" si="22"/>
        <v>42711</v>
      </c>
      <c r="U108" s="65">
        <v>27</v>
      </c>
      <c r="V108" s="240">
        <f t="shared" ca="1" si="23"/>
        <v>42726</v>
      </c>
      <c r="W108" s="240">
        <f t="shared" ca="1" si="19"/>
        <v>42731</v>
      </c>
    </row>
    <row r="109" spans="1:23" x14ac:dyDescent="0.25">
      <c r="A109" s="159" t="s">
        <v>724</v>
      </c>
      <c r="B109" s="162"/>
      <c r="C109" s="152"/>
      <c r="D109" s="160"/>
      <c r="E109" s="152"/>
      <c r="F109" s="160"/>
      <c r="G109" s="160"/>
      <c r="I109" s="68" t="s">
        <v>310</v>
      </c>
      <c r="J109" s="65">
        <v>16</v>
      </c>
      <c r="K109" s="65">
        <v>-3</v>
      </c>
      <c r="L109" s="66">
        <f t="shared" ca="1" si="24"/>
        <v>42742</v>
      </c>
      <c r="M109" s="66"/>
      <c r="N109" s="66">
        <f t="shared" ca="1" si="25"/>
        <v>42751</v>
      </c>
      <c r="Q109" s="68" t="s">
        <v>285</v>
      </c>
      <c r="R109" s="65">
        <v>22</v>
      </c>
      <c r="S109" s="235">
        <v>-4</v>
      </c>
      <c r="T109" s="240">
        <f t="shared" ca="1" si="22"/>
        <v>42711</v>
      </c>
      <c r="U109" s="65">
        <v>27</v>
      </c>
      <c r="V109" s="240">
        <f t="shared" ca="1" si="23"/>
        <v>42726</v>
      </c>
      <c r="W109" s="240">
        <f t="shared" ca="1" si="19"/>
        <v>42731</v>
      </c>
    </row>
    <row r="110" spans="1:23" x14ac:dyDescent="0.25">
      <c r="A110" s="159" t="s">
        <v>725</v>
      </c>
      <c r="B110" s="162"/>
      <c r="C110" s="152"/>
      <c r="D110" s="160"/>
      <c r="E110" s="152"/>
      <c r="F110" s="160"/>
      <c r="G110" s="160"/>
      <c r="I110" s="68" t="s">
        <v>307</v>
      </c>
      <c r="J110" s="65">
        <v>5</v>
      </c>
      <c r="K110" s="65">
        <v>-3</v>
      </c>
      <c r="L110" s="66">
        <f t="shared" ca="1" si="24"/>
        <v>42742</v>
      </c>
      <c r="M110" s="66"/>
      <c r="N110" s="66">
        <f t="shared" ca="1" si="25"/>
        <v>42740</v>
      </c>
      <c r="Q110" s="68" t="s">
        <v>282</v>
      </c>
      <c r="R110" s="65">
        <v>22</v>
      </c>
      <c r="S110" s="235">
        <v>-4</v>
      </c>
      <c r="T110" s="240">
        <f t="shared" ca="1" si="22"/>
        <v>42711</v>
      </c>
      <c r="U110" s="65">
        <v>27</v>
      </c>
      <c r="V110" s="240">
        <f t="shared" ca="1" si="23"/>
        <v>42726</v>
      </c>
      <c r="W110" s="240">
        <f t="shared" ca="1" si="19"/>
        <v>42731</v>
      </c>
    </row>
    <row r="111" spans="1:23" x14ac:dyDescent="0.25">
      <c r="A111" s="71" t="s">
        <v>228</v>
      </c>
      <c r="B111" s="72" t="s">
        <v>227</v>
      </c>
      <c r="C111" s="71" t="s">
        <v>226</v>
      </c>
      <c r="D111" s="71" t="s">
        <v>225</v>
      </c>
      <c r="E111" s="70"/>
      <c r="F111" s="69" t="s">
        <v>224</v>
      </c>
      <c r="G111" s="69"/>
      <c r="I111" s="68" t="s">
        <v>304</v>
      </c>
      <c r="J111" s="65">
        <v>15</v>
      </c>
      <c r="K111" s="65">
        <v>-5</v>
      </c>
      <c r="L111" s="66">
        <f t="shared" ca="1" si="24"/>
        <v>42681</v>
      </c>
      <c r="M111" s="66"/>
      <c r="N111" s="66">
        <f t="shared" ca="1" si="25"/>
        <v>42689</v>
      </c>
      <c r="Q111" s="68" t="s">
        <v>279</v>
      </c>
      <c r="R111" s="65">
        <v>22</v>
      </c>
      <c r="S111" s="235">
        <v>-4</v>
      </c>
      <c r="T111" s="240">
        <f t="shared" ca="1" si="22"/>
        <v>42711</v>
      </c>
      <c r="U111" s="65">
        <v>27</v>
      </c>
      <c r="V111" s="240">
        <f t="shared" ca="1" si="23"/>
        <v>42726</v>
      </c>
      <c r="W111" s="240">
        <f t="shared" ca="1" si="19"/>
        <v>42731</v>
      </c>
    </row>
    <row r="112" spans="1:23" x14ac:dyDescent="0.25">
      <c r="A112" s="68" t="s">
        <v>276</v>
      </c>
      <c r="B112" s="67">
        <v>21</v>
      </c>
      <c r="C112" s="65">
        <v>-3</v>
      </c>
      <c r="D112" s="66">
        <f t="shared" ref="D112:D127" ca="1" si="26">EDATE(NOW(),C112)</f>
        <v>42742</v>
      </c>
      <c r="F112" s="66">
        <f t="shared" ref="F112:F127" ca="1" si="27">DATE(YEAR(D112),MONTH(D112),B112)</f>
        <v>42756</v>
      </c>
      <c r="G112" s="66"/>
      <c r="I112" s="68" t="s">
        <v>301</v>
      </c>
      <c r="J112" s="65">
        <v>10</v>
      </c>
      <c r="K112" s="65">
        <v>-5</v>
      </c>
      <c r="L112" s="66">
        <f t="shared" ca="1" si="24"/>
        <v>42681</v>
      </c>
      <c r="M112" s="66"/>
      <c r="N112" s="66">
        <f t="shared" ca="1" si="25"/>
        <v>42684</v>
      </c>
      <c r="Q112" s="68" t="s">
        <v>277</v>
      </c>
      <c r="R112" s="65">
        <v>22</v>
      </c>
      <c r="S112" s="235">
        <v>-4</v>
      </c>
      <c r="T112" s="240">
        <f t="shared" ca="1" si="22"/>
        <v>42711</v>
      </c>
      <c r="U112" s="65">
        <v>27</v>
      </c>
      <c r="V112" s="240">
        <f t="shared" ca="1" si="23"/>
        <v>42726</v>
      </c>
      <c r="W112" s="240">
        <f t="shared" ca="1" si="19"/>
        <v>42731</v>
      </c>
    </row>
    <row r="113" spans="1:23" x14ac:dyDescent="0.25">
      <c r="A113" s="68" t="s">
        <v>273</v>
      </c>
      <c r="B113" s="67">
        <v>14</v>
      </c>
      <c r="C113" s="65">
        <v>-4</v>
      </c>
      <c r="D113" s="66">
        <f t="shared" ca="1" si="26"/>
        <v>42711</v>
      </c>
      <c r="F113" s="66">
        <f t="shared" ca="1" si="27"/>
        <v>42718</v>
      </c>
      <c r="G113" s="66"/>
      <c r="I113" s="68" t="s">
        <v>298</v>
      </c>
      <c r="J113" s="65">
        <v>17</v>
      </c>
      <c r="K113" s="65">
        <v>-6</v>
      </c>
      <c r="L113" s="66">
        <f t="shared" ca="1" si="24"/>
        <v>42650</v>
      </c>
      <c r="M113" s="66"/>
      <c r="N113" s="66">
        <f t="shared" ca="1" si="25"/>
        <v>42660</v>
      </c>
      <c r="Q113" s="68" t="s">
        <v>274</v>
      </c>
      <c r="R113" s="65">
        <v>9</v>
      </c>
      <c r="S113" s="235">
        <v>-4</v>
      </c>
      <c r="T113" s="240">
        <f t="shared" ca="1" si="22"/>
        <v>42711</v>
      </c>
      <c r="U113" s="65">
        <v>17</v>
      </c>
      <c r="V113" s="240">
        <f t="shared" ca="1" si="23"/>
        <v>42713</v>
      </c>
      <c r="W113" s="240">
        <f t="shared" ca="1" si="19"/>
        <v>42721</v>
      </c>
    </row>
    <row r="114" spans="1:23" x14ac:dyDescent="0.25">
      <c r="A114" s="68" t="s">
        <v>270</v>
      </c>
      <c r="B114" s="67">
        <v>4</v>
      </c>
      <c r="C114" s="65">
        <v>-5</v>
      </c>
      <c r="D114" s="66">
        <f t="shared" ca="1" si="26"/>
        <v>42681</v>
      </c>
      <c r="F114" s="66">
        <f t="shared" ca="1" si="27"/>
        <v>42678</v>
      </c>
      <c r="G114" s="66"/>
      <c r="I114" s="68" t="s">
        <v>295</v>
      </c>
      <c r="J114" s="65">
        <v>8</v>
      </c>
      <c r="K114" s="65">
        <v>-7</v>
      </c>
      <c r="L114" s="66">
        <f t="shared" ca="1" si="24"/>
        <v>42620</v>
      </c>
      <c r="M114" s="66"/>
      <c r="N114" s="66">
        <f t="shared" ca="1" si="25"/>
        <v>42621</v>
      </c>
      <c r="Q114" s="68" t="s">
        <v>271</v>
      </c>
      <c r="R114" s="65">
        <v>9</v>
      </c>
      <c r="S114" s="235">
        <v>-4</v>
      </c>
      <c r="T114" s="240">
        <f t="shared" ca="1" si="22"/>
        <v>42711</v>
      </c>
      <c r="U114" s="65">
        <v>17</v>
      </c>
      <c r="V114" s="240">
        <f t="shared" ca="1" si="23"/>
        <v>42713</v>
      </c>
      <c r="W114" s="240">
        <f t="shared" ca="1" si="19"/>
        <v>42721</v>
      </c>
    </row>
    <row r="115" spans="1:23" x14ac:dyDescent="0.25">
      <c r="A115" s="68" t="s">
        <v>267</v>
      </c>
      <c r="B115" s="67">
        <v>16</v>
      </c>
      <c r="C115" s="65">
        <v>-6</v>
      </c>
      <c r="D115" s="66">
        <f t="shared" ca="1" si="26"/>
        <v>42650</v>
      </c>
      <c r="F115" s="66">
        <f t="shared" ca="1" si="27"/>
        <v>42659</v>
      </c>
      <c r="G115" s="66"/>
      <c r="I115" s="68" t="s">
        <v>292</v>
      </c>
      <c r="J115" s="65">
        <v>28</v>
      </c>
      <c r="K115" s="65">
        <v>-8</v>
      </c>
      <c r="L115" s="66">
        <f t="shared" ca="1" si="24"/>
        <v>42589</v>
      </c>
      <c r="M115" s="66"/>
      <c r="N115" s="66">
        <f t="shared" ca="1" si="25"/>
        <v>42610</v>
      </c>
      <c r="Q115" s="68" t="s">
        <v>268</v>
      </c>
      <c r="R115" s="65">
        <v>9</v>
      </c>
      <c r="S115" s="235">
        <v>-4</v>
      </c>
      <c r="T115" s="240">
        <f t="shared" ca="1" si="22"/>
        <v>42711</v>
      </c>
      <c r="U115" s="65">
        <v>17</v>
      </c>
      <c r="V115" s="240">
        <f t="shared" ca="1" si="23"/>
        <v>42713</v>
      </c>
      <c r="W115" s="240">
        <f t="shared" ca="1" si="19"/>
        <v>42721</v>
      </c>
    </row>
    <row r="116" spans="1:23" x14ac:dyDescent="0.25">
      <c r="A116" s="68" t="s">
        <v>264</v>
      </c>
      <c r="B116" s="67">
        <v>12</v>
      </c>
      <c r="C116" s="65">
        <v>-6</v>
      </c>
      <c r="D116" s="66">
        <f t="shared" ca="1" si="26"/>
        <v>42650</v>
      </c>
      <c r="F116" s="66">
        <f t="shared" ca="1" si="27"/>
        <v>42655</v>
      </c>
      <c r="G116" s="66"/>
      <c r="I116" s="68" t="s">
        <v>289</v>
      </c>
      <c r="J116" s="65">
        <v>25</v>
      </c>
      <c r="K116" s="65">
        <v>-9</v>
      </c>
      <c r="L116" s="66">
        <f t="shared" ca="1" si="24"/>
        <v>42558</v>
      </c>
      <c r="M116" s="66"/>
      <c r="N116" s="66">
        <f t="shared" ca="1" si="25"/>
        <v>42576</v>
      </c>
      <c r="Q116" s="68" t="s">
        <v>265</v>
      </c>
      <c r="R116" s="65">
        <v>9</v>
      </c>
      <c r="S116" s="235">
        <v>-4</v>
      </c>
      <c r="T116" s="240">
        <f t="shared" ca="1" si="22"/>
        <v>42711</v>
      </c>
      <c r="U116" s="65">
        <v>17</v>
      </c>
      <c r="V116" s="240">
        <f t="shared" ca="1" si="23"/>
        <v>42713</v>
      </c>
      <c r="W116" s="240">
        <f t="shared" ca="1" si="19"/>
        <v>42721</v>
      </c>
    </row>
    <row r="117" spans="1:23" x14ac:dyDescent="0.25">
      <c r="A117" s="68" t="s">
        <v>261</v>
      </c>
      <c r="B117" s="67">
        <v>26</v>
      </c>
      <c r="C117" s="65">
        <v>-7</v>
      </c>
      <c r="D117" s="66">
        <f t="shared" ca="1" si="26"/>
        <v>42620</v>
      </c>
      <c r="F117" s="66">
        <f t="shared" ca="1" si="27"/>
        <v>42639</v>
      </c>
      <c r="G117" s="66"/>
      <c r="I117" s="68" t="s">
        <v>286</v>
      </c>
      <c r="J117" s="65">
        <v>27</v>
      </c>
      <c r="K117" s="65">
        <v>-10</v>
      </c>
      <c r="L117" s="66">
        <f t="shared" ca="1" si="24"/>
        <v>42528</v>
      </c>
      <c r="M117" s="66"/>
      <c r="N117" s="66">
        <f t="shared" ca="1" si="25"/>
        <v>42548</v>
      </c>
      <c r="Q117" s="68" t="s">
        <v>262</v>
      </c>
      <c r="R117" s="65">
        <v>9</v>
      </c>
      <c r="S117" s="235">
        <v>-4</v>
      </c>
      <c r="T117" s="240">
        <f t="shared" ca="1" si="22"/>
        <v>42711</v>
      </c>
      <c r="U117" s="65">
        <v>17</v>
      </c>
      <c r="V117" s="240">
        <f t="shared" ca="1" si="23"/>
        <v>42713</v>
      </c>
      <c r="W117" s="240">
        <f t="shared" ca="1" si="19"/>
        <v>42721</v>
      </c>
    </row>
    <row r="118" spans="1:23" x14ac:dyDescent="0.25">
      <c r="A118" s="68" t="s">
        <v>258</v>
      </c>
      <c r="B118" s="67">
        <v>15</v>
      </c>
      <c r="C118" s="65">
        <v>-7</v>
      </c>
      <c r="D118" s="66">
        <f t="shared" ca="1" si="26"/>
        <v>42620</v>
      </c>
      <c r="F118" s="66">
        <f t="shared" ca="1" si="27"/>
        <v>42628</v>
      </c>
      <c r="G118" s="66"/>
      <c r="I118" s="68" t="s">
        <v>283</v>
      </c>
      <c r="J118" s="65">
        <v>19</v>
      </c>
      <c r="K118" s="65">
        <v>-11</v>
      </c>
      <c r="L118" s="66">
        <f t="shared" ca="1" si="24"/>
        <v>42497</v>
      </c>
      <c r="M118" s="66"/>
      <c r="N118" s="66">
        <f t="shared" ca="1" si="25"/>
        <v>42509</v>
      </c>
      <c r="Q118" s="68" t="s">
        <v>259</v>
      </c>
      <c r="R118" s="65">
        <v>9</v>
      </c>
      <c r="S118" s="235">
        <v>-4</v>
      </c>
      <c r="T118" s="240">
        <f t="shared" ca="1" si="22"/>
        <v>42711</v>
      </c>
      <c r="U118" s="65">
        <v>17</v>
      </c>
      <c r="V118" s="240">
        <f t="shared" ca="1" si="23"/>
        <v>42713</v>
      </c>
      <c r="W118" s="240">
        <f t="shared" ca="1" si="19"/>
        <v>42721</v>
      </c>
    </row>
    <row r="119" spans="1:23" x14ac:dyDescent="0.25">
      <c r="A119" s="68" t="s">
        <v>255</v>
      </c>
      <c r="B119" s="67">
        <v>1</v>
      </c>
      <c r="C119" s="65">
        <v>-7</v>
      </c>
      <c r="D119" s="66">
        <f t="shared" ca="1" si="26"/>
        <v>42620</v>
      </c>
      <c r="F119" s="66">
        <f t="shared" ca="1" si="27"/>
        <v>42614</v>
      </c>
      <c r="G119" s="66"/>
      <c r="I119" s="68" t="s">
        <v>280</v>
      </c>
      <c r="J119" s="65">
        <v>5</v>
      </c>
      <c r="K119" s="65">
        <v>-11</v>
      </c>
      <c r="L119" s="66">
        <f t="shared" ca="1" si="24"/>
        <v>42497</v>
      </c>
      <c r="M119" s="66"/>
      <c r="N119" s="66">
        <f t="shared" ca="1" si="25"/>
        <v>42495</v>
      </c>
      <c r="Q119" s="68" t="s">
        <v>256</v>
      </c>
      <c r="R119" s="65">
        <v>9</v>
      </c>
      <c r="S119" s="235">
        <v>-4</v>
      </c>
      <c r="T119" s="240">
        <f t="shared" ca="1" si="22"/>
        <v>42711</v>
      </c>
      <c r="U119" s="65">
        <v>17</v>
      </c>
      <c r="V119" s="240">
        <f t="shared" ca="1" si="23"/>
        <v>42713</v>
      </c>
      <c r="W119" s="240">
        <f t="shared" ca="1" si="19"/>
        <v>42721</v>
      </c>
    </row>
    <row r="120" spans="1:23" x14ac:dyDescent="0.25">
      <c r="A120" s="68" t="s">
        <v>251</v>
      </c>
      <c r="B120" s="67">
        <v>14</v>
      </c>
      <c r="C120" s="65">
        <v>-8</v>
      </c>
      <c r="D120" s="66">
        <f t="shared" ca="1" si="26"/>
        <v>42589</v>
      </c>
      <c r="F120" s="66">
        <f t="shared" ca="1" si="27"/>
        <v>42596</v>
      </c>
      <c r="G120" s="66"/>
      <c r="I120" s="68" t="s">
        <v>278</v>
      </c>
      <c r="J120" s="65">
        <v>20</v>
      </c>
      <c r="K120" s="65">
        <v>-12</v>
      </c>
      <c r="L120" s="66">
        <f t="shared" ca="1" si="24"/>
        <v>42467</v>
      </c>
      <c r="M120" s="66"/>
      <c r="N120" s="66">
        <f t="shared" ca="1" si="25"/>
        <v>42480</v>
      </c>
      <c r="Q120" s="239" t="s">
        <v>891</v>
      </c>
      <c r="R120" s="235">
        <v>9</v>
      </c>
      <c r="S120" s="235">
        <v>-4</v>
      </c>
      <c r="T120" s="240">
        <f t="shared" ca="1" si="22"/>
        <v>42711</v>
      </c>
      <c r="U120" s="235">
        <v>17</v>
      </c>
      <c r="V120" s="240">
        <f t="shared" ca="1" si="23"/>
        <v>42713</v>
      </c>
      <c r="W120" s="240">
        <f t="shared" ca="1" si="19"/>
        <v>42721</v>
      </c>
    </row>
    <row r="121" spans="1:23" x14ac:dyDescent="0.25">
      <c r="A121" s="68" t="s">
        <v>248</v>
      </c>
      <c r="B121" s="67">
        <v>18</v>
      </c>
      <c r="C121" s="65">
        <v>-9</v>
      </c>
      <c r="D121" s="66">
        <f t="shared" ca="1" si="26"/>
        <v>42558</v>
      </c>
      <c r="F121" s="66">
        <f t="shared" ca="1" si="27"/>
        <v>42569</v>
      </c>
      <c r="G121" s="66"/>
      <c r="I121" s="68" t="s">
        <v>275</v>
      </c>
      <c r="J121" s="65">
        <v>5</v>
      </c>
      <c r="K121" s="65">
        <v>-12</v>
      </c>
      <c r="L121" s="66">
        <f t="shared" ca="1" si="24"/>
        <v>42467</v>
      </c>
      <c r="M121" s="66"/>
      <c r="N121" s="66">
        <f t="shared" ca="1" si="25"/>
        <v>42465</v>
      </c>
      <c r="Q121" s="239" t="s">
        <v>892</v>
      </c>
      <c r="R121" s="235">
        <v>1</v>
      </c>
      <c r="S121" s="235">
        <v>-4</v>
      </c>
      <c r="T121" s="240">
        <f t="shared" ca="1" si="22"/>
        <v>42711</v>
      </c>
      <c r="U121" s="235">
        <v>6</v>
      </c>
      <c r="V121" s="240">
        <f t="shared" ca="1" si="23"/>
        <v>42705</v>
      </c>
      <c r="W121" s="240">
        <f t="shared" ca="1" si="19"/>
        <v>42710</v>
      </c>
    </row>
    <row r="122" spans="1:23" x14ac:dyDescent="0.25">
      <c r="A122" s="68" t="s">
        <v>245</v>
      </c>
      <c r="B122" s="67">
        <v>14</v>
      </c>
      <c r="C122" s="65">
        <v>-10</v>
      </c>
      <c r="D122" s="66">
        <f t="shared" ca="1" si="26"/>
        <v>42528</v>
      </c>
      <c r="F122" s="66">
        <f t="shared" ca="1" si="27"/>
        <v>42535</v>
      </c>
      <c r="G122" s="66"/>
      <c r="I122" s="68" t="s">
        <v>272</v>
      </c>
      <c r="J122" s="65">
        <v>21</v>
      </c>
      <c r="K122" s="65">
        <v>-13</v>
      </c>
      <c r="L122" s="66">
        <f t="shared" ca="1" si="24"/>
        <v>42436</v>
      </c>
      <c r="M122" s="66"/>
      <c r="N122" s="66">
        <f t="shared" ca="1" si="25"/>
        <v>42450</v>
      </c>
      <c r="Q122" s="239" t="s">
        <v>893</v>
      </c>
      <c r="R122" s="235">
        <v>1</v>
      </c>
      <c r="S122" s="235">
        <v>-5</v>
      </c>
      <c r="T122" s="240">
        <f t="shared" ca="1" si="22"/>
        <v>42681</v>
      </c>
      <c r="U122" s="235">
        <v>31</v>
      </c>
      <c r="V122" s="240">
        <f t="shared" ca="1" si="23"/>
        <v>42675</v>
      </c>
      <c r="W122" s="240">
        <f t="shared" ca="1" si="19"/>
        <v>42705</v>
      </c>
    </row>
    <row r="123" spans="1:23" x14ac:dyDescent="0.25">
      <c r="A123" s="68" t="s">
        <v>243</v>
      </c>
      <c r="B123" s="67">
        <v>7</v>
      </c>
      <c r="C123" s="65">
        <v>-10</v>
      </c>
      <c r="D123" s="66">
        <f t="shared" ca="1" si="26"/>
        <v>42528</v>
      </c>
      <c r="F123" s="66">
        <f t="shared" ca="1" si="27"/>
        <v>42528</v>
      </c>
      <c r="G123" s="66"/>
      <c r="I123" s="68" t="s">
        <v>269</v>
      </c>
      <c r="J123" s="65">
        <v>10</v>
      </c>
      <c r="K123" s="65">
        <v>-13</v>
      </c>
      <c r="L123" s="66">
        <f t="shared" ca="1" si="24"/>
        <v>42436</v>
      </c>
      <c r="M123" s="66"/>
      <c r="N123" s="66">
        <f t="shared" ca="1" si="25"/>
        <v>42439</v>
      </c>
      <c r="Q123" s="239" t="s">
        <v>894</v>
      </c>
      <c r="R123" s="235">
        <v>19</v>
      </c>
      <c r="S123" s="235">
        <v>-6</v>
      </c>
      <c r="T123" s="240">
        <f t="shared" ca="1" si="22"/>
        <v>42650</v>
      </c>
      <c r="U123" s="235">
        <v>30</v>
      </c>
      <c r="V123" s="240">
        <f t="shared" ca="1" si="23"/>
        <v>42662</v>
      </c>
      <c r="W123" s="240">
        <f t="shared" ca="1" si="19"/>
        <v>42673</v>
      </c>
    </row>
    <row r="124" spans="1:23" x14ac:dyDescent="0.25">
      <c r="A124" s="68" t="s">
        <v>240</v>
      </c>
      <c r="B124" s="67">
        <v>28</v>
      </c>
      <c r="C124" s="65">
        <v>-12</v>
      </c>
      <c r="D124" s="66">
        <f t="shared" ca="1" si="26"/>
        <v>42467</v>
      </c>
      <c r="F124" s="66">
        <f t="shared" ca="1" si="27"/>
        <v>42488</v>
      </c>
      <c r="G124" s="66"/>
      <c r="I124" s="68" t="s">
        <v>266</v>
      </c>
      <c r="J124" s="65">
        <v>22</v>
      </c>
      <c r="K124" s="65">
        <v>-14</v>
      </c>
      <c r="L124" s="66">
        <f t="shared" ca="1" si="24"/>
        <v>42407</v>
      </c>
      <c r="M124" s="66"/>
      <c r="N124" s="66">
        <f t="shared" ca="1" si="25"/>
        <v>42422</v>
      </c>
      <c r="Q124" s="239" t="s">
        <v>895</v>
      </c>
      <c r="R124" s="235">
        <v>10</v>
      </c>
      <c r="S124" s="235">
        <v>-6</v>
      </c>
      <c r="T124" s="240">
        <f t="shared" ca="1" si="22"/>
        <v>42650</v>
      </c>
      <c r="U124" s="235">
        <v>18</v>
      </c>
      <c r="V124" s="240">
        <f t="shared" ca="1" si="23"/>
        <v>42653</v>
      </c>
      <c r="W124" s="240">
        <f t="shared" ca="1" si="19"/>
        <v>42661</v>
      </c>
    </row>
    <row r="125" spans="1:23" x14ac:dyDescent="0.25">
      <c r="A125" s="68" t="s">
        <v>237</v>
      </c>
      <c r="B125" s="67">
        <v>1</v>
      </c>
      <c r="C125" s="65">
        <v>-12</v>
      </c>
      <c r="D125" s="66">
        <f t="shared" ca="1" si="26"/>
        <v>42467</v>
      </c>
      <c r="F125" s="66">
        <f t="shared" ca="1" si="27"/>
        <v>42461</v>
      </c>
      <c r="G125" s="66"/>
      <c r="I125" s="68" t="s">
        <v>263</v>
      </c>
      <c r="J125" s="65">
        <v>11</v>
      </c>
      <c r="K125" s="65">
        <v>-14</v>
      </c>
      <c r="L125" s="66">
        <f t="shared" ca="1" si="24"/>
        <v>42407</v>
      </c>
      <c r="M125" s="66"/>
      <c r="N125" s="66">
        <f t="shared" ca="1" si="25"/>
        <v>42411</v>
      </c>
      <c r="Q125" s="239" t="s">
        <v>896</v>
      </c>
      <c r="R125" s="235"/>
      <c r="S125" s="235"/>
      <c r="T125" s="235"/>
      <c r="U125" s="235"/>
      <c r="V125" s="235"/>
    </row>
    <row r="126" spans="1:23" x14ac:dyDescent="0.25">
      <c r="A126" s="68" t="s">
        <v>234</v>
      </c>
      <c r="B126" s="67">
        <v>28</v>
      </c>
      <c r="C126" s="65">
        <v>-14</v>
      </c>
      <c r="D126" s="66">
        <f t="shared" ca="1" si="26"/>
        <v>42407</v>
      </c>
      <c r="F126" s="66">
        <f t="shared" ca="1" si="27"/>
        <v>42428</v>
      </c>
      <c r="G126" s="66"/>
      <c r="I126" s="68" t="s">
        <v>260</v>
      </c>
      <c r="J126" s="65">
        <v>8</v>
      </c>
      <c r="K126" s="65">
        <v>-14</v>
      </c>
      <c r="L126" s="66">
        <f t="shared" ca="1" si="24"/>
        <v>42407</v>
      </c>
      <c r="M126" s="66"/>
      <c r="N126" s="66">
        <f t="shared" ca="1" si="25"/>
        <v>42408</v>
      </c>
      <c r="Q126" s="239" t="s">
        <v>897</v>
      </c>
      <c r="R126" s="235"/>
      <c r="S126" s="235"/>
      <c r="T126" s="235"/>
      <c r="U126" s="235"/>
      <c r="V126" s="235"/>
    </row>
    <row r="127" spans="1:23" x14ac:dyDescent="0.25">
      <c r="A127" s="68" t="s">
        <v>231</v>
      </c>
      <c r="B127" s="67">
        <v>2</v>
      </c>
      <c r="C127" s="65">
        <v>-15</v>
      </c>
      <c r="D127" s="66">
        <f t="shared" ca="1" si="26"/>
        <v>42376</v>
      </c>
      <c r="F127" s="66">
        <f t="shared" ca="1" si="27"/>
        <v>42371</v>
      </c>
      <c r="G127" s="66"/>
      <c r="I127" s="68" t="s">
        <v>257</v>
      </c>
      <c r="J127" s="65">
        <v>1</v>
      </c>
      <c r="K127" s="65">
        <v>17</v>
      </c>
      <c r="L127" s="66">
        <f t="shared" ca="1" si="24"/>
        <v>43350</v>
      </c>
      <c r="M127" s="66"/>
      <c r="N127" s="66">
        <f t="shared" ca="1" si="25"/>
        <v>43344</v>
      </c>
      <c r="Q127" s="239" t="s">
        <v>898</v>
      </c>
      <c r="R127" s="235"/>
      <c r="S127" s="235"/>
      <c r="T127" s="235"/>
      <c r="U127" s="235"/>
      <c r="V127" s="235"/>
    </row>
    <row r="128" spans="1:23" x14ac:dyDescent="0.25">
      <c r="A128" s="71" t="s">
        <v>228</v>
      </c>
      <c r="B128" s="72" t="s">
        <v>227</v>
      </c>
      <c r="C128" s="71" t="s">
        <v>226</v>
      </c>
      <c r="D128" s="71" t="s">
        <v>225</v>
      </c>
      <c r="E128" s="70"/>
      <c r="F128" s="69" t="s">
        <v>224</v>
      </c>
      <c r="G128" s="69"/>
      <c r="I128" s="68" t="s">
        <v>254</v>
      </c>
      <c r="J128" s="65">
        <v>13</v>
      </c>
      <c r="K128" s="65">
        <v>-15</v>
      </c>
      <c r="L128" s="66">
        <f t="shared" ca="1" si="24"/>
        <v>42376</v>
      </c>
      <c r="N128" s="66">
        <f t="shared" ca="1" si="25"/>
        <v>42382</v>
      </c>
      <c r="Q128" s="239" t="s">
        <v>899</v>
      </c>
      <c r="R128" s="235"/>
      <c r="S128" s="235"/>
      <c r="T128" s="235"/>
      <c r="U128" s="235"/>
      <c r="V128" s="235"/>
    </row>
    <row r="129" spans="1:22" x14ac:dyDescent="0.25">
      <c r="A129" s="68" t="s">
        <v>221</v>
      </c>
      <c r="B129" s="67">
        <v>28</v>
      </c>
      <c r="C129" s="65">
        <v>-1</v>
      </c>
      <c r="D129" s="66">
        <f t="shared" ref="D129:D182" ca="1" si="28">EDATE(NOW(),C129)</f>
        <v>42801</v>
      </c>
      <c r="F129" s="66">
        <f t="shared" ref="F129:F158" ca="1" si="29">DATE(YEAR(D129),MONTH(D129),B129)</f>
        <v>42822</v>
      </c>
      <c r="G129" s="66"/>
      <c r="I129" s="68" t="s">
        <v>250</v>
      </c>
      <c r="J129" s="65">
        <v>11</v>
      </c>
      <c r="K129" s="65">
        <v>-15</v>
      </c>
      <c r="L129" s="66">
        <f t="shared" ca="1" si="24"/>
        <v>42376</v>
      </c>
      <c r="N129" s="66">
        <f t="shared" ca="1" si="25"/>
        <v>42380</v>
      </c>
      <c r="Q129" s="239" t="s">
        <v>900</v>
      </c>
      <c r="R129" s="235"/>
      <c r="S129" s="235"/>
      <c r="T129" s="235"/>
      <c r="U129" s="235"/>
      <c r="V129" s="235"/>
    </row>
    <row r="130" spans="1:22" x14ac:dyDescent="0.25">
      <c r="A130" s="68" t="s">
        <v>218</v>
      </c>
      <c r="B130" s="67">
        <v>28</v>
      </c>
      <c r="C130" s="65">
        <v>-1</v>
      </c>
      <c r="D130" s="66">
        <f t="shared" ca="1" si="28"/>
        <v>42801</v>
      </c>
      <c r="F130" s="66">
        <f t="shared" ca="1" si="29"/>
        <v>42822</v>
      </c>
      <c r="G130" s="66"/>
      <c r="I130" s="68" t="s">
        <v>247</v>
      </c>
      <c r="J130" s="65">
        <v>11</v>
      </c>
      <c r="K130" s="65">
        <v>-15</v>
      </c>
      <c r="L130" s="66">
        <f t="shared" ca="1" si="24"/>
        <v>42376</v>
      </c>
      <c r="N130" s="66">
        <f t="shared" ca="1" si="25"/>
        <v>42380</v>
      </c>
      <c r="Q130" s="71" t="s">
        <v>228</v>
      </c>
      <c r="R130" s="72" t="s">
        <v>253</v>
      </c>
      <c r="S130" s="71" t="s">
        <v>226</v>
      </c>
      <c r="T130" s="71" t="s">
        <v>225</v>
      </c>
      <c r="U130" s="71"/>
      <c r="V130" s="69" t="s">
        <v>252</v>
      </c>
    </row>
    <row r="131" spans="1:22" x14ac:dyDescent="0.25">
      <c r="A131" s="68" t="s">
        <v>215</v>
      </c>
      <c r="B131" s="67">
        <v>28</v>
      </c>
      <c r="C131" s="177">
        <v>-1</v>
      </c>
      <c r="D131" s="66">
        <f t="shared" ca="1" si="28"/>
        <v>42801</v>
      </c>
      <c r="F131" s="66">
        <f t="shared" ca="1" si="29"/>
        <v>42822</v>
      </c>
      <c r="G131" s="66"/>
      <c r="I131" s="71" t="s">
        <v>228</v>
      </c>
      <c r="J131" s="72" t="s">
        <v>227</v>
      </c>
      <c r="K131" s="71" t="s">
        <v>226</v>
      </c>
      <c r="L131" s="71" t="s">
        <v>225</v>
      </c>
      <c r="M131" s="70"/>
      <c r="N131" s="69" t="s">
        <v>224</v>
      </c>
      <c r="Q131" s="68" t="s">
        <v>249</v>
      </c>
      <c r="R131" s="65">
        <v>24</v>
      </c>
      <c r="S131" s="65">
        <v>-1</v>
      </c>
      <c r="T131" s="66">
        <f t="shared" ref="T131:T140" ca="1" si="30">EDATE(NOW(),S131)</f>
        <v>42801</v>
      </c>
      <c r="V131" s="66">
        <f t="shared" ref="V131:V140" ca="1" si="31">DATE(YEAR(T131),MONTH(T131),R131)</f>
        <v>42818</v>
      </c>
    </row>
    <row r="132" spans="1:22" x14ac:dyDescent="0.25">
      <c r="A132" s="68" t="s">
        <v>212</v>
      </c>
      <c r="B132" s="67">
        <v>17</v>
      </c>
      <c r="C132" s="177">
        <v>-1</v>
      </c>
      <c r="D132" s="66">
        <f t="shared" ca="1" si="28"/>
        <v>42801</v>
      </c>
      <c r="F132" s="66">
        <f t="shared" ca="1" si="29"/>
        <v>42811</v>
      </c>
      <c r="G132" s="66"/>
      <c r="I132" s="68" t="s">
        <v>242</v>
      </c>
      <c r="J132" s="67">
        <v>24</v>
      </c>
      <c r="K132" s="65">
        <v>-5</v>
      </c>
      <c r="L132" s="66">
        <f ca="1">EDATE(NOW(),K132)</f>
        <v>42681</v>
      </c>
      <c r="N132" s="66">
        <f ca="1">DATE(YEAR(L132),MONTH(L132),J132)</f>
        <v>42698</v>
      </c>
      <c r="Q132" s="68" t="s">
        <v>246</v>
      </c>
      <c r="R132" s="65">
        <v>23</v>
      </c>
      <c r="S132" s="65">
        <v>-2</v>
      </c>
      <c r="T132" s="66">
        <f t="shared" ca="1" si="30"/>
        <v>42773</v>
      </c>
      <c r="V132" s="66">
        <f t="shared" ca="1" si="31"/>
        <v>42789</v>
      </c>
    </row>
    <row r="133" spans="1:22" x14ac:dyDescent="0.25">
      <c r="A133" s="68" t="s">
        <v>209</v>
      </c>
      <c r="B133" s="67">
        <v>17</v>
      </c>
      <c r="C133" s="177">
        <v>-1</v>
      </c>
      <c r="D133" s="66">
        <f t="shared" ca="1" si="28"/>
        <v>42801</v>
      </c>
      <c r="F133" s="66">
        <f t="shared" ca="1" si="29"/>
        <v>42811</v>
      </c>
      <c r="G133" s="66"/>
      <c r="I133" s="68" t="s">
        <v>239</v>
      </c>
      <c r="J133" s="67">
        <v>24</v>
      </c>
      <c r="K133" s="65">
        <v>-5</v>
      </c>
      <c r="L133" s="66">
        <f ca="1">EDATE(NOW(),K133)</f>
        <v>42681</v>
      </c>
      <c r="N133" s="66">
        <f ca="1">DATE(YEAR(L133),MONTH(L133),J133)</f>
        <v>42698</v>
      </c>
      <c r="Q133" s="68" t="s">
        <v>244</v>
      </c>
      <c r="R133" s="65">
        <v>27</v>
      </c>
      <c r="S133" s="65">
        <v>-3</v>
      </c>
      <c r="T133" s="66">
        <f t="shared" ca="1" si="30"/>
        <v>42742</v>
      </c>
      <c r="V133" s="66">
        <f t="shared" ca="1" si="31"/>
        <v>42762</v>
      </c>
    </row>
    <row r="134" spans="1:22" x14ac:dyDescent="0.25">
      <c r="A134" s="68" t="s">
        <v>206</v>
      </c>
      <c r="B134" s="67">
        <v>17</v>
      </c>
      <c r="C134" s="177">
        <v>-1</v>
      </c>
      <c r="D134" s="66">
        <f t="shared" ca="1" si="28"/>
        <v>42801</v>
      </c>
      <c r="F134" s="66">
        <f t="shared" ca="1" si="29"/>
        <v>42811</v>
      </c>
      <c r="G134" s="66"/>
      <c r="I134" s="68" t="s">
        <v>236</v>
      </c>
      <c r="J134" s="67">
        <v>10</v>
      </c>
      <c r="K134" s="65">
        <v>-5</v>
      </c>
      <c r="L134" s="66">
        <f ca="1">EDATE(NOW(),K134)</f>
        <v>42681</v>
      </c>
      <c r="N134" s="66">
        <f ca="1">DATE(YEAR(L134),MONTH(L134),J134)</f>
        <v>42684</v>
      </c>
      <c r="Q134" s="68" t="s">
        <v>241</v>
      </c>
      <c r="R134" s="65">
        <v>12</v>
      </c>
      <c r="S134" s="65">
        <v>-3</v>
      </c>
      <c r="T134" s="66">
        <f t="shared" ca="1" si="30"/>
        <v>42742</v>
      </c>
      <c r="V134" s="66">
        <f t="shared" ca="1" si="31"/>
        <v>42747</v>
      </c>
    </row>
    <row r="135" spans="1:22" x14ac:dyDescent="0.25">
      <c r="A135" s="68" t="s">
        <v>204</v>
      </c>
      <c r="B135" s="67">
        <v>17</v>
      </c>
      <c r="C135" s="177">
        <v>-1</v>
      </c>
      <c r="D135" s="66">
        <f t="shared" ca="1" si="28"/>
        <v>42801</v>
      </c>
      <c r="F135" s="66">
        <f t="shared" ca="1" si="29"/>
        <v>42811</v>
      </c>
      <c r="G135" s="66"/>
      <c r="I135" s="68" t="s">
        <v>233</v>
      </c>
      <c r="J135" s="67">
        <v>10</v>
      </c>
      <c r="K135" s="65">
        <v>-5</v>
      </c>
      <c r="L135" s="66">
        <f ca="1">EDATE(NOW(),K135)</f>
        <v>42681</v>
      </c>
      <c r="N135" s="66">
        <f ca="1">DATE(YEAR(L135),MONTH(L135),J135)</f>
        <v>42684</v>
      </c>
      <c r="Q135" s="68" t="s">
        <v>238</v>
      </c>
      <c r="R135" s="65">
        <v>10</v>
      </c>
      <c r="S135" s="65">
        <v>-3</v>
      </c>
      <c r="T135" s="66">
        <f t="shared" ca="1" si="30"/>
        <v>42742</v>
      </c>
      <c r="V135" s="66">
        <f t="shared" ca="1" si="31"/>
        <v>42745</v>
      </c>
    </row>
    <row r="136" spans="1:22" x14ac:dyDescent="0.25">
      <c r="A136" s="68" t="s">
        <v>203</v>
      </c>
      <c r="B136" s="67">
        <v>16</v>
      </c>
      <c r="C136" s="177">
        <v>-1</v>
      </c>
      <c r="D136" s="66">
        <f t="shared" ca="1" si="28"/>
        <v>42801</v>
      </c>
      <c r="F136" s="66">
        <f t="shared" ca="1" si="29"/>
        <v>42810</v>
      </c>
      <c r="G136" s="66"/>
      <c r="I136" s="68" t="s">
        <v>230</v>
      </c>
      <c r="J136" s="67"/>
      <c r="L136" s="66"/>
      <c r="N136" s="66"/>
      <c r="Q136" s="68" t="s">
        <v>235</v>
      </c>
      <c r="R136" s="65">
        <v>6</v>
      </c>
      <c r="S136" s="65">
        <v>-3</v>
      </c>
      <c r="T136" s="66">
        <f t="shared" ca="1" si="30"/>
        <v>42742</v>
      </c>
      <c r="V136" s="66">
        <f t="shared" ca="1" si="31"/>
        <v>42741</v>
      </c>
    </row>
    <row r="137" spans="1:22" x14ac:dyDescent="0.25">
      <c r="A137" s="68" t="s">
        <v>202</v>
      </c>
      <c r="B137" s="67">
        <v>8</v>
      </c>
      <c r="C137" s="177">
        <v>-1</v>
      </c>
      <c r="D137" s="66">
        <f t="shared" ca="1" si="28"/>
        <v>42801</v>
      </c>
      <c r="F137" s="66">
        <f t="shared" ca="1" si="29"/>
        <v>42802</v>
      </c>
      <c r="G137" s="66"/>
      <c r="I137" s="68" t="s">
        <v>223</v>
      </c>
      <c r="J137" s="67"/>
      <c r="L137" s="66"/>
      <c r="N137" s="66"/>
      <c r="Q137" s="68" t="s">
        <v>232</v>
      </c>
      <c r="R137" s="65">
        <v>2</v>
      </c>
      <c r="S137" s="65">
        <v>-3</v>
      </c>
      <c r="T137" s="66">
        <f t="shared" ca="1" si="30"/>
        <v>42742</v>
      </c>
      <c r="V137" s="66">
        <f t="shared" ca="1" si="31"/>
        <v>42737</v>
      </c>
    </row>
    <row r="138" spans="1:22" x14ac:dyDescent="0.25">
      <c r="A138" s="68" t="s">
        <v>201</v>
      </c>
      <c r="B138" s="67">
        <v>8</v>
      </c>
      <c r="C138" s="177">
        <v>-1</v>
      </c>
      <c r="D138" s="66">
        <f t="shared" ca="1" si="28"/>
        <v>42801</v>
      </c>
      <c r="F138" s="66">
        <f t="shared" ca="1" si="29"/>
        <v>42802</v>
      </c>
      <c r="G138" s="66"/>
      <c r="I138" s="68" t="s">
        <v>220</v>
      </c>
      <c r="J138" s="67"/>
      <c r="L138" s="66"/>
      <c r="N138" s="66"/>
      <c r="Q138" s="68" t="s">
        <v>229</v>
      </c>
      <c r="R138" s="65">
        <v>2</v>
      </c>
      <c r="S138" s="65">
        <v>-3</v>
      </c>
      <c r="T138" s="66">
        <f t="shared" ca="1" si="30"/>
        <v>42742</v>
      </c>
      <c r="V138" s="66">
        <f t="shared" ca="1" si="31"/>
        <v>42737</v>
      </c>
    </row>
    <row r="139" spans="1:22" x14ac:dyDescent="0.25">
      <c r="A139" s="68" t="s">
        <v>200</v>
      </c>
      <c r="B139" s="67">
        <v>4</v>
      </c>
      <c r="C139" s="177">
        <v>-1</v>
      </c>
      <c r="D139" s="66">
        <f t="shared" ca="1" si="28"/>
        <v>42801</v>
      </c>
      <c r="F139" s="66">
        <f t="shared" ca="1" si="29"/>
        <v>42798</v>
      </c>
      <c r="G139" s="66"/>
      <c r="I139" s="68" t="s">
        <v>217</v>
      </c>
      <c r="J139" s="67"/>
      <c r="L139" s="66"/>
      <c r="N139" s="66"/>
      <c r="Q139" s="68" t="s">
        <v>222</v>
      </c>
      <c r="R139" s="65">
        <v>7</v>
      </c>
      <c r="S139" s="65">
        <v>-4</v>
      </c>
      <c r="T139" s="66">
        <f t="shared" ca="1" si="30"/>
        <v>42711</v>
      </c>
      <c r="V139" s="66">
        <f t="shared" ca="1" si="31"/>
        <v>42711</v>
      </c>
    </row>
    <row r="140" spans="1:22" x14ac:dyDescent="0.25">
      <c r="A140" s="68" t="s">
        <v>199</v>
      </c>
      <c r="B140" s="67">
        <v>4</v>
      </c>
      <c r="C140" s="177">
        <v>-1</v>
      </c>
      <c r="D140" s="66">
        <f t="shared" ca="1" si="28"/>
        <v>42801</v>
      </c>
      <c r="F140" s="66">
        <f t="shared" ca="1" si="29"/>
        <v>42798</v>
      </c>
      <c r="G140" s="66"/>
      <c r="I140" s="68" t="s">
        <v>214</v>
      </c>
      <c r="J140" s="67"/>
      <c r="L140" s="66"/>
      <c r="N140" s="66"/>
      <c r="Q140" s="68" t="s">
        <v>219</v>
      </c>
      <c r="R140" s="65">
        <v>28</v>
      </c>
      <c r="S140" s="65">
        <v>-5</v>
      </c>
      <c r="T140" s="66">
        <f t="shared" ca="1" si="30"/>
        <v>42681</v>
      </c>
      <c r="V140" s="66">
        <f t="shared" ca="1" si="31"/>
        <v>42702</v>
      </c>
    </row>
    <row r="141" spans="1:22" x14ac:dyDescent="0.25">
      <c r="A141" s="68" t="s">
        <v>198</v>
      </c>
      <c r="B141" s="67">
        <v>4</v>
      </c>
      <c r="C141" s="177">
        <v>-1</v>
      </c>
      <c r="D141" s="66">
        <f t="shared" ca="1" si="28"/>
        <v>42801</v>
      </c>
      <c r="F141" s="66">
        <f t="shared" ca="1" si="29"/>
        <v>42798</v>
      </c>
      <c r="G141" s="66"/>
      <c r="I141" s="68" t="s">
        <v>211</v>
      </c>
      <c r="J141" s="67"/>
      <c r="L141" s="66"/>
      <c r="N141" s="66"/>
      <c r="Q141" s="68" t="s">
        <v>216</v>
      </c>
      <c r="T141" s="66"/>
      <c r="V141" s="66"/>
    </row>
    <row r="142" spans="1:22" x14ac:dyDescent="0.25">
      <c r="A142" s="68" t="s">
        <v>197</v>
      </c>
      <c r="B142" s="67">
        <v>4</v>
      </c>
      <c r="C142" s="177">
        <v>-1</v>
      </c>
      <c r="D142" s="66">
        <f t="shared" ca="1" si="28"/>
        <v>42801</v>
      </c>
      <c r="F142" s="66">
        <f t="shared" ca="1" si="29"/>
        <v>42798</v>
      </c>
      <c r="G142" s="66"/>
      <c r="I142" s="68" t="s">
        <v>208</v>
      </c>
      <c r="J142" s="67"/>
      <c r="L142" s="66"/>
      <c r="N142" s="66"/>
      <c r="Q142" s="68" t="s">
        <v>213</v>
      </c>
      <c r="T142" s="66"/>
      <c r="V142" s="66"/>
    </row>
    <row r="143" spans="1:22" x14ac:dyDescent="0.25">
      <c r="A143" s="68" t="s">
        <v>196</v>
      </c>
      <c r="B143" s="67">
        <v>6</v>
      </c>
      <c r="C143" s="177">
        <v>-1</v>
      </c>
      <c r="D143" s="66">
        <f t="shared" ca="1" si="28"/>
        <v>42801</v>
      </c>
      <c r="F143" s="66">
        <f t="shared" ca="1" si="29"/>
        <v>42800</v>
      </c>
      <c r="G143" s="66"/>
      <c r="I143" s="297" t="s">
        <v>970</v>
      </c>
      <c r="Q143" s="68" t="s">
        <v>210</v>
      </c>
      <c r="T143" s="66"/>
      <c r="V143" s="66"/>
    </row>
    <row r="144" spans="1:22" x14ac:dyDescent="0.25">
      <c r="A144" s="68" t="s">
        <v>195</v>
      </c>
      <c r="B144" s="67">
        <v>6</v>
      </c>
      <c r="C144" s="177">
        <v>-1</v>
      </c>
      <c r="D144" s="66">
        <f t="shared" ca="1" si="28"/>
        <v>42801</v>
      </c>
      <c r="F144" s="66">
        <f t="shared" ca="1" si="29"/>
        <v>42800</v>
      </c>
      <c r="G144" s="66"/>
      <c r="I144" s="297" t="s">
        <v>971</v>
      </c>
      <c r="Q144" s="68" t="s">
        <v>207</v>
      </c>
      <c r="T144" s="66"/>
      <c r="V144" s="66"/>
    </row>
    <row r="145" spans="1:22" x14ac:dyDescent="0.25">
      <c r="A145" s="68" t="s">
        <v>194</v>
      </c>
      <c r="B145" s="67">
        <v>5</v>
      </c>
      <c r="C145" s="177">
        <v>-1</v>
      </c>
      <c r="D145" s="66">
        <f t="shared" ca="1" si="28"/>
        <v>42801</v>
      </c>
      <c r="F145" s="66">
        <f t="shared" ca="1" si="29"/>
        <v>42799</v>
      </c>
      <c r="G145" s="66"/>
      <c r="I145" s="297" t="s">
        <v>972</v>
      </c>
      <c r="Q145" s="68" t="s">
        <v>205</v>
      </c>
      <c r="T145" s="66"/>
      <c r="V145" s="66"/>
    </row>
    <row r="146" spans="1:22" x14ac:dyDescent="0.25">
      <c r="A146" s="68" t="s">
        <v>193</v>
      </c>
      <c r="B146" s="67">
        <v>5</v>
      </c>
      <c r="C146" s="177">
        <v>-1</v>
      </c>
      <c r="D146" s="66">
        <f t="shared" ca="1" si="28"/>
        <v>42801</v>
      </c>
      <c r="F146" s="66">
        <f t="shared" ca="1" si="29"/>
        <v>42799</v>
      </c>
      <c r="G146" s="66"/>
      <c r="I146" s="297" t="s">
        <v>973</v>
      </c>
    </row>
    <row r="147" spans="1:22" x14ac:dyDescent="0.25">
      <c r="A147" s="68" t="s">
        <v>192</v>
      </c>
      <c r="B147" s="67">
        <v>5</v>
      </c>
      <c r="C147" s="177">
        <v>-1</v>
      </c>
      <c r="D147" s="66">
        <f t="shared" ca="1" si="28"/>
        <v>42801</v>
      </c>
      <c r="F147" s="66">
        <f t="shared" ca="1" si="29"/>
        <v>42799</v>
      </c>
      <c r="G147" s="66"/>
      <c r="I147" s="297" t="s">
        <v>974</v>
      </c>
    </row>
    <row r="148" spans="1:22" x14ac:dyDescent="0.25">
      <c r="A148" s="68" t="s">
        <v>191</v>
      </c>
      <c r="B148" s="67">
        <v>5</v>
      </c>
      <c r="C148" s="177">
        <v>-1</v>
      </c>
      <c r="D148" s="66">
        <f t="shared" ca="1" si="28"/>
        <v>42801</v>
      </c>
      <c r="F148" s="66">
        <f t="shared" ca="1" si="29"/>
        <v>42799</v>
      </c>
      <c r="G148" s="66"/>
      <c r="I148" s="297" t="s">
        <v>975</v>
      </c>
    </row>
    <row r="149" spans="1:22" x14ac:dyDescent="0.25">
      <c r="A149" s="68" t="s">
        <v>190</v>
      </c>
      <c r="B149" s="67">
        <v>5</v>
      </c>
      <c r="C149" s="177">
        <v>-1</v>
      </c>
      <c r="D149" s="66">
        <f t="shared" ca="1" si="28"/>
        <v>42801</v>
      </c>
      <c r="F149" s="66">
        <f t="shared" ca="1" si="29"/>
        <v>42799</v>
      </c>
      <c r="G149" s="66"/>
      <c r="I149" s="297" t="s">
        <v>976</v>
      </c>
    </row>
    <row r="150" spans="1:22" x14ac:dyDescent="0.25">
      <c r="A150" s="68" t="s">
        <v>189</v>
      </c>
      <c r="B150" s="67">
        <v>5</v>
      </c>
      <c r="C150" s="177">
        <v>-1</v>
      </c>
      <c r="D150" s="66">
        <f t="shared" ca="1" si="28"/>
        <v>42801</v>
      </c>
      <c r="F150" s="66">
        <f t="shared" ca="1" si="29"/>
        <v>42799</v>
      </c>
      <c r="G150" s="66"/>
      <c r="I150" s="297" t="s">
        <v>977</v>
      </c>
    </row>
    <row r="151" spans="1:22" x14ac:dyDescent="0.25">
      <c r="A151" s="68" t="s">
        <v>188</v>
      </c>
      <c r="B151" s="67">
        <v>2</v>
      </c>
      <c r="C151" s="177">
        <v>-1</v>
      </c>
      <c r="D151" s="66">
        <f t="shared" ca="1" si="28"/>
        <v>42801</v>
      </c>
      <c r="F151" s="66">
        <f t="shared" ca="1" si="29"/>
        <v>42796</v>
      </c>
      <c r="G151" s="66"/>
      <c r="I151" s="297" t="s">
        <v>978</v>
      </c>
    </row>
    <row r="152" spans="1:22" x14ac:dyDescent="0.25">
      <c r="A152" s="68" t="s">
        <v>187</v>
      </c>
      <c r="B152" s="67">
        <v>2</v>
      </c>
      <c r="C152" s="177">
        <v>-1</v>
      </c>
      <c r="D152" s="66">
        <f t="shared" ca="1" si="28"/>
        <v>42801</v>
      </c>
      <c r="F152" s="66">
        <f t="shared" ca="1" si="29"/>
        <v>42796</v>
      </c>
      <c r="G152" s="66"/>
      <c r="I152" s="300" t="s">
        <v>228</v>
      </c>
      <c r="J152" s="301" t="s">
        <v>253</v>
      </c>
      <c r="K152" s="300" t="s">
        <v>226</v>
      </c>
      <c r="L152" s="300" t="s">
        <v>225</v>
      </c>
      <c r="M152" s="300" t="s">
        <v>390</v>
      </c>
      <c r="N152" s="298" t="s">
        <v>889</v>
      </c>
      <c r="O152" s="300" t="s">
        <v>890</v>
      </c>
    </row>
    <row r="153" spans="1:22" x14ac:dyDescent="0.25">
      <c r="A153" s="68" t="s">
        <v>186</v>
      </c>
      <c r="B153" s="67">
        <v>2</v>
      </c>
      <c r="C153" s="177">
        <v>-1</v>
      </c>
      <c r="D153" s="66">
        <f t="shared" ca="1" si="28"/>
        <v>42801</v>
      </c>
      <c r="F153" s="66">
        <f t="shared" ca="1" si="29"/>
        <v>42796</v>
      </c>
      <c r="G153" s="66"/>
      <c r="I153" s="297" t="s">
        <v>979</v>
      </c>
      <c r="J153" s="65">
        <v>4</v>
      </c>
      <c r="K153" s="65">
        <v>-3</v>
      </c>
      <c r="L153" s="296">
        <f ca="1">EDATE(NOW(),K153)</f>
        <v>42742</v>
      </c>
      <c r="N153" s="296">
        <f ca="1">DATE(YEAR(L153),MONTH(L153),J153)</f>
        <v>42739</v>
      </c>
    </row>
    <row r="154" spans="1:22" x14ac:dyDescent="0.25">
      <c r="A154" s="68" t="s">
        <v>185</v>
      </c>
      <c r="B154" s="67">
        <v>2</v>
      </c>
      <c r="C154" s="177">
        <v>-1</v>
      </c>
      <c r="D154" s="66">
        <f t="shared" ca="1" si="28"/>
        <v>42801</v>
      </c>
      <c r="F154" s="66">
        <f t="shared" ca="1" si="29"/>
        <v>42796</v>
      </c>
      <c r="G154" s="66"/>
      <c r="I154" s="297" t="s">
        <v>980</v>
      </c>
      <c r="J154" s="65">
        <v>13</v>
      </c>
      <c r="K154" s="65">
        <v>-5</v>
      </c>
      <c r="L154" s="296">
        <f t="shared" ref="L154:L156" ca="1" si="32">EDATE(NOW(),K154)</f>
        <v>42681</v>
      </c>
      <c r="M154" s="65">
        <v>13</v>
      </c>
      <c r="N154" s="296">
        <f t="shared" ref="N154:N156" ca="1" si="33">DATE(YEAR(L154),MONTH(L154),J154)</f>
        <v>42687</v>
      </c>
      <c r="O154" s="296">
        <f ca="1">DATE(YEAR(L154),MONTH(L154),M154)</f>
        <v>42687</v>
      </c>
    </row>
    <row r="155" spans="1:22" x14ac:dyDescent="0.25">
      <c r="A155" s="68" t="s">
        <v>184</v>
      </c>
      <c r="B155" s="67">
        <v>2</v>
      </c>
      <c r="C155" s="177">
        <v>-1</v>
      </c>
      <c r="D155" s="66">
        <f t="shared" ca="1" si="28"/>
        <v>42801</v>
      </c>
      <c r="F155" s="66">
        <f t="shared" ca="1" si="29"/>
        <v>42796</v>
      </c>
      <c r="G155" s="66"/>
      <c r="I155" s="297" t="s">
        <v>981</v>
      </c>
      <c r="J155" s="65">
        <v>2</v>
      </c>
      <c r="K155" s="65">
        <v>-8</v>
      </c>
      <c r="L155" s="296">
        <f t="shared" ca="1" si="32"/>
        <v>42589</v>
      </c>
      <c r="M155" s="65">
        <v>2</v>
      </c>
      <c r="N155" s="296">
        <f t="shared" ca="1" si="33"/>
        <v>42584</v>
      </c>
      <c r="O155" s="296">
        <f t="shared" ref="O155:O156" ca="1" si="34">DATE(YEAR(L155),MONTH(L155),M155)</f>
        <v>42584</v>
      </c>
    </row>
    <row r="156" spans="1:22" x14ac:dyDescent="0.25">
      <c r="A156" s="68" t="s">
        <v>183</v>
      </c>
      <c r="B156" s="67">
        <v>2</v>
      </c>
      <c r="C156" s="177">
        <v>-1</v>
      </c>
      <c r="D156" s="66">
        <f t="shared" ca="1" si="28"/>
        <v>42801</v>
      </c>
      <c r="F156" s="66">
        <f t="shared" ca="1" si="29"/>
        <v>42796</v>
      </c>
      <c r="I156" s="297" t="s">
        <v>982</v>
      </c>
      <c r="J156" s="65">
        <v>29</v>
      </c>
      <c r="K156" s="65">
        <v>-13</v>
      </c>
      <c r="L156" s="296">
        <f t="shared" ca="1" si="32"/>
        <v>42436</v>
      </c>
      <c r="M156" s="65">
        <v>29</v>
      </c>
      <c r="N156" s="296">
        <f t="shared" ca="1" si="33"/>
        <v>42458</v>
      </c>
      <c r="O156" s="296">
        <f t="shared" ca="1" si="34"/>
        <v>42458</v>
      </c>
    </row>
    <row r="157" spans="1:22" x14ac:dyDescent="0.25">
      <c r="A157" s="68" t="s">
        <v>182</v>
      </c>
      <c r="B157" s="67">
        <v>2</v>
      </c>
      <c r="C157" s="177">
        <v>-1</v>
      </c>
      <c r="D157" s="66">
        <f t="shared" ca="1" si="28"/>
        <v>42801</v>
      </c>
      <c r="F157" s="66">
        <f t="shared" ca="1" si="29"/>
        <v>42796</v>
      </c>
      <c r="I157" s="297" t="s">
        <v>983</v>
      </c>
    </row>
    <row r="158" spans="1:22" x14ac:dyDescent="0.25">
      <c r="A158" s="181" t="s">
        <v>749</v>
      </c>
      <c r="B158" s="67">
        <v>2</v>
      </c>
      <c r="C158" s="177">
        <v>-1</v>
      </c>
      <c r="D158" s="66">
        <f t="shared" ca="1" si="28"/>
        <v>42801</v>
      </c>
      <c r="F158" s="66">
        <f t="shared" ca="1" si="29"/>
        <v>42796</v>
      </c>
      <c r="I158" s="297" t="s">
        <v>984</v>
      </c>
    </row>
    <row r="159" spans="1:22" x14ac:dyDescent="0.25">
      <c r="A159" s="181" t="s">
        <v>750</v>
      </c>
      <c r="B159" s="184">
        <v>2</v>
      </c>
      <c r="C159" s="177">
        <v>-1</v>
      </c>
      <c r="D159" s="182">
        <f t="shared" ca="1" si="28"/>
        <v>42801</v>
      </c>
      <c r="E159" s="177"/>
      <c r="F159" s="182">
        <f t="shared" ref="F159:F182" ca="1" si="35">DATE(YEAR(D159),MONTH(D159),B159)</f>
        <v>42796</v>
      </c>
      <c r="I159" s="297" t="s">
        <v>985</v>
      </c>
    </row>
    <row r="160" spans="1:22" x14ac:dyDescent="0.25">
      <c r="A160" s="181" t="s">
        <v>751</v>
      </c>
      <c r="B160" s="184">
        <v>24</v>
      </c>
      <c r="C160" s="65">
        <v>-2</v>
      </c>
      <c r="D160" s="182">
        <f t="shared" ca="1" si="28"/>
        <v>42773</v>
      </c>
      <c r="E160" s="177"/>
      <c r="F160" s="182">
        <f t="shared" ca="1" si="35"/>
        <v>42790</v>
      </c>
      <c r="I160" s="297" t="s">
        <v>986</v>
      </c>
    </row>
    <row r="161" spans="1:9" x14ac:dyDescent="0.25">
      <c r="A161" s="181" t="s">
        <v>752</v>
      </c>
      <c r="B161" s="184">
        <v>20</v>
      </c>
      <c r="C161" s="65">
        <v>-2</v>
      </c>
      <c r="D161" s="182">
        <f t="shared" ca="1" si="28"/>
        <v>42773</v>
      </c>
      <c r="E161" s="177"/>
      <c r="F161" s="182">
        <f t="shared" ca="1" si="35"/>
        <v>42786</v>
      </c>
      <c r="I161" s="297" t="s">
        <v>987</v>
      </c>
    </row>
    <row r="162" spans="1:9" x14ac:dyDescent="0.25">
      <c r="A162" s="181" t="s">
        <v>753</v>
      </c>
      <c r="B162" s="184">
        <v>16</v>
      </c>
      <c r="C162" s="65">
        <v>-2</v>
      </c>
      <c r="D162" s="182">
        <f t="shared" ca="1" si="28"/>
        <v>42773</v>
      </c>
      <c r="E162" s="177"/>
      <c r="F162" s="182">
        <f t="shared" ca="1" si="35"/>
        <v>42782</v>
      </c>
      <c r="I162" s="297" t="s">
        <v>988</v>
      </c>
    </row>
    <row r="163" spans="1:9" x14ac:dyDescent="0.25">
      <c r="A163" s="181" t="s">
        <v>754</v>
      </c>
      <c r="B163" s="184">
        <v>16</v>
      </c>
      <c r="C163" s="65">
        <v>-2</v>
      </c>
      <c r="D163" s="182">
        <f t="shared" ca="1" si="28"/>
        <v>42773</v>
      </c>
      <c r="E163" s="177"/>
      <c r="F163" s="182">
        <f t="shared" ca="1" si="35"/>
        <v>42782</v>
      </c>
    </row>
    <row r="164" spans="1:9" x14ac:dyDescent="0.25">
      <c r="A164" s="300" t="s">
        <v>228</v>
      </c>
      <c r="B164" s="301" t="s">
        <v>227</v>
      </c>
      <c r="C164" s="300" t="s">
        <v>226</v>
      </c>
      <c r="D164" s="300" t="s">
        <v>225</v>
      </c>
      <c r="E164" s="299"/>
      <c r="F164" s="298" t="s">
        <v>224</v>
      </c>
    </row>
    <row r="165" spans="1:9" x14ac:dyDescent="0.25">
      <c r="A165" s="297" t="s">
        <v>943</v>
      </c>
      <c r="B165" s="295">
        <v>19</v>
      </c>
      <c r="C165" s="65">
        <v>-1</v>
      </c>
      <c r="D165" s="296">
        <f t="shared" ca="1" si="28"/>
        <v>42801</v>
      </c>
      <c r="F165" s="296">
        <f t="shared" ca="1" si="35"/>
        <v>42813</v>
      </c>
    </row>
    <row r="166" spans="1:9" x14ac:dyDescent="0.25">
      <c r="A166" s="297" t="s">
        <v>944</v>
      </c>
      <c r="B166" s="295">
        <v>18</v>
      </c>
      <c r="C166" s="65">
        <v>-5</v>
      </c>
      <c r="D166" s="296">
        <f t="shared" ca="1" si="28"/>
        <v>42681</v>
      </c>
      <c r="F166" s="296">
        <f t="shared" ca="1" si="35"/>
        <v>42692</v>
      </c>
    </row>
    <row r="167" spans="1:9" x14ac:dyDescent="0.25">
      <c r="A167" s="297" t="s">
        <v>945</v>
      </c>
      <c r="B167" s="295">
        <v>26</v>
      </c>
      <c r="C167" s="65">
        <v>-11</v>
      </c>
      <c r="D167" s="296">
        <f t="shared" ca="1" si="28"/>
        <v>42497</v>
      </c>
      <c r="F167" s="296">
        <f t="shared" ca="1" si="35"/>
        <v>42516</v>
      </c>
    </row>
    <row r="168" spans="1:9" x14ac:dyDescent="0.25">
      <c r="A168" s="297" t="s">
        <v>946</v>
      </c>
      <c r="B168" s="295">
        <v>29</v>
      </c>
      <c r="C168" s="65">
        <v>-18</v>
      </c>
      <c r="D168" s="296">
        <f t="shared" ca="1" si="28"/>
        <v>42284</v>
      </c>
      <c r="F168" s="296">
        <f t="shared" ca="1" si="35"/>
        <v>42306</v>
      </c>
    </row>
    <row r="169" spans="1:9" x14ac:dyDescent="0.25">
      <c r="A169" s="297" t="s">
        <v>947</v>
      </c>
      <c r="B169" s="295">
        <v>10</v>
      </c>
      <c r="C169" s="65">
        <v>-19</v>
      </c>
      <c r="D169" s="296">
        <f t="shared" ca="1" si="28"/>
        <v>42254</v>
      </c>
      <c r="F169" s="296">
        <f t="shared" ca="1" si="35"/>
        <v>42257</v>
      </c>
    </row>
    <row r="170" spans="1:9" x14ac:dyDescent="0.25">
      <c r="A170" s="297" t="s">
        <v>948</v>
      </c>
      <c r="B170" s="295">
        <v>5</v>
      </c>
      <c r="C170" s="65">
        <v>-29</v>
      </c>
      <c r="D170" s="296">
        <f t="shared" ca="1" si="28"/>
        <v>41950</v>
      </c>
      <c r="F170" s="296">
        <f t="shared" ca="1" si="35"/>
        <v>41948</v>
      </c>
    </row>
    <row r="171" spans="1:9" x14ac:dyDescent="0.25">
      <c r="A171" s="297" t="s">
        <v>949</v>
      </c>
      <c r="B171" s="295">
        <v>6</v>
      </c>
      <c r="C171" s="65">
        <v>-30</v>
      </c>
      <c r="D171" s="296">
        <f t="shared" ca="1" si="28"/>
        <v>41919</v>
      </c>
      <c r="F171" s="296">
        <f t="shared" ca="1" si="35"/>
        <v>41918</v>
      </c>
    </row>
    <row r="172" spans="1:9" x14ac:dyDescent="0.25">
      <c r="A172" s="297" t="s">
        <v>950</v>
      </c>
      <c r="B172" s="295">
        <v>16</v>
      </c>
      <c r="C172" s="65">
        <v>-42</v>
      </c>
      <c r="D172" s="296">
        <f t="shared" ca="1" si="28"/>
        <v>41554</v>
      </c>
      <c r="F172" s="296">
        <f t="shared" ca="1" si="35"/>
        <v>41563</v>
      </c>
    </row>
    <row r="173" spans="1:9" x14ac:dyDescent="0.25">
      <c r="A173" s="297" t="s">
        <v>951</v>
      </c>
      <c r="B173" s="295">
        <v>7</v>
      </c>
      <c r="C173" s="65">
        <v>-48</v>
      </c>
      <c r="D173" s="296">
        <f t="shared" ca="1" si="28"/>
        <v>41371</v>
      </c>
      <c r="F173" s="296">
        <f t="shared" ca="1" si="35"/>
        <v>41371</v>
      </c>
    </row>
    <row r="174" spans="1:9" x14ac:dyDescent="0.25">
      <c r="A174" s="297" t="s">
        <v>952</v>
      </c>
      <c r="B174" s="295">
        <v>7</v>
      </c>
      <c r="C174" s="65">
        <v>-54</v>
      </c>
      <c r="D174" s="296">
        <f t="shared" ca="1" si="28"/>
        <v>41189</v>
      </c>
      <c r="F174" s="296">
        <f t="shared" ca="1" si="35"/>
        <v>41189</v>
      </c>
    </row>
    <row r="175" spans="1:9" x14ac:dyDescent="0.25">
      <c r="A175" s="297" t="s">
        <v>953</v>
      </c>
      <c r="B175" s="295">
        <v>11</v>
      </c>
      <c r="C175" s="65">
        <v>-65</v>
      </c>
      <c r="D175" s="296">
        <f t="shared" ca="1" si="28"/>
        <v>40854</v>
      </c>
      <c r="F175" s="296">
        <f t="shared" ca="1" si="35"/>
        <v>40858</v>
      </c>
    </row>
    <row r="176" spans="1:9" x14ac:dyDescent="0.25">
      <c r="A176" s="297" t="s">
        <v>954</v>
      </c>
      <c r="B176" s="295">
        <v>16</v>
      </c>
      <c r="C176" s="65">
        <v>-66</v>
      </c>
      <c r="D176" s="296">
        <f t="shared" ca="1" si="28"/>
        <v>40823</v>
      </c>
      <c r="F176" s="296">
        <f t="shared" ca="1" si="35"/>
        <v>40832</v>
      </c>
    </row>
    <row r="177" spans="1:6" x14ac:dyDescent="0.25">
      <c r="A177" s="297" t="s">
        <v>955</v>
      </c>
      <c r="B177" s="295">
        <v>2</v>
      </c>
      <c r="C177" s="65">
        <v>-73</v>
      </c>
      <c r="D177" s="296">
        <f t="shared" ca="1" si="28"/>
        <v>40609</v>
      </c>
      <c r="F177" s="296">
        <f t="shared" ca="1" si="35"/>
        <v>40604</v>
      </c>
    </row>
    <row r="178" spans="1:6" x14ac:dyDescent="0.25">
      <c r="A178" s="297" t="s">
        <v>956</v>
      </c>
      <c r="B178" s="295">
        <v>10</v>
      </c>
      <c r="C178" s="65">
        <v>-73</v>
      </c>
      <c r="D178" s="296">
        <f t="shared" ca="1" si="28"/>
        <v>40609</v>
      </c>
      <c r="F178" s="296">
        <f t="shared" ca="1" si="35"/>
        <v>40612</v>
      </c>
    </row>
    <row r="179" spans="1:6" x14ac:dyDescent="0.25">
      <c r="A179" s="297" t="s">
        <v>957</v>
      </c>
      <c r="B179" s="295">
        <v>31</v>
      </c>
      <c r="C179" s="65">
        <v>-84</v>
      </c>
      <c r="D179" s="296">
        <f t="shared" ca="1" si="28"/>
        <v>40275</v>
      </c>
      <c r="F179" s="296">
        <f t="shared" ca="1" si="35"/>
        <v>40299</v>
      </c>
    </row>
    <row r="180" spans="1:6" x14ac:dyDescent="0.25">
      <c r="A180" s="297" t="s">
        <v>958</v>
      </c>
      <c r="B180" s="295">
        <v>9</v>
      </c>
      <c r="C180" s="65">
        <v>-87</v>
      </c>
      <c r="D180" s="296">
        <f t="shared" ca="1" si="28"/>
        <v>40185</v>
      </c>
      <c r="F180" s="296">
        <f t="shared" ca="1" si="35"/>
        <v>40187</v>
      </c>
    </row>
    <row r="181" spans="1:6" x14ac:dyDescent="0.25">
      <c r="A181" s="297" t="s">
        <v>959</v>
      </c>
      <c r="B181" s="295">
        <v>18</v>
      </c>
      <c r="C181" s="65">
        <v>-95</v>
      </c>
      <c r="D181" s="296">
        <f t="shared" ca="1" si="28"/>
        <v>39940</v>
      </c>
      <c r="F181" s="296">
        <f t="shared" ca="1" si="35"/>
        <v>39951</v>
      </c>
    </row>
    <row r="182" spans="1:6" x14ac:dyDescent="0.25">
      <c r="A182" s="297" t="s">
        <v>960</v>
      </c>
      <c r="B182" s="295">
        <v>4</v>
      </c>
      <c r="C182" s="65">
        <v>-98</v>
      </c>
      <c r="D182" s="296">
        <f t="shared" ca="1" si="28"/>
        <v>39851</v>
      </c>
      <c r="F182" s="296">
        <f t="shared" ca="1" si="35"/>
        <v>39848</v>
      </c>
    </row>
    <row r="183" spans="1:6" x14ac:dyDescent="0.25">
      <c r="A183" s="297" t="s">
        <v>961</v>
      </c>
      <c r="B183" s="295"/>
    </row>
    <row r="184" spans="1:6" x14ac:dyDescent="0.25">
      <c r="A184" s="297" t="s">
        <v>962</v>
      </c>
      <c r="B184" s="295"/>
    </row>
  </sheetData>
  <sheetProtection password="C6BE" sheet="1" objects="1" scenarios="1"/>
  <mergeCells count="1">
    <mergeCell ref="A1:F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Q68"/>
  <sheetViews>
    <sheetView showGridLines="0" workbookViewId="0"/>
  </sheetViews>
  <sheetFormatPr defaultColWidth="9.140625" defaultRowHeight="15" x14ac:dyDescent="0.25"/>
  <cols>
    <col min="1" max="1" width="9.140625" style="1"/>
    <col min="2" max="2" width="13.85546875" style="1" customWidth="1"/>
    <col min="3" max="3" width="30.140625" style="1" customWidth="1"/>
    <col min="4" max="5" width="9.140625" style="1" customWidth="1"/>
    <col min="6" max="6" width="6.7109375" style="1" customWidth="1"/>
    <col min="7" max="7" width="9.42578125" style="1" customWidth="1"/>
    <col min="8" max="8" width="9.140625" style="1"/>
    <col min="9" max="9" width="15.42578125" style="1" bestFit="1" customWidth="1"/>
    <col min="10" max="10" width="23.140625" style="1" customWidth="1"/>
    <col min="11" max="11" width="17.7109375" style="1" customWidth="1"/>
    <col min="12" max="12" width="11.140625" style="1" customWidth="1"/>
    <col min="13" max="13" width="10.7109375" style="1" customWidth="1"/>
    <col min="14" max="16384" width="9.140625" style="1"/>
  </cols>
  <sheetData>
    <row r="2" spans="2:8" ht="46.5" customHeight="1" x14ac:dyDescent="0.25"/>
    <row r="3" spans="2:8" x14ac:dyDescent="0.25">
      <c r="B3" s="6" t="s">
        <v>20</v>
      </c>
    </row>
    <row r="4" spans="2:8" x14ac:dyDescent="0.25">
      <c r="B4" s="7" t="s">
        <v>21</v>
      </c>
      <c r="C4" s="7" t="str">
        <f>Elig!C4</f>
        <v>KNUT,SACHA</v>
      </c>
      <c r="D4" s="9"/>
      <c r="E4" s="7" t="s">
        <v>27</v>
      </c>
      <c r="F4" s="7"/>
      <c r="G4" s="369">
        <f ca="1">Elig!G4</f>
        <v>17597</v>
      </c>
      <c r="H4" s="369"/>
    </row>
    <row r="5" spans="2:8" x14ac:dyDescent="0.25">
      <c r="B5" s="6" t="s">
        <v>22</v>
      </c>
      <c r="C5" s="6" t="str">
        <f>Elig!C5</f>
        <v>F</v>
      </c>
      <c r="D5" s="6"/>
      <c r="E5" s="6" t="s">
        <v>28</v>
      </c>
      <c r="F5" s="6"/>
      <c r="G5" s="80">
        <f>Elig!G5</f>
        <v>69</v>
      </c>
    </row>
    <row r="6" spans="2:8" x14ac:dyDescent="0.25">
      <c r="B6" s="7" t="s">
        <v>23</v>
      </c>
      <c r="C6" s="18" t="str">
        <f>Elig!C6</f>
        <v>1111111111WA  (1111111111)</v>
      </c>
      <c r="D6" s="10"/>
      <c r="E6" s="7" t="s">
        <v>29</v>
      </c>
      <c r="F6" s="7"/>
      <c r="G6" s="370" t="str">
        <f>Elig!G6</f>
        <v>(855) 256-1654</v>
      </c>
      <c r="H6" s="370"/>
    </row>
    <row r="8" spans="2:8" x14ac:dyDescent="0.25">
      <c r="B8" s="347" t="str">
        <f ca="1">Elig!B8</f>
        <v>RISK PROFILE FOR SERVICE DATE RANGE FROM 2017-04-11 TO 2016-01-07</v>
      </c>
      <c r="C8" s="347"/>
      <c r="D8" s="347"/>
      <c r="E8" s="347"/>
      <c r="F8" s="347"/>
      <c r="G8" s="347"/>
    </row>
    <row r="9" spans="2:8" ht="30" customHeight="1" x14ac:dyDescent="0.25">
      <c r="B9" s="7" t="s">
        <v>24</v>
      </c>
      <c r="C9" s="10">
        <f>Elig!C9</f>
        <v>4.08</v>
      </c>
      <c r="D9" s="348" t="s">
        <v>30</v>
      </c>
      <c r="E9" s="354"/>
      <c r="F9" s="13"/>
      <c r="G9" s="16">
        <f>Elig!G9</f>
        <v>0.95</v>
      </c>
      <c r="H9" s="213"/>
    </row>
    <row r="10" spans="2:8" ht="30" customHeight="1" x14ac:dyDescent="0.25">
      <c r="B10" s="6" t="s">
        <v>25</v>
      </c>
      <c r="C10" s="229" t="str">
        <f>Elig!C10</f>
        <v>Cardiovascular, 
medium</v>
      </c>
      <c r="D10" s="349" t="s">
        <v>31</v>
      </c>
      <c r="E10" s="349"/>
      <c r="F10" s="14"/>
      <c r="G10" s="364" t="str">
        <f>Elig!G10</f>
        <v>Renal, very high</v>
      </c>
      <c r="H10" s="364"/>
    </row>
    <row r="11" spans="2:8" ht="30" x14ac:dyDescent="0.25">
      <c r="B11" s="8" t="s">
        <v>26</v>
      </c>
      <c r="C11" s="32" t="str">
        <f>Elig!C11</f>
        <v>Psychiatric, medium low</v>
      </c>
      <c r="D11" s="348" t="s">
        <v>32</v>
      </c>
      <c r="E11" s="348"/>
      <c r="F11" s="15"/>
      <c r="G11" s="11" t="str">
        <f>Elig!G11</f>
        <v>No</v>
      </c>
      <c r="H11" s="213"/>
    </row>
    <row r="13" spans="2:8" ht="18" x14ac:dyDescent="0.25">
      <c r="B13" s="31" t="s">
        <v>67</v>
      </c>
    </row>
    <row r="17" spans="2:12" ht="30" x14ac:dyDescent="0.25">
      <c r="B17" s="221" t="s">
        <v>175</v>
      </c>
      <c r="C17" s="216" t="s">
        <v>775</v>
      </c>
      <c r="D17" s="363" t="s">
        <v>776</v>
      </c>
      <c r="E17" s="363"/>
      <c r="F17" s="363"/>
      <c r="G17" s="219" t="s">
        <v>777</v>
      </c>
      <c r="H17" s="219" t="s">
        <v>778</v>
      </c>
      <c r="I17" s="223" t="s">
        <v>758</v>
      </c>
      <c r="J17" s="223" t="s">
        <v>721</v>
      </c>
      <c r="K17" s="223" t="s">
        <v>779</v>
      </c>
      <c r="L17" s="223" t="s">
        <v>780</v>
      </c>
    </row>
    <row r="18" spans="2:12" ht="33" customHeight="1" x14ac:dyDescent="0.25">
      <c r="B18" s="220">
        <f ca="1">Data!N26</f>
        <v>42802</v>
      </c>
      <c r="C18" s="226" t="s">
        <v>687</v>
      </c>
      <c r="D18" s="352" t="s">
        <v>790</v>
      </c>
      <c r="E18" s="352"/>
      <c r="F18" s="352"/>
      <c r="G18" s="214">
        <v>30</v>
      </c>
      <c r="H18" s="214">
        <v>10</v>
      </c>
      <c r="I18" s="174">
        <v>5.98</v>
      </c>
      <c r="J18" s="173" t="s">
        <v>715</v>
      </c>
      <c r="K18" s="173" t="s">
        <v>716</v>
      </c>
      <c r="L18" s="230" t="s">
        <v>814</v>
      </c>
    </row>
    <row r="19" spans="2:12" ht="30" x14ac:dyDescent="0.25">
      <c r="B19" s="222">
        <f ca="1">Data!N27</f>
        <v>42802</v>
      </c>
      <c r="C19" s="227" t="s">
        <v>688</v>
      </c>
      <c r="D19" s="353" t="s">
        <v>791</v>
      </c>
      <c r="E19" s="353"/>
      <c r="F19" s="353"/>
      <c r="G19" s="224">
        <v>30</v>
      </c>
      <c r="H19" s="224">
        <v>30</v>
      </c>
      <c r="I19" s="176">
        <v>6.4</v>
      </c>
      <c r="J19" s="175" t="s">
        <v>715</v>
      </c>
      <c r="K19" s="175" t="s">
        <v>716</v>
      </c>
      <c r="L19" s="231" t="s">
        <v>814</v>
      </c>
    </row>
    <row r="20" spans="2:12" ht="30" x14ac:dyDescent="0.25">
      <c r="B20" s="220">
        <f ca="1">Data!N28</f>
        <v>42794</v>
      </c>
      <c r="C20" s="226" t="s">
        <v>689</v>
      </c>
      <c r="D20" s="352" t="s">
        <v>792</v>
      </c>
      <c r="E20" s="352"/>
      <c r="F20" s="352"/>
      <c r="G20" s="214">
        <v>10</v>
      </c>
      <c r="H20" s="214">
        <v>5</v>
      </c>
      <c r="I20" s="174">
        <v>5.25</v>
      </c>
      <c r="J20" s="173" t="s">
        <v>715</v>
      </c>
      <c r="K20" s="173" t="s">
        <v>716</v>
      </c>
      <c r="L20" s="230" t="s">
        <v>814</v>
      </c>
    </row>
    <row r="21" spans="2:12" ht="33" customHeight="1" x14ac:dyDescent="0.25">
      <c r="B21" s="222">
        <f ca="1">Data!N29</f>
        <v>42788</v>
      </c>
      <c r="C21" s="227" t="s">
        <v>690</v>
      </c>
      <c r="D21" s="353" t="s">
        <v>793</v>
      </c>
      <c r="E21" s="353"/>
      <c r="F21" s="353"/>
      <c r="G21" s="224">
        <v>100</v>
      </c>
      <c r="H21" s="224">
        <v>25</v>
      </c>
      <c r="I21" s="176">
        <v>64.400000000000006</v>
      </c>
      <c r="J21" s="175" t="s">
        <v>715</v>
      </c>
      <c r="K21" s="175" t="s">
        <v>716</v>
      </c>
      <c r="L21" s="231" t="s">
        <v>815</v>
      </c>
    </row>
    <row r="22" spans="2:12" ht="48" customHeight="1" x14ac:dyDescent="0.25">
      <c r="B22" s="220">
        <f ca="1">Data!N30</f>
        <v>42784</v>
      </c>
      <c r="C22" s="226" t="s">
        <v>693</v>
      </c>
      <c r="D22" s="352" t="s">
        <v>794</v>
      </c>
      <c r="E22" s="352"/>
      <c r="F22" s="352"/>
      <c r="G22" s="214">
        <v>30</v>
      </c>
      <c r="H22" s="214">
        <v>30</v>
      </c>
      <c r="I22" s="174">
        <v>6.38</v>
      </c>
      <c r="J22" s="173" t="s">
        <v>715</v>
      </c>
      <c r="K22" s="173" t="s">
        <v>808</v>
      </c>
      <c r="L22" s="230" t="s">
        <v>814</v>
      </c>
    </row>
    <row r="23" spans="2:12" ht="33" customHeight="1" x14ac:dyDescent="0.25">
      <c r="B23" s="222">
        <f ca="1">Data!N31</f>
        <v>42784</v>
      </c>
      <c r="C23" s="227" t="s">
        <v>692</v>
      </c>
      <c r="D23" s="353" t="s">
        <v>795</v>
      </c>
      <c r="E23" s="353"/>
      <c r="F23" s="353"/>
      <c r="G23" s="224">
        <v>60</v>
      </c>
      <c r="H23" s="224">
        <v>30</v>
      </c>
      <c r="I23" s="176">
        <v>17.52</v>
      </c>
      <c r="J23" s="175" t="s">
        <v>715</v>
      </c>
      <c r="K23" s="175" t="s">
        <v>808</v>
      </c>
      <c r="L23" s="231" t="s">
        <v>814</v>
      </c>
    </row>
    <row r="24" spans="2:12" ht="30" customHeight="1" x14ac:dyDescent="0.25">
      <c r="B24" s="220">
        <f ca="1">Data!N32</f>
        <v>42784</v>
      </c>
      <c r="C24" s="226" t="s">
        <v>691</v>
      </c>
      <c r="D24" s="352" t="s">
        <v>796</v>
      </c>
      <c r="E24" s="352"/>
      <c r="F24" s="352"/>
      <c r="G24" s="214">
        <v>8</v>
      </c>
      <c r="H24" s="214">
        <v>30</v>
      </c>
      <c r="I24" s="174">
        <v>7.29</v>
      </c>
      <c r="J24" s="173" t="s">
        <v>715</v>
      </c>
      <c r="K24" s="173" t="s">
        <v>716</v>
      </c>
      <c r="L24" s="230" t="s">
        <v>814</v>
      </c>
    </row>
    <row r="25" spans="2:12" ht="30" customHeight="1" x14ac:dyDescent="0.25">
      <c r="B25" s="222">
        <f ca="1">Data!N33</f>
        <v>42781</v>
      </c>
      <c r="C25" s="227" t="s">
        <v>782</v>
      </c>
      <c r="D25" s="353" t="s">
        <v>797</v>
      </c>
      <c r="E25" s="353"/>
      <c r="F25" s="353"/>
      <c r="G25" s="224">
        <v>100</v>
      </c>
      <c r="H25" s="224">
        <v>25</v>
      </c>
      <c r="I25" s="176">
        <v>3244</v>
      </c>
      <c r="J25" s="175" t="s">
        <v>715</v>
      </c>
      <c r="K25" s="175" t="s">
        <v>809</v>
      </c>
      <c r="L25" s="231" t="s">
        <v>814</v>
      </c>
    </row>
    <row r="26" spans="2:12" ht="30" x14ac:dyDescent="0.25">
      <c r="B26" s="220">
        <f ca="1">Data!N34</f>
        <v>42781</v>
      </c>
      <c r="C26" s="226" t="s">
        <v>694</v>
      </c>
      <c r="D26" s="352" t="s">
        <v>798</v>
      </c>
      <c r="E26" s="352"/>
      <c r="F26" s="352"/>
      <c r="G26" s="214">
        <v>6</v>
      </c>
      <c r="H26" s="214">
        <v>3</v>
      </c>
      <c r="I26" s="174">
        <v>4.63</v>
      </c>
      <c r="J26" s="173" t="s">
        <v>715</v>
      </c>
      <c r="K26" s="173" t="s">
        <v>716</v>
      </c>
      <c r="L26" s="230" t="s">
        <v>814</v>
      </c>
    </row>
    <row r="27" spans="2:12" ht="30" x14ac:dyDescent="0.25">
      <c r="B27" s="222">
        <f ca="1">Data!N35</f>
        <v>42781</v>
      </c>
      <c r="C27" s="227" t="s">
        <v>695</v>
      </c>
      <c r="D27" s="353" t="s">
        <v>799</v>
      </c>
      <c r="E27" s="353"/>
      <c r="F27" s="353"/>
      <c r="G27" s="224">
        <v>10</v>
      </c>
      <c r="H27" s="224">
        <v>10</v>
      </c>
      <c r="I27" s="176">
        <v>5.2</v>
      </c>
      <c r="J27" s="175" t="s">
        <v>715</v>
      </c>
      <c r="K27" s="175" t="s">
        <v>716</v>
      </c>
      <c r="L27" s="231" t="s">
        <v>814</v>
      </c>
    </row>
    <row r="28" spans="2:12" ht="30" x14ac:dyDescent="0.25">
      <c r="B28" s="220">
        <f ca="1">Data!N36</f>
        <v>42781</v>
      </c>
      <c r="C28" s="226" t="s">
        <v>696</v>
      </c>
      <c r="D28" s="352"/>
      <c r="E28" s="352"/>
      <c r="F28" s="352"/>
      <c r="G28" s="214">
        <v>15</v>
      </c>
      <c r="H28" s="214">
        <v>30</v>
      </c>
      <c r="I28" s="174">
        <v>54.16</v>
      </c>
      <c r="J28" s="173" t="s">
        <v>715</v>
      </c>
      <c r="K28" s="173" t="s">
        <v>809</v>
      </c>
      <c r="L28" s="230" t="s">
        <v>814</v>
      </c>
    </row>
    <row r="29" spans="2:12" ht="30" x14ac:dyDescent="0.25">
      <c r="B29" s="222">
        <f ca="1">Data!N37</f>
        <v>42781</v>
      </c>
      <c r="C29" s="227" t="s">
        <v>697</v>
      </c>
      <c r="D29" s="353" t="s">
        <v>800</v>
      </c>
      <c r="E29" s="353"/>
      <c r="F29" s="353"/>
      <c r="G29" s="224">
        <v>15</v>
      </c>
      <c r="H29" s="224">
        <v>30</v>
      </c>
      <c r="I29" s="176">
        <v>4.7</v>
      </c>
      <c r="J29" s="175" t="s">
        <v>715</v>
      </c>
      <c r="K29" s="175" t="s">
        <v>809</v>
      </c>
      <c r="L29" s="231" t="s">
        <v>814</v>
      </c>
    </row>
    <row r="30" spans="2:12" ht="30" customHeight="1" x14ac:dyDescent="0.25">
      <c r="B30" s="220">
        <f ca="1">Data!N38</f>
        <v>42781</v>
      </c>
      <c r="C30" s="226" t="s">
        <v>687</v>
      </c>
      <c r="D30" s="352" t="s">
        <v>790</v>
      </c>
      <c r="E30" s="352"/>
      <c r="F30" s="352"/>
      <c r="G30" s="214">
        <v>30</v>
      </c>
      <c r="H30" s="214">
        <v>10</v>
      </c>
      <c r="I30" s="174">
        <v>5.98</v>
      </c>
      <c r="J30" s="173" t="s">
        <v>715</v>
      </c>
      <c r="K30" s="173" t="s">
        <v>716</v>
      </c>
      <c r="L30" s="230" t="s">
        <v>814</v>
      </c>
    </row>
    <row r="31" spans="2:12" ht="30" customHeight="1" x14ac:dyDescent="0.25">
      <c r="B31" s="222">
        <f ca="1">Data!N39</f>
        <v>42780</v>
      </c>
      <c r="C31" s="227" t="s">
        <v>598</v>
      </c>
      <c r="D31" s="353" t="s">
        <v>801</v>
      </c>
      <c r="E31" s="353"/>
      <c r="F31" s="353"/>
      <c r="G31" s="224">
        <v>120</v>
      </c>
      <c r="H31" s="224">
        <v>30</v>
      </c>
      <c r="I31" s="176">
        <v>29.7</v>
      </c>
      <c r="J31" s="175" t="s">
        <v>715</v>
      </c>
      <c r="K31" s="175" t="s">
        <v>808</v>
      </c>
      <c r="L31" s="231" t="s">
        <v>814</v>
      </c>
    </row>
    <row r="32" spans="2:12" ht="30" customHeight="1" x14ac:dyDescent="0.25">
      <c r="B32" s="220">
        <f ca="1">Data!N40</f>
        <v>42763</v>
      </c>
      <c r="C32" s="226" t="s">
        <v>687</v>
      </c>
      <c r="D32" s="352" t="s">
        <v>790</v>
      </c>
      <c r="E32" s="352"/>
      <c r="F32" s="352"/>
      <c r="G32" s="214">
        <v>20</v>
      </c>
      <c r="H32" s="214">
        <v>3</v>
      </c>
      <c r="I32" s="174">
        <v>5.4</v>
      </c>
      <c r="J32" s="173" t="s">
        <v>715</v>
      </c>
      <c r="K32" s="173" t="s">
        <v>716</v>
      </c>
      <c r="L32" s="230" t="s">
        <v>814</v>
      </c>
    </row>
    <row r="33" spans="2:12" ht="30" x14ac:dyDescent="0.25">
      <c r="B33" s="222">
        <f ca="1">Data!N41</f>
        <v>42760</v>
      </c>
      <c r="C33" s="227" t="s">
        <v>615</v>
      </c>
      <c r="D33" s="353" t="s">
        <v>802</v>
      </c>
      <c r="E33" s="353"/>
      <c r="F33" s="353"/>
      <c r="G33" s="224">
        <v>6</v>
      </c>
      <c r="H33" s="224">
        <v>5</v>
      </c>
      <c r="I33" s="176">
        <v>8.9</v>
      </c>
      <c r="J33" s="175" t="s">
        <v>715</v>
      </c>
      <c r="K33" s="175" t="s">
        <v>810</v>
      </c>
      <c r="L33" s="231" t="s">
        <v>814</v>
      </c>
    </row>
    <row r="34" spans="2:12" ht="45" x14ac:dyDescent="0.25">
      <c r="B34" s="220">
        <f ca="1">Data!N42</f>
        <v>42760</v>
      </c>
      <c r="C34" s="226" t="s">
        <v>783</v>
      </c>
      <c r="D34" s="352"/>
      <c r="E34" s="352"/>
      <c r="F34" s="352"/>
      <c r="G34" s="214">
        <v>9</v>
      </c>
      <c r="H34" s="214">
        <v>15</v>
      </c>
      <c r="I34" s="174">
        <v>11.83</v>
      </c>
      <c r="J34" s="173" t="s">
        <v>715</v>
      </c>
      <c r="K34" s="173" t="s">
        <v>810</v>
      </c>
      <c r="L34" s="230" t="s">
        <v>814</v>
      </c>
    </row>
    <row r="35" spans="2:12" ht="30" customHeight="1" x14ac:dyDescent="0.25">
      <c r="B35" s="222">
        <f ca="1">Data!N43</f>
        <v>42760</v>
      </c>
      <c r="C35" s="227" t="s">
        <v>784</v>
      </c>
      <c r="D35" s="353" t="s">
        <v>803</v>
      </c>
      <c r="E35" s="353"/>
      <c r="F35" s="353"/>
      <c r="G35" s="224">
        <v>1</v>
      </c>
      <c r="H35" s="224">
        <v>1</v>
      </c>
      <c r="I35" s="176">
        <v>20.48</v>
      </c>
      <c r="J35" s="175" t="s">
        <v>715</v>
      </c>
      <c r="K35" s="175" t="s">
        <v>810</v>
      </c>
      <c r="L35" s="231" t="s">
        <v>814</v>
      </c>
    </row>
    <row r="36" spans="2:12" ht="30" customHeight="1" x14ac:dyDescent="0.25">
      <c r="B36" s="220">
        <f ca="1">Data!N44</f>
        <v>42754</v>
      </c>
      <c r="C36" s="226" t="s">
        <v>785</v>
      </c>
      <c r="D36" s="352" t="s">
        <v>804</v>
      </c>
      <c r="E36" s="352"/>
      <c r="F36" s="352"/>
      <c r="G36" s="214">
        <v>20</v>
      </c>
      <c r="H36" s="214">
        <v>10</v>
      </c>
      <c r="I36" s="174">
        <v>6.84</v>
      </c>
      <c r="J36" s="173" t="s">
        <v>715</v>
      </c>
      <c r="K36" s="173" t="s">
        <v>837</v>
      </c>
      <c r="L36" s="230" t="s">
        <v>814</v>
      </c>
    </row>
    <row r="37" spans="2:12" ht="30" customHeight="1" x14ac:dyDescent="0.25">
      <c r="B37" s="222">
        <f ca="1">Data!N45</f>
        <v>42754</v>
      </c>
      <c r="C37" s="227" t="s">
        <v>781</v>
      </c>
      <c r="D37" s="353" t="s">
        <v>791</v>
      </c>
      <c r="E37" s="353"/>
      <c r="F37" s="353"/>
      <c r="G37" s="224">
        <v>6</v>
      </c>
      <c r="H37" s="224">
        <v>2</v>
      </c>
      <c r="I37" s="176">
        <v>4.3899999999999997</v>
      </c>
      <c r="J37" s="175" t="s">
        <v>715</v>
      </c>
      <c r="K37" s="175" t="s">
        <v>837</v>
      </c>
      <c r="L37" s="231" t="s">
        <v>814</v>
      </c>
    </row>
    <row r="38" spans="2:12" ht="30" customHeight="1" x14ac:dyDescent="0.25">
      <c r="B38" s="220">
        <f ca="1">Data!N46</f>
        <v>42749</v>
      </c>
      <c r="C38" s="226" t="s">
        <v>687</v>
      </c>
      <c r="D38" s="352" t="s">
        <v>790</v>
      </c>
      <c r="E38" s="352"/>
      <c r="F38" s="352"/>
      <c r="G38" s="214">
        <v>20</v>
      </c>
      <c r="H38" s="214">
        <v>3</v>
      </c>
      <c r="I38" s="174">
        <v>5.4</v>
      </c>
      <c r="J38" s="173" t="s">
        <v>715</v>
      </c>
      <c r="K38" s="173" t="s">
        <v>808</v>
      </c>
      <c r="L38" s="230" t="s">
        <v>814</v>
      </c>
    </row>
    <row r="39" spans="2:12" ht="33" customHeight="1" x14ac:dyDescent="0.25">
      <c r="B39" s="222">
        <f ca="1">Data!N47</f>
        <v>42743</v>
      </c>
      <c r="C39" s="227" t="s">
        <v>692</v>
      </c>
      <c r="D39" s="353" t="s">
        <v>795</v>
      </c>
      <c r="E39" s="353"/>
      <c r="F39" s="353"/>
      <c r="G39" s="224">
        <v>30</v>
      </c>
      <c r="H39" s="224">
        <v>15</v>
      </c>
      <c r="I39" s="176">
        <v>14.35</v>
      </c>
      <c r="J39" s="175" t="s">
        <v>715</v>
      </c>
      <c r="K39" s="175" t="s">
        <v>811</v>
      </c>
      <c r="L39" s="231" t="s">
        <v>814</v>
      </c>
    </row>
    <row r="40" spans="2:12" ht="30" customHeight="1" x14ac:dyDescent="0.25">
      <c r="B40" s="220">
        <f ca="1">Data!N48</f>
        <v>42739</v>
      </c>
      <c r="C40" s="226" t="s">
        <v>786</v>
      </c>
      <c r="D40" s="352" t="s">
        <v>805</v>
      </c>
      <c r="E40" s="352"/>
      <c r="F40" s="352"/>
      <c r="G40" s="214">
        <v>90</v>
      </c>
      <c r="H40" s="214">
        <v>30</v>
      </c>
      <c r="I40" s="174">
        <v>138.58000000000001</v>
      </c>
      <c r="J40" s="173" t="s">
        <v>715</v>
      </c>
      <c r="K40" s="173" t="s">
        <v>808</v>
      </c>
      <c r="L40" s="230" t="s">
        <v>816</v>
      </c>
    </row>
    <row r="41" spans="2:12" ht="30" customHeight="1" x14ac:dyDescent="0.25">
      <c r="B41" s="222">
        <f ca="1">Data!N49</f>
        <v>42739</v>
      </c>
      <c r="C41" s="227" t="s">
        <v>782</v>
      </c>
      <c r="D41" s="353" t="s">
        <v>797</v>
      </c>
      <c r="E41" s="353"/>
      <c r="F41" s="353"/>
      <c r="G41" s="224">
        <v>100</v>
      </c>
      <c r="H41" s="224">
        <v>25</v>
      </c>
      <c r="I41" s="176">
        <v>32.44</v>
      </c>
      <c r="J41" s="175" t="s">
        <v>715</v>
      </c>
      <c r="K41" s="175" t="s">
        <v>812</v>
      </c>
      <c r="L41" s="231" t="s">
        <v>817</v>
      </c>
    </row>
    <row r="42" spans="2:12" ht="30" customHeight="1" x14ac:dyDescent="0.25">
      <c r="B42" s="220">
        <f ca="1">Data!N50</f>
        <v>42729</v>
      </c>
      <c r="C42" s="226" t="s">
        <v>781</v>
      </c>
      <c r="D42" s="352" t="s">
        <v>791</v>
      </c>
      <c r="E42" s="352"/>
      <c r="F42" s="352"/>
      <c r="G42" s="214">
        <v>25</v>
      </c>
      <c r="H42" s="214">
        <v>7</v>
      </c>
      <c r="I42" s="174">
        <v>4.8600000000000003</v>
      </c>
      <c r="J42" s="173" t="s">
        <v>715</v>
      </c>
      <c r="K42" s="173" t="s">
        <v>811</v>
      </c>
      <c r="L42" s="230" t="s">
        <v>814</v>
      </c>
    </row>
    <row r="43" spans="2:12" ht="30" customHeight="1" x14ac:dyDescent="0.25">
      <c r="B43" s="222">
        <f ca="1">Data!N51</f>
        <v>42729</v>
      </c>
      <c r="C43" s="227" t="s">
        <v>787</v>
      </c>
      <c r="D43" s="353" t="s">
        <v>790</v>
      </c>
      <c r="E43" s="353"/>
      <c r="F43" s="353"/>
      <c r="G43" s="224">
        <v>10</v>
      </c>
      <c r="H43" s="224">
        <v>3</v>
      </c>
      <c r="I43" s="176">
        <v>4.6900000000000004</v>
      </c>
      <c r="J43" s="175" t="s">
        <v>715</v>
      </c>
      <c r="K43" s="175" t="s">
        <v>811</v>
      </c>
      <c r="L43" s="231" t="s">
        <v>814</v>
      </c>
    </row>
    <row r="44" spans="2:12" ht="48" customHeight="1" x14ac:dyDescent="0.25">
      <c r="B44" s="220">
        <f ca="1">Data!N52</f>
        <v>42725</v>
      </c>
      <c r="C44" s="226" t="s">
        <v>693</v>
      </c>
      <c r="D44" s="352" t="s">
        <v>794</v>
      </c>
      <c r="E44" s="352"/>
      <c r="F44" s="352"/>
      <c r="G44" s="214">
        <v>30</v>
      </c>
      <c r="H44" s="214">
        <v>30</v>
      </c>
      <c r="I44" s="174">
        <v>6.38</v>
      </c>
      <c r="J44" s="173" t="s">
        <v>715</v>
      </c>
      <c r="K44" s="173" t="s">
        <v>813</v>
      </c>
      <c r="L44" s="230" t="s">
        <v>816</v>
      </c>
    </row>
    <row r="45" spans="2:12" ht="48" customHeight="1" x14ac:dyDescent="0.25">
      <c r="B45" s="222">
        <f ca="1">Data!N53</f>
        <v>42725</v>
      </c>
      <c r="C45" s="227" t="s">
        <v>605</v>
      </c>
      <c r="D45" s="353" t="s">
        <v>806</v>
      </c>
      <c r="E45" s="353"/>
      <c r="F45" s="353"/>
      <c r="G45" s="224">
        <v>360</v>
      </c>
      <c r="H45" s="224">
        <v>90</v>
      </c>
      <c r="I45" s="176">
        <v>15.24</v>
      </c>
      <c r="J45" s="175" t="s">
        <v>715</v>
      </c>
      <c r="K45" s="175" t="s">
        <v>808</v>
      </c>
      <c r="L45" s="231" t="s">
        <v>814</v>
      </c>
    </row>
    <row r="46" spans="2:12" ht="33" customHeight="1" x14ac:dyDescent="0.25">
      <c r="B46" s="220">
        <f ca="1">Data!N54</f>
        <v>42725</v>
      </c>
      <c r="C46" s="226" t="s">
        <v>690</v>
      </c>
      <c r="D46" s="352" t="s">
        <v>793</v>
      </c>
      <c r="E46" s="352"/>
      <c r="F46" s="352"/>
      <c r="G46" s="214">
        <v>100</v>
      </c>
      <c r="H46" s="214">
        <v>25</v>
      </c>
      <c r="I46" s="174">
        <v>64.400000000000006</v>
      </c>
      <c r="J46" s="173" t="s">
        <v>715</v>
      </c>
      <c r="K46" s="173" t="s">
        <v>716</v>
      </c>
      <c r="L46" s="230" t="s">
        <v>814</v>
      </c>
    </row>
    <row r="47" spans="2:12" ht="30" customHeight="1" x14ac:dyDescent="0.25">
      <c r="B47" s="222">
        <f ca="1">Data!N55</f>
        <v>42718</v>
      </c>
      <c r="C47" s="227" t="s">
        <v>687</v>
      </c>
      <c r="D47" s="353" t="s">
        <v>790</v>
      </c>
      <c r="E47" s="353"/>
      <c r="F47" s="353"/>
      <c r="G47" s="224">
        <v>21</v>
      </c>
      <c r="H47" s="224">
        <v>7</v>
      </c>
      <c r="I47" s="176">
        <v>5.46</v>
      </c>
      <c r="J47" s="175" t="s">
        <v>715</v>
      </c>
      <c r="K47" s="175" t="s">
        <v>716</v>
      </c>
      <c r="L47" s="231" t="s">
        <v>814</v>
      </c>
    </row>
    <row r="48" spans="2:12" ht="30" customHeight="1" x14ac:dyDescent="0.25">
      <c r="B48" s="220">
        <f ca="1">Data!N56</f>
        <v>42714</v>
      </c>
      <c r="C48" s="226" t="s">
        <v>692</v>
      </c>
      <c r="D48" s="352" t="s">
        <v>795</v>
      </c>
      <c r="E48" s="352"/>
      <c r="F48" s="352"/>
      <c r="G48" s="214">
        <v>60</v>
      </c>
      <c r="H48" s="214">
        <v>30</v>
      </c>
      <c r="I48" s="174">
        <v>24.47</v>
      </c>
      <c r="J48" s="173" t="s">
        <v>715</v>
      </c>
      <c r="K48" s="173" t="s">
        <v>808</v>
      </c>
      <c r="L48" s="230" t="s">
        <v>814</v>
      </c>
    </row>
    <row r="49" spans="2:12" ht="30" customHeight="1" x14ac:dyDescent="0.25">
      <c r="B49" s="222">
        <f ca="1">Data!N57</f>
        <v>42708</v>
      </c>
      <c r="C49" s="227" t="s">
        <v>782</v>
      </c>
      <c r="D49" s="353" t="s">
        <v>797</v>
      </c>
      <c r="E49" s="353"/>
      <c r="F49" s="353"/>
      <c r="G49" s="224">
        <v>100</v>
      </c>
      <c r="H49" s="224">
        <v>25</v>
      </c>
      <c r="I49" s="176">
        <v>32.44</v>
      </c>
      <c r="J49" s="175" t="s">
        <v>715</v>
      </c>
      <c r="K49" s="175" t="s">
        <v>812</v>
      </c>
      <c r="L49" s="231" t="s">
        <v>816</v>
      </c>
    </row>
    <row r="50" spans="2:12" ht="30" x14ac:dyDescent="0.25">
      <c r="B50" s="220">
        <f ca="1">Data!N58</f>
        <v>42702</v>
      </c>
      <c r="C50" s="226" t="s">
        <v>697</v>
      </c>
      <c r="D50" s="352" t="s">
        <v>800</v>
      </c>
      <c r="E50" s="352"/>
      <c r="F50" s="352"/>
      <c r="G50" s="214">
        <v>15</v>
      </c>
      <c r="H50" s="214">
        <v>30</v>
      </c>
      <c r="I50" s="174">
        <v>4.7</v>
      </c>
      <c r="J50" s="173" t="s">
        <v>715</v>
      </c>
      <c r="K50" s="173" t="s">
        <v>812</v>
      </c>
      <c r="L50" s="230" t="s">
        <v>818</v>
      </c>
    </row>
    <row r="51" spans="2:12" ht="30" customHeight="1" x14ac:dyDescent="0.25">
      <c r="B51" s="222">
        <f ca="1">Data!N59</f>
        <v>42700</v>
      </c>
      <c r="C51" s="227" t="s">
        <v>786</v>
      </c>
      <c r="D51" s="353" t="s">
        <v>805</v>
      </c>
      <c r="E51" s="353"/>
      <c r="F51" s="353"/>
      <c r="G51" s="224">
        <v>90</v>
      </c>
      <c r="H51" s="224">
        <v>30</v>
      </c>
      <c r="I51" s="176">
        <v>138.58000000000001</v>
      </c>
      <c r="J51" s="175" t="s">
        <v>715</v>
      </c>
      <c r="K51" s="175" t="s">
        <v>808</v>
      </c>
      <c r="L51" s="231" t="s">
        <v>818</v>
      </c>
    </row>
    <row r="52" spans="2:12" ht="30" customHeight="1" x14ac:dyDescent="0.25">
      <c r="B52" s="220">
        <f ca="1">Data!N60</f>
        <v>42694</v>
      </c>
      <c r="C52" s="226" t="s">
        <v>690</v>
      </c>
      <c r="D52" s="352" t="s">
        <v>793</v>
      </c>
      <c r="E52" s="352"/>
      <c r="F52" s="352"/>
      <c r="G52" s="214">
        <v>100</v>
      </c>
      <c r="H52" s="214">
        <v>33</v>
      </c>
      <c r="I52" s="174">
        <v>64.400000000000006</v>
      </c>
      <c r="J52" s="173" t="s">
        <v>715</v>
      </c>
      <c r="K52" s="173" t="s">
        <v>808</v>
      </c>
      <c r="L52" s="230" t="s">
        <v>815</v>
      </c>
    </row>
    <row r="53" spans="2:12" ht="30" customHeight="1" x14ac:dyDescent="0.25">
      <c r="B53" s="222">
        <f ca="1">Data!N61</f>
        <v>42694</v>
      </c>
      <c r="C53" s="227" t="s">
        <v>788</v>
      </c>
      <c r="D53" s="353" t="s">
        <v>796</v>
      </c>
      <c r="E53" s="353"/>
      <c r="F53" s="353"/>
      <c r="G53" s="224">
        <v>8</v>
      </c>
      <c r="H53" s="224">
        <v>28</v>
      </c>
      <c r="I53" s="176">
        <v>7.29</v>
      </c>
      <c r="J53" s="175" t="s">
        <v>715</v>
      </c>
      <c r="K53" s="175" t="s">
        <v>808</v>
      </c>
      <c r="L53" s="231" t="s">
        <v>814</v>
      </c>
    </row>
    <row r="54" spans="2:12" ht="30" customHeight="1" x14ac:dyDescent="0.25">
      <c r="B54" s="220">
        <f ca="1">Data!N62</f>
        <v>42694</v>
      </c>
      <c r="C54" s="226" t="s">
        <v>789</v>
      </c>
      <c r="D54" s="352" t="s">
        <v>807</v>
      </c>
      <c r="E54" s="352"/>
      <c r="F54" s="352"/>
      <c r="G54" s="214">
        <v>30</v>
      </c>
      <c r="H54" s="214">
        <v>30</v>
      </c>
      <c r="I54" s="174">
        <v>4.8</v>
      </c>
      <c r="J54" s="173" t="s">
        <v>715</v>
      </c>
      <c r="K54" s="173" t="s">
        <v>716</v>
      </c>
      <c r="L54" s="230" t="s">
        <v>814</v>
      </c>
    </row>
    <row r="55" spans="2:12" ht="48" customHeight="1" x14ac:dyDescent="0.25">
      <c r="B55" s="222">
        <f ca="1">Data!N63</f>
        <v>42694</v>
      </c>
      <c r="C55" s="227" t="s">
        <v>693</v>
      </c>
      <c r="D55" s="353" t="s">
        <v>794</v>
      </c>
      <c r="E55" s="353"/>
      <c r="F55" s="353"/>
      <c r="G55" s="224">
        <v>30</v>
      </c>
      <c r="H55" s="224">
        <v>30</v>
      </c>
      <c r="I55" s="176">
        <v>6.38</v>
      </c>
      <c r="J55" s="175" t="s">
        <v>715</v>
      </c>
      <c r="K55" s="175" t="s">
        <v>813</v>
      </c>
      <c r="L55" s="231" t="s">
        <v>818</v>
      </c>
    </row>
    <row r="56" spans="2:12" ht="30" customHeight="1" x14ac:dyDescent="0.25">
      <c r="B56" s="220">
        <f ca="1">Data!N64</f>
        <v>42688</v>
      </c>
      <c r="C56" s="226" t="s">
        <v>598</v>
      </c>
      <c r="D56" s="352" t="s">
        <v>801</v>
      </c>
      <c r="E56" s="352"/>
      <c r="F56" s="352"/>
      <c r="G56" s="214">
        <v>120</v>
      </c>
      <c r="H56" s="214">
        <v>30</v>
      </c>
      <c r="I56" s="174">
        <v>29.7</v>
      </c>
      <c r="J56" s="173" t="s">
        <v>715</v>
      </c>
      <c r="K56" s="173" t="s">
        <v>808</v>
      </c>
      <c r="L56" s="230" t="s">
        <v>814</v>
      </c>
    </row>
    <row r="57" spans="2:12" ht="48" customHeight="1" x14ac:dyDescent="0.25">
      <c r="B57" s="222">
        <f ca="1">Data!N65</f>
        <v>42687</v>
      </c>
      <c r="C57" s="227" t="s">
        <v>605</v>
      </c>
      <c r="D57" s="353" t="s">
        <v>806</v>
      </c>
      <c r="E57" s="353"/>
      <c r="F57" s="353"/>
      <c r="G57" s="224">
        <v>120</v>
      </c>
      <c r="H57" s="224">
        <v>30</v>
      </c>
      <c r="I57" s="176">
        <v>9.34</v>
      </c>
      <c r="J57" s="175" t="s">
        <v>715</v>
      </c>
      <c r="K57" s="175" t="s">
        <v>808</v>
      </c>
      <c r="L57" s="231" t="s">
        <v>814</v>
      </c>
    </row>
    <row r="58" spans="2:12" ht="30" customHeight="1" x14ac:dyDescent="0.25">
      <c r="B58" s="220">
        <f ca="1">Data!N66</f>
        <v>42687</v>
      </c>
      <c r="C58" s="226" t="s">
        <v>692</v>
      </c>
      <c r="D58" s="352" t="s">
        <v>795</v>
      </c>
      <c r="E58" s="352"/>
      <c r="F58" s="352"/>
      <c r="G58" s="214">
        <v>60</v>
      </c>
      <c r="H58" s="214">
        <v>30</v>
      </c>
      <c r="I58" s="174">
        <v>17.52</v>
      </c>
      <c r="J58" s="173" t="s">
        <v>715</v>
      </c>
      <c r="K58" s="173" t="s">
        <v>808</v>
      </c>
      <c r="L58" s="230" t="s">
        <v>814</v>
      </c>
    </row>
    <row r="59" spans="2:12" x14ac:dyDescent="0.25">
      <c r="C59" s="215"/>
    </row>
    <row r="63" spans="2:12" x14ac:dyDescent="0.25">
      <c r="B63" s="1" t="s">
        <v>1</v>
      </c>
    </row>
    <row r="64" spans="2:12" x14ac:dyDescent="0.25">
      <c r="B64" s="1" t="s">
        <v>2</v>
      </c>
    </row>
    <row r="65" spans="2:17" x14ac:dyDescent="0.25">
      <c r="B65" t="s">
        <v>3</v>
      </c>
    </row>
    <row r="66" spans="2:17" x14ac:dyDescent="0.25">
      <c r="B66" s="338" t="s">
        <v>4</v>
      </c>
      <c r="C66" s="338"/>
      <c r="D66" s="338"/>
      <c r="E66" s="338"/>
      <c r="F66" s="338"/>
      <c r="G66" s="338"/>
      <c r="H66" s="338"/>
      <c r="I66" s="338"/>
      <c r="J66" s="338"/>
      <c r="K66" s="338"/>
      <c r="L66" s="338"/>
      <c r="M66" s="338"/>
      <c r="N66" s="338"/>
      <c r="O66" s="23"/>
      <c r="P66" s="23"/>
      <c r="Q66" s="23"/>
    </row>
    <row r="67" spans="2:17" x14ac:dyDescent="0.25">
      <c r="B67"/>
    </row>
    <row r="68" spans="2:17" x14ac:dyDescent="0.25">
      <c r="B68" s="340" t="s">
        <v>19</v>
      </c>
      <c r="C68" s="340"/>
    </row>
  </sheetData>
  <sheetProtection password="C6BE" sheet="1" objects="1" scenarios="1"/>
  <mergeCells count="51">
    <mergeCell ref="D57:F57"/>
    <mergeCell ref="D58:F58"/>
    <mergeCell ref="G4:H4"/>
    <mergeCell ref="G6:H6"/>
    <mergeCell ref="G10:H10"/>
    <mergeCell ref="D51:F51"/>
    <mergeCell ref="D52:F52"/>
    <mergeCell ref="D53:F53"/>
    <mergeCell ref="D54:F54"/>
    <mergeCell ref="D55:F55"/>
    <mergeCell ref="D46:F46"/>
    <mergeCell ref="D47:F47"/>
    <mergeCell ref="D48:F48"/>
    <mergeCell ref="D49:F49"/>
    <mergeCell ref="D50:F50"/>
    <mergeCell ref="D42:F42"/>
    <mergeCell ref="D43:F43"/>
    <mergeCell ref="D44:F44"/>
    <mergeCell ref="D45:F45"/>
    <mergeCell ref="D56:F56"/>
    <mergeCell ref="D37:F37"/>
    <mergeCell ref="D38:F38"/>
    <mergeCell ref="D39:F39"/>
    <mergeCell ref="D40:F40"/>
    <mergeCell ref="D41:F41"/>
    <mergeCell ref="D32:F32"/>
    <mergeCell ref="D33:F33"/>
    <mergeCell ref="D34:F34"/>
    <mergeCell ref="D35:F35"/>
    <mergeCell ref="D36:F36"/>
    <mergeCell ref="D27:F27"/>
    <mergeCell ref="D28:F28"/>
    <mergeCell ref="D29:F29"/>
    <mergeCell ref="D30:F30"/>
    <mergeCell ref="D31:F31"/>
    <mergeCell ref="B68:C68"/>
    <mergeCell ref="B8:G8"/>
    <mergeCell ref="D9:E9"/>
    <mergeCell ref="D10:E10"/>
    <mergeCell ref="D11:E11"/>
    <mergeCell ref="B66:N66"/>
    <mergeCell ref="D17:F17"/>
    <mergeCell ref="D18:F18"/>
    <mergeCell ref="D19:F19"/>
    <mergeCell ref="D20:F20"/>
    <mergeCell ref="D21:F21"/>
    <mergeCell ref="D22:F22"/>
    <mergeCell ref="D23:F23"/>
    <mergeCell ref="D24:F24"/>
    <mergeCell ref="D25:F25"/>
    <mergeCell ref="D26:F26"/>
  </mergeCells>
  <hyperlinks>
    <hyperlink ref="B68:C68" location="Privacy!A1" display="privacy statement"/>
    <hyperlink ref="C11" location="ClaimsPsy!A1" display="ClaimsPsy!A1"/>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Q53"/>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85546875" style="1" customWidth="1"/>
    <col min="5" max="13" width="8.7109375" style="1" customWidth="1"/>
    <col min="14" max="14" width="20.85546875" style="1" customWidth="1"/>
    <col min="15" max="16384" width="9.140625" style="1"/>
  </cols>
  <sheetData>
    <row r="2" spans="2:15" ht="46.5" customHeight="1" x14ac:dyDescent="0.25"/>
    <row r="3" spans="2:15" ht="15" customHeight="1" x14ac:dyDescent="0.25">
      <c r="B3" s="6" t="s">
        <v>20</v>
      </c>
    </row>
    <row r="4" spans="2:15" ht="23.25" customHeight="1" x14ac:dyDescent="0.25">
      <c r="B4" s="7" t="s">
        <v>21</v>
      </c>
      <c r="C4" s="7" t="str">
        <f>Elig!C4</f>
        <v>KNUT,SACHA</v>
      </c>
      <c r="D4" s="9"/>
      <c r="E4" s="7" t="s">
        <v>27</v>
      </c>
      <c r="F4" s="7"/>
      <c r="G4" s="369">
        <f ca="1">Elig!G4</f>
        <v>17597</v>
      </c>
      <c r="H4" s="369"/>
    </row>
    <row r="5" spans="2:15" ht="23.25" customHeight="1" x14ac:dyDescent="0.25">
      <c r="B5" s="6" t="s">
        <v>22</v>
      </c>
      <c r="C5" s="6" t="str">
        <f>Elig!C5</f>
        <v>F</v>
      </c>
      <c r="D5" s="6"/>
      <c r="E5" s="6" t="s">
        <v>28</v>
      </c>
      <c r="F5" s="6"/>
      <c r="G5" s="80">
        <f>Elig!G5</f>
        <v>69</v>
      </c>
    </row>
    <row r="6" spans="2:15" ht="23.25" customHeight="1" x14ac:dyDescent="0.25">
      <c r="B6" s="7" t="s">
        <v>23</v>
      </c>
      <c r="C6" s="18" t="str">
        <f>Elig!C6</f>
        <v>1111111111WA  (1111111111)</v>
      </c>
      <c r="D6" s="10"/>
      <c r="E6" s="7" t="s">
        <v>29</v>
      </c>
      <c r="F6" s="7"/>
      <c r="G6" s="370" t="str">
        <f>Elig!G6</f>
        <v>(855) 256-1654</v>
      </c>
      <c r="H6" s="370"/>
    </row>
    <row r="8" spans="2:15" ht="20.25" customHeight="1" x14ac:dyDescent="0.25">
      <c r="B8" s="347" t="str">
        <f ca="1">Elig!B8</f>
        <v>RISK PROFILE FOR SERVICE DATE RANGE FROM 2017-04-11 TO 2016-01-07</v>
      </c>
      <c r="C8" s="347"/>
      <c r="D8" s="347"/>
      <c r="E8" s="347"/>
      <c r="F8" s="347"/>
      <c r="G8" s="347"/>
    </row>
    <row r="9" spans="2:15" ht="30" customHeight="1" x14ac:dyDescent="0.25">
      <c r="B9" s="7" t="s">
        <v>24</v>
      </c>
      <c r="C9" s="10">
        <f>Elig!C9</f>
        <v>4.08</v>
      </c>
      <c r="D9" s="348" t="s">
        <v>30</v>
      </c>
      <c r="E9" s="354"/>
      <c r="F9" s="13"/>
      <c r="G9" s="16">
        <f>Elig!G9</f>
        <v>0.95</v>
      </c>
      <c r="H9" s="236"/>
    </row>
    <row r="10" spans="2:15" ht="35.25" customHeight="1" x14ac:dyDescent="0.25">
      <c r="B10" s="6" t="s">
        <v>25</v>
      </c>
      <c r="C10" s="12" t="str">
        <f>Elig!C10</f>
        <v>Cardiovascular, 
medium</v>
      </c>
      <c r="D10" s="349" t="s">
        <v>31</v>
      </c>
      <c r="E10" s="349"/>
      <c r="F10" s="14"/>
      <c r="G10" s="364" t="str">
        <f>Elig!G10</f>
        <v>Renal, very high</v>
      </c>
      <c r="H10" s="364"/>
    </row>
    <row r="11" spans="2:15" ht="30" customHeight="1" x14ac:dyDescent="0.25">
      <c r="B11" s="8" t="s">
        <v>26</v>
      </c>
      <c r="C11" s="32" t="str">
        <f>Elig!C11</f>
        <v>Psychiatric, medium low</v>
      </c>
      <c r="D11" s="348" t="s">
        <v>32</v>
      </c>
      <c r="E11" s="348"/>
      <c r="F11" s="15"/>
      <c r="G11" s="11" t="str">
        <f>Elig!G11</f>
        <v>No</v>
      </c>
      <c r="H11" s="236"/>
    </row>
    <row r="13" spans="2:15" ht="18" x14ac:dyDescent="0.25">
      <c r="B13" s="31" t="s">
        <v>68</v>
      </c>
    </row>
    <row r="16" spans="2:15" ht="30" x14ac:dyDescent="0.25">
      <c r="B16" s="242" t="s">
        <v>838</v>
      </c>
      <c r="C16" s="238" t="s">
        <v>680</v>
      </c>
      <c r="D16" s="243" t="s">
        <v>839</v>
      </c>
      <c r="E16" s="241" t="s">
        <v>840</v>
      </c>
      <c r="F16" s="241" t="s">
        <v>841</v>
      </c>
      <c r="G16" s="241" t="s">
        <v>842</v>
      </c>
      <c r="H16" s="241" t="s">
        <v>843</v>
      </c>
      <c r="I16" s="243" t="s">
        <v>844</v>
      </c>
      <c r="J16" s="243" t="s">
        <v>679</v>
      </c>
      <c r="K16" s="243" t="s">
        <v>845</v>
      </c>
      <c r="L16" s="242" t="s">
        <v>846</v>
      </c>
      <c r="M16" s="242" t="s">
        <v>632</v>
      </c>
      <c r="N16" s="242" t="s">
        <v>763</v>
      </c>
      <c r="O16" s="242" t="s">
        <v>847</v>
      </c>
    </row>
    <row r="17" spans="2:15" ht="45" x14ac:dyDescent="0.25">
      <c r="B17" s="234">
        <f ca="1">Data!N72</f>
        <v>42695</v>
      </c>
      <c r="C17" s="244" t="s">
        <v>849</v>
      </c>
      <c r="D17" s="246">
        <v>2067.5700000000002</v>
      </c>
      <c r="E17" s="248"/>
      <c r="F17" s="248"/>
      <c r="G17" s="248">
        <v>1</v>
      </c>
      <c r="H17" s="248"/>
      <c r="I17" s="244"/>
      <c r="J17" s="244"/>
      <c r="K17" s="244"/>
      <c r="L17" s="244"/>
      <c r="M17" s="244"/>
      <c r="N17" s="173" t="s">
        <v>773</v>
      </c>
      <c r="O17" s="244"/>
    </row>
    <row r="18" spans="2:15" ht="30" x14ac:dyDescent="0.25">
      <c r="B18" s="250">
        <f ca="1">Data!N73</f>
        <v>42686</v>
      </c>
      <c r="C18" s="245" t="s">
        <v>850</v>
      </c>
      <c r="D18" s="247">
        <v>460.41</v>
      </c>
      <c r="E18" s="249">
        <v>0.6</v>
      </c>
      <c r="F18" s="249">
        <v>0.06</v>
      </c>
      <c r="G18" s="249">
        <v>0.34</v>
      </c>
      <c r="H18" s="249"/>
      <c r="I18" s="245"/>
      <c r="J18" s="245"/>
      <c r="K18" s="245"/>
      <c r="L18" s="245"/>
      <c r="M18" s="245"/>
      <c r="N18" s="175" t="s">
        <v>773</v>
      </c>
      <c r="O18" s="245"/>
    </row>
    <row r="19" spans="2:15" ht="30" x14ac:dyDescent="0.25">
      <c r="B19" s="234">
        <f ca="1">Data!N74</f>
        <v>42683</v>
      </c>
      <c r="C19" s="244" t="s">
        <v>851</v>
      </c>
      <c r="D19" s="246">
        <v>365.12</v>
      </c>
      <c r="E19" s="248"/>
      <c r="F19" s="248"/>
      <c r="G19" s="248"/>
      <c r="H19" s="248"/>
      <c r="I19" s="244"/>
      <c r="J19" s="244"/>
      <c r="K19" s="244"/>
      <c r="L19" s="244"/>
      <c r="M19" s="244" t="s">
        <v>867</v>
      </c>
      <c r="N19" s="173" t="s">
        <v>773</v>
      </c>
      <c r="O19" s="244"/>
    </row>
    <row r="20" spans="2:15" ht="30" x14ac:dyDescent="0.25">
      <c r="B20" s="250">
        <f ca="1">Data!N75</f>
        <v>42654</v>
      </c>
      <c r="C20" s="245" t="s">
        <v>644</v>
      </c>
      <c r="D20" s="247">
        <v>429.88</v>
      </c>
      <c r="E20" s="249"/>
      <c r="F20" s="249">
        <v>0.33</v>
      </c>
      <c r="G20" s="249">
        <v>0.67</v>
      </c>
      <c r="H20" s="249"/>
      <c r="I20" s="245"/>
      <c r="J20" s="245"/>
      <c r="K20" s="245"/>
      <c r="L20" s="245"/>
      <c r="M20" s="245"/>
      <c r="N20" s="175" t="s">
        <v>774</v>
      </c>
      <c r="O20" s="245"/>
    </row>
    <row r="21" spans="2:15" ht="30" x14ac:dyDescent="0.25">
      <c r="B21" s="234">
        <f ca="1">Data!N76</f>
        <v>42648</v>
      </c>
      <c r="C21" s="244" t="s">
        <v>852</v>
      </c>
      <c r="D21" s="246">
        <v>380.25</v>
      </c>
      <c r="E21" s="248"/>
      <c r="F21" s="248">
        <v>0.61</v>
      </c>
      <c r="G21" s="248"/>
      <c r="H21" s="248">
        <v>0.39</v>
      </c>
      <c r="I21" s="244"/>
      <c r="J21" s="244"/>
      <c r="K21" s="244"/>
      <c r="L21" s="244"/>
      <c r="M21" s="244"/>
      <c r="N21" s="173" t="s">
        <v>774</v>
      </c>
      <c r="O21" s="244"/>
    </row>
    <row r="22" spans="2:15" ht="30" x14ac:dyDescent="0.25">
      <c r="B22" s="250">
        <f ca="1">Data!N77</f>
        <v>42641</v>
      </c>
      <c r="C22" s="245" t="s">
        <v>853</v>
      </c>
      <c r="D22" s="247">
        <v>1002.55</v>
      </c>
      <c r="E22" s="249"/>
      <c r="F22" s="249">
        <v>0.53</v>
      </c>
      <c r="G22" s="249"/>
      <c r="H22" s="249">
        <v>0.47</v>
      </c>
      <c r="I22" s="245"/>
      <c r="J22" s="245"/>
      <c r="K22" s="245"/>
      <c r="L22" s="245"/>
      <c r="M22" s="245"/>
      <c r="N22" s="175" t="s">
        <v>774</v>
      </c>
      <c r="O22" s="245"/>
    </row>
    <row r="23" spans="2:15" ht="30" x14ac:dyDescent="0.25">
      <c r="B23" s="234">
        <f ca="1">Data!N78</f>
        <v>42640</v>
      </c>
      <c r="C23" s="244" t="s">
        <v>848</v>
      </c>
      <c r="D23" s="246">
        <v>169.37</v>
      </c>
      <c r="E23" s="248">
        <v>0.46</v>
      </c>
      <c r="F23" s="248">
        <v>0.37</v>
      </c>
      <c r="G23" s="248">
        <v>0.17</v>
      </c>
      <c r="H23" s="248"/>
      <c r="I23" s="244"/>
      <c r="J23" s="244"/>
      <c r="K23" s="244"/>
      <c r="L23" s="244"/>
      <c r="M23" s="244"/>
      <c r="N23" s="173" t="s">
        <v>774</v>
      </c>
      <c r="O23" s="244"/>
    </row>
    <row r="24" spans="2:15" ht="30" x14ac:dyDescent="0.25">
      <c r="B24" s="250">
        <f ca="1">Data!N79</f>
        <v>42639</v>
      </c>
      <c r="C24" s="245" t="s">
        <v>854</v>
      </c>
      <c r="D24" s="247">
        <v>240.83</v>
      </c>
      <c r="E24" s="249"/>
      <c r="F24" s="249"/>
      <c r="G24" s="249"/>
      <c r="H24" s="249"/>
      <c r="I24" s="245"/>
      <c r="J24" s="245"/>
      <c r="K24" s="245" t="s">
        <v>867</v>
      </c>
      <c r="L24" s="245"/>
      <c r="M24" s="245"/>
      <c r="N24" s="175" t="s">
        <v>774</v>
      </c>
      <c r="O24" s="245"/>
    </row>
    <row r="25" spans="2:15" ht="30" x14ac:dyDescent="0.25">
      <c r="B25" s="234">
        <f ca="1">Data!N80</f>
        <v>42630</v>
      </c>
      <c r="C25" s="244" t="s">
        <v>855</v>
      </c>
      <c r="D25" s="246">
        <v>257.45999999999998</v>
      </c>
      <c r="E25" s="248"/>
      <c r="F25" s="248"/>
      <c r="G25" s="248"/>
      <c r="H25" s="248"/>
      <c r="I25" s="244"/>
      <c r="J25" s="244"/>
      <c r="K25" s="244" t="s">
        <v>867</v>
      </c>
      <c r="L25" s="244"/>
      <c r="M25" s="244"/>
      <c r="N25" s="173" t="s">
        <v>774</v>
      </c>
      <c r="O25" s="244"/>
    </row>
    <row r="26" spans="2:15" ht="30" x14ac:dyDescent="0.25">
      <c r="B26" s="250">
        <f ca="1">Data!N81</f>
        <v>42622</v>
      </c>
      <c r="C26" s="245" t="s">
        <v>630</v>
      </c>
      <c r="D26" s="247">
        <v>477.18</v>
      </c>
      <c r="E26" s="249"/>
      <c r="F26" s="249"/>
      <c r="G26" s="249"/>
      <c r="H26" s="249"/>
      <c r="I26" s="245"/>
      <c r="J26" s="245"/>
      <c r="K26" s="245"/>
      <c r="L26" s="245" t="s">
        <v>867</v>
      </c>
      <c r="M26" s="245"/>
      <c r="N26" s="175" t="s">
        <v>774</v>
      </c>
      <c r="O26" s="245"/>
    </row>
    <row r="27" spans="2:15" ht="30" x14ac:dyDescent="0.25">
      <c r="B27" s="234">
        <f ca="1">Data!N82</f>
        <v>42618</v>
      </c>
      <c r="C27" s="244" t="s">
        <v>856</v>
      </c>
      <c r="D27" s="246">
        <v>134.86000000000001</v>
      </c>
      <c r="E27" s="248"/>
      <c r="F27" s="248"/>
      <c r="G27" s="248"/>
      <c r="H27" s="248"/>
      <c r="I27" s="244"/>
      <c r="J27" s="244"/>
      <c r="K27" s="244" t="s">
        <v>867</v>
      </c>
      <c r="L27" s="244"/>
      <c r="M27" s="244"/>
      <c r="N27" s="173" t="s">
        <v>774</v>
      </c>
      <c r="O27" s="244"/>
    </row>
    <row r="28" spans="2:15" ht="30" x14ac:dyDescent="0.25">
      <c r="B28" s="250">
        <f ca="1">Data!N83</f>
        <v>42606</v>
      </c>
      <c r="C28" s="245" t="s">
        <v>857</v>
      </c>
      <c r="D28" s="247">
        <v>237</v>
      </c>
      <c r="E28" s="249"/>
      <c r="F28" s="249"/>
      <c r="G28" s="249"/>
      <c r="H28" s="249"/>
      <c r="I28" s="245"/>
      <c r="J28" s="245"/>
      <c r="K28" s="245"/>
      <c r="L28" s="245"/>
      <c r="M28" s="245" t="s">
        <v>867</v>
      </c>
      <c r="N28" s="175" t="s">
        <v>773</v>
      </c>
      <c r="O28" s="245"/>
    </row>
    <row r="29" spans="2:15" ht="30" x14ac:dyDescent="0.25">
      <c r="B29" s="234">
        <f ca="1">Data!N84</f>
        <v>42600</v>
      </c>
      <c r="C29" s="244" t="s">
        <v>766</v>
      </c>
      <c r="D29" s="246">
        <v>506.04</v>
      </c>
      <c r="E29" s="248"/>
      <c r="F29" s="248">
        <v>0.32</v>
      </c>
      <c r="G29" s="248"/>
      <c r="H29" s="248">
        <v>0.68</v>
      </c>
      <c r="I29" s="244"/>
      <c r="J29" s="244"/>
      <c r="K29" s="244"/>
      <c r="L29" s="244"/>
      <c r="M29" s="244"/>
      <c r="N29" s="173" t="s">
        <v>868</v>
      </c>
      <c r="O29" s="244"/>
    </row>
    <row r="30" spans="2:15" ht="30" x14ac:dyDescent="0.25">
      <c r="B30" s="250">
        <f ca="1">Data!N85</f>
        <v>42600</v>
      </c>
      <c r="C30" s="245" t="s">
        <v>858</v>
      </c>
      <c r="D30" s="247">
        <v>574.24</v>
      </c>
      <c r="E30" s="249"/>
      <c r="F30" s="249"/>
      <c r="G30" s="249"/>
      <c r="H30" s="249"/>
      <c r="I30" s="245"/>
      <c r="J30" s="245"/>
      <c r="K30" s="245"/>
      <c r="L30" s="245"/>
      <c r="M30" s="245" t="s">
        <v>867</v>
      </c>
      <c r="N30" s="175" t="s">
        <v>773</v>
      </c>
      <c r="O30" s="245"/>
    </row>
    <row r="31" spans="2:15" ht="30" x14ac:dyDescent="0.25">
      <c r="B31" s="234">
        <f ca="1">Data!N86</f>
        <v>42593</v>
      </c>
      <c r="C31" s="244" t="s">
        <v>859</v>
      </c>
      <c r="D31" s="246">
        <v>266.83</v>
      </c>
      <c r="E31" s="248"/>
      <c r="F31" s="248"/>
      <c r="G31" s="248"/>
      <c r="H31" s="248"/>
      <c r="I31" s="244"/>
      <c r="J31" s="244"/>
      <c r="K31" s="244"/>
      <c r="L31" s="244"/>
      <c r="M31" s="244" t="s">
        <v>867</v>
      </c>
      <c r="N31" s="173" t="s">
        <v>773</v>
      </c>
      <c r="O31" s="244"/>
    </row>
    <row r="32" spans="2:15" ht="30" x14ac:dyDescent="0.25">
      <c r="B32" s="250">
        <f ca="1">Data!N87</f>
        <v>42591</v>
      </c>
      <c r="C32" s="245" t="s">
        <v>853</v>
      </c>
      <c r="D32" s="247">
        <v>277.87</v>
      </c>
      <c r="E32" s="249"/>
      <c r="F32" s="249">
        <v>0.53</v>
      </c>
      <c r="G32" s="249"/>
      <c r="H32" s="249">
        <v>0.47</v>
      </c>
      <c r="I32" s="245"/>
      <c r="J32" s="245"/>
      <c r="K32" s="245"/>
      <c r="L32" s="245"/>
      <c r="M32" s="245"/>
      <c r="N32" s="175" t="s">
        <v>773</v>
      </c>
      <c r="O32" s="245"/>
    </row>
    <row r="33" spans="2:15" ht="30" x14ac:dyDescent="0.25">
      <c r="B33" s="234">
        <f ca="1">Data!N88</f>
        <v>42589</v>
      </c>
      <c r="C33" s="244" t="s">
        <v>850</v>
      </c>
      <c r="D33" s="246">
        <v>429.13</v>
      </c>
      <c r="E33" s="248">
        <v>0.6</v>
      </c>
      <c r="F33" s="248">
        <v>0.06</v>
      </c>
      <c r="G33" s="248">
        <v>0.34</v>
      </c>
      <c r="H33" s="248"/>
      <c r="I33" s="244"/>
      <c r="J33" s="244"/>
      <c r="K33" s="244"/>
      <c r="L33" s="244"/>
      <c r="M33" s="244"/>
      <c r="N33" s="173" t="s">
        <v>773</v>
      </c>
      <c r="O33" s="244"/>
    </row>
    <row r="34" spans="2:15" ht="30" x14ac:dyDescent="0.25">
      <c r="B34" s="250">
        <f ca="1">Data!N89</f>
        <v>42559</v>
      </c>
      <c r="C34" s="245" t="s">
        <v>860</v>
      </c>
      <c r="D34" s="247">
        <v>1454.36</v>
      </c>
      <c r="E34" s="249">
        <v>0.71</v>
      </c>
      <c r="F34" s="249">
        <v>0.17</v>
      </c>
      <c r="G34" s="249"/>
      <c r="H34" s="249">
        <v>0.13</v>
      </c>
      <c r="I34" s="245"/>
      <c r="J34" s="245"/>
      <c r="K34" s="245"/>
      <c r="L34" s="245"/>
      <c r="M34" s="245"/>
      <c r="N34" s="175" t="s">
        <v>773</v>
      </c>
      <c r="O34" s="245"/>
    </row>
    <row r="35" spans="2:15" ht="30" x14ac:dyDescent="0.25">
      <c r="B35" s="234">
        <f ca="1">Data!N90</f>
        <v>42553</v>
      </c>
      <c r="C35" s="244" t="s">
        <v>852</v>
      </c>
      <c r="D35" s="246">
        <v>803.35</v>
      </c>
      <c r="E35" s="248"/>
      <c r="F35" s="248">
        <v>0.61</v>
      </c>
      <c r="G35" s="248"/>
      <c r="H35" s="248">
        <v>0.39</v>
      </c>
      <c r="I35" s="244"/>
      <c r="J35" s="244"/>
      <c r="K35" s="244"/>
      <c r="L35" s="244"/>
      <c r="M35" s="244"/>
      <c r="N35" s="173" t="s">
        <v>773</v>
      </c>
      <c r="O35" s="244"/>
    </row>
    <row r="36" spans="2:15" ht="30" x14ac:dyDescent="0.25">
      <c r="B36" s="250">
        <f ca="1">Data!N91</f>
        <v>42537</v>
      </c>
      <c r="C36" s="245" t="s">
        <v>861</v>
      </c>
      <c r="D36" s="247">
        <v>679.84</v>
      </c>
      <c r="E36" s="249"/>
      <c r="F36" s="249"/>
      <c r="G36" s="249"/>
      <c r="H36" s="249"/>
      <c r="I36" s="245"/>
      <c r="J36" s="245"/>
      <c r="K36" s="245"/>
      <c r="L36" s="245"/>
      <c r="M36" s="245" t="s">
        <v>867</v>
      </c>
      <c r="N36" s="175" t="s">
        <v>773</v>
      </c>
      <c r="O36" s="245"/>
    </row>
    <row r="37" spans="2:15" ht="30" x14ac:dyDescent="0.25">
      <c r="B37" s="234">
        <f ca="1">Data!N92</f>
        <v>42516</v>
      </c>
      <c r="C37" s="244" t="s">
        <v>862</v>
      </c>
      <c r="D37" s="246">
        <v>1582.22</v>
      </c>
      <c r="E37" s="248"/>
      <c r="F37" s="248">
        <v>0.33</v>
      </c>
      <c r="G37" s="248"/>
      <c r="H37" s="248">
        <v>0.67</v>
      </c>
      <c r="I37" s="244"/>
      <c r="J37" s="244"/>
      <c r="K37" s="244"/>
      <c r="L37" s="244"/>
      <c r="M37" s="244"/>
      <c r="N37" s="173" t="s">
        <v>773</v>
      </c>
      <c r="O37" s="244"/>
    </row>
    <row r="38" spans="2:15" ht="30" x14ac:dyDescent="0.25">
      <c r="B38" s="250">
        <f ca="1">Data!N93</f>
        <v>42510</v>
      </c>
      <c r="C38" s="245" t="s">
        <v>765</v>
      </c>
      <c r="D38" s="247">
        <v>281.36</v>
      </c>
      <c r="E38" s="249">
        <v>0.46</v>
      </c>
      <c r="F38" s="249">
        <v>0.3</v>
      </c>
      <c r="G38" s="249">
        <v>0.24</v>
      </c>
      <c r="H38" s="249"/>
      <c r="I38" s="245"/>
      <c r="J38" s="245"/>
      <c r="K38" s="245"/>
      <c r="L38" s="245"/>
      <c r="M38" s="245"/>
      <c r="N38" s="175" t="s">
        <v>868</v>
      </c>
      <c r="O38" s="245"/>
    </row>
    <row r="39" spans="2:15" ht="30" x14ac:dyDescent="0.25">
      <c r="B39" s="234">
        <f ca="1">Data!N94</f>
        <v>42504</v>
      </c>
      <c r="C39" s="244" t="s">
        <v>765</v>
      </c>
      <c r="D39" s="246">
        <v>664.32</v>
      </c>
      <c r="E39" s="248">
        <v>0.46</v>
      </c>
      <c r="F39" s="248">
        <v>0.3</v>
      </c>
      <c r="G39" s="248">
        <v>0.24</v>
      </c>
      <c r="H39" s="248"/>
      <c r="I39" s="244"/>
      <c r="J39" s="244"/>
      <c r="K39" s="244"/>
      <c r="L39" s="244"/>
      <c r="M39" s="244"/>
      <c r="N39" s="173" t="s">
        <v>773</v>
      </c>
      <c r="O39" s="244"/>
    </row>
    <row r="40" spans="2:15" ht="30" x14ac:dyDescent="0.25">
      <c r="B40" s="250">
        <f ca="1">Data!N95</f>
        <v>42480</v>
      </c>
      <c r="C40" s="245" t="s">
        <v>767</v>
      </c>
      <c r="D40" s="247">
        <v>386.16</v>
      </c>
      <c r="E40" s="249"/>
      <c r="F40" s="249"/>
      <c r="G40" s="249">
        <v>1</v>
      </c>
      <c r="H40" s="249"/>
      <c r="I40" s="245"/>
      <c r="J40" s="245"/>
      <c r="K40" s="245"/>
      <c r="L40" s="245"/>
      <c r="M40" s="245"/>
      <c r="N40" s="175" t="s">
        <v>868</v>
      </c>
      <c r="O40" s="245"/>
    </row>
    <row r="41" spans="2:15" ht="30" x14ac:dyDescent="0.25">
      <c r="B41" s="234">
        <f ca="1">Data!N96</f>
        <v>42479</v>
      </c>
      <c r="C41" s="244" t="s">
        <v>863</v>
      </c>
      <c r="D41" s="246">
        <v>163.84</v>
      </c>
      <c r="E41" s="248">
        <v>0.67</v>
      </c>
      <c r="F41" s="248">
        <v>0.33</v>
      </c>
      <c r="G41" s="248"/>
      <c r="H41" s="248"/>
      <c r="I41" s="244"/>
      <c r="J41" s="244"/>
      <c r="K41" s="244"/>
      <c r="L41" s="244"/>
      <c r="M41" s="244"/>
      <c r="N41" s="173" t="s">
        <v>773</v>
      </c>
      <c r="O41" s="244"/>
    </row>
    <row r="42" spans="2:15" ht="30" x14ac:dyDescent="0.25">
      <c r="B42" s="250">
        <f ca="1">Data!N97</f>
        <v>42464</v>
      </c>
      <c r="C42" s="245" t="s">
        <v>765</v>
      </c>
      <c r="D42" s="247">
        <v>559.53</v>
      </c>
      <c r="E42" s="249">
        <v>0.46</v>
      </c>
      <c r="F42" s="249">
        <v>0.3</v>
      </c>
      <c r="G42" s="249">
        <v>0.24</v>
      </c>
      <c r="H42" s="249"/>
      <c r="I42" s="245"/>
      <c r="J42" s="245"/>
      <c r="K42" s="245"/>
      <c r="L42" s="245"/>
      <c r="M42" s="245"/>
      <c r="N42" s="175" t="s">
        <v>868</v>
      </c>
      <c r="O42" s="245"/>
    </row>
    <row r="43" spans="2:15" ht="30" x14ac:dyDescent="0.25">
      <c r="B43" s="234">
        <f ca="1">Data!N98</f>
        <v>42457</v>
      </c>
      <c r="C43" s="244" t="s">
        <v>864</v>
      </c>
      <c r="D43" s="246">
        <v>387.6</v>
      </c>
      <c r="E43" s="248"/>
      <c r="F43" s="248"/>
      <c r="G43" s="248"/>
      <c r="H43" s="248"/>
      <c r="I43" s="244"/>
      <c r="J43" s="244"/>
      <c r="K43" s="244"/>
      <c r="L43" s="244"/>
      <c r="M43" s="244" t="s">
        <v>867</v>
      </c>
      <c r="N43" s="173" t="s">
        <v>773</v>
      </c>
      <c r="O43" s="244"/>
    </row>
    <row r="44" spans="2:15" ht="30" x14ac:dyDescent="0.25">
      <c r="B44" s="250">
        <f ca="1">Data!N99</f>
        <v>42451</v>
      </c>
      <c r="C44" s="245" t="s">
        <v>865</v>
      </c>
      <c r="D44" s="247">
        <v>282.07</v>
      </c>
      <c r="E44" s="249">
        <v>0.78</v>
      </c>
      <c r="F44" s="249">
        <v>0.09</v>
      </c>
      <c r="G44" s="249"/>
      <c r="H44" s="249">
        <v>0.13</v>
      </c>
      <c r="I44" s="245"/>
      <c r="J44" s="245"/>
      <c r="K44" s="245"/>
      <c r="L44" s="245"/>
      <c r="M44" s="245"/>
      <c r="N44" s="175" t="s">
        <v>773</v>
      </c>
      <c r="O44" s="245"/>
    </row>
    <row r="45" spans="2:15" ht="30" x14ac:dyDescent="0.25">
      <c r="B45" s="234">
        <f ca="1">Data!N100</f>
        <v>42447</v>
      </c>
      <c r="C45" s="244" t="s">
        <v>858</v>
      </c>
      <c r="D45" s="246">
        <v>578.47</v>
      </c>
      <c r="E45" s="248"/>
      <c r="F45" s="248"/>
      <c r="G45" s="248"/>
      <c r="H45" s="248"/>
      <c r="I45" s="244"/>
      <c r="J45" s="244"/>
      <c r="K45" s="244"/>
      <c r="L45" s="244"/>
      <c r="M45" s="244" t="s">
        <v>867</v>
      </c>
      <c r="N45" s="173" t="s">
        <v>773</v>
      </c>
      <c r="O45" s="244"/>
    </row>
    <row r="46" spans="2:15" ht="30" x14ac:dyDescent="0.25">
      <c r="B46" s="250">
        <f ca="1">Data!N101</f>
        <v>42417</v>
      </c>
      <c r="C46" s="245" t="s">
        <v>866</v>
      </c>
      <c r="D46" s="247">
        <v>133.91999999999999</v>
      </c>
      <c r="E46" s="249">
        <v>0.72</v>
      </c>
      <c r="F46" s="249">
        <v>0.2</v>
      </c>
      <c r="G46" s="249"/>
      <c r="H46" s="249">
        <v>0.08</v>
      </c>
      <c r="I46" s="245"/>
      <c r="J46" s="245"/>
      <c r="K46" s="245"/>
      <c r="L46" s="245"/>
      <c r="M46" s="245"/>
      <c r="N46" s="175" t="s">
        <v>868</v>
      </c>
      <c r="O46" s="245"/>
    </row>
    <row r="47" spans="2:15" x14ac:dyDescent="0.25">
      <c r="B47" s="244"/>
      <c r="C47" s="244"/>
      <c r="D47" s="244"/>
      <c r="E47" s="244"/>
      <c r="F47" s="244"/>
      <c r="G47" s="244"/>
      <c r="H47" s="244"/>
      <c r="I47" s="244"/>
      <c r="J47" s="244"/>
      <c r="K47" s="244"/>
      <c r="L47" s="244"/>
      <c r="M47" s="244"/>
      <c r="N47" s="244"/>
      <c r="O47" s="244"/>
    </row>
    <row r="48" spans="2:15" x14ac:dyDescent="0.25">
      <c r="B48" s="147" t="s">
        <v>1</v>
      </c>
      <c r="C48" s="237"/>
      <c r="D48" s="237"/>
      <c r="E48" s="237"/>
      <c r="F48" s="237"/>
      <c r="G48" s="237"/>
      <c r="H48" s="237"/>
      <c r="I48" s="237"/>
      <c r="J48" s="237"/>
      <c r="K48" s="237"/>
      <c r="L48" s="237"/>
      <c r="M48" s="237"/>
      <c r="N48" s="237"/>
      <c r="O48" s="237"/>
    </row>
    <row r="49" spans="2:17" x14ac:dyDescent="0.25">
      <c r="B49" s="147" t="s">
        <v>2</v>
      </c>
      <c r="C49" s="237"/>
      <c r="D49" s="237"/>
      <c r="E49" s="237"/>
      <c r="F49" s="237"/>
      <c r="G49" s="237"/>
      <c r="H49" s="237"/>
      <c r="I49" s="237"/>
      <c r="J49" s="237"/>
      <c r="K49" s="237"/>
      <c r="L49" s="237"/>
      <c r="M49" s="237"/>
      <c r="N49" s="237"/>
      <c r="O49" s="237"/>
    </row>
    <row r="50" spans="2:17" x14ac:dyDescent="0.25">
      <c r="B50" s="233" t="s">
        <v>3</v>
      </c>
      <c r="C50" s="237"/>
      <c r="D50" s="237"/>
      <c r="E50" s="237"/>
      <c r="F50" s="237"/>
      <c r="G50" s="237"/>
      <c r="H50" s="237"/>
      <c r="I50" s="237"/>
      <c r="J50" s="237"/>
      <c r="K50" s="237"/>
      <c r="L50" s="237"/>
      <c r="M50" s="237"/>
      <c r="N50" s="237"/>
      <c r="O50" s="237"/>
    </row>
    <row r="51" spans="2:17" ht="75" customHeight="1" x14ac:dyDescent="0.25">
      <c r="B51" s="338" t="s">
        <v>4</v>
      </c>
      <c r="C51" s="338"/>
      <c r="D51" s="338"/>
      <c r="E51" s="338"/>
      <c r="F51" s="338"/>
      <c r="G51" s="338"/>
      <c r="H51" s="338"/>
      <c r="I51" s="338"/>
      <c r="J51" s="338"/>
      <c r="K51" s="338"/>
      <c r="L51" s="338"/>
      <c r="M51" s="338"/>
      <c r="N51" s="338"/>
      <c r="O51" s="237"/>
      <c r="P51" s="23"/>
      <c r="Q51" s="23"/>
    </row>
    <row r="52" spans="2:17" x14ac:dyDescent="0.25">
      <c r="B52" s="232"/>
      <c r="C52" s="237"/>
      <c r="D52" s="237"/>
      <c r="E52" s="237"/>
      <c r="F52" s="237"/>
      <c r="G52" s="237"/>
      <c r="H52" s="237"/>
      <c r="I52" s="237"/>
      <c r="J52" s="237"/>
      <c r="K52" s="237"/>
      <c r="L52" s="237"/>
      <c r="M52" s="237"/>
      <c r="N52" s="237"/>
      <c r="O52" s="237"/>
    </row>
    <row r="53" spans="2:17" x14ac:dyDescent="0.25">
      <c r="B53" s="340" t="s">
        <v>19</v>
      </c>
      <c r="C53" s="340"/>
    </row>
  </sheetData>
  <sheetProtection password="C6BE" sheet="1" objects="1" scenarios="1"/>
  <mergeCells count="9">
    <mergeCell ref="G6:H6"/>
    <mergeCell ref="G4:H4"/>
    <mergeCell ref="G10:H10"/>
    <mergeCell ref="B53:C53"/>
    <mergeCell ref="B8:G8"/>
    <mergeCell ref="D9:E9"/>
    <mergeCell ref="D10:E10"/>
    <mergeCell ref="D11:E11"/>
    <mergeCell ref="B51:N51"/>
  </mergeCells>
  <hyperlinks>
    <hyperlink ref="B53:C53" location="Privacy!A1" display="privacy statement"/>
    <hyperlink ref="C11" location="ClaimsPsy!A1" display="ClaimsPsy!A1"/>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Q18"/>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7" ht="46.5" customHeight="1" x14ac:dyDescent="0.25"/>
    <row r="3" spans="2:17" ht="15" customHeight="1" x14ac:dyDescent="0.25">
      <c r="B3" s="6" t="s">
        <v>20</v>
      </c>
    </row>
    <row r="4" spans="2:17" ht="23.25" customHeight="1" x14ac:dyDescent="0.25">
      <c r="B4" s="7" t="s">
        <v>21</v>
      </c>
      <c r="C4" s="7" t="str">
        <f>Elig!C4</f>
        <v>KNUT,SACHA</v>
      </c>
      <c r="D4" s="9"/>
      <c r="E4" s="7" t="s">
        <v>27</v>
      </c>
      <c r="F4" s="7"/>
      <c r="G4" s="17">
        <f ca="1">Elig!G4</f>
        <v>17597</v>
      </c>
    </row>
    <row r="5" spans="2:17" ht="23.25" customHeight="1" x14ac:dyDescent="0.25">
      <c r="B5" s="6" t="s">
        <v>22</v>
      </c>
      <c r="C5" s="6" t="str">
        <f>Elig!C5</f>
        <v>F</v>
      </c>
      <c r="D5" s="6"/>
      <c r="E5" s="6" t="s">
        <v>28</v>
      </c>
      <c r="F5" s="6"/>
      <c r="G5" s="80">
        <f>Elig!G5</f>
        <v>69</v>
      </c>
    </row>
    <row r="6" spans="2:17" ht="23.25" customHeight="1" x14ac:dyDescent="0.25">
      <c r="B6" s="7" t="s">
        <v>23</v>
      </c>
      <c r="C6" s="18" t="str">
        <f>Elig!C6</f>
        <v>1111111111WA  (1111111111)</v>
      </c>
      <c r="D6" s="10"/>
      <c r="E6" s="7" t="s">
        <v>29</v>
      </c>
      <c r="F6" s="7"/>
      <c r="G6" s="19" t="str">
        <f>Elig!G6</f>
        <v>(855) 256-1654</v>
      </c>
    </row>
    <row r="8" spans="2:17" ht="20.25" customHeight="1" x14ac:dyDescent="0.25">
      <c r="B8" s="347" t="str">
        <f ca="1">Elig!B8</f>
        <v>RISK PROFILE FOR SERVICE DATE RANGE FROM 2017-04-11 TO 2016-01-07</v>
      </c>
      <c r="C8" s="347"/>
      <c r="D8" s="347"/>
      <c r="E8" s="347"/>
      <c r="F8" s="347"/>
      <c r="G8" s="347"/>
    </row>
    <row r="9" spans="2:17" ht="30" customHeight="1" x14ac:dyDescent="0.25">
      <c r="B9" s="7" t="s">
        <v>24</v>
      </c>
      <c r="C9" s="10">
        <f>Elig!C9</f>
        <v>4.08</v>
      </c>
      <c r="D9" s="348" t="s">
        <v>30</v>
      </c>
      <c r="E9" s="354"/>
      <c r="F9" s="13"/>
      <c r="G9" s="16">
        <f>Elig!G9</f>
        <v>0.95</v>
      </c>
    </row>
    <row r="10" spans="2:17" ht="35.25" customHeight="1" x14ac:dyDescent="0.25">
      <c r="B10" s="6" t="s">
        <v>25</v>
      </c>
      <c r="C10" s="12" t="str">
        <f>Elig!C10</f>
        <v>Cardiovascular, 
medium</v>
      </c>
      <c r="D10" s="349" t="s">
        <v>31</v>
      </c>
      <c r="E10" s="349"/>
      <c r="F10" s="14"/>
      <c r="G10" s="12" t="str">
        <f>Elig!G10</f>
        <v>Renal, very high</v>
      </c>
    </row>
    <row r="11" spans="2:17" ht="30" customHeight="1" x14ac:dyDescent="0.25">
      <c r="B11" s="8" t="s">
        <v>26</v>
      </c>
      <c r="C11" s="32" t="str">
        <f>Elig!C11</f>
        <v>Psychiatric, medium low</v>
      </c>
      <c r="D11" s="348" t="s">
        <v>32</v>
      </c>
      <c r="E11" s="348"/>
      <c r="F11" s="15"/>
      <c r="G11" s="11" t="str">
        <f>Elig!G11</f>
        <v>No</v>
      </c>
    </row>
    <row r="12" spans="2:17" ht="15" customHeight="1" x14ac:dyDescent="0.25">
      <c r="B12" s="24"/>
      <c r="C12" s="25"/>
      <c r="D12" s="26"/>
      <c r="E12" s="26"/>
      <c r="F12" s="26"/>
      <c r="G12" s="27"/>
    </row>
    <row r="13" spans="2:17" x14ac:dyDescent="0.25">
      <c r="B13" s="1" t="s">
        <v>1</v>
      </c>
    </row>
    <row r="14" spans="2:17" x14ac:dyDescent="0.25">
      <c r="B14" s="1" t="s">
        <v>2</v>
      </c>
    </row>
    <row r="15" spans="2:17" x14ac:dyDescent="0.25">
      <c r="B15" t="s">
        <v>3</v>
      </c>
    </row>
    <row r="16" spans="2:17" ht="75" customHeight="1" x14ac:dyDescent="0.25">
      <c r="B16" s="338" t="s">
        <v>4</v>
      </c>
      <c r="C16" s="338"/>
      <c r="D16" s="338"/>
      <c r="E16" s="338"/>
      <c r="F16" s="338"/>
      <c r="G16" s="338"/>
      <c r="H16" s="338"/>
      <c r="I16" s="338"/>
      <c r="J16" s="338"/>
      <c r="K16" s="338"/>
      <c r="L16" s="338"/>
      <c r="M16" s="338"/>
      <c r="N16" s="338"/>
      <c r="O16" s="23"/>
      <c r="P16" s="23"/>
      <c r="Q16" s="23"/>
    </row>
    <row r="17" spans="2:3" x14ac:dyDescent="0.25">
      <c r="B17"/>
    </row>
    <row r="18" spans="2:3" x14ac:dyDescent="0.25">
      <c r="B18" s="340" t="s">
        <v>19</v>
      </c>
      <c r="C18" s="340"/>
    </row>
  </sheetData>
  <sheetProtection password="C6BE" sheet="1" objects="1" scenarios="1"/>
  <mergeCells count="6">
    <mergeCell ref="B18:C18"/>
    <mergeCell ref="B8:G8"/>
    <mergeCell ref="D9:E9"/>
    <mergeCell ref="D10:E10"/>
    <mergeCell ref="D11:E11"/>
    <mergeCell ref="B16:N16"/>
  </mergeCells>
  <hyperlinks>
    <hyperlink ref="B18:C18" location="Privacy!A1" display="privacy statement"/>
    <hyperlink ref="C11" location="ClaimsPsy!A1" display="ClaimsPsy!A1"/>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Q20"/>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13"/>
      <c r="G9" s="16">
        <f>Elig!G9</f>
        <v>0.95</v>
      </c>
    </row>
    <row r="10" spans="2:13" ht="35.25" customHeight="1" x14ac:dyDescent="0.25">
      <c r="B10" s="6" t="s">
        <v>25</v>
      </c>
      <c r="C10" s="12" t="str">
        <f>Elig!C10</f>
        <v>Cardiovascular, 
medium</v>
      </c>
      <c r="D10" s="349" t="s">
        <v>31</v>
      </c>
      <c r="E10" s="349"/>
      <c r="F10" s="14"/>
      <c r="G10" s="12" t="str">
        <f>Elig!G10</f>
        <v>Renal, very high</v>
      </c>
    </row>
    <row r="11" spans="2:13" ht="30" customHeight="1" x14ac:dyDescent="0.25">
      <c r="B11" s="8" t="s">
        <v>26</v>
      </c>
      <c r="C11" s="32" t="str">
        <f>Elig!C11</f>
        <v>Psychiatric, medium low</v>
      </c>
      <c r="D11" s="348" t="s">
        <v>32</v>
      </c>
      <c r="E11" s="348"/>
      <c r="F11" s="15"/>
      <c r="G11" s="11" t="str">
        <f>Elig!G11</f>
        <v>No</v>
      </c>
    </row>
    <row r="13" spans="2:13" ht="23.25" customHeight="1" x14ac:dyDescent="0.25">
      <c r="B13" s="371" t="s">
        <v>41</v>
      </c>
      <c r="C13" s="371"/>
      <c r="D13" s="371"/>
      <c r="E13" s="371"/>
      <c r="F13" s="371"/>
      <c r="G13" s="371"/>
      <c r="H13" s="371"/>
      <c r="I13" s="371"/>
      <c r="J13" s="371"/>
      <c r="K13" s="371"/>
      <c r="L13" s="371"/>
      <c r="M13" s="371"/>
    </row>
    <row r="14" spans="2:13" x14ac:dyDescent="0.25">
      <c r="B14" s="371"/>
      <c r="C14" s="371"/>
      <c r="D14" s="371"/>
      <c r="E14" s="371"/>
      <c r="F14" s="371"/>
      <c r="G14" s="371"/>
      <c r="H14" s="371"/>
      <c r="I14" s="371"/>
      <c r="J14" s="371"/>
      <c r="K14" s="371"/>
      <c r="L14" s="371"/>
      <c r="M14" s="371"/>
    </row>
    <row r="15" spans="2:13" x14ac:dyDescent="0.25">
      <c r="B15" s="1" t="s">
        <v>1</v>
      </c>
    </row>
    <row r="16" spans="2:13" x14ac:dyDescent="0.25">
      <c r="B16" s="1" t="s">
        <v>2</v>
      </c>
    </row>
    <row r="17" spans="2:17" x14ac:dyDescent="0.25">
      <c r="B17" t="s">
        <v>3</v>
      </c>
    </row>
    <row r="18" spans="2:17" ht="75" customHeight="1" x14ac:dyDescent="0.25">
      <c r="B18" s="338" t="s">
        <v>4</v>
      </c>
      <c r="C18" s="338"/>
      <c r="D18" s="338"/>
      <c r="E18" s="338"/>
      <c r="F18" s="338"/>
      <c r="G18" s="338"/>
      <c r="H18" s="338"/>
      <c r="I18" s="338"/>
      <c r="J18" s="338"/>
      <c r="K18" s="338"/>
      <c r="L18" s="338"/>
      <c r="M18" s="338"/>
      <c r="N18" s="338"/>
      <c r="O18" s="23"/>
      <c r="P18" s="23"/>
      <c r="Q18" s="23"/>
    </row>
    <row r="19" spans="2:17" x14ac:dyDescent="0.25">
      <c r="B19"/>
    </row>
    <row r="20" spans="2:17" x14ac:dyDescent="0.25">
      <c r="B20" s="340" t="s">
        <v>19</v>
      </c>
      <c r="C20" s="340"/>
    </row>
  </sheetData>
  <sheetProtection password="C6BE" sheet="1" objects="1" scenarios="1"/>
  <mergeCells count="7">
    <mergeCell ref="B20:C20"/>
    <mergeCell ref="B13:M14"/>
    <mergeCell ref="B8:G8"/>
    <mergeCell ref="D9:E9"/>
    <mergeCell ref="D10:E10"/>
    <mergeCell ref="D11:E11"/>
    <mergeCell ref="B18:N18"/>
  </mergeCells>
  <hyperlinks>
    <hyperlink ref="B20:C20" location="Privacy!A1" display="privacy statement"/>
    <hyperlink ref="C11" location="ClaimsPsy!A1" display="ClaimsPsy!A1"/>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Q48"/>
  <sheetViews>
    <sheetView showGridLines="0" workbookViewId="0"/>
  </sheetViews>
  <sheetFormatPr defaultColWidth="9.140625" defaultRowHeight="15" x14ac:dyDescent="0.25"/>
  <cols>
    <col min="1" max="1" width="9.140625" style="1"/>
    <col min="2" max="2" width="12.85546875" style="1" customWidth="1"/>
    <col min="3" max="3" width="11" style="1" customWidth="1"/>
    <col min="4" max="4" width="5.7109375" style="1" customWidth="1"/>
    <col min="5" max="5" width="5.42578125" style="1" customWidth="1"/>
    <col min="6" max="6" width="20.140625" style="1" customWidth="1"/>
    <col min="7" max="7" width="17.140625" style="1" customWidth="1"/>
    <col min="8" max="8" width="20.85546875" style="1" customWidth="1"/>
    <col min="9" max="9" width="20.5703125" style="1" customWidth="1"/>
    <col min="10" max="11" width="9.5703125" style="1" bestFit="1" customWidth="1"/>
    <col min="12" max="12" width="12.140625" style="1" customWidth="1"/>
    <col min="13" max="16384" width="9.140625" style="1"/>
  </cols>
  <sheetData>
    <row r="2" spans="2:14" ht="46.5" customHeight="1" x14ac:dyDescent="0.25"/>
    <row r="3" spans="2:14" ht="15" customHeight="1" x14ac:dyDescent="0.25">
      <c r="B3" s="6" t="s">
        <v>20</v>
      </c>
    </row>
    <row r="4" spans="2:14" ht="23.25" customHeight="1" x14ac:dyDescent="0.25">
      <c r="B4" s="7" t="s">
        <v>21</v>
      </c>
      <c r="C4" s="7" t="str">
        <f>Elig!C4</f>
        <v>KNUT,SACHA</v>
      </c>
      <c r="D4" s="9"/>
      <c r="E4" s="213"/>
      <c r="F4" s="7"/>
      <c r="G4" s="7" t="s">
        <v>27</v>
      </c>
      <c r="H4" s="17">
        <f ca="1">Elig!G4</f>
        <v>17597</v>
      </c>
    </row>
    <row r="5" spans="2:14" ht="23.25" customHeight="1" x14ac:dyDescent="0.25">
      <c r="B5" s="6" t="s">
        <v>22</v>
      </c>
      <c r="C5" s="6" t="str">
        <f>Elig!C5</f>
        <v>F</v>
      </c>
      <c r="D5" s="6"/>
      <c r="F5" s="6"/>
      <c r="G5" s="6" t="s">
        <v>28</v>
      </c>
      <c r="H5" s="80">
        <f>Elig!G5</f>
        <v>69</v>
      </c>
    </row>
    <row r="6" spans="2:14" ht="23.25" customHeight="1" x14ac:dyDescent="0.25">
      <c r="B6" s="236" t="s">
        <v>23</v>
      </c>
      <c r="C6" s="366" t="str">
        <f>Elig!C6</f>
        <v>1111111111WA  (1111111111)</v>
      </c>
      <c r="D6" s="366"/>
      <c r="E6" s="366"/>
      <c r="F6" s="366"/>
      <c r="G6" s="7" t="s">
        <v>29</v>
      </c>
      <c r="H6" s="19" t="str">
        <f>Elig!G6</f>
        <v>(855) 256-1654</v>
      </c>
    </row>
    <row r="8" spans="2:14" ht="20.25" customHeight="1" x14ac:dyDescent="0.25">
      <c r="B8" s="347" t="str">
        <f ca="1">Elig!B8</f>
        <v>RISK PROFILE FOR SERVICE DATE RANGE FROM 2017-04-11 TO 2016-01-07</v>
      </c>
      <c r="C8" s="347"/>
      <c r="D8" s="347"/>
      <c r="E8" s="347"/>
      <c r="F8" s="347"/>
      <c r="G8" s="347"/>
    </row>
    <row r="9" spans="2:14" ht="30" customHeight="1" x14ac:dyDescent="0.25">
      <c r="B9" s="7" t="s">
        <v>24</v>
      </c>
      <c r="C9" s="10">
        <f>Elig!C9</f>
        <v>4.08</v>
      </c>
      <c r="D9" s="213"/>
      <c r="E9" s="213"/>
      <c r="F9" s="213"/>
      <c r="G9" s="196" t="s">
        <v>30</v>
      </c>
      <c r="H9" s="16">
        <f>Elig!G9</f>
        <v>0.95</v>
      </c>
    </row>
    <row r="10" spans="2:14" ht="35.25" customHeight="1" x14ac:dyDescent="0.25">
      <c r="B10" s="6" t="s">
        <v>25</v>
      </c>
      <c r="C10" s="367" t="str">
        <f>Elig!C10</f>
        <v>Cardiovascular, 
medium</v>
      </c>
      <c r="D10" s="367"/>
      <c r="E10" s="367"/>
      <c r="F10" s="367"/>
      <c r="G10" s="153" t="s">
        <v>31</v>
      </c>
      <c r="H10" s="12" t="str">
        <f>Elig!G10</f>
        <v>Renal, very high</v>
      </c>
    </row>
    <row r="11" spans="2:14" ht="30" customHeight="1" x14ac:dyDescent="0.25">
      <c r="B11" s="8" t="s">
        <v>26</v>
      </c>
      <c r="C11" s="368" t="str">
        <f>Elig!C11</f>
        <v>Psychiatric, medium low</v>
      </c>
      <c r="D11" s="368"/>
      <c r="E11" s="368"/>
      <c r="F11" s="368"/>
      <c r="G11" s="196" t="s">
        <v>32</v>
      </c>
      <c r="H11" s="11" t="str">
        <f>Elig!G11</f>
        <v>No</v>
      </c>
    </row>
    <row r="13" spans="2:14" ht="23.25" x14ac:dyDescent="0.25">
      <c r="B13" s="28" t="s">
        <v>42</v>
      </c>
    </row>
    <row r="14" spans="2:14" ht="15" customHeight="1" x14ac:dyDescent="0.25">
      <c r="B14" s="256"/>
      <c r="C14" s="254"/>
      <c r="D14" s="254"/>
      <c r="E14" s="254"/>
      <c r="F14" s="254"/>
      <c r="G14" s="254"/>
      <c r="H14" s="254"/>
      <c r="I14" s="254"/>
      <c r="J14" s="254"/>
      <c r="K14" s="254"/>
      <c r="L14" s="254"/>
      <c r="M14" s="254"/>
      <c r="N14" s="254"/>
    </row>
    <row r="15" spans="2:14" s="178" customFormat="1" ht="15" customHeight="1" x14ac:dyDescent="0.25">
      <c r="B15" s="256"/>
      <c r="C15" s="254"/>
      <c r="D15" s="254"/>
      <c r="E15" s="254"/>
      <c r="F15" s="254"/>
      <c r="G15" s="254"/>
      <c r="H15" s="254"/>
      <c r="I15" s="254"/>
      <c r="J15" s="254"/>
      <c r="K15" s="254"/>
      <c r="L15" s="254"/>
      <c r="M15" s="254"/>
      <c r="N15" s="254"/>
    </row>
    <row r="16" spans="2:14" ht="30" x14ac:dyDescent="0.25">
      <c r="B16" s="257" t="s">
        <v>756</v>
      </c>
      <c r="C16" s="258" t="s">
        <v>757</v>
      </c>
      <c r="D16" s="259" t="s">
        <v>678</v>
      </c>
      <c r="E16" s="259" t="s">
        <v>679</v>
      </c>
      <c r="F16" s="259" t="s">
        <v>680</v>
      </c>
      <c r="G16" s="259" t="s">
        <v>681</v>
      </c>
      <c r="H16" s="259" t="s">
        <v>682</v>
      </c>
      <c r="I16" s="259" t="s">
        <v>683</v>
      </c>
      <c r="J16" s="258" t="s">
        <v>684</v>
      </c>
      <c r="K16" s="258" t="s">
        <v>685</v>
      </c>
      <c r="L16" s="259" t="s">
        <v>686</v>
      </c>
      <c r="M16" s="254"/>
      <c r="N16" s="254"/>
    </row>
    <row r="17" spans="2:14" ht="45" x14ac:dyDescent="0.25">
      <c r="B17" s="265">
        <f ca="1">Data!V100</f>
        <v>42764</v>
      </c>
      <c r="C17" s="265">
        <f ca="1">Data!W100</f>
        <v>42765</v>
      </c>
      <c r="D17" s="253">
        <v>1</v>
      </c>
      <c r="E17" s="262"/>
      <c r="F17" s="262" t="s">
        <v>872</v>
      </c>
      <c r="G17" s="262"/>
      <c r="H17" s="262" t="s">
        <v>873</v>
      </c>
      <c r="I17" s="173" t="s">
        <v>942</v>
      </c>
      <c r="J17" s="263">
        <v>441.82</v>
      </c>
      <c r="K17" s="263">
        <v>441.82</v>
      </c>
      <c r="L17" s="262" t="s">
        <v>874</v>
      </c>
      <c r="M17" s="254"/>
      <c r="N17" s="254"/>
    </row>
    <row r="18" spans="2:14" ht="45" x14ac:dyDescent="0.25">
      <c r="B18" s="274">
        <f ca="1">Data!V101</f>
        <v>42736</v>
      </c>
      <c r="C18" s="274">
        <f ca="1">Data!W101</f>
        <v>42763</v>
      </c>
      <c r="D18" s="272">
        <v>1</v>
      </c>
      <c r="E18" s="275"/>
      <c r="F18" s="275" t="s">
        <v>872</v>
      </c>
      <c r="G18" s="275"/>
      <c r="H18" s="275" t="s">
        <v>873</v>
      </c>
      <c r="I18" s="175" t="s">
        <v>942</v>
      </c>
      <c r="J18" s="276">
        <v>5408.85</v>
      </c>
      <c r="K18" s="276">
        <v>5408.85</v>
      </c>
      <c r="L18" s="275" t="s">
        <v>874</v>
      </c>
      <c r="M18" s="254"/>
      <c r="N18" s="254"/>
    </row>
    <row r="19" spans="2:14" ht="45" x14ac:dyDescent="0.25">
      <c r="B19" s="265">
        <f ca="1">Data!V102</f>
        <v>42732</v>
      </c>
      <c r="C19" s="265">
        <f ca="1">Data!W102</f>
        <v>42735</v>
      </c>
      <c r="D19" s="273">
        <v>1</v>
      </c>
      <c r="E19" s="262"/>
      <c r="F19" s="262" t="s">
        <v>872</v>
      </c>
      <c r="G19" s="262"/>
      <c r="H19" s="262" t="s">
        <v>873</v>
      </c>
      <c r="I19" s="173" t="s">
        <v>942</v>
      </c>
      <c r="J19" s="263">
        <v>327.92</v>
      </c>
      <c r="K19" s="263">
        <v>327.92</v>
      </c>
      <c r="L19" s="262" t="s">
        <v>874</v>
      </c>
      <c r="M19" s="254"/>
      <c r="N19" s="254"/>
    </row>
    <row r="20" spans="2:14" ht="60" x14ac:dyDescent="0.25">
      <c r="B20" s="274">
        <f ca="1">Data!V103</f>
        <v>42726</v>
      </c>
      <c r="C20" s="274">
        <f ca="1">Data!W103</f>
        <v>42731</v>
      </c>
      <c r="D20" s="272">
        <v>1</v>
      </c>
      <c r="E20" s="275"/>
      <c r="F20" s="275" t="s">
        <v>872</v>
      </c>
      <c r="G20" s="275" t="s">
        <v>875</v>
      </c>
      <c r="H20" s="275" t="s">
        <v>876</v>
      </c>
      <c r="I20" s="175" t="s">
        <v>941</v>
      </c>
      <c r="J20" s="276"/>
      <c r="K20" s="276">
        <v>2040.03</v>
      </c>
      <c r="L20" s="275" t="s">
        <v>874</v>
      </c>
      <c r="M20" s="254"/>
      <c r="N20" s="254"/>
    </row>
    <row r="21" spans="2:14" ht="45" x14ac:dyDescent="0.25">
      <c r="B21" s="265">
        <f ca="1">Data!V104</f>
        <v>42726</v>
      </c>
      <c r="C21" s="265">
        <f ca="1">Data!W104</f>
        <v>42731</v>
      </c>
      <c r="D21" s="273">
        <v>1</v>
      </c>
      <c r="E21" s="262"/>
      <c r="F21" s="262" t="s">
        <v>872</v>
      </c>
      <c r="G21" s="262"/>
      <c r="H21" s="262" t="s">
        <v>873</v>
      </c>
      <c r="I21" s="173" t="s">
        <v>942</v>
      </c>
      <c r="J21" s="263">
        <v>0</v>
      </c>
      <c r="K21" s="263">
        <v>0</v>
      </c>
      <c r="L21" s="262" t="s">
        <v>874</v>
      </c>
      <c r="M21" s="254"/>
      <c r="N21" s="254"/>
    </row>
    <row r="22" spans="2:14" ht="60" x14ac:dyDescent="0.25">
      <c r="B22" s="274">
        <f ca="1">Data!V105</f>
        <v>42726</v>
      </c>
      <c r="C22" s="274">
        <f ca="1">Data!W105</f>
        <v>42731</v>
      </c>
      <c r="D22" s="272">
        <v>2</v>
      </c>
      <c r="E22" s="275"/>
      <c r="F22" s="275" t="s">
        <v>872</v>
      </c>
      <c r="G22" s="275"/>
      <c r="H22" s="275" t="s">
        <v>877</v>
      </c>
      <c r="I22" s="175" t="s">
        <v>941</v>
      </c>
      <c r="J22" s="276"/>
      <c r="K22" s="276">
        <v>2040.03</v>
      </c>
      <c r="L22" s="275" t="s">
        <v>874</v>
      </c>
      <c r="M22" s="254"/>
      <c r="N22" s="254"/>
    </row>
    <row r="23" spans="2:14" ht="60" x14ac:dyDescent="0.25">
      <c r="B23" s="265">
        <f ca="1">Data!V106</f>
        <v>42726</v>
      </c>
      <c r="C23" s="265">
        <f ca="1">Data!W106</f>
        <v>42731</v>
      </c>
      <c r="D23" s="273">
        <v>3</v>
      </c>
      <c r="E23" s="262"/>
      <c r="F23" s="262" t="s">
        <v>872</v>
      </c>
      <c r="G23" s="262"/>
      <c r="H23" s="262" t="s">
        <v>878</v>
      </c>
      <c r="I23" s="173" t="s">
        <v>941</v>
      </c>
      <c r="J23" s="263"/>
      <c r="K23" s="263">
        <v>2040.03</v>
      </c>
      <c r="L23" s="262" t="s">
        <v>874</v>
      </c>
      <c r="M23" s="254"/>
      <c r="N23" s="254"/>
    </row>
    <row r="24" spans="2:14" ht="60" x14ac:dyDescent="0.25">
      <c r="B24" s="274">
        <f ca="1">Data!V107</f>
        <v>42726</v>
      </c>
      <c r="C24" s="274">
        <f ca="1">Data!W107</f>
        <v>42731</v>
      </c>
      <c r="D24" s="272">
        <v>4</v>
      </c>
      <c r="E24" s="275"/>
      <c r="F24" s="275" t="s">
        <v>872</v>
      </c>
      <c r="G24" s="275"/>
      <c r="H24" s="275" t="s">
        <v>878</v>
      </c>
      <c r="I24" s="175" t="s">
        <v>941</v>
      </c>
      <c r="J24" s="276"/>
      <c r="K24" s="276">
        <v>2040.03</v>
      </c>
      <c r="L24" s="275" t="s">
        <v>874</v>
      </c>
      <c r="M24" s="254"/>
      <c r="N24" s="254"/>
    </row>
    <row r="25" spans="2:14" ht="45" x14ac:dyDescent="0.25">
      <c r="B25" s="265">
        <f ca="1">Data!V108</f>
        <v>42726</v>
      </c>
      <c r="C25" s="265">
        <f ca="1">Data!W108</f>
        <v>42731</v>
      </c>
      <c r="D25" s="273">
        <v>5</v>
      </c>
      <c r="E25" s="262"/>
      <c r="F25" s="262" t="s">
        <v>872</v>
      </c>
      <c r="G25" s="262"/>
      <c r="H25" s="262" t="s">
        <v>879</v>
      </c>
      <c r="I25" s="173" t="s">
        <v>941</v>
      </c>
      <c r="J25" s="263"/>
      <c r="K25" s="263">
        <v>2040.03</v>
      </c>
      <c r="L25" s="262" t="s">
        <v>874</v>
      </c>
      <c r="M25" s="254"/>
      <c r="N25" s="254"/>
    </row>
    <row r="26" spans="2:14" ht="45" x14ac:dyDescent="0.25">
      <c r="B26" s="274">
        <f ca="1">Data!V109</f>
        <v>42726</v>
      </c>
      <c r="C26" s="274">
        <f ca="1">Data!W109</f>
        <v>42731</v>
      </c>
      <c r="D26" s="272">
        <v>6</v>
      </c>
      <c r="E26" s="275"/>
      <c r="F26" s="275" t="s">
        <v>872</v>
      </c>
      <c r="G26" s="275"/>
      <c r="H26" s="275" t="s">
        <v>880</v>
      </c>
      <c r="I26" s="175" t="s">
        <v>941</v>
      </c>
      <c r="J26" s="276"/>
      <c r="K26" s="276">
        <v>2040.03</v>
      </c>
      <c r="L26" s="275" t="s">
        <v>874</v>
      </c>
      <c r="M26" s="254"/>
      <c r="N26" s="254"/>
    </row>
    <row r="27" spans="2:14" ht="45" x14ac:dyDescent="0.25">
      <c r="B27" s="265">
        <f ca="1">Data!V110</f>
        <v>42726</v>
      </c>
      <c r="C27" s="265">
        <f ca="1">Data!W110</f>
        <v>42731</v>
      </c>
      <c r="D27" s="273">
        <v>7</v>
      </c>
      <c r="E27" s="262"/>
      <c r="F27" s="262" t="s">
        <v>872</v>
      </c>
      <c r="G27" s="262"/>
      <c r="H27" s="262" t="s">
        <v>881</v>
      </c>
      <c r="I27" s="173" t="s">
        <v>941</v>
      </c>
      <c r="J27" s="263"/>
      <c r="K27" s="263">
        <v>2040.03</v>
      </c>
      <c r="L27" s="262" t="s">
        <v>874</v>
      </c>
      <c r="M27" s="254"/>
      <c r="N27" s="254"/>
    </row>
    <row r="28" spans="2:14" ht="45" x14ac:dyDescent="0.25">
      <c r="B28" s="274">
        <f ca="1">Data!V111</f>
        <v>42726</v>
      </c>
      <c r="C28" s="274">
        <f ca="1">Data!W111</f>
        <v>42731</v>
      </c>
      <c r="D28" s="272">
        <v>8</v>
      </c>
      <c r="E28" s="275"/>
      <c r="F28" s="275" t="s">
        <v>872</v>
      </c>
      <c r="G28" s="275"/>
      <c r="H28" s="275" t="s">
        <v>882</v>
      </c>
      <c r="I28" s="175" t="s">
        <v>941</v>
      </c>
      <c r="J28" s="276"/>
      <c r="K28" s="276">
        <v>2040.03</v>
      </c>
      <c r="L28" s="275" t="s">
        <v>874</v>
      </c>
      <c r="M28" s="254"/>
      <c r="N28" s="254"/>
    </row>
    <row r="29" spans="2:14" ht="45" x14ac:dyDescent="0.25">
      <c r="B29" s="265">
        <f ca="1">Data!V112</f>
        <v>42726</v>
      </c>
      <c r="C29" s="265">
        <f ca="1">Data!W112</f>
        <v>42731</v>
      </c>
      <c r="D29" s="273">
        <v>9</v>
      </c>
      <c r="E29" s="262"/>
      <c r="F29" s="262" t="s">
        <v>872</v>
      </c>
      <c r="G29" s="262"/>
      <c r="H29" s="262" t="s">
        <v>883</v>
      </c>
      <c r="I29" s="173" t="s">
        <v>941</v>
      </c>
      <c r="J29" s="263"/>
      <c r="K29" s="263">
        <v>2040.03</v>
      </c>
      <c r="L29" s="262" t="s">
        <v>874</v>
      </c>
      <c r="M29" s="254"/>
      <c r="N29" s="254"/>
    </row>
    <row r="30" spans="2:14" ht="60" x14ac:dyDescent="0.25">
      <c r="B30" s="274">
        <f ca="1">Data!V113</f>
        <v>42713</v>
      </c>
      <c r="C30" s="274">
        <f ca="1">Data!W113</f>
        <v>42721</v>
      </c>
      <c r="D30" s="272">
        <v>1</v>
      </c>
      <c r="E30" s="275"/>
      <c r="F30" s="275" t="s">
        <v>884</v>
      </c>
      <c r="G30" s="275"/>
      <c r="H30" s="275" t="s">
        <v>873</v>
      </c>
      <c r="I30" s="175" t="s">
        <v>942</v>
      </c>
      <c r="J30" s="276">
        <v>0</v>
      </c>
      <c r="K30" s="276">
        <v>0</v>
      </c>
      <c r="L30" s="275" t="s">
        <v>874</v>
      </c>
      <c r="M30" s="254"/>
      <c r="N30" s="254"/>
    </row>
    <row r="31" spans="2:14" ht="60" x14ac:dyDescent="0.25">
      <c r="B31" s="265">
        <f ca="1">Data!V114</f>
        <v>42713</v>
      </c>
      <c r="C31" s="265">
        <f ca="1">Data!W114</f>
        <v>42721</v>
      </c>
      <c r="D31" s="273">
        <v>1</v>
      </c>
      <c r="E31" s="262"/>
      <c r="F31" s="262" t="s">
        <v>884</v>
      </c>
      <c r="G31" s="262" t="s">
        <v>885</v>
      </c>
      <c r="H31" s="262" t="s">
        <v>876</v>
      </c>
      <c r="I31" s="173" t="s">
        <v>941</v>
      </c>
      <c r="J31" s="263"/>
      <c r="K31" s="263">
        <v>3924.08</v>
      </c>
      <c r="L31" s="262" t="s">
        <v>874</v>
      </c>
      <c r="M31" s="254"/>
      <c r="N31" s="254"/>
    </row>
    <row r="32" spans="2:14" ht="60" x14ac:dyDescent="0.25">
      <c r="B32" s="274">
        <f ca="1">Data!V115</f>
        <v>42713</v>
      </c>
      <c r="C32" s="274">
        <f ca="1">Data!W115</f>
        <v>42721</v>
      </c>
      <c r="D32" s="272">
        <v>2</v>
      </c>
      <c r="E32" s="275"/>
      <c r="F32" s="275" t="s">
        <v>884</v>
      </c>
      <c r="G32" s="275"/>
      <c r="H32" s="275" t="s">
        <v>877</v>
      </c>
      <c r="I32" s="175" t="s">
        <v>941</v>
      </c>
      <c r="J32" s="276"/>
      <c r="K32" s="276">
        <v>3924.08</v>
      </c>
      <c r="L32" s="275" t="s">
        <v>874</v>
      </c>
      <c r="M32" s="254"/>
      <c r="N32" s="254"/>
    </row>
    <row r="33" spans="2:17" ht="60" x14ac:dyDescent="0.25">
      <c r="B33" s="265">
        <f ca="1">Data!V116</f>
        <v>42713</v>
      </c>
      <c r="C33" s="265">
        <f ca="1">Data!W116</f>
        <v>42721</v>
      </c>
      <c r="D33" s="273">
        <v>3</v>
      </c>
      <c r="E33" s="262"/>
      <c r="F33" s="262" t="s">
        <v>884</v>
      </c>
      <c r="G33" s="262"/>
      <c r="H33" s="262" t="s">
        <v>878</v>
      </c>
      <c r="I33" s="173" t="s">
        <v>941</v>
      </c>
      <c r="J33" s="263"/>
      <c r="K33" s="263">
        <v>3924.08</v>
      </c>
      <c r="L33" s="262" t="s">
        <v>874</v>
      </c>
      <c r="M33" s="254"/>
      <c r="N33" s="254"/>
    </row>
    <row r="34" spans="2:17" ht="60" x14ac:dyDescent="0.25">
      <c r="B34" s="274">
        <f ca="1">Data!V117</f>
        <v>42713</v>
      </c>
      <c r="C34" s="274">
        <f ca="1">Data!W117</f>
        <v>42721</v>
      </c>
      <c r="D34" s="272">
        <v>4</v>
      </c>
      <c r="E34" s="275"/>
      <c r="F34" s="275" t="s">
        <v>884</v>
      </c>
      <c r="G34" s="275"/>
      <c r="H34" s="275" t="s">
        <v>879</v>
      </c>
      <c r="I34" s="175" t="s">
        <v>941</v>
      </c>
      <c r="J34" s="276"/>
      <c r="K34" s="276">
        <v>3924.08</v>
      </c>
      <c r="L34" s="275" t="s">
        <v>874</v>
      </c>
      <c r="M34" s="254"/>
      <c r="N34" s="254"/>
    </row>
    <row r="35" spans="2:17" ht="60" x14ac:dyDescent="0.25">
      <c r="B35" s="265">
        <f ca="1">Data!V118</f>
        <v>42713</v>
      </c>
      <c r="C35" s="265">
        <f ca="1">Data!W118</f>
        <v>42721</v>
      </c>
      <c r="D35" s="273">
        <v>5</v>
      </c>
      <c r="E35" s="262"/>
      <c r="F35" s="262" t="s">
        <v>884</v>
      </c>
      <c r="G35" s="262"/>
      <c r="H35" s="262" t="s">
        <v>880</v>
      </c>
      <c r="I35" s="173" t="s">
        <v>941</v>
      </c>
      <c r="J35" s="263"/>
      <c r="K35" s="263">
        <v>3924.08</v>
      </c>
      <c r="L35" s="262" t="s">
        <v>874</v>
      </c>
      <c r="M35" s="254"/>
      <c r="N35" s="254"/>
    </row>
    <row r="36" spans="2:17" ht="60" x14ac:dyDescent="0.25">
      <c r="B36" s="274">
        <f ca="1">Data!V119</f>
        <v>42713</v>
      </c>
      <c r="C36" s="274">
        <f ca="1">Data!W119</f>
        <v>42721</v>
      </c>
      <c r="D36" s="272">
        <v>6</v>
      </c>
      <c r="E36" s="275"/>
      <c r="F36" s="275" t="s">
        <v>884</v>
      </c>
      <c r="G36" s="275"/>
      <c r="H36" s="275" t="s">
        <v>881</v>
      </c>
      <c r="I36" s="175" t="s">
        <v>941</v>
      </c>
      <c r="J36" s="276"/>
      <c r="K36" s="276">
        <v>3924.08</v>
      </c>
      <c r="L36" s="275" t="s">
        <v>874</v>
      </c>
      <c r="M36" s="254"/>
      <c r="N36" s="254"/>
    </row>
    <row r="37" spans="2:17" ht="60" x14ac:dyDescent="0.25">
      <c r="B37" s="265">
        <f ca="1">Data!V120</f>
        <v>42713</v>
      </c>
      <c r="C37" s="265">
        <f ca="1">Data!W120</f>
        <v>42721</v>
      </c>
      <c r="D37" s="273">
        <v>7</v>
      </c>
      <c r="E37" s="262"/>
      <c r="F37" s="262" t="s">
        <v>884</v>
      </c>
      <c r="G37" s="262"/>
      <c r="H37" s="262" t="s">
        <v>882</v>
      </c>
      <c r="I37" s="173" t="s">
        <v>941</v>
      </c>
      <c r="J37" s="263"/>
      <c r="K37" s="263">
        <v>3924.08</v>
      </c>
      <c r="L37" s="262" t="s">
        <v>874</v>
      </c>
      <c r="M37" s="254"/>
      <c r="N37" s="254"/>
    </row>
    <row r="38" spans="2:17" ht="45" x14ac:dyDescent="0.25">
      <c r="B38" s="274">
        <f ca="1">Data!V121</f>
        <v>42705</v>
      </c>
      <c r="C38" s="274">
        <f ca="1">Data!W121</f>
        <v>42710</v>
      </c>
      <c r="D38" s="272">
        <v>1</v>
      </c>
      <c r="E38" s="275"/>
      <c r="F38" s="275" t="s">
        <v>886</v>
      </c>
      <c r="G38" s="275"/>
      <c r="H38" s="275" t="s">
        <v>873</v>
      </c>
      <c r="I38" s="175" t="s">
        <v>942</v>
      </c>
      <c r="J38" s="276">
        <v>1104.55</v>
      </c>
      <c r="K38" s="276">
        <v>1104.55</v>
      </c>
      <c r="L38" s="275" t="s">
        <v>874</v>
      </c>
      <c r="M38" s="254"/>
      <c r="N38" s="254"/>
    </row>
    <row r="39" spans="2:17" ht="45" x14ac:dyDescent="0.25">
      <c r="B39" s="265">
        <f ca="1">Data!V122</f>
        <v>42675</v>
      </c>
      <c r="C39" s="265">
        <f ca="1">Data!W122</f>
        <v>42705</v>
      </c>
      <c r="D39" s="273">
        <v>1</v>
      </c>
      <c r="E39" s="262"/>
      <c r="F39" s="262" t="s">
        <v>887</v>
      </c>
      <c r="G39" s="262"/>
      <c r="H39" s="262" t="s">
        <v>873</v>
      </c>
      <c r="I39" s="173" t="s">
        <v>942</v>
      </c>
      <c r="J39" s="263">
        <v>6292.49</v>
      </c>
      <c r="K39" s="263">
        <v>6292.49</v>
      </c>
      <c r="L39" s="262" t="s">
        <v>874</v>
      </c>
      <c r="M39" s="254"/>
      <c r="N39" s="254"/>
    </row>
    <row r="40" spans="2:17" ht="45" x14ac:dyDescent="0.25">
      <c r="B40" s="274">
        <f ca="1">Data!V123</f>
        <v>42662</v>
      </c>
      <c r="C40" s="274">
        <f ca="1">Data!W123</f>
        <v>42673</v>
      </c>
      <c r="D40" s="272">
        <v>1</v>
      </c>
      <c r="E40" s="275"/>
      <c r="F40" s="275" t="s">
        <v>887</v>
      </c>
      <c r="G40" s="275"/>
      <c r="H40" s="275" t="s">
        <v>873</v>
      </c>
      <c r="I40" s="175" t="s">
        <v>942</v>
      </c>
      <c r="J40" s="276">
        <v>2562</v>
      </c>
      <c r="K40" s="276">
        <v>2562</v>
      </c>
      <c r="L40" s="275" t="s">
        <v>874</v>
      </c>
      <c r="M40" s="254"/>
      <c r="N40" s="254"/>
    </row>
    <row r="41" spans="2:17" ht="60" x14ac:dyDescent="0.25">
      <c r="B41" s="265">
        <f ca="1">Data!V124</f>
        <v>42653</v>
      </c>
      <c r="C41" s="265">
        <f ca="1">Data!W124</f>
        <v>42661</v>
      </c>
      <c r="D41" s="273">
        <v>1</v>
      </c>
      <c r="E41" s="262"/>
      <c r="F41" s="262" t="s">
        <v>887</v>
      </c>
      <c r="G41" s="262" t="s">
        <v>888</v>
      </c>
      <c r="H41" s="262" t="s">
        <v>876</v>
      </c>
      <c r="I41" s="173" t="s">
        <v>941</v>
      </c>
      <c r="J41" s="263"/>
      <c r="K41" s="263">
        <v>2224.94</v>
      </c>
      <c r="L41" s="262" t="s">
        <v>874</v>
      </c>
      <c r="M41" s="254"/>
      <c r="N41" s="254"/>
    </row>
    <row r="42" spans="2:17" ht="15" customHeight="1" x14ac:dyDescent="0.25">
      <c r="B42" s="260"/>
      <c r="C42" s="261"/>
      <c r="D42" s="261"/>
      <c r="E42" s="261"/>
      <c r="F42" s="261"/>
      <c r="G42" s="261"/>
      <c r="H42" s="261"/>
      <c r="I42" s="261"/>
      <c r="J42" s="261"/>
      <c r="K42" s="261"/>
      <c r="L42" s="261"/>
      <c r="M42" s="254"/>
      <c r="N42" s="254"/>
    </row>
    <row r="43" spans="2:17" x14ac:dyDescent="0.25">
      <c r="B43" s="254" t="s">
        <v>1</v>
      </c>
      <c r="C43" s="254"/>
      <c r="D43" s="254"/>
      <c r="E43" s="254"/>
      <c r="F43" s="254"/>
      <c r="G43" s="254"/>
      <c r="H43" s="254"/>
      <c r="I43" s="254"/>
      <c r="J43" s="254"/>
      <c r="K43" s="254"/>
      <c r="L43" s="254"/>
      <c r="M43" s="254"/>
      <c r="N43" s="254"/>
    </row>
    <row r="44" spans="2:17" x14ac:dyDescent="0.25">
      <c r="B44" s="254" t="s">
        <v>2</v>
      </c>
      <c r="C44" s="254"/>
      <c r="D44" s="254"/>
      <c r="E44" s="254"/>
      <c r="F44" s="254"/>
      <c r="G44" s="254"/>
      <c r="H44" s="254"/>
      <c r="I44" s="254"/>
      <c r="J44" s="254"/>
      <c r="K44" s="254"/>
      <c r="L44" s="254"/>
      <c r="M44" s="254"/>
      <c r="N44" s="254"/>
    </row>
    <row r="45" spans="2:17" x14ac:dyDescent="0.25">
      <c r="B45" s="255" t="s">
        <v>3</v>
      </c>
      <c r="C45" s="254"/>
      <c r="D45" s="254"/>
      <c r="E45" s="254"/>
      <c r="F45" s="254"/>
      <c r="G45" s="254"/>
      <c r="H45" s="254"/>
      <c r="I45" s="254"/>
      <c r="J45" s="254"/>
      <c r="K45" s="254"/>
      <c r="L45" s="254"/>
      <c r="M45" s="254"/>
      <c r="N45" s="254"/>
    </row>
    <row r="46" spans="2:17" ht="75" customHeight="1" x14ac:dyDescent="0.25">
      <c r="B46" s="372" t="s">
        <v>4</v>
      </c>
      <c r="C46" s="372"/>
      <c r="D46" s="372"/>
      <c r="E46" s="372"/>
      <c r="F46" s="372"/>
      <c r="G46" s="372"/>
      <c r="H46" s="372"/>
      <c r="I46" s="372"/>
      <c r="J46" s="372"/>
      <c r="K46" s="372"/>
      <c r="L46" s="372"/>
      <c r="M46" s="372"/>
      <c r="N46" s="372"/>
      <c r="O46" s="23"/>
      <c r="P46" s="23"/>
      <c r="Q46" s="23"/>
    </row>
    <row r="47" spans="2:17" x14ac:dyDescent="0.25">
      <c r="B47" s="255"/>
      <c r="C47" s="254"/>
      <c r="D47" s="254"/>
      <c r="E47" s="254"/>
      <c r="F47" s="254"/>
      <c r="G47" s="254"/>
      <c r="H47" s="254"/>
      <c r="I47" s="254"/>
      <c r="J47" s="254"/>
      <c r="K47" s="254"/>
      <c r="L47" s="254"/>
      <c r="M47" s="254"/>
      <c r="N47" s="254"/>
    </row>
    <row r="48" spans="2:17" x14ac:dyDescent="0.25">
      <c r="B48" s="340" t="s">
        <v>19</v>
      </c>
      <c r="C48" s="340"/>
    </row>
  </sheetData>
  <sheetProtection password="C6BE" sheet="1" objects="1" scenarios="1"/>
  <mergeCells count="6">
    <mergeCell ref="C6:F6"/>
    <mergeCell ref="C10:F10"/>
    <mergeCell ref="C11:F11"/>
    <mergeCell ref="B48:C48"/>
    <mergeCell ref="B8:G8"/>
    <mergeCell ref="B46:N46"/>
  </mergeCells>
  <hyperlinks>
    <hyperlink ref="B48:C48" location="Privacy!A1" display="privacy statement"/>
    <hyperlink ref="C11" location="ClaimsPsy!A1" display="ClaimsPsy!A1"/>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Q60"/>
  <sheetViews>
    <sheetView showGridLines="0" workbookViewId="0"/>
  </sheetViews>
  <sheetFormatPr defaultColWidth="9.140625" defaultRowHeight="15" x14ac:dyDescent="0.25"/>
  <cols>
    <col min="1" max="1" width="9.140625" style="1"/>
    <col min="2" max="2" width="13.85546875" style="1" customWidth="1"/>
    <col min="3" max="3" width="14.28515625" style="1" customWidth="1"/>
    <col min="4" max="4" width="5.5703125" style="1" customWidth="1"/>
    <col min="5" max="5" width="9.140625" style="1" customWidth="1"/>
    <col min="6" max="6" width="13.28515625" style="1" customWidth="1"/>
    <col min="7" max="7" width="14.7109375" style="1" customWidth="1"/>
    <col min="8" max="10" width="9.140625" style="1"/>
    <col min="11" max="11" width="10.140625" style="1" customWidth="1"/>
    <col min="12" max="12" width="9.85546875" style="1" customWidth="1"/>
    <col min="13" max="13" width="9.140625" style="1"/>
    <col min="14" max="14" width="9.5703125" style="1" bestFit="1" customWidth="1"/>
    <col min="15" max="15" width="11.85546875" style="1" customWidth="1"/>
    <col min="16" max="16384" width="9.140625" style="1"/>
  </cols>
  <sheetData>
    <row r="2" spans="2:15" ht="46.5" customHeight="1" x14ac:dyDescent="0.25"/>
    <row r="3" spans="2:15" ht="15" customHeight="1" x14ac:dyDescent="0.25">
      <c r="B3" s="6" t="s">
        <v>20</v>
      </c>
    </row>
    <row r="4" spans="2:15" ht="23.25" customHeight="1" x14ac:dyDescent="0.25">
      <c r="B4" s="7" t="s">
        <v>21</v>
      </c>
      <c r="C4" s="7" t="str">
        <f>Elig!C4</f>
        <v>KNUT,SACHA</v>
      </c>
      <c r="D4" s="9"/>
      <c r="E4" s="7" t="s">
        <v>27</v>
      </c>
      <c r="F4" s="7"/>
      <c r="G4" s="17">
        <f ca="1">Elig!G4</f>
        <v>17597</v>
      </c>
    </row>
    <row r="5" spans="2:15" ht="23.25" customHeight="1" x14ac:dyDescent="0.25">
      <c r="B5" s="6" t="s">
        <v>22</v>
      </c>
      <c r="C5" s="6" t="str">
        <f>Elig!C5</f>
        <v>F</v>
      </c>
      <c r="D5" s="6"/>
      <c r="E5" s="6" t="s">
        <v>28</v>
      </c>
      <c r="F5" s="6"/>
      <c r="G5" s="80">
        <f>Elig!G5</f>
        <v>69</v>
      </c>
    </row>
    <row r="6" spans="2:15" ht="23.25" customHeight="1" x14ac:dyDescent="0.25">
      <c r="B6" s="7" t="s">
        <v>23</v>
      </c>
      <c r="C6" s="18" t="str">
        <f>Elig!C6</f>
        <v>1111111111WA  (1111111111)</v>
      </c>
      <c r="D6" s="10"/>
      <c r="E6" s="7" t="s">
        <v>29</v>
      </c>
      <c r="F6" s="7"/>
      <c r="G6" s="19" t="str">
        <f>Elig!G6</f>
        <v>(855) 256-1654</v>
      </c>
    </row>
    <row r="8" spans="2:15" ht="20.25" customHeight="1" x14ac:dyDescent="0.25">
      <c r="B8" s="347" t="str">
        <f ca="1">Elig!B8</f>
        <v>RISK PROFILE FOR SERVICE DATE RANGE FROM 2017-04-11 TO 2016-01-07</v>
      </c>
      <c r="C8" s="347"/>
      <c r="D8" s="347"/>
      <c r="E8" s="347"/>
      <c r="F8" s="347"/>
      <c r="G8" s="347"/>
    </row>
    <row r="9" spans="2:15" ht="30" customHeight="1" x14ac:dyDescent="0.25">
      <c r="B9" s="7" t="s">
        <v>24</v>
      </c>
      <c r="C9" s="10">
        <f>Elig!C9</f>
        <v>4.08</v>
      </c>
      <c r="D9" s="348" t="s">
        <v>30</v>
      </c>
      <c r="E9" s="354"/>
      <c r="F9" s="13"/>
      <c r="G9" s="16">
        <f>Elig!G9</f>
        <v>0.95</v>
      </c>
    </row>
    <row r="10" spans="2:15" ht="35.25" customHeight="1" x14ac:dyDescent="0.25">
      <c r="B10" s="6" t="s">
        <v>25</v>
      </c>
      <c r="C10" s="12" t="str">
        <f>Elig!C10</f>
        <v>Cardiovascular, 
medium</v>
      </c>
      <c r="D10" s="349" t="s">
        <v>31</v>
      </c>
      <c r="E10" s="349"/>
      <c r="F10" s="14"/>
      <c r="G10" s="12" t="str">
        <f>Elig!G10</f>
        <v>Renal, very high</v>
      </c>
    </row>
    <row r="11" spans="2:15" ht="30" customHeight="1" x14ac:dyDescent="0.25">
      <c r="B11" s="8" t="s">
        <v>26</v>
      </c>
      <c r="C11" s="32" t="str">
        <f>Elig!C11</f>
        <v>Psychiatric, medium low</v>
      </c>
      <c r="D11" s="348" t="s">
        <v>32</v>
      </c>
      <c r="E11" s="348"/>
      <c r="F11" s="15"/>
      <c r="G11" s="11" t="str">
        <f>Elig!G11</f>
        <v>No</v>
      </c>
    </row>
    <row r="14" spans="2:15" ht="30" x14ac:dyDescent="0.25">
      <c r="B14" s="271" t="s">
        <v>175</v>
      </c>
      <c r="C14" s="267" t="s">
        <v>176</v>
      </c>
      <c r="D14" s="267" t="s">
        <v>678</v>
      </c>
      <c r="E14" s="373" t="s">
        <v>680</v>
      </c>
      <c r="F14" s="373"/>
      <c r="G14" s="373" t="s">
        <v>681</v>
      </c>
      <c r="H14" s="373"/>
      <c r="I14" s="373" t="s">
        <v>682</v>
      </c>
      <c r="J14" s="373"/>
      <c r="K14" s="373" t="s">
        <v>683</v>
      </c>
      <c r="L14" s="373"/>
      <c r="M14" s="267" t="s">
        <v>684</v>
      </c>
      <c r="N14" s="267" t="s">
        <v>685</v>
      </c>
      <c r="O14" s="267" t="s">
        <v>686</v>
      </c>
    </row>
    <row r="15" spans="2:15" ht="33" customHeight="1" x14ac:dyDescent="0.25">
      <c r="B15" s="277">
        <f ca="1">Data!V9</f>
        <v>42816</v>
      </c>
      <c r="C15" s="277">
        <f ca="1">Data!W9</f>
        <v>42816</v>
      </c>
      <c r="D15" s="270">
        <v>6</v>
      </c>
      <c r="E15" s="352" t="s">
        <v>766</v>
      </c>
      <c r="F15" s="352"/>
      <c r="G15" s="352" t="s">
        <v>743</v>
      </c>
      <c r="H15" s="352"/>
      <c r="I15" s="352" t="s">
        <v>916</v>
      </c>
      <c r="J15" s="352"/>
      <c r="K15" s="374" t="s">
        <v>773</v>
      </c>
      <c r="L15" s="374"/>
      <c r="M15" s="246">
        <v>9.31</v>
      </c>
      <c r="N15" s="246">
        <v>682.59</v>
      </c>
      <c r="O15" s="270" t="s">
        <v>921</v>
      </c>
    </row>
    <row r="16" spans="2:15" ht="33" customHeight="1" x14ac:dyDescent="0.25">
      <c r="B16" s="312">
        <f ca="1">Data!V10</f>
        <v>42816</v>
      </c>
      <c r="C16" s="312">
        <f ca="1">Data!W10</f>
        <v>42816</v>
      </c>
      <c r="D16" s="310">
        <v>7</v>
      </c>
      <c r="E16" s="353" t="s">
        <v>766</v>
      </c>
      <c r="F16" s="353"/>
      <c r="G16" s="353" t="s">
        <v>902</v>
      </c>
      <c r="H16" s="353"/>
      <c r="I16" s="353" t="s">
        <v>916</v>
      </c>
      <c r="J16" s="353"/>
      <c r="K16" s="375" t="s">
        <v>773</v>
      </c>
      <c r="L16" s="375"/>
      <c r="M16" s="247">
        <v>10.73</v>
      </c>
      <c r="N16" s="247">
        <v>682.59</v>
      </c>
      <c r="O16" s="310" t="s">
        <v>921</v>
      </c>
    </row>
    <row r="17" spans="2:15" ht="33" customHeight="1" x14ac:dyDescent="0.25">
      <c r="B17" s="277">
        <f ca="1">Data!V11</f>
        <v>42816</v>
      </c>
      <c r="C17" s="277">
        <f ca="1">Data!W11</f>
        <v>42816</v>
      </c>
      <c r="D17" s="306">
        <v>8</v>
      </c>
      <c r="E17" s="352" t="s">
        <v>766</v>
      </c>
      <c r="F17" s="352"/>
      <c r="G17" s="352" t="s">
        <v>903</v>
      </c>
      <c r="H17" s="352"/>
      <c r="I17" s="352" t="s">
        <v>916</v>
      </c>
      <c r="J17" s="352"/>
      <c r="K17" s="374" t="s">
        <v>773</v>
      </c>
      <c r="L17" s="374"/>
      <c r="M17" s="246">
        <v>37.020000000000003</v>
      </c>
      <c r="N17" s="246">
        <v>682.59</v>
      </c>
      <c r="O17" s="306" t="s">
        <v>921</v>
      </c>
    </row>
    <row r="18" spans="2:15" ht="33" customHeight="1" x14ac:dyDescent="0.25">
      <c r="B18" s="312">
        <f ca="1">Data!V12</f>
        <v>42816</v>
      </c>
      <c r="C18" s="312">
        <f ca="1">Data!W12</f>
        <v>42816</v>
      </c>
      <c r="D18" s="310">
        <v>9</v>
      </c>
      <c r="E18" s="353" t="s">
        <v>766</v>
      </c>
      <c r="F18" s="353"/>
      <c r="G18" s="353" t="s">
        <v>904</v>
      </c>
      <c r="H18" s="353"/>
      <c r="I18" s="353" t="s">
        <v>916</v>
      </c>
      <c r="J18" s="353"/>
      <c r="K18" s="375" t="s">
        <v>773</v>
      </c>
      <c r="L18" s="375"/>
      <c r="M18" s="247">
        <v>7.31</v>
      </c>
      <c r="N18" s="247">
        <v>682.59</v>
      </c>
      <c r="O18" s="310" t="s">
        <v>921</v>
      </c>
    </row>
    <row r="19" spans="2:15" ht="33" customHeight="1" x14ac:dyDescent="0.25">
      <c r="B19" s="277">
        <f ca="1">Data!V13</f>
        <v>42816</v>
      </c>
      <c r="C19" s="277">
        <f ca="1">Data!W13</f>
        <v>42816</v>
      </c>
      <c r="D19" s="306">
        <v>4</v>
      </c>
      <c r="E19" s="352" t="s">
        <v>766</v>
      </c>
      <c r="F19" s="352"/>
      <c r="G19" s="352" t="s">
        <v>708</v>
      </c>
      <c r="H19" s="352"/>
      <c r="I19" s="352" t="s">
        <v>917</v>
      </c>
      <c r="J19" s="352"/>
      <c r="K19" s="374" t="s">
        <v>773</v>
      </c>
      <c r="L19" s="374"/>
      <c r="M19" s="246">
        <v>2.31</v>
      </c>
      <c r="N19" s="246">
        <v>682.59</v>
      </c>
      <c r="O19" s="306" t="s">
        <v>921</v>
      </c>
    </row>
    <row r="20" spans="2:15" ht="33" customHeight="1" x14ac:dyDescent="0.25">
      <c r="B20" s="312">
        <f ca="1">Data!V14</f>
        <v>42816</v>
      </c>
      <c r="C20" s="312">
        <f ca="1">Data!W14</f>
        <v>42816</v>
      </c>
      <c r="D20" s="310">
        <v>5</v>
      </c>
      <c r="E20" s="353" t="s">
        <v>766</v>
      </c>
      <c r="F20" s="353"/>
      <c r="G20" s="353" t="s">
        <v>905</v>
      </c>
      <c r="H20" s="353"/>
      <c r="I20" s="353" t="s">
        <v>917</v>
      </c>
      <c r="J20" s="353"/>
      <c r="K20" s="375" t="s">
        <v>773</v>
      </c>
      <c r="L20" s="375"/>
      <c r="M20" s="247">
        <v>4.28</v>
      </c>
      <c r="N20" s="247">
        <v>682.59</v>
      </c>
      <c r="O20" s="310" t="s">
        <v>921</v>
      </c>
    </row>
    <row r="21" spans="2:15" ht="33" customHeight="1" x14ac:dyDescent="0.25">
      <c r="B21" s="277">
        <f ca="1">Data!V15</f>
        <v>42816</v>
      </c>
      <c r="C21" s="277">
        <f ca="1">Data!W15</f>
        <v>42816</v>
      </c>
      <c r="D21" s="306">
        <v>10</v>
      </c>
      <c r="E21" s="352" t="s">
        <v>766</v>
      </c>
      <c r="F21" s="352"/>
      <c r="G21" s="352" t="s">
        <v>906</v>
      </c>
      <c r="H21" s="352"/>
      <c r="I21" s="352" t="s">
        <v>918</v>
      </c>
      <c r="J21" s="352"/>
      <c r="K21" s="374" t="s">
        <v>773</v>
      </c>
      <c r="L21" s="374"/>
      <c r="M21" s="246">
        <v>8.49</v>
      </c>
      <c r="N21" s="246">
        <v>682.59</v>
      </c>
      <c r="O21" s="306" t="s">
        <v>921</v>
      </c>
    </row>
    <row r="22" spans="2:15" ht="33" customHeight="1" x14ac:dyDescent="0.25">
      <c r="B22" s="312">
        <f ca="1">Data!V16</f>
        <v>42816</v>
      </c>
      <c r="C22" s="312">
        <f ca="1">Data!W16</f>
        <v>42816</v>
      </c>
      <c r="D22" s="310">
        <v>11</v>
      </c>
      <c r="E22" s="353" t="s">
        <v>766</v>
      </c>
      <c r="F22" s="353"/>
      <c r="G22" s="353" t="s">
        <v>907</v>
      </c>
      <c r="H22" s="353"/>
      <c r="I22" s="353" t="s">
        <v>918</v>
      </c>
      <c r="J22" s="353"/>
      <c r="K22" s="375" t="s">
        <v>773</v>
      </c>
      <c r="L22" s="375"/>
      <c r="M22" s="247">
        <v>6.34</v>
      </c>
      <c r="N22" s="247">
        <v>682.59</v>
      </c>
      <c r="O22" s="310" t="s">
        <v>921</v>
      </c>
    </row>
    <row r="23" spans="2:15" ht="33" customHeight="1" x14ac:dyDescent="0.25">
      <c r="B23" s="277">
        <f ca="1">Data!V17</f>
        <v>42818</v>
      </c>
      <c r="C23" s="277">
        <f ca="1">Data!W17</f>
        <v>42818</v>
      </c>
      <c r="D23" s="306">
        <v>8</v>
      </c>
      <c r="E23" s="352" t="s">
        <v>766</v>
      </c>
      <c r="F23" s="352"/>
      <c r="G23" s="352" t="s">
        <v>743</v>
      </c>
      <c r="H23" s="352"/>
      <c r="I23" s="352" t="s">
        <v>916</v>
      </c>
      <c r="J23" s="352"/>
      <c r="K23" s="374" t="s">
        <v>773</v>
      </c>
      <c r="L23" s="374"/>
      <c r="M23" s="246">
        <v>9.31</v>
      </c>
      <c r="N23" s="246">
        <v>1167.1600000000001</v>
      </c>
      <c r="O23" s="306" t="s">
        <v>921</v>
      </c>
    </row>
    <row r="24" spans="2:15" ht="33" customHeight="1" x14ac:dyDescent="0.25">
      <c r="B24" s="312">
        <f ca="1">Data!V18</f>
        <v>42818</v>
      </c>
      <c r="C24" s="312">
        <f ca="1">Data!W18</f>
        <v>42818</v>
      </c>
      <c r="D24" s="310">
        <v>9</v>
      </c>
      <c r="E24" s="353" t="s">
        <v>766</v>
      </c>
      <c r="F24" s="353"/>
      <c r="G24" s="353" t="s">
        <v>902</v>
      </c>
      <c r="H24" s="353"/>
      <c r="I24" s="353" t="s">
        <v>916</v>
      </c>
      <c r="J24" s="353"/>
      <c r="K24" s="375" t="s">
        <v>773</v>
      </c>
      <c r="L24" s="375"/>
      <c r="M24" s="247">
        <v>10.73</v>
      </c>
      <c r="N24" s="247">
        <v>1167.1600000000001</v>
      </c>
      <c r="O24" s="310" t="s">
        <v>921</v>
      </c>
    </row>
    <row r="25" spans="2:15" ht="33" customHeight="1" x14ac:dyDescent="0.25">
      <c r="B25" s="277">
        <f ca="1">Data!V19</f>
        <v>42818</v>
      </c>
      <c r="C25" s="277">
        <f ca="1">Data!W19</f>
        <v>42818</v>
      </c>
      <c r="D25" s="306">
        <v>13</v>
      </c>
      <c r="E25" s="352" t="s">
        <v>766</v>
      </c>
      <c r="F25" s="352"/>
      <c r="G25" s="352" t="s">
        <v>903</v>
      </c>
      <c r="H25" s="352"/>
      <c r="I25" s="352" t="s">
        <v>916</v>
      </c>
      <c r="J25" s="352"/>
      <c r="K25" s="374" t="s">
        <v>773</v>
      </c>
      <c r="L25" s="374"/>
      <c r="M25" s="246">
        <v>37.020000000000003</v>
      </c>
      <c r="N25" s="246">
        <v>1167.1600000000001</v>
      </c>
      <c r="O25" s="306" t="s">
        <v>921</v>
      </c>
    </row>
    <row r="26" spans="2:15" ht="33" customHeight="1" x14ac:dyDescent="0.25">
      <c r="B26" s="312">
        <f ca="1">Data!V20</f>
        <v>42818</v>
      </c>
      <c r="C26" s="312">
        <f ca="1">Data!W20</f>
        <v>42818</v>
      </c>
      <c r="D26" s="310">
        <v>14</v>
      </c>
      <c r="E26" s="353" t="s">
        <v>766</v>
      </c>
      <c r="F26" s="353"/>
      <c r="G26" s="353" t="s">
        <v>904</v>
      </c>
      <c r="H26" s="353"/>
      <c r="I26" s="353" t="s">
        <v>916</v>
      </c>
      <c r="J26" s="353"/>
      <c r="K26" s="375" t="s">
        <v>773</v>
      </c>
      <c r="L26" s="375"/>
      <c r="M26" s="247">
        <v>7.31</v>
      </c>
      <c r="N26" s="247">
        <v>1167.1600000000001</v>
      </c>
      <c r="O26" s="310" t="s">
        <v>921</v>
      </c>
    </row>
    <row r="27" spans="2:15" ht="33" customHeight="1" x14ac:dyDescent="0.25">
      <c r="B27" s="277">
        <f ca="1">Data!V21</f>
        <v>42818</v>
      </c>
      <c r="C27" s="277">
        <f ca="1">Data!W21</f>
        <v>42818</v>
      </c>
      <c r="D27" s="306">
        <v>5</v>
      </c>
      <c r="E27" s="352" t="s">
        <v>766</v>
      </c>
      <c r="F27" s="352"/>
      <c r="G27" s="352" t="s">
        <v>708</v>
      </c>
      <c r="H27" s="352"/>
      <c r="I27" s="352" t="s">
        <v>917</v>
      </c>
      <c r="J27" s="352"/>
      <c r="K27" s="374" t="s">
        <v>773</v>
      </c>
      <c r="L27" s="374"/>
      <c r="M27" s="246">
        <v>2.31</v>
      </c>
      <c r="N27" s="246">
        <v>1167.1600000000001</v>
      </c>
      <c r="O27" s="306" t="s">
        <v>921</v>
      </c>
    </row>
    <row r="28" spans="2:15" ht="33" customHeight="1" x14ac:dyDescent="0.25">
      <c r="B28" s="312">
        <f ca="1">Data!V22</f>
        <v>42818</v>
      </c>
      <c r="C28" s="312">
        <f ca="1">Data!W22</f>
        <v>42818</v>
      </c>
      <c r="D28" s="310">
        <v>7</v>
      </c>
      <c r="E28" s="353" t="s">
        <v>766</v>
      </c>
      <c r="F28" s="353"/>
      <c r="G28" s="353" t="s">
        <v>905</v>
      </c>
      <c r="H28" s="353"/>
      <c r="I28" s="353" t="s">
        <v>917</v>
      </c>
      <c r="J28" s="353"/>
      <c r="K28" s="375" t="s">
        <v>773</v>
      </c>
      <c r="L28" s="375"/>
      <c r="M28" s="247">
        <v>4.28</v>
      </c>
      <c r="N28" s="247">
        <v>1167.1600000000001</v>
      </c>
      <c r="O28" s="310" t="s">
        <v>921</v>
      </c>
    </row>
    <row r="29" spans="2:15" ht="33" customHeight="1" x14ac:dyDescent="0.25">
      <c r="B29" s="277">
        <f ca="1">Data!V23</f>
        <v>42818</v>
      </c>
      <c r="C29" s="277">
        <f ca="1">Data!W23</f>
        <v>42818</v>
      </c>
      <c r="D29" s="306">
        <v>16</v>
      </c>
      <c r="E29" s="352" t="s">
        <v>766</v>
      </c>
      <c r="F29" s="352"/>
      <c r="G29" s="352" t="s">
        <v>906</v>
      </c>
      <c r="H29" s="352"/>
      <c r="I29" s="352" t="s">
        <v>918</v>
      </c>
      <c r="J29" s="352"/>
      <c r="K29" s="374" t="s">
        <v>773</v>
      </c>
      <c r="L29" s="374"/>
      <c r="M29" s="246">
        <v>8.49</v>
      </c>
      <c r="N29" s="246">
        <v>1167.1600000000001</v>
      </c>
      <c r="O29" s="306" t="s">
        <v>921</v>
      </c>
    </row>
    <row r="30" spans="2:15" ht="33" customHeight="1" x14ac:dyDescent="0.25">
      <c r="B30" s="312">
        <f ca="1">Data!V24</f>
        <v>42818</v>
      </c>
      <c r="C30" s="312">
        <f ca="1">Data!W24</f>
        <v>42818</v>
      </c>
      <c r="D30" s="310">
        <v>18</v>
      </c>
      <c r="E30" s="353" t="s">
        <v>766</v>
      </c>
      <c r="F30" s="353"/>
      <c r="G30" s="353" t="s">
        <v>907</v>
      </c>
      <c r="H30" s="353"/>
      <c r="I30" s="353" t="s">
        <v>918</v>
      </c>
      <c r="J30" s="353"/>
      <c r="K30" s="375" t="s">
        <v>773</v>
      </c>
      <c r="L30" s="375"/>
      <c r="M30" s="247">
        <v>6.34</v>
      </c>
      <c r="N30" s="247">
        <v>1167.1600000000001</v>
      </c>
      <c r="O30" s="310" t="s">
        <v>921</v>
      </c>
    </row>
    <row r="31" spans="2:15" ht="33" customHeight="1" x14ac:dyDescent="0.25">
      <c r="B31" s="277">
        <f ca="1">Data!V25</f>
        <v>42819</v>
      </c>
      <c r="C31" s="277">
        <f ca="1">Data!W25</f>
        <v>42819</v>
      </c>
      <c r="D31" s="306">
        <v>10</v>
      </c>
      <c r="E31" s="352" t="s">
        <v>766</v>
      </c>
      <c r="F31" s="352"/>
      <c r="G31" s="352" t="s">
        <v>902</v>
      </c>
      <c r="H31" s="352"/>
      <c r="I31" s="352" t="s">
        <v>916</v>
      </c>
      <c r="J31" s="352"/>
      <c r="K31" s="374" t="s">
        <v>773</v>
      </c>
      <c r="L31" s="374"/>
      <c r="M31" s="246">
        <v>10.73</v>
      </c>
      <c r="N31" s="246">
        <v>1167.1600000000001</v>
      </c>
      <c r="O31" s="306" t="s">
        <v>921</v>
      </c>
    </row>
    <row r="32" spans="2:15" ht="33" customHeight="1" x14ac:dyDescent="0.25">
      <c r="B32" s="312">
        <f ca="1">Data!V26</f>
        <v>42819</v>
      </c>
      <c r="C32" s="312">
        <f ca="1">Data!W26</f>
        <v>42819</v>
      </c>
      <c r="D32" s="310">
        <v>11</v>
      </c>
      <c r="E32" s="353" t="s">
        <v>766</v>
      </c>
      <c r="F32" s="353"/>
      <c r="G32" s="353" t="s">
        <v>908</v>
      </c>
      <c r="H32" s="353"/>
      <c r="I32" s="353" t="s">
        <v>916</v>
      </c>
      <c r="J32" s="353"/>
      <c r="K32" s="375" t="s">
        <v>773</v>
      </c>
      <c r="L32" s="375"/>
      <c r="M32" s="247">
        <v>6.97</v>
      </c>
      <c r="N32" s="247">
        <v>1167.1600000000001</v>
      </c>
      <c r="O32" s="310" t="s">
        <v>921</v>
      </c>
    </row>
    <row r="33" spans="2:15" ht="33" customHeight="1" x14ac:dyDescent="0.25">
      <c r="B33" s="277">
        <f ca="1">Data!V27</f>
        <v>42819</v>
      </c>
      <c r="C33" s="277">
        <f ca="1">Data!W27</f>
        <v>42819</v>
      </c>
      <c r="D33" s="306">
        <v>12</v>
      </c>
      <c r="E33" s="352" t="s">
        <v>766</v>
      </c>
      <c r="F33" s="352"/>
      <c r="G33" s="352" t="s">
        <v>909</v>
      </c>
      <c r="H33" s="352"/>
      <c r="I33" s="352" t="s">
        <v>916</v>
      </c>
      <c r="J33" s="352"/>
      <c r="K33" s="374" t="s">
        <v>773</v>
      </c>
      <c r="L33" s="374"/>
      <c r="M33" s="246">
        <v>10.59</v>
      </c>
      <c r="N33" s="246">
        <v>1167.1600000000001</v>
      </c>
      <c r="O33" s="306" t="s">
        <v>921</v>
      </c>
    </row>
    <row r="34" spans="2:15" ht="33" customHeight="1" x14ac:dyDescent="0.25">
      <c r="B34" s="312">
        <f ca="1">Data!V28</f>
        <v>42819</v>
      </c>
      <c r="C34" s="312">
        <f ca="1">Data!W28</f>
        <v>42819</v>
      </c>
      <c r="D34" s="310">
        <v>15</v>
      </c>
      <c r="E34" s="353" t="s">
        <v>766</v>
      </c>
      <c r="F34" s="353"/>
      <c r="G34" s="353" t="s">
        <v>904</v>
      </c>
      <c r="H34" s="353"/>
      <c r="I34" s="353" t="s">
        <v>916</v>
      </c>
      <c r="J34" s="353"/>
      <c r="K34" s="375" t="s">
        <v>773</v>
      </c>
      <c r="L34" s="375"/>
      <c r="M34" s="247">
        <v>7.31</v>
      </c>
      <c r="N34" s="247">
        <v>1167.1600000000001</v>
      </c>
      <c r="O34" s="310" t="s">
        <v>921</v>
      </c>
    </row>
    <row r="35" spans="2:15" ht="33" customHeight="1" x14ac:dyDescent="0.25">
      <c r="B35" s="277">
        <f ca="1">Data!V29</f>
        <v>42819</v>
      </c>
      <c r="C35" s="277">
        <f ca="1">Data!W29</f>
        <v>42819</v>
      </c>
      <c r="D35" s="306">
        <v>6</v>
      </c>
      <c r="E35" s="352" t="s">
        <v>766</v>
      </c>
      <c r="F35" s="352"/>
      <c r="G35" s="352" t="s">
        <v>708</v>
      </c>
      <c r="H35" s="352"/>
      <c r="I35" s="352" t="s">
        <v>917</v>
      </c>
      <c r="J35" s="352"/>
      <c r="K35" s="374" t="s">
        <v>773</v>
      </c>
      <c r="L35" s="374"/>
      <c r="M35" s="246">
        <v>2.31</v>
      </c>
      <c r="N35" s="246">
        <v>1167.1600000000001</v>
      </c>
      <c r="O35" s="306" t="s">
        <v>921</v>
      </c>
    </row>
    <row r="36" spans="2:15" ht="33" customHeight="1" x14ac:dyDescent="0.25">
      <c r="B36" s="312">
        <f ca="1">Data!V30</f>
        <v>42819</v>
      </c>
      <c r="C36" s="312">
        <f ca="1">Data!W30</f>
        <v>42819</v>
      </c>
      <c r="D36" s="310">
        <v>17</v>
      </c>
      <c r="E36" s="353" t="s">
        <v>766</v>
      </c>
      <c r="F36" s="353"/>
      <c r="G36" s="353" t="s">
        <v>906</v>
      </c>
      <c r="H36" s="353"/>
      <c r="I36" s="353" t="s">
        <v>918</v>
      </c>
      <c r="J36" s="353"/>
      <c r="K36" s="375" t="s">
        <v>773</v>
      </c>
      <c r="L36" s="375"/>
      <c r="M36" s="247">
        <v>8.49</v>
      </c>
      <c r="N36" s="247">
        <v>1167.1600000000001</v>
      </c>
      <c r="O36" s="310" t="s">
        <v>921</v>
      </c>
    </row>
    <row r="37" spans="2:15" ht="33" customHeight="1" x14ac:dyDescent="0.25">
      <c r="B37" s="277">
        <f ca="1">Data!V31</f>
        <v>42780</v>
      </c>
      <c r="C37" s="277">
        <f ca="1">Data!W31</f>
        <v>42780</v>
      </c>
      <c r="D37" s="306">
        <v>4</v>
      </c>
      <c r="E37" s="352" t="s">
        <v>901</v>
      </c>
      <c r="F37" s="352"/>
      <c r="G37" s="352" t="s">
        <v>743</v>
      </c>
      <c r="H37" s="352"/>
      <c r="I37" s="352" t="s">
        <v>916</v>
      </c>
      <c r="J37" s="352"/>
      <c r="K37" s="374" t="s">
        <v>773</v>
      </c>
      <c r="L37" s="374"/>
      <c r="M37" s="246">
        <v>9.31</v>
      </c>
      <c r="N37" s="246">
        <v>679.38</v>
      </c>
      <c r="O37" s="306" t="s">
        <v>921</v>
      </c>
    </row>
    <row r="38" spans="2:15" ht="33" customHeight="1" x14ac:dyDescent="0.25">
      <c r="B38" s="312">
        <f ca="1">Data!V32</f>
        <v>42780</v>
      </c>
      <c r="C38" s="312">
        <f ca="1">Data!W32</f>
        <v>42780</v>
      </c>
      <c r="D38" s="310">
        <v>5</v>
      </c>
      <c r="E38" s="353" t="s">
        <v>901</v>
      </c>
      <c r="F38" s="353"/>
      <c r="G38" s="353" t="s">
        <v>904</v>
      </c>
      <c r="H38" s="353"/>
      <c r="I38" s="353" t="s">
        <v>916</v>
      </c>
      <c r="J38" s="353"/>
      <c r="K38" s="375" t="s">
        <v>773</v>
      </c>
      <c r="L38" s="375"/>
      <c r="M38" s="247">
        <v>7.31</v>
      </c>
      <c r="N38" s="247">
        <v>679.38</v>
      </c>
      <c r="O38" s="310" t="s">
        <v>921</v>
      </c>
    </row>
    <row r="39" spans="2:15" ht="33" customHeight="1" x14ac:dyDescent="0.25">
      <c r="B39" s="277">
        <f ca="1">Data!V33</f>
        <v>42780</v>
      </c>
      <c r="C39" s="277">
        <f ca="1">Data!W33</f>
        <v>42780</v>
      </c>
      <c r="D39" s="306">
        <v>3</v>
      </c>
      <c r="E39" s="352" t="s">
        <v>901</v>
      </c>
      <c r="F39" s="352"/>
      <c r="G39" s="352" t="s">
        <v>708</v>
      </c>
      <c r="H39" s="352"/>
      <c r="I39" s="352" t="s">
        <v>917</v>
      </c>
      <c r="J39" s="352"/>
      <c r="K39" s="374" t="s">
        <v>773</v>
      </c>
      <c r="L39" s="374"/>
      <c r="M39" s="246">
        <v>2.31</v>
      </c>
      <c r="N39" s="246">
        <v>679.38</v>
      </c>
      <c r="O39" s="306" t="s">
        <v>921</v>
      </c>
    </row>
    <row r="40" spans="2:15" ht="33" customHeight="1" x14ac:dyDescent="0.25">
      <c r="B40" s="312">
        <f ca="1">Data!V34</f>
        <v>42780</v>
      </c>
      <c r="C40" s="312">
        <f ca="1">Data!W34</f>
        <v>42780</v>
      </c>
      <c r="D40" s="310">
        <v>6</v>
      </c>
      <c r="E40" s="353" t="s">
        <v>901</v>
      </c>
      <c r="F40" s="353"/>
      <c r="G40" s="353" t="s">
        <v>906</v>
      </c>
      <c r="H40" s="353"/>
      <c r="I40" s="353" t="s">
        <v>918</v>
      </c>
      <c r="J40" s="353"/>
      <c r="K40" s="375" t="s">
        <v>773</v>
      </c>
      <c r="L40" s="375"/>
      <c r="M40" s="247">
        <v>8.49</v>
      </c>
      <c r="N40" s="247">
        <v>679.38</v>
      </c>
      <c r="O40" s="310" t="s">
        <v>921</v>
      </c>
    </row>
    <row r="41" spans="2:15" ht="48" customHeight="1" x14ac:dyDescent="0.25">
      <c r="B41" s="277">
        <f ca="1">Data!V35</f>
        <v>42786</v>
      </c>
      <c r="C41" s="277">
        <f ca="1">Data!W35</f>
        <v>42786</v>
      </c>
      <c r="D41" s="306">
        <v>10</v>
      </c>
      <c r="E41" s="352" t="s">
        <v>850</v>
      </c>
      <c r="F41" s="352"/>
      <c r="G41" s="352" t="s">
        <v>910</v>
      </c>
      <c r="H41" s="352"/>
      <c r="I41" s="352" t="s">
        <v>919</v>
      </c>
      <c r="J41" s="352"/>
      <c r="K41" s="374" t="s">
        <v>773</v>
      </c>
      <c r="L41" s="374"/>
      <c r="M41" s="246">
        <v>9.43</v>
      </c>
      <c r="N41" s="246">
        <v>427.64</v>
      </c>
      <c r="O41" s="306" t="s">
        <v>921</v>
      </c>
    </row>
    <row r="42" spans="2:15" ht="48" customHeight="1" x14ac:dyDescent="0.25">
      <c r="B42" s="312">
        <f ca="1">Data!V36</f>
        <v>42786</v>
      </c>
      <c r="C42" s="312">
        <f ca="1">Data!W36</f>
        <v>42786</v>
      </c>
      <c r="D42" s="310">
        <v>11</v>
      </c>
      <c r="E42" s="353" t="s">
        <v>850</v>
      </c>
      <c r="F42" s="353"/>
      <c r="G42" s="353" t="s">
        <v>911</v>
      </c>
      <c r="H42" s="353"/>
      <c r="I42" s="353" t="s">
        <v>919</v>
      </c>
      <c r="J42" s="353"/>
      <c r="K42" s="375" t="s">
        <v>773</v>
      </c>
      <c r="L42" s="375"/>
      <c r="M42" s="247">
        <v>7</v>
      </c>
      <c r="N42" s="247">
        <v>427.64</v>
      </c>
      <c r="O42" s="310" t="s">
        <v>921</v>
      </c>
    </row>
    <row r="43" spans="2:15" ht="48" customHeight="1" x14ac:dyDescent="0.25">
      <c r="B43" s="277">
        <f ca="1">Data!V37</f>
        <v>42786</v>
      </c>
      <c r="C43" s="277">
        <f ca="1">Data!W37</f>
        <v>42786</v>
      </c>
      <c r="D43" s="306">
        <v>12</v>
      </c>
      <c r="E43" s="352" t="s">
        <v>850</v>
      </c>
      <c r="F43" s="352"/>
      <c r="G43" s="352" t="s">
        <v>912</v>
      </c>
      <c r="H43" s="352"/>
      <c r="I43" s="352" t="s">
        <v>919</v>
      </c>
      <c r="J43" s="352"/>
      <c r="K43" s="374" t="s">
        <v>773</v>
      </c>
      <c r="L43" s="374"/>
      <c r="M43" s="246">
        <v>8.8000000000000007</v>
      </c>
      <c r="N43" s="246">
        <v>427.64</v>
      </c>
      <c r="O43" s="306" t="s">
        <v>921</v>
      </c>
    </row>
    <row r="44" spans="2:15" ht="33" customHeight="1" x14ac:dyDescent="0.25">
      <c r="B44" s="312">
        <f ca="1">Data!V38</f>
        <v>42786</v>
      </c>
      <c r="C44" s="312">
        <f ca="1">Data!W38</f>
        <v>42786</v>
      </c>
      <c r="D44" s="310">
        <v>5</v>
      </c>
      <c r="E44" s="353" t="s">
        <v>850</v>
      </c>
      <c r="F44" s="353"/>
      <c r="G44" s="353" t="s">
        <v>743</v>
      </c>
      <c r="H44" s="353"/>
      <c r="I44" s="353" t="s">
        <v>916</v>
      </c>
      <c r="J44" s="353"/>
      <c r="K44" s="375" t="s">
        <v>773</v>
      </c>
      <c r="L44" s="375"/>
      <c r="M44" s="247">
        <v>9.31</v>
      </c>
      <c r="N44" s="247">
        <v>427.64</v>
      </c>
      <c r="O44" s="310" t="s">
        <v>921</v>
      </c>
    </row>
    <row r="45" spans="2:15" ht="33" customHeight="1" x14ac:dyDescent="0.25">
      <c r="B45" s="277">
        <f ca="1">Data!V39</f>
        <v>42786</v>
      </c>
      <c r="C45" s="277">
        <f ca="1">Data!W39</f>
        <v>42786</v>
      </c>
      <c r="D45" s="306">
        <v>6</v>
      </c>
      <c r="E45" s="352" t="s">
        <v>850</v>
      </c>
      <c r="F45" s="352"/>
      <c r="G45" s="352" t="s">
        <v>913</v>
      </c>
      <c r="H45" s="352"/>
      <c r="I45" s="352" t="s">
        <v>916</v>
      </c>
      <c r="J45" s="352"/>
      <c r="K45" s="374" t="s">
        <v>773</v>
      </c>
      <c r="L45" s="374"/>
      <c r="M45" s="246">
        <v>7.52</v>
      </c>
      <c r="N45" s="246">
        <v>427.64</v>
      </c>
      <c r="O45" s="306" t="s">
        <v>921</v>
      </c>
    </row>
    <row r="46" spans="2:15" ht="33" customHeight="1" x14ac:dyDescent="0.25">
      <c r="B46" s="312">
        <f ca="1">Data!V40</f>
        <v>42786</v>
      </c>
      <c r="C46" s="312">
        <f ca="1">Data!W40</f>
        <v>42786</v>
      </c>
      <c r="D46" s="310">
        <v>7</v>
      </c>
      <c r="E46" s="353" t="s">
        <v>850</v>
      </c>
      <c r="F46" s="353"/>
      <c r="G46" s="353" t="s">
        <v>904</v>
      </c>
      <c r="H46" s="353"/>
      <c r="I46" s="353" t="s">
        <v>916</v>
      </c>
      <c r="J46" s="353"/>
      <c r="K46" s="375" t="s">
        <v>773</v>
      </c>
      <c r="L46" s="375"/>
      <c r="M46" s="247">
        <v>7.31</v>
      </c>
      <c r="N46" s="247">
        <v>427.64</v>
      </c>
      <c r="O46" s="310" t="s">
        <v>921</v>
      </c>
    </row>
    <row r="47" spans="2:15" ht="33" customHeight="1" x14ac:dyDescent="0.25">
      <c r="B47" s="277">
        <f ca="1">Data!V41</f>
        <v>42786</v>
      </c>
      <c r="C47" s="277">
        <f ca="1">Data!W41</f>
        <v>42786</v>
      </c>
      <c r="D47" s="306">
        <v>8</v>
      </c>
      <c r="E47" s="352" t="s">
        <v>850</v>
      </c>
      <c r="F47" s="352"/>
      <c r="G47" s="352" t="s">
        <v>914</v>
      </c>
      <c r="H47" s="352"/>
      <c r="I47" s="352" t="s">
        <v>916</v>
      </c>
      <c r="J47" s="352"/>
      <c r="K47" s="374" t="s">
        <v>773</v>
      </c>
      <c r="L47" s="374"/>
      <c r="M47" s="246">
        <v>3.45</v>
      </c>
      <c r="N47" s="246">
        <v>427.64</v>
      </c>
      <c r="O47" s="306" t="s">
        <v>921</v>
      </c>
    </row>
    <row r="48" spans="2:15" ht="33" customHeight="1" x14ac:dyDescent="0.25">
      <c r="B48" s="312">
        <f ca="1">Data!V42</f>
        <v>42786</v>
      </c>
      <c r="C48" s="312">
        <f ca="1">Data!W42</f>
        <v>42786</v>
      </c>
      <c r="D48" s="310">
        <v>4</v>
      </c>
      <c r="E48" s="353" t="s">
        <v>850</v>
      </c>
      <c r="F48" s="353"/>
      <c r="G48" s="353" t="s">
        <v>708</v>
      </c>
      <c r="H48" s="353"/>
      <c r="I48" s="353" t="s">
        <v>917</v>
      </c>
      <c r="J48" s="353"/>
      <c r="K48" s="375" t="s">
        <v>773</v>
      </c>
      <c r="L48" s="375"/>
      <c r="M48" s="247">
        <v>2.31</v>
      </c>
      <c r="N48" s="247">
        <v>427.64</v>
      </c>
      <c r="O48" s="310" t="s">
        <v>921</v>
      </c>
    </row>
    <row r="49" spans="2:17" ht="33" customHeight="1" x14ac:dyDescent="0.25">
      <c r="B49" s="277">
        <f ca="1">Data!V43</f>
        <v>42786</v>
      </c>
      <c r="C49" s="277">
        <f ca="1">Data!W43</f>
        <v>42786</v>
      </c>
      <c r="D49" s="306">
        <v>9</v>
      </c>
      <c r="E49" s="352" t="s">
        <v>850</v>
      </c>
      <c r="F49" s="352"/>
      <c r="G49" s="352" t="s">
        <v>906</v>
      </c>
      <c r="H49" s="352"/>
      <c r="I49" s="352" t="s">
        <v>918</v>
      </c>
      <c r="J49" s="352"/>
      <c r="K49" s="374" t="s">
        <v>773</v>
      </c>
      <c r="L49" s="374"/>
      <c r="M49" s="246">
        <v>8.49</v>
      </c>
      <c r="N49" s="246">
        <v>427.64</v>
      </c>
      <c r="O49" s="306" t="s">
        <v>921</v>
      </c>
    </row>
    <row r="50" spans="2:17" ht="33" customHeight="1" x14ac:dyDescent="0.25">
      <c r="B50" s="312">
        <f ca="1">Data!V44</f>
        <v>42786</v>
      </c>
      <c r="C50" s="312">
        <f ca="1">Data!W44</f>
        <v>42786</v>
      </c>
      <c r="D50" s="310">
        <v>13</v>
      </c>
      <c r="E50" s="353" t="s">
        <v>850</v>
      </c>
      <c r="F50" s="353"/>
      <c r="G50" s="353" t="s">
        <v>915</v>
      </c>
      <c r="H50" s="353"/>
      <c r="I50" s="353" t="s">
        <v>920</v>
      </c>
      <c r="J50" s="353"/>
      <c r="K50" s="375" t="s">
        <v>773</v>
      </c>
      <c r="L50" s="375"/>
      <c r="M50" s="247">
        <v>3.45</v>
      </c>
      <c r="N50" s="247">
        <v>427.64</v>
      </c>
      <c r="O50" s="310" t="s">
        <v>921</v>
      </c>
    </row>
    <row r="51" spans="2:17" ht="33" customHeight="1" x14ac:dyDescent="0.25">
      <c r="B51" s="277">
        <f ca="1">Data!V45</f>
        <v>42759</v>
      </c>
      <c r="C51" s="277">
        <f ca="1">Data!W45</f>
        <v>42759</v>
      </c>
      <c r="D51" s="306">
        <v>1</v>
      </c>
      <c r="E51" s="352" t="s">
        <v>729</v>
      </c>
      <c r="F51" s="352"/>
      <c r="G51" s="352" t="s">
        <v>914</v>
      </c>
      <c r="H51" s="352"/>
      <c r="I51" s="352" t="s">
        <v>916</v>
      </c>
      <c r="J51" s="352"/>
      <c r="K51" s="374" t="s">
        <v>868</v>
      </c>
      <c r="L51" s="374"/>
      <c r="M51" s="246">
        <v>3.45</v>
      </c>
      <c r="N51" s="246">
        <v>140.52000000000001</v>
      </c>
      <c r="O51" s="306" t="s">
        <v>921</v>
      </c>
    </row>
    <row r="55" spans="2:17" x14ac:dyDescent="0.25">
      <c r="B55" s="1" t="s">
        <v>1</v>
      </c>
    </row>
    <row r="56" spans="2:17" x14ac:dyDescent="0.25">
      <c r="B56" s="1" t="s">
        <v>2</v>
      </c>
    </row>
    <row r="57" spans="2:17" x14ac:dyDescent="0.25">
      <c r="B57" t="s">
        <v>3</v>
      </c>
    </row>
    <row r="58" spans="2:17" ht="75" customHeight="1" x14ac:dyDescent="0.25">
      <c r="B58" s="338" t="s">
        <v>4</v>
      </c>
      <c r="C58" s="338"/>
      <c r="D58" s="338"/>
      <c r="E58" s="338"/>
      <c r="F58" s="338"/>
      <c r="G58" s="338"/>
      <c r="H58" s="338"/>
      <c r="I58" s="338"/>
      <c r="J58" s="338"/>
      <c r="K58" s="338"/>
      <c r="L58" s="338"/>
      <c r="M58" s="338"/>
      <c r="N58" s="338"/>
      <c r="O58" s="23"/>
      <c r="P58" s="23"/>
      <c r="Q58" s="23"/>
    </row>
    <row r="59" spans="2:17" x14ac:dyDescent="0.25">
      <c r="B59"/>
    </row>
    <row r="60" spans="2:17" x14ac:dyDescent="0.25">
      <c r="B60" s="340" t="s">
        <v>19</v>
      </c>
      <c r="C60" s="340"/>
    </row>
  </sheetData>
  <sheetProtection password="C6BE" sheet="1" objects="1" scenarios="1"/>
  <mergeCells count="158">
    <mergeCell ref="K38:L38"/>
    <mergeCell ref="K39:L39"/>
    <mergeCell ref="K40:L40"/>
    <mergeCell ref="K50:L50"/>
    <mergeCell ref="K51:L51"/>
    <mergeCell ref="K41:L41"/>
    <mergeCell ref="K42:L42"/>
    <mergeCell ref="K43:L43"/>
    <mergeCell ref="K44:L44"/>
    <mergeCell ref="K45:L45"/>
    <mergeCell ref="K46:L46"/>
    <mergeCell ref="K47:L47"/>
    <mergeCell ref="K48:L48"/>
    <mergeCell ref="K49:L49"/>
    <mergeCell ref="K24:L24"/>
    <mergeCell ref="K25:L25"/>
    <mergeCell ref="K26:L26"/>
    <mergeCell ref="K27:L27"/>
    <mergeCell ref="K28:L28"/>
    <mergeCell ref="K29:L29"/>
    <mergeCell ref="K30:L30"/>
    <mergeCell ref="K31:L31"/>
    <mergeCell ref="I37:J37"/>
    <mergeCell ref="K32:L32"/>
    <mergeCell ref="K33:L33"/>
    <mergeCell ref="K34:L34"/>
    <mergeCell ref="K35:L35"/>
    <mergeCell ref="K36:L36"/>
    <mergeCell ref="K37:L37"/>
    <mergeCell ref="I24:J24"/>
    <mergeCell ref="I25:J25"/>
    <mergeCell ref="I26:J26"/>
    <mergeCell ref="I27:J27"/>
    <mergeCell ref="I28:J28"/>
    <mergeCell ref="I29:J29"/>
    <mergeCell ref="I30:J30"/>
    <mergeCell ref="I31:J31"/>
    <mergeCell ref="I32:J32"/>
    <mergeCell ref="K15:L15"/>
    <mergeCell ref="K16:L16"/>
    <mergeCell ref="K17:L17"/>
    <mergeCell ref="K18:L18"/>
    <mergeCell ref="K19:L19"/>
    <mergeCell ref="K20:L20"/>
    <mergeCell ref="K21:L21"/>
    <mergeCell ref="K22:L22"/>
    <mergeCell ref="K23:L23"/>
    <mergeCell ref="I44:J44"/>
    <mergeCell ref="I45:J45"/>
    <mergeCell ref="G51:H51"/>
    <mergeCell ref="G47:H47"/>
    <mergeCell ref="G48:H48"/>
    <mergeCell ref="G49:H49"/>
    <mergeCell ref="G50:H50"/>
    <mergeCell ref="I46:J46"/>
    <mergeCell ref="I47:J47"/>
    <mergeCell ref="I48:J48"/>
    <mergeCell ref="I49:J49"/>
    <mergeCell ref="I50:J50"/>
    <mergeCell ref="I51:J51"/>
    <mergeCell ref="I15:J15"/>
    <mergeCell ref="I16:J16"/>
    <mergeCell ref="I17:J17"/>
    <mergeCell ref="I18:J18"/>
    <mergeCell ref="I19:J19"/>
    <mergeCell ref="I20:J20"/>
    <mergeCell ref="I21:J21"/>
    <mergeCell ref="I22:J22"/>
    <mergeCell ref="I23:J23"/>
    <mergeCell ref="I33:J33"/>
    <mergeCell ref="I34:J34"/>
    <mergeCell ref="I35:J35"/>
    <mergeCell ref="I36:J36"/>
    <mergeCell ref="G42:H42"/>
    <mergeCell ref="G43:H43"/>
    <mergeCell ref="G44:H44"/>
    <mergeCell ref="G45:H45"/>
    <mergeCell ref="G46:H46"/>
    <mergeCell ref="G33:H33"/>
    <mergeCell ref="G34:H34"/>
    <mergeCell ref="G35:H35"/>
    <mergeCell ref="G36:H36"/>
    <mergeCell ref="G37:H37"/>
    <mergeCell ref="G38:H38"/>
    <mergeCell ref="G39:H39"/>
    <mergeCell ref="G40:H40"/>
    <mergeCell ref="G41:H41"/>
    <mergeCell ref="I38:J38"/>
    <mergeCell ref="I39:J39"/>
    <mergeCell ref="I40:J40"/>
    <mergeCell ref="I41:J41"/>
    <mergeCell ref="I42:J42"/>
    <mergeCell ref="I43:J43"/>
    <mergeCell ref="E47:F47"/>
    <mergeCell ref="E48:F48"/>
    <mergeCell ref="E49:F49"/>
    <mergeCell ref="E50:F50"/>
    <mergeCell ref="E51:F51"/>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E38:F38"/>
    <mergeCell ref="E39:F39"/>
    <mergeCell ref="E40:F40"/>
    <mergeCell ref="E41:F41"/>
    <mergeCell ref="E42:F42"/>
    <mergeCell ref="E43:F43"/>
    <mergeCell ref="E44:F44"/>
    <mergeCell ref="E45:F45"/>
    <mergeCell ref="E46:F46"/>
    <mergeCell ref="E29:F29"/>
    <mergeCell ref="E30:F30"/>
    <mergeCell ref="E31:F31"/>
    <mergeCell ref="E32:F32"/>
    <mergeCell ref="E33:F33"/>
    <mergeCell ref="E34:F34"/>
    <mergeCell ref="E35:F35"/>
    <mergeCell ref="E36:F36"/>
    <mergeCell ref="E37:F37"/>
    <mergeCell ref="B60:C60"/>
    <mergeCell ref="B8:G8"/>
    <mergeCell ref="D9:E9"/>
    <mergeCell ref="D10:E10"/>
    <mergeCell ref="D11:E11"/>
    <mergeCell ref="B58:N58"/>
    <mergeCell ref="E14:F14"/>
    <mergeCell ref="G14:H14"/>
    <mergeCell ref="I14:J14"/>
    <mergeCell ref="K14:L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s>
  <hyperlinks>
    <hyperlink ref="B60:C60" location="Privacy!A1" display="privacy statement"/>
    <hyperlink ref="C11" location="ClaimsPsy!A1" display="ClaimsPsy!A1"/>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Q37"/>
  <sheetViews>
    <sheetView showGridLines="0" workbookViewId="0"/>
  </sheetViews>
  <sheetFormatPr defaultColWidth="9.140625" defaultRowHeight="15" x14ac:dyDescent="0.25"/>
  <cols>
    <col min="1" max="1" width="9.140625" style="1"/>
    <col min="2" max="2" width="17.5703125" style="1" customWidth="1"/>
    <col min="3" max="3" width="23.28515625" style="1" customWidth="1"/>
    <col min="4" max="5" width="9.140625" style="1" customWidth="1"/>
    <col min="6" max="6" width="4" style="1" customWidth="1"/>
    <col min="7" max="7" width="14.7109375" style="1" customWidth="1"/>
    <col min="8" max="8" width="11.42578125" style="1" customWidth="1"/>
    <col min="9"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13"/>
      <c r="G9" s="16">
        <f>Elig!G9</f>
        <v>0.95</v>
      </c>
    </row>
    <row r="10" spans="2:13" ht="35.25" customHeight="1" x14ac:dyDescent="0.25">
      <c r="B10" s="6" t="s">
        <v>25</v>
      </c>
      <c r="C10" s="12" t="str">
        <f>Elig!C10</f>
        <v>Cardiovascular, 
medium</v>
      </c>
      <c r="D10" s="349" t="s">
        <v>31</v>
      </c>
      <c r="E10" s="349"/>
      <c r="F10" s="14"/>
      <c r="G10" s="12" t="str">
        <f>Elig!G10</f>
        <v>Renal, very high</v>
      </c>
    </row>
    <row r="11" spans="2:13" ht="30" customHeight="1" x14ac:dyDescent="0.25">
      <c r="B11" s="8" t="s">
        <v>26</v>
      </c>
      <c r="C11" s="32" t="str">
        <f>Elig!C11</f>
        <v>Psychiatric, medium low</v>
      </c>
      <c r="D11" s="348" t="s">
        <v>32</v>
      </c>
      <c r="E11" s="348"/>
      <c r="F11" s="15"/>
      <c r="G11" s="11" t="str">
        <f>Elig!G11</f>
        <v>No</v>
      </c>
    </row>
    <row r="13" spans="2:13" x14ac:dyDescent="0.25">
      <c r="B13" s="362" t="s">
        <v>43</v>
      </c>
      <c r="C13" s="362"/>
      <c r="D13" s="362"/>
      <c r="E13" s="362"/>
      <c r="F13" s="362"/>
      <c r="G13" s="362"/>
      <c r="H13" s="362"/>
      <c r="I13" s="362"/>
      <c r="J13" s="362"/>
      <c r="K13" s="362"/>
      <c r="L13" s="362"/>
      <c r="M13" s="362"/>
    </row>
    <row r="16" spans="2:13" ht="33" customHeight="1" x14ac:dyDescent="0.25">
      <c r="B16" s="378" t="s">
        <v>762</v>
      </c>
      <c r="C16" s="378"/>
      <c r="D16" s="351" t="s">
        <v>683</v>
      </c>
      <c r="E16" s="351"/>
      <c r="F16" s="351"/>
      <c r="G16" s="351"/>
      <c r="H16" s="308" t="s">
        <v>934</v>
      </c>
      <c r="I16" s="308" t="s">
        <v>576</v>
      </c>
    </row>
    <row r="17" spans="2:13" x14ac:dyDescent="0.25">
      <c r="B17" s="376" t="s">
        <v>715</v>
      </c>
      <c r="C17" s="376"/>
      <c r="D17" s="374" t="s">
        <v>715</v>
      </c>
      <c r="E17" s="374"/>
      <c r="F17" s="374"/>
      <c r="G17" s="374"/>
      <c r="H17" s="307">
        <f ca="1">Data!V50</f>
        <v>42804</v>
      </c>
      <c r="I17" s="173">
        <v>48</v>
      </c>
      <c r="K17" s="279"/>
      <c r="L17" s="279"/>
      <c r="M17" s="279"/>
    </row>
    <row r="18" spans="2:13" x14ac:dyDescent="0.25">
      <c r="B18" s="377" t="s">
        <v>715</v>
      </c>
      <c r="C18" s="377"/>
      <c r="D18" s="375" t="s">
        <v>808</v>
      </c>
      <c r="E18" s="375"/>
      <c r="F18" s="375"/>
      <c r="G18" s="375"/>
      <c r="H18" s="309">
        <f ca="1">Data!V51</f>
        <v>42803</v>
      </c>
      <c r="I18" s="175">
        <v>6</v>
      </c>
    </row>
    <row r="19" spans="2:13" ht="15" customHeight="1" x14ac:dyDescent="0.25">
      <c r="B19" s="376" t="s">
        <v>717</v>
      </c>
      <c r="C19" s="376"/>
      <c r="D19" s="374" t="s">
        <v>717</v>
      </c>
      <c r="E19" s="374"/>
      <c r="F19" s="374"/>
      <c r="G19" s="374"/>
      <c r="H19" s="307">
        <f ca="1">Data!V52</f>
        <v>42797</v>
      </c>
      <c r="I19" s="173">
        <v>6</v>
      </c>
    </row>
    <row r="20" spans="2:13" ht="15" customHeight="1" x14ac:dyDescent="0.25">
      <c r="B20" s="377" t="s">
        <v>715</v>
      </c>
      <c r="C20" s="377"/>
      <c r="D20" s="375" t="s">
        <v>936</v>
      </c>
      <c r="E20" s="375"/>
      <c r="F20" s="375"/>
      <c r="G20" s="375"/>
      <c r="H20" s="309">
        <f ca="1">Data!V53</f>
        <v>42793</v>
      </c>
      <c r="I20" s="175">
        <v>25</v>
      </c>
    </row>
    <row r="21" spans="2:13" ht="15" customHeight="1" x14ac:dyDescent="0.25">
      <c r="B21" s="376" t="s">
        <v>718</v>
      </c>
      <c r="C21" s="376"/>
      <c r="D21" s="374" t="s">
        <v>718</v>
      </c>
      <c r="E21" s="374"/>
      <c r="F21" s="374"/>
      <c r="G21" s="374"/>
      <c r="H21" s="307">
        <f ca="1">Data!V54</f>
        <v>42783</v>
      </c>
      <c r="I21" s="173">
        <v>10</v>
      </c>
    </row>
    <row r="22" spans="2:13" ht="15" customHeight="1" x14ac:dyDescent="0.25">
      <c r="B22" s="377" t="s">
        <v>773</v>
      </c>
      <c r="C22" s="377"/>
      <c r="D22" s="375" t="s">
        <v>773</v>
      </c>
      <c r="E22" s="375"/>
      <c r="F22" s="375"/>
      <c r="G22" s="375"/>
      <c r="H22" s="309">
        <f ca="1">Data!V55</f>
        <v>42771</v>
      </c>
      <c r="I22" s="175">
        <v>53</v>
      </c>
    </row>
    <row r="23" spans="2:13" ht="15" customHeight="1" x14ac:dyDescent="0.25">
      <c r="B23" s="376" t="s">
        <v>773</v>
      </c>
      <c r="C23" s="376"/>
      <c r="D23" s="374" t="s">
        <v>937</v>
      </c>
      <c r="E23" s="374"/>
      <c r="F23" s="374"/>
      <c r="G23" s="374"/>
      <c r="H23" s="307">
        <f ca="1">Data!V56</f>
        <v>42771</v>
      </c>
      <c r="I23" s="173">
        <v>8</v>
      </c>
    </row>
    <row r="24" spans="2:13" ht="15" customHeight="1" x14ac:dyDescent="0.25">
      <c r="B24" s="377" t="s">
        <v>935</v>
      </c>
      <c r="C24" s="377"/>
      <c r="D24" s="375" t="s">
        <v>935</v>
      </c>
      <c r="E24" s="375"/>
      <c r="F24" s="375"/>
      <c r="G24" s="375"/>
      <c r="H24" s="309">
        <f ca="1">Data!V57</f>
        <v>42763</v>
      </c>
      <c r="I24" s="175">
        <v>2</v>
      </c>
    </row>
    <row r="25" spans="2:13" ht="15" customHeight="1" x14ac:dyDescent="0.25">
      <c r="B25" s="376" t="s">
        <v>868</v>
      </c>
      <c r="C25" s="376"/>
      <c r="D25" s="374" t="s">
        <v>868</v>
      </c>
      <c r="E25" s="374"/>
      <c r="F25" s="374"/>
      <c r="G25" s="374"/>
      <c r="H25" s="307">
        <f ca="1">Data!V58</f>
        <v>42759</v>
      </c>
      <c r="I25" s="173">
        <v>3</v>
      </c>
    </row>
    <row r="26" spans="2:13" ht="15" customHeight="1" x14ac:dyDescent="0.25">
      <c r="B26" s="377" t="s">
        <v>715</v>
      </c>
      <c r="C26" s="377"/>
      <c r="D26" s="375" t="s">
        <v>748</v>
      </c>
      <c r="E26" s="375"/>
      <c r="F26" s="375"/>
      <c r="G26" s="375"/>
      <c r="H26" s="309">
        <f ca="1">Data!V59</f>
        <v>42755</v>
      </c>
      <c r="I26" s="175">
        <v>1</v>
      </c>
    </row>
    <row r="27" spans="2:13" ht="15" customHeight="1" x14ac:dyDescent="0.25">
      <c r="B27" s="376" t="s">
        <v>773</v>
      </c>
      <c r="C27" s="376"/>
      <c r="D27" s="374" t="s">
        <v>938</v>
      </c>
      <c r="E27" s="374"/>
      <c r="F27" s="374"/>
      <c r="G27" s="374"/>
      <c r="H27" s="307">
        <f ca="1">Data!V60</f>
        <v>42755</v>
      </c>
      <c r="I27" s="173">
        <v>15</v>
      </c>
    </row>
    <row r="28" spans="2:13" ht="15" customHeight="1" x14ac:dyDescent="0.25">
      <c r="B28" s="377" t="s">
        <v>718</v>
      </c>
      <c r="C28" s="377"/>
      <c r="D28" s="375" t="s">
        <v>939</v>
      </c>
      <c r="E28" s="375"/>
      <c r="F28" s="375"/>
      <c r="G28" s="375"/>
      <c r="H28" s="309">
        <f ca="1">Data!V61</f>
        <v>42751</v>
      </c>
      <c r="I28" s="175">
        <v>2</v>
      </c>
    </row>
    <row r="29" spans="2:13" ht="15" customHeight="1" x14ac:dyDescent="0.25">
      <c r="B29" s="376" t="s">
        <v>773</v>
      </c>
      <c r="C29" s="376"/>
      <c r="D29" s="374" t="s">
        <v>746</v>
      </c>
      <c r="E29" s="374"/>
      <c r="F29" s="374"/>
      <c r="G29" s="374"/>
      <c r="H29" s="307">
        <f ca="1">Data!V62</f>
        <v>42749</v>
      </c>
      <c r="I29" s="173">
        <v>18</v>
      </c>
    </row>
    <row r="30" spans="2:13" ht="15" customHeight="1" x14ac:dyDescent="0.25">
      <c r="B30" s="377" t="s">
        <v>715</v>
      </c>
      <c r="C30" s="377"/>
      <c r="D30" s="375" t="s">
        <v>940</v>
      </c>
      <c r="E30" s="375"/>
      <c r="F30" s="375"/>
      <c r="G30" s="375"/>
      <c r="H30" s="309">
        <f ca="1">Data!V63</f>
        <v>42731</v>
      </c>
      <c r="I30" s="175">
        <v>5</v>
      </c>
    </row>
    <row r="32" spans="2:13" x14ac:dyDescent="0.25">
      <c r="B32" s="1" t="s">
        <v>1</v>
      </c>
    </row>
    <row r="33" spans="2:17" x14ac:dyDescent="0.25">
      <c r="B33" s="1" t="s">
        <v>2</v>
      </c>
    </row>
    <row r="34" spans="2:17" x14ac:dyDescent="0.25">
      <c r="B34" t="s">
        <v>3</v>
      </c>
    </row>
    <row r="35" spans="2:17" ht="75" customHeight="1" x14ac:dyDescent="0.25">
      <c r="B35" s="338" t="s">
        <v>4</v>
      </c>
      <c r="C35" s="338"/>
      <c r="D35" s="338"/>
      <c r="E35" s="338"/>
      <c r="F35" s="338"/>
      <c r="G35" s="338"/>
      <c r="H35" s="338"/>
      <c r="I35" s="338"/>
      <c r="J35" s="338"/>
      <c r="K35" s="338"/>
      <c r="L35" s="338"/>
      <c r="M35" s="338"/>
      <c r="N35" s="338"/>
      <c r="O35" s="23"/>
      <c r="P35" s="23"/>
      <c r="Q35" s="23"/>
    </row>
    <row r="36" spans="2:17" x14ac:dyDescent="0.25">
      <c r="B36"/>
    </row>
    <row r="37" spans="2:17" x14ac:dyDescent="0.25">
      <c r="B37" s="340" t="s">
        <v>19</v>
      </c>
      <c r="C37" s="340"/>
    </row>
  </sheetData>
  <sheetProtection password="C6BE" sheet="1" objects="1" scenarios="1"/>
  <mergeCells count="37">
    <mergeCell ref="B30:C30"/>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B24:C24"/>
    <mergeCell ref="B37:C37"/>
    <mergeCell ref="B13:M13"/>
    <mergeCell ref="B8:G8"/>
    <mergeCell ref="D9:E9"/>
    <mergeCell ref="D10:E10"/>
    <mergeCell ref="D11:E11"/>
    <mergeCell ref="B35:N35"/>
    <mergeCell ref="B16:C16"/>
    <mergeCell ref="D16:G16"/>
    <mergeCell ref="B17:C17"/>
    <mergeCell ref="B18:C18"/>
    <mergeCell ref="B19:C19"/>
    <mergeCell ref="B20:C20"/>
    <mergeCell ref="B21:C21"/>
    <mergeCell ref="B22:C22"/>
    <mergeCell ref="B23:C23"/>
    <mergeCell ref="B25:C25"/>
    <mergeCell ref="B26:C26"/>
    <mergeCell ref="B27:C27"/>
    <mergeCell ref="B28:C28"/>
    <mergeCell ref="B29:C29"/>
  </mergeCells>
  <hyperlinks>
    <hyperlink ref="B37:C37" location="Privacy!A1" display="privacy statement"/>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Q39"/>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9.140625" style="1" customWidth="1"/>
    <col min="5" max="5" width="11.42578125" style="1" bestFit="1" customWidth="1"/>
    <col min="6" max="6" width="2.7109375" style="1" customWidth="1"/>
    <col min="7" max="7" width="14.7109375" style="1" customWidth="1"/>
    <col min="8" max="16384" width="9.140625" style="1"/>
  </cols>
  <sheetData>
    <row r="2" spans="1:15" ht="46.5" customHeight="1" x14ac:dyDescent="0.25"/>
    <row r="3" spans="1:15" ht="15" customHeight="1" x14ac:dyDescent="0.25">
      <c r="B3" s="6" t="s">
        <v>20</v>
      </c>
    </row>
    <row r="4" spans="1:15" ht="23.25" customHeight="1" x14ac:dyDescent="0.25">
      <c r="B4" s="7" t="s">
        <v>21</v>
      </c>
      <c r="C4" s="7" t="str">
        <f>Elig!C4</f>
        <v>KNUT,SACHA</v>
      </c>
      <c r="D4" s="9"/>
      <c r="E4" s="7" t="s">
        <v>27</v>
      </c>
      <c r="F4" s="7"/>
      <c r="G4" s="17">
        <f ca="1">Elig!G4</f>
        <v>17597</v>
      </c>
    </row>
    <row r="5" spans="1:15" ht="23.25" customHeight="1" x14ac:dyDescent="0.25">
      <c r="B5" s="6" t="s">
        <v>22</v>
      </c>
      <c r="C5" s="6" t="str">
        <f>Elig!C5</f>
        <v>F</v>
      </c>
      <c r="D5" s="6"/>
      <c r="E5" s="6" t="s">
        <v>28</v>
      </c>
      <c r="F5" s="6"/>
      <c r="G5" s="80">
        <f>Elig!G5</f>
        <v>69</v>
      </c>
    </row>
    <row r="6" spans="1:15" ht="23.25" customHeight="1" x14ac:dyDescent="0.25">
      <c r="B6" s="7" t="s">
        <v>23</v>
      </c>
      <c r="C6" s="18" t="str">
        <f>Elig!C6</f>
        <v>1111111111WA  (1111111111)</v>
      </c>
      <c r="D6" s="10"/>
      <c r="E6" s="7" t="s">
        <v>29</v>
      </c>
      <c r="F6" s="7"/>
      <c r="G6" s="19" t="str">
        <f>Elig!G6</f>
        <v>(855) 256-1654</v>
      </c>
    </row>
    <row r="8" spans="1:15" ht="20.25" customHeight="1" x14ac:dyDescent="0.25">
      <c r="B8" s="347" t="str">
        <f ca="1">Elig!B8</f>
        <v>RISK PROFILE FOR SERVICE DATE RANGE FROM 2017-04-11 TO 2016-01-07</v>
      </c>
      <c r="C8" s="347"/>
      <c r="D8" s="347"/>
      <c r="E8" s="347"/>
      <c r="F8" s="347"/>
      <c r="G8" s="347"/>
    </row>
    <row r="9" spans="1:15" ht="30" customHeight="1" x14ac:dyDescent="0.25">
      <c r="B9" s="7" t="s">
        <v>24</v>
      </c>
      <c r="C9" s="10">
        <f>Elig!C9</f>
        <v>4.08</v>
      </c>
      <c r="D9" s="348" t="s">
        <v>30</v>
      </c>
      <c r="E9" s="354"/>
      <c r="F9" s="13"/>
      <c r="G9" s="16">
        <f>Elig!G9</f>
        <v>0.95</v>
      </c>
    </row>
    <row r="10" spans="1:15" ht="35.25" customHeight="1" x14ac:dyDescent="0.25">
      <c r="B10" s="6" t="s">
        <v>25</v>
      </c>
      <c r="C10" s="12" t="str">
        <f>Elig!C10</f>
        <v>Cardiovascular, 
medium</v>
      </c>
      <c r="D10" s="349" t="s">
        <v>31</v>
      </c>
      <c r="E10" s="349"/>
      <c r="F10" s="14"/>
      <c r="G10" s="12" t="str">
        <f>Elig!G10</f>
        <v>Renal, very high</v>
      </c>
    </row>
    <row r="11" spans="1:15" ht="30" customHeight="1" x14ac:dyDescent="0.25">
      <c r="B11" s="8" t="s">
        <v>26</v>
      </c>
      <c r="C11" s="32" t="str">
        <f>Elig!C11</f>
        <v>Psychiatric, medium low</v>
      </c>
      <c r="D11" s="348" t="s">
        <v>32</v>
      </c>
      <c r="E11" s="348"/>
      <c r="F11" s="15"/>
      <c r="G11" s="11" t="str">
        <f>Elig!G11</f>
        <v>No</v>
      </c>
    </row>
    <row r="13" spans="1:15" ht="25.5" customHeight="1" x14ac:dyDescent="0.25">
      <c r="B13" s="381" t="s">
        <v>44</v>
      </c>
      <c r="C13" s="381"/>
      <c r="D13" s="381"/>
      <c r="E13" s="381"/>
      <c r="F13" s="381"/>
      <c r="G13" s="381"/>
    </row>
    <row r="14" spans="1:15" ht="21.75" customHeight="1" x14ac:dyDescent="0.25">
      <c r="A14" s="29"/>
      <c r="B14" s="313" t="s">
        <v>47</v>
      </c>
      <c r="C14" s="313" t="s">
        <v>48</v>
      </c>
      <c r="D14" s="313" t="s">
        <v>49</v>
      </c>
      <c r="E14" s="313" t="s">
        <v>50</v>
      </c>
      <c r="F14" s="382" t="s">
        <v>51</v>
      </c>
      <c r="G14" s="382"/>
      <c r="H14" s="382"/>
      <c r="I14" s="382"/>
      <c r="J14" s="382"/>
      <c r="K14" s="382"/>
      <c r="L14" s="382"/>
      <c r="M14" s="382"/>
      <c r="N14" s="382"/>
      <c r="O14" s="382"/>
    </row>
    <row r="15" spans="1:15" ht="30" customHeight="1" x14ac:dyDescent="0.25">
      <c r="A15" s="29"/>
      <c r="B15" s="47">
        <v>5775319</v>
      </c>
      <c r="C15" s="314" t="s">
        <v>52</v>
      </c>
      <c r="D15" s="314" t="s">
        <v>53</v>
      </c>
      <c r="E15" s="314">
        <f ca="1">Data!F165</f>
        <v>42813</v>
      </c>
      <c r="F15" s="379" t="s">
        <v>56</v>
      </c>
      <c r="G15" s="379"/>
      <c r="H15" s="379"/>
      <c r="I15" s="379"/>
      <c r="J15" s="379"/>
      <c r="K15" s="379"/>
      <c r="L15" s="379"/>
      <c r="M15" s="379"/>
      <c r="N15" s="379"/>
      <c r="O15" s="379"/>
    </row>
    <row r="16" spans="1:15" ht="30" customHeight="1" x14ac:dyDescent="0.25">
      <c r="A16" s="29"/>
      <c r="B16" s="315">
        <v>5688454</v>
      </c>
      <c r="C16" s="316" t="s">
        <v>54</v>
      </c>
      <c r="D16" s="316" t="s">
        <v>55</v>
      </c>
      <c r="E16" s="316">
        <f ca="1">Data!F166</f>
        <v>42692</v>
      </c>
      <c r="F16" s="380" t="s">
        <v>57</v>
      </c>
      <c r="G16" s="380"/>
      <c r="H16" s="380"/>
      <c r="I16" s="380"/>
      <c r="J16" s="380"/>
      <c r="K16" s="380"/>
      <c r="L16" s="380"/>
      <c r="M16" s="380"/>
      <c r="N16" s="380"/>
      <c r="O16" s="380"/>
    </row>
    <row r="17" spans="1:15" ht="30" customHeight="1" x14ac:dyDescent="0.25">
      <c r="A17" s="29"/>
      <c r="B17" s="47">
        <v>5535221</v>
      </c>
      <c r="C17" s="314" t="s">
        <v>52</v>
      </c>
      <c r="D17" s="314" t="s">
        <v>55</v>
      </c>
      <c r="E17" s="314">
        <f ca="1">Data!F167</f>
        <v>42516</v>
      </c>
      <c r="F17" s="379" t="s">
        <v>69</v>
      </c>
      <c r="G17" s="379"/>
      <c r="H17" s="379"/>
      <c r="I17" s="379"/>
      <c r="J17" s="379"/>
      <c r="K17" s="379"/>
      <c r="L17" s="379"/>
      <c r="M17" s="379"/>
      <c r="N17" s="379"/>
      <c r="O17" s="379"/>
    </row>
    <row r="18" spans="1:15" ht="30" customHeight="1" x14ac:dyDescent="0.25">
      <c r="A18" s="29"/>
      <c r="B18" s="315">
        <v>5412182</v>
      </c>
      <c r="C18" s="316" t="s">
        <v>54</v>
      </c>
      <c r="D18" s="316" t="s">
        <v>55</v>
      </c>
      <c r="E18" s="316">
        <f ca="1">Data!F168</f>
        <v>42306</v>
      </c>
      <c r="F18" s="380" t="s">
        <v>58</v>
      </c>
      <c r="G18" s="380"/>
      <c r="H18" s="380"/>
      <c r="I18" s="380"/>
      <c r="J18" s="380"/>
      <c r="K18" s="380"/>
      <c r="L18" s="380"/>
      <c r="M18" s="380"/>
      <c r="N18" s="380"/>
      <c r="O18" s="380"/>
    </row>
    <row r="19" spans="1:15" ht="30" customHeight="1" x14ac:dyDescent="0.25">
      <c r="A19" s="29"/>
      <c r="B19" s="47">
        <v>5294124</v>
      </c>
      <c r="C19" s="314" t="s">
        <v>54</v>
      </c>
      <c r="D19" s="314" t="s">
        <v>55</v>
      </c>
      <c r="E19" s="314">
        <f ca="1">Data!F169</f>
        <v>42257</v>
      </c>
      <c r="F19" s="379" t="s">
        <v>59</v>
      </c>
      <c r="G19" s="379"/>
      <c r="H19" s="379"/>
      <c r="I19" s="379"/>
      <c r="J19" s="379"/>
      <c r="K19" s="379"/>
      <c r="L19" s="379"/>
      <c r="M19" s="379"/>
      <c r="N19" s="379"/>
      <c r="O19" s="379"/>
    </row>
    <row r="20" spans="1:15" ht="30" customHeight="1" x14ac:dyDescent="0.25">
      <c r="A20" s="29"/>
      <c r="B20" s="315">
        <v>5234829</v>
      </c>
      <c r="C20" s="316" t="s">
        <v>54</v>
      </c>
      <c r="D20" s="316" t="s">
        <v>55</v>
      </c>
      <c r="E20" s="316">
        <f ca="1">Data!F170</f>
        <v>41948</v>
      </c>
      <c r="F20" s="380" t="s">
        <v>70</v>
      </c>
      <c r="G20" s="380"/>
      <c r="H20" s="380"/>
      <c r="I20" s="380"/>
      <c r="J20" s="380"/>
      <c r="K20" s="380"/>
      <c r="L20" s="380"/>
      <c r="M20" s="380"/>
      <c r="N20" s="380"/>
      <c r="O20" s="380"/>
    </row>
    <row r="21" spans="1:15" ht="30" customHeight="1" x14ac:dyDescent="0.25">
      <c r="A21" s="29"/>
      <c r="B21" s="47">
        <v>5219403</v>
      </c>
      <c r="C21" s="314" t="s">
        <v>52</v>
      </c>
      <c r="D21" s="314" t="s">
        <v>55</v>
      </c>
      <c r="E21" s="314">
        <f ca="1">Data!F171</f>
        <v>41918</v>
      </c>
      <c r="F21" s="379" t="s">
        <v>71</v>
      </c>
      <c r="G21" s="379"/>
      <c r="H21" s="379"/>
      <c r="I21" s="379"/>
      <c r="J21" s="379"/>
      <c r="K21" s="379"/>
      <c r="L21" s="379"/>
      <c r="M21" s="379"/>
      <c r="N21" s="379"/>
      <c r="O21" s="379"/>
    </row>
    <row r="22" spans="1:15" ht="30" customHeight="1" x14ac:dyDescent="0.25">
      <c r="A22" s="29"/>
      <c r="B22" s="315">
        <v>5031490</v>
      </c>
      <c r="C22" s="316" t="s">
        <v>52</v>
      </c>
      <c r="D22" s="316" t="s">
        <v>55</v>
      </c>
      <c r="E22" s="316">
        <f ca="1">Data!F172</f>
        <v>41563</v>
      </c>
      <c r="F22" s="380" t="s">
        <v>71</v>
      </c>
      <c r="G22" s="380"/>
      <c r="H22" s="380"/>
      <c r="I22" s="380"/>
      <c r="J22" s="380"/>
      <c r="K22" s="380"/>
      <c r="L22" s="380"/>
      <c r="M22" s="380"/>
      <c r="N22" s="380"/>
      <c r="O22" s="380"/>
    </row>
    <row r="23" spans="1:15" ht="30" customHeight="1" x14ac:dyDescent="0.25">
      <c r="A23" s="29"/>
      <c r="B23" s="47">
        <v>4938123</v>
      </c>
      <c r="C23" s="314" t="s">
        <v>60</v>
      </c>
      <c r="D23" s="314" t="s">
        <v>55</v>
      </c>
      <c r="E23" s="314">
        <f ca="1">Data!F173</f>
        <v>41371</v>
      </c>
      <c r="F23" s="379" t="s">
        <v>61</v>
      </c>
      <c r="G23" s="379"/>
      <c r="H23" s="379"/>
      <c r="I23" s="379"/>
      <c r="J23" s="379"/>
      <c r="K23" s="379"/>
      <c r="L23" s="379"/>
      <c r="M23" s="379"/>
      <c r="N23" s="379"/>
      <c r="O23" s="379"/>
    </row>
    <row r="24" spans="1:15" ht="30" customHeight="1" x14ac:dyDescent="0.25">
      <c r="A24" s="29"/>
      <c r="B24" s="315">
        <v>4826983</v>
      </c>
      <c r="C24" s="316" t="s">
        <v>52</v>
      </c>
      <c r="D24" s="316" t="s">
        <v>55</v>
      </c>
      <c r="E24" s="316">
        <f ca="1">Data!F174</f>
        <v>41189</v>
      </c>
      <c r="F24" s="380" t="s">
        <v>62</v>
      </c>
      <c r="G24" s="380"/>
      <c r="H24" s="380"/>
      <c r="I24" s="380"/>
      <c r="J24" s="380"/>
      <c r="K24" s="380"/>
      <c r="L24" s="380"/>
      <c r="M24" s="380"/>
      <c r="N24" s="380"/>
      <c r="O24" s="380"/>
    </row>
    <row r="25" spans="1:15" ht="30" customHeight="1" x14ac:dyDescent="0.25">
      <c r="A25" s="29"/>
      <c r="B25" s="47">
        <v>4641953</v>
      </c>
      <c r="C25" s="314" t="s">
        <v>52</v>
      </c>
      <c r="D25" s="314" t="s">
        <v>55</v>
      </c>
      <c r="E25" s="314">
        <f ca="1">Data!F175</f>
        <v>40858</v>
      </c>
      <c r="F25" s="379" t="s">
        <v>62</v>
      </c>
      <c r="G25" s="379"/>
      <c r="H25" s="379"/>
      <c r="I25" s="379"/>
      <c r="J25" s="379"/>
      <c r="K25" s="379"/>
      <c r="L25" s="379"/>
      <c r="M25" s="379"/>
      <c r="N25" s="379"/>
      <c r="O25" s="379"/>
    </row>
    <row r="26" spans="1:15" ht="30" customHeight="1" x14ac:dyDescent="0.25">
      <c r="A26" s="29"/>
      <c r="B26" s="315">
        <v>4641946</v>
      </c>
      <c r="C26" s="316" t="s">
        <v>60</v>
      </c>
      <c r="D26" s="316" t="s">
        <v>55</v>
      </c>
      <c r="E26" s="316">
        <f ca="1">Data!F176</f>
        <v>40832</v>
      </c>
      <c r="F26" s="380" t="s">
        <v>964</v>
      </c>
      <c r="G26" s="380"/>
      <c r="H26" s="380"/>
      <c r="I26" s="380"/>
      <c r="J26" s="380"/>
      <c r="K26" s="380"/>
      <c r="L26" s="380"/>
      <c r="M26" s="380"/>
      <c r="N26" s="380"/>
      <c r="O26" s="380"/>
    </row>
    <row r="27" spans="1:15" ht="60" customHeight="1" x14ac:dyDescent="0.25">
      <c r="A27" s="29"/>
      <c r="B27" s="47">
        <v>4549072</v>
      </c>
      <c r="C27" s="314" t="s">
        <v>52</v>
      </c>
      <c r="D27" s="314" t="s">
        <v>55</v>
      </c>
      <c r="E27" s="314">
        <f ca="1">Data!F177</f>
        <v>40604</v>
      </c>
      <c r="F27" s="379" t="s">
        <v>965</v>
      </c>
      <c r="G27" s="379"/>
      <c r="H27" s="379"/>
      <c r="I27" s="379"/>
      <c r="J27" s="379"/>
      <c r="K27" s="379"/>
      <c r="L27" s="379"/>
      <c r="M27" s="379"/>
      <c r="N27" s="379"/>
      <c r="O27" s="379"/>
    </row>
    <row r="28" spans="1:15" ht="30" customHeight="1" x14ac:dyDescent="0.25">
      <c r="A28" s="29"/>
      <c r="B28" s="315">
        <v>4380408</v>
      </c>
      <c r="C28" s="316" t="s">
        <v>52</v>
      </c>
      <c r="D28" s="316" t="s">
        <v>55</v>
      </c>
      <c r="E28" s="316">
        <f ca="1">Data!F178</f>
        <v>40612</v>
      </c>
      <c r="F28" s="380" t="s">
        <v>966</v>
      </c>
      <c r="G28" s="380"/>
      <c r="H28" s="380"/>
      <c r="I28" s="380"/>
      <c r="J28" s="380"/>
      <c r="K28" s="380"/>
      <c r="L28" s="380"/>
      <c r="M28" s="380"/>
      <c r="N28" s="380"/>
      <c r="O28" s="380"/>
    </row>
    <row r="29" spans="1:15" ht="53.25" customHeight="1" x14ac:dyDescent="0.25">
      <c r="A29" s="29"/>
      <c r="B29" s="47">
        <v>4255270</v>
      </c>
      <c r="C29" s="314" t="s">
        <v>52</v>
      </c>
      <c r="D29" s="314" t="s">
        <v>55</v>
      </c>
      <c r="E29" s="314">
        <f ca="1">Data!F179</f>
        <v>40299</v>
      </c>
      <c r="F29" s="379" t="s">
        <v>967</v>
      </c>
      <c r="G29" s="379"/>
      <c r="H29" s="379"/>
      <c r="I29" s="379"/>
      <c r="J29" s="379"/>
      <c r="K29" s="379"/>
      <c r="L29" s="379"/>
      <c r="M29" s="379"/>
      <c r="N29" s="379"/>
      <c r="O29" s="379"/>
    </row>
    <row r="30" spans="1:15" ht="33" customHeight="1" x14ac:dyDescent="0.25">
      <c r="A30" s="29"/>
      <c r="B30" s="315">
        <v>4210352</v>
      </c>
      <c r="C30" s="316" t="s">
        <v>54</v>
      </c>
      <c r="D30" s="316" t="s">
        <v>55</v>
      </c>
      <c r="E30" s="316">
        <f ca="1">Data!F180</f>
        <v>40187</v>
      </c>
      <c r="F30" s="380" t="s">
        <v>968</v>
      </c>
      <c r="G30" s="380"/>
      <c r="H30" s="380"/>
      <c r="I30" s="380"/>
      <c r="J30" s="380"/>
      <c r="K30" s="380"/>
      <c r="L30" s="380"/>
      <c r="M30" s="380"/>
      <c r="N30" s="380"/>
      <c r="O30" s="380"/>
    </row>
    <row r="31" spans="1:15" ht="31.5" customHeight="1" x14ac:dyDescent="0.25">
      <c r="A31" s="29"/>
      <c r="B31" s="47">
        <v>4146379</v>
      </c>
      <c r="C31" s="314" t="s">
        <v>52</v>
      </c>
      <c r="D31" s="314" t="s">
        <v>55</v>
      </c>
      <c r="E31" s="314">
        <f ca="1">Data!F181</f>
        <v>39951</v>
      </c>
      <c r="F31" s="379" t="s">
        <v>969</v>
      </c>
      <c r="G31" s="379"/>
      <c r="H31" s="379"/>
      <c r="I31" s="379"/>
      <c r="J31" s="379"/>
      <c r="K31" s="379"/>
      <c r="L31" s="379"/>
      <c r="M31" s="379"/>
      <c r="N31" s="379"/>
      <c r="O31" s="379"/>
    </row>
    <row r="32" spans="1:15" ht="30" customHeight="1" x14ac:dyDescent="0.25">
      <c r="A32" s="29"/>
      <c r="B32" s="315">
        <v>4118005</v>
      </c>
      <c r="C32" s="316" t="s">
        <v>63</v>
      </c>
      <c r="D32" s="316" t="s">
        <v>55</v>
      </c>
      <c r="E32" s="316">
        <f ca="1">Data!F182</f>
        <v>39848</v>
      </c>
      <c r="F32" s="380" t="s">
        <v>963</v>
      </c>
      <c r="G32" s="380"/>
      <c r="H32" s="380"/>
      <c r="I32" s="380"/>
      <c r="J32" s="380"/>
      <c r="K32" s="380"/>
      <c r="L32" s="380"/>
      <c r="M32" s="380"/>
      <c r="N32" s="380"/>
      <c r="O32" s="380"/>
    </row>
    <row r="34" spans="2:17" x14ac:dyDescent="0.25">
      <c r="B34" s="1" t="s">
        <v>1</v>
      </c>
    </row>
    <row r="35" spans="2:17" x14ac:dyDescent="0.25">
      <c r="B35" s="1" t="s">
        <v>2</v>
      </c>
    </row>
    <row r="36" spans="2:17" x14ac:dyDescent="0.25">
      <c r="B36" t="s">
        <v>3</v>
      </c>
    </row>
    <row r="37" spans="2:17" ht="75" customHeight="1" x14ac:dyDescent="0.25">
      <c r="B37" s="338" t="s">
        <v>4</v>
      </c>
      <c r="C37" s="338"/>
      <c r="D37" s="338"/>
      <c r="E37" s="338"/>
      <c r="F37" s="338"/>
      <c r="G37" s="338"/>
      <c r="H37" s="338"/>
      <c r="I37" s="338"/>
      <c r="J37" s="338"/>
      <c r="K37" s="338"/>
      <c r="L37" s="338"/>
      <c r="M37" s="338"/>
      <c r="N37" s="338"/>
      <c r="O37" s="23"/>
      <c r="P37" s="23"/>
      <c r="Q37" s="23"/>
    </row>
    <row r="38" spans="2:17" x14ac:dyDescent="0.25">
      <c r="B38"/>
    </row>
    <row r="39" spans="2:17" x14ac:dyDescent="0.25">
      <c r="B39" s="340" t="s">
        <v>19</v>
      </c>
      <c r="C39" s="340"/>
    </row>
  </sheetData>
  <sheetProtection password="C6BE" sheet="1" objects="1" scenarios="1"/>
  <mergeCells count="26">
    <mergeCell ref="B39:C39"/>
    <mergeCell ref="B13:G13"/>
    <mergeCell ref="B8:G8"/>
    <mergeCell ref="D9:E9"/>
    <mergeCell ref="D10:E10"/>
    <mergeCell ref="D11:E11"/>
    <mergeCell ref="B37:N37"/>
    <mergeCell ref="F20:O20"/>
    <mergeCell ref="F19:O19"/>
    <mergeCell ref="F32:O32"/>
    <mergeCell ref="F21:O21"/>
    <mergeCell ref="F14:O14"/>
    <mergeCell ref="F15:O15"/>
    <mergeCell ref="F16:O16"/>
    <mergeCell ref="F17:O17"/>
    <mergeCell ref="F18:O18"/>
    <mergeCell ref="F22:O22"/>
    <mergeCell ref="F23:O23"/>
    <mergeCell ref="F24:O24"/>
    <mergeCell ref="F25:O25"/>
    <mergeCell ref="F26:O26"/>
    <mergeCell ref="F27:O27"/>
    <mergeCell ref="F28:O28"/>
    <mergeCell ref="F29:O29"/>
    <mergeCell ref="F30:O30"/>
    <mergeCell ref="F31:O31"/>
  </mergeCells>
  <hyperlinks>
    <hyperlink ref="B39:C39" location="Privacy!A1" display="privacy statement"/>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Q122"/>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1" ht="46.5" customHeight="1" x14ac:dyDescent="0.25"/>
    <row r="3" spans="2:11" ht="15" customHeight="1" x14ac:dyDescent="0.25">
      <c r="B3" s="6" t="s">
        <v>20</v>
      </c>
    </row>
    <row r="4" spans="2:11" ht="23.25" customHeight="1" x14ac:dyDescent="0.25">
      <c r="B4" s="7" t="s">
        <v>21</v>
      </c>
      <c r="C4" s="7" t="str">
        <f>Elig!C4</f>
        <v>KNUT,SACHA</v>
      </c>
      <c r="D4" s="9"/>
      <c r="E4" s="7" t="s">
        <v>27</v>
      </c>
      <c r="F4" s="7"/>
      <c r="G4" s="17">
        <f ca="1">Elig!G4</f>
        <v>17597</v>
      </c>
    </row>
    <row r="5" spans="2:11" ht="23.25" customHeight="1" x14ac:dyDescent="0.25">
      <c r="B5" s="6" t="s">
        <v>22</v>
      </c>
      <c r="C5" s="6" t="str">
        <f>Elig!C5</f>
        <v>F</v>
      </c>
      <c r="D5" s="6"/>
      <c r="E5" s="6" t="s">
        <v>28</v>
      </c>
      <c r="F5" s="6"/>
      <c r="G5" s="80">
        <f>Elig!G5</f>
        <v>69</v>
      </c>
    </row>
    <row r="6" spans="2:11" ht="23.25" customHeight="1" x14ac:dyDescent="0.25">
      <c r="B6" s="7" t="s">
        <v>23</v>
      </c>
      <c r="C6" s="18" t="str">
        <f>Elig!C6</f>
        <v>1111111111WA  (1111111111)</v>
      </c>
      <c r="D6" s="10"/>
      <c r="E6" s="7" t="s">
        <v>29</v>
      </c>
      <c r="F6" s="7"/>
      <c r="G6" s="19" t="str">
        <f>Elig!G6</f>
        <v>(855) 256-1654</v>
      </c>
    </row>
    <row r="8" spans="2:11" ht="20.25" customHeight="1" x14ac:dyDescent="0.25">
      <c r="B8" s="347" t="str">
        <f ca="1">Elig!B8</f>
        <v>RISK PROFILE FOR SERVICE DATE RANGE FROM 2017-04-11 TO 2016-01-07</v>
      </c>
      <c r="C8" s="347"/>
      <c r="D8" s="347"/>
      <c r="E8" s="347"/>
      <c r="F8" s="347"/>
      <c r="G8" s="347"/>
    </row>
    <row r="9" spans="2:11" ht="30" customHeight="1" x14ac:dyDescent="0.25">
      <c r="B9" s="7" t="s">
        <v>24</v>
      </c>
      <c r="C9" s="10">
        <f>Elig!C9</f>
        <v>4.08</v>
      </c>
      <c r="D9" s="348" t="s">
        <v>30</v>
      </c>
      <c r="E9" s="354"/>
      <c r="F9" s="13"/>
      <c r="G9" s="16">
        <f>Elig!G9</f>
        <v>0.95</v>
      </c>
    </row>
    <row r="10" spans="2:11" ht="35.25" customHeight="1" x14ac:dyDescent="0.25">
      <c r="B10" s="6" t="s">
        <v>25</v>
      </c>
      <c r="C10" s="12" t="str">
        <f>Elig!C10</f>
        <v>Cardiovascular, 
medium</v>
      </c>
      <c r="D10" s="349" t="s">
        <v>31</v>
      </c>
      <c r="E10" s="349"/>
      <c r="F10" s="14"/>
      <c r="G10" s="12" t="str">
        <f>Elig!G10</f>
        <v>Renal, very high</v>
      </c>
    </row>
    <row r="11" spans="2:11" ht="30" customHeight="1" x14ac:dyDescent="0.25">
      <c r="B11" s="8" t="s">
        <v>26</v>
      </c>
      <c r="C11" s="32" t="str">
        <f>Elig!C11</f>
        <v>Psychiatric, medium low</v>
      </c>
      <c r="D11" s="348" t="s">
        <v>32</v>
      </c>
      <c r="E11" s="348"/>
      <c r="F11" s="15"/>
      <c r="G11" s="11" t="str">
        <f>Elig!G11</f>
        <v>No</v>
      </c>
    </row>
    <row r="13" spans="2:11" ht="28.5" x14ac:dyDescent="0.45">
      <c r="B13" s="383" t="s">
        <v>45</v>
      </c>
      <c r="C13" s="383"/>
      <c r="D13" s="383"/>
      <c r="E13" s="383"/>
      <c r="F13" s="383"/>
      <c r="G13" s="383"/>
      <c r="H13" s="383"/>
      <c r="I13" s="383"/>
      <c r="J13" s="383"/>
      <c r="K13" s="383"/>
    </row>
    <row r="14" spans="2:11" x14ac:dyDescent="0.25">
      <c r="B14"/>
    </row>
    <row r="15" spans="2:11" ht="21" x14ac:dyDescent="0.25">
      <c r="B15" s="384" t="s">
        <v>46</v>
      </c>
      <c r="C15" s="384"/>
      <c r="D15" s="384"/>
      <c r="E15" s="384"/>
      <c r="F15" s="384"/>
      <c r="G15" s="384"/>
      <c r="H15" s="384"/>
      <c r="I15" s="384"/>
      <c r="J15" s="384"/>
      <c r="K15" s="384"/>
    </row>
    <row r="117" spans="2:17" x14ac:dyDescent="0.25">
      <c r="B117" s="1" t="s">
        <v>1</v>
      </c>
    </row>
    <row r="118" spans="2:17" x14ac:dyDescent="0.25">
      <c r="B118" s="1" t="s">
        <v>2</v>
      </c>
    </row>
    <row r="119" spans="2:17" x14ac:dyDescent="0.25">
      <c r="B119" t="s">
        <v>3</v>
      </c>
    </row>
    <row r="120" spans="2:17" ht="75" customHeight="1" x14ac:dyDescent="0.25">
      <c r="B120" s="338" t="s">
        <v>4</v>
      </c>
      <c r="C120" s="338"/>
      <c r="D120" s="338"/>
      <c r="E120" s="338"/>
      <c r="F120" s="338"/>
      <c r="G120" s="338"/>
      <c r="H120" s="338"/>
      <c r="I120" s="338"/>
      <c r="J120" s="338"/>
      <c r="K120" s="338"/>
      <c r="L120" s="338"/>
      <c r="M120" s="338"/>
      <c r="N120" s="338"/>
      <c r="O120" s="23"/>
      <c r="P120" s="23"/>
      <c r="Q120" s="23"/>
    </row>
    <row r="121" spans="2:17" x14ac:dyDescent="0.25">
      <c r="B121"/>
    </row>
    <row r="122" spans="2:17" x14ac:dyDescent="0.25">
      <c r="B122" s="340" t="s">
        <v>19</v>
      </c>
      <c r="C122" s="340"/>
    </row>
  </sheetData>
  <sheetProtection password="C6BE" sheet="1" objects="1" scenarios="1"/>
  <mergeCells count="8">
    <mergeCell ref="B122:C122"/>
    <mergeCell ref="B13:K13"/>
    <mergeCell ref="B15:K15"/>
    <mergeCell ref="B8:G8"/>
    <mergeCell ref="D9:E9"/>
    <mergeCell ref="D10:E10"/>
    <mergeCell ref="D11:E11"/>
    <mergeCell ref="B120:N120"/>
  </mergeCells>
  <hyperlinks>
    <hyperlink ref="B122:C122" location="Privacy!A1" display="privacy statement"/>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4"/>
  <sheetViews>
    <sheetView showGridLines="0" workbookViewId="0"/>
  </sheetViews>
  <sheetFormatPr defaultColWidth="9.140625" defaultRowHeight="15" x14ac:dyDescent="0.25"/>
  <cols>
    <col min="1" max="1" width="9.140625" style="279"/>
    <col min="2" max="2" width="17.5703125" style="279" customWidth="1"/>
    <col min="3" max="3" width="23.28515625" style="279" customWidth="1"/>
    <col min="4" max="5" width="9.140625" style="279" customWidth="1"/>
    <col min="6" max="6" width="4" style="279" customWidth="1"/>
    <col min="7" max="7" width="14.7109375" style="279" customWidth="1"/>
    <col min="8" max="8" width="11.42578125" style="279" customWidth="1"/>
    <col min="9" max="16384" width="9.140625" style="279"/>
  </cols>
  <sheetData>
    <row r="2" spans="2:13" ht="46.5" customHeight="1" x14ac:dyDescent="0.25"/>
    <row r="3" spans="2:13" ht="15" customHeight="1" x14ac:dyDescent="0.25">
      <c r="B3" s="280" t="s">
        <v>20</v>
      </c>
    </row>
    <row r="4" spans="2:13" ht="23.25" customHeight="1" x14ac:dyDescent="0.25">
      <c r="B4" s="281" t="s">
        <v>21</v>
      </c>
      <c r="C4" s="281" t="str">
        <f>Elig!C4</f>
        <v>KNUT,SACHA</v>
      </c>
      <c r="D4" s="283"/>
      <c r="E4" s="281" t="s">
        <v>27</v>
      </c>
      <c r="F4" s="281"/>
      <c r="G4" s="291">
        <f ca="1">Elig!G4</f>
        <v>17597</v>
      </c>
    </row>
    <row r="5" spans="2:13" ht="23.25" customHeight="1" x14ac:dyDescent="0.25">
      <c r="B5" s="280" t="s">
        <v>22</v>
      </c>
      <c r="C5" s="280" t="str">
        <f>Elig!C5</f>
        <v>F</v>
      </c>
      <c r="D5" s="280"/>
      <c r="E5" s="280" t="s">
        <v>28</v>
      </c>
      <c r="F5" s="280"/>
      <c r="G5" s="302">
        <f>Elig!G5</f>
        <v>69</v>
      </c>
    </row>
    <row r="6" spans="2:13" ht="23.25" customHeight="1" x14ac:dyDescent="0.25">
      <c r="B6" s="281" t="s">
        <v>23</v>
      </c>
      <c r="C6" s="292" t="str">
        <f>Elig!C6</f>
        <v>1111111111WA  (1111111111)</v>
      </c>
      <c r="D6" s="284"/>
      <c r="E6" s="281" t="s">
        <v>29</v>
      </c>
      <c r="F6" s="281"/>
      <c r="G6" s="293"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281" t="s">
        <v>24</v>
      </c>
      <c r="C9" s="284">
        <f>Elig!C9</f>
        <v>4.08</v>
      </c>
      <c r="D9" s="348" t="s">
        <v>30</v>
      </c>
      <c r="E9" s="354"/>
      <c r="F9" s="287"/>
      <c r="G9" s="290">
        <f>Elig!G9</f>
        <v>0.95</v>
      </c>
    </row>
    <row r="10" spans="2:13" ht="35.25" customHeight="1" x14ac:dyDescent="0.25">
      <c r="B10" s="280" t="s">
        <v>25</v>
      </c>
      <c r="C10" s="286" t="str">
        <f>Elig!C10</f>
        <v>Cardiovascular, 
medium</v>
      </c>
      <c r="D10" s="349" t="s">
        <v>31</v>
      </c>
      <c r="E10" s="349"/>
      <c r="F10" s="288"/>
      <c r="G10" s="286" t="str">
        <f>Elig!G10</f>
        <v>Renal, very high</v>
      </c>
    </row>
    <row r="11" spans="2:13" ht="30" customHeight="1" x14ac:dyDescent="0.25">
      <c r="B11" s="282" t="s">
        <v>26</v>
      </c>
      <c r="C11" s="252" t="str">
        <f>Elig!C11</f>
        <v>Psychiatric, medium low</v>
      </c>
      <c r="D11" s="348" t="s">
        <v>32</v>
      </c>
      <c r="E11" s="348"/>
      <c r="F11" s="289"/>
      <c r="G11" s="285" t="str">
        <f>Elig!G11</f>
        <v>No</v>
      </c>
    </row>
    <row r="13" spans="2:13" x14ac:dyDescent="0.25">
      <c r="B13" s="385" t="s">
        <v>72</v>
      </c>
      <c r="C13" s="385"/>
      <c r="D13" s="385"/>
      <c r="E13" s="385"/>
      <c r="F13" s="385"/>
      <c r="G13" s="385"/>
      <c r="H13" s="385"/>
      <c r="I13" s="385"/>
      <c r="J13" s="385"/>
      <c r="K13" s="385"/>
      <c r="L13" s="147"/>
      <c r="M13" s="147"/>
    </row>
    <row r="16" spans="2:13" ht="33" customHeight="1" x14ac:dyDescent="0.25">
      <c r="B16" s="378" t="s">
        <v>762</v>
      </c>
      <c r="C16" s="378"/>
      <c r="D16" s="351" t="s">
        <v>683</v>
      </c>
      <c r="E16" s="351"/>
      <c r="F16" s="351"/>
      <c r="G16" s="351"/>
      <c r="H16" s="308" t="s">
        <v>934</v>
      </c>
      <c r="I16" s="308" t="s">
        <v>576</v>
      </c>
    </row>
    <row r="17" spans="2:17" x14ac:dyDescent="0.25">
      <c r="B17" s="376" t="s">
        <v>715</v>
      </c>
      <c r="C17" s="376"/>
      <c r="D17" s="374" t="s">
        <v>715</v>
      </c>
      <c r="E17" s="374"/>
      <c r="F17" s="374"/>
      <c r="G17" s="374"/>
      <c r="H17" s="307">
        <f ca="1">Data!V50</f>
        <v>42804</v>
      </c>
      <c r="I17" s="173">
        <v>48</v>
      </c>
    </row>
    <row r="18" spans="2:17" x14ac:dyDescent="0.25">
      <c r="B18" s="377" t="s">
        <v>715</v>
      </c>
      <c r="C18" s="377"/>
      <c r="D18" s="375" t="s">
        <v>808</v>
      </c>
      <c r="E18" s="375"/>
      <c r="F18" s="375"/>
      <c r="G18" s="375"/>
      <c r="H18" s="309">
        <f ca="1">Data!V51</f>
        <v>42803</v>
      </c>
      <c r="I18" s="175">
        <v>6</v>
      </c>
    </row>
    <row r="19" spans="2:17" ht="15" customHeight="1" x14ac:dyDescent="0.25">
      <c r="B19" s="376" t="s">
        <v>717</v>
      </c>
      <c r="C19" s="376"/>
      <c r="D19" s="374" t="s">
        <v>717</v>
      </c>
      <c r="E19" s="374"/>
      <c r="F19" s="374"/>
      <c r="G19" s="374"/>
      <c r="H19" s="307">
        <f ca="1">Data!V52</f>
        <v>42797</v>
      </c>
      <c r="I19" s="173">
        <v>6</v>
      </c>
    </row>
    <row r="20" spans="2:17" ht="15" customHeight="1" x14ac:dyDescent="0.25">
      <c r="B20" s="377" t="s">
        <v>715</v>
      </c>
      <c r="C20" s="377"/>
      <c r="D20" s="375" t="s">
        <v>936</v>
      </c>
      <c r="E20" s="375"/>
      <c r="F20" s="375"/>
      <c r="G20" s="375"/>
      <c r="H20" s="309">
        <f ca="1">Data!V53</f>
        <v>42793</v>
      </c>
      <c r="I20" s="175">
        <v>25</v>
      </c>
    </row>
    <row r="21" spans="2:17" ht="15" customHeight="1" x14ac:dyDescent="0.25">
      <c r="B21" s="376" t="s">
        <v>718</v>
      </c>
      <c r="C21" s="376"/>
      <c r="D21" s="374" t="s">
        <v>718</v>
      </c>
      <c r="E21" s="374"/>
      <c r="F21" s="374"/>
      <c r="G21" s="374"/>
      <c r="H21" s="307">
        <f ca="1">Data!V54</f>
        <v>42783</v>
      </c>
      <c r="I21" s="173">
        <v>10</v>
      </c>
    </row>
    <row r="22" spans="2:17" ht="15" customHeight="1" x14ac:dyDescent="0.25">
      <c r="B22" s="377" t="s">
        <v>773</v>
      </c>
      <c r="C22" s="377"/>
      <c r="D22" s="375" t="s">
        <v>773</v>
      </c>
      <c r="E22" s="375"/>
      <c r="F22" s="375"/>
      <c r="G22" s="375"/>
      <c r="H22" s="309">
        <f ca="1">Data!V55</f>
        <v>42771</v>
      </c>
      <c r="I22" s="175">
        <v>53</v>
      </c>
    </row>
    <row r="23" spans="2:17" ht="15" customHeight="1" x14ac:dyDescent="0.25">
      <c r="B23" s="376" t="s">
        <v>773</v>
      </c>
      <c r="C23" s="376"/>
      <c r="D23" s="374" t="s">
        <v>937</v>
      </c>
      <c r="E23" s="374"/>
      <c r="F23" s="374"/>
      <c r="G23" s="374"/>
      <c r="H23" s="307">
        <f ca="1">Data!V56</f>
        <v>42771</v>
      </c>
      <c r="I23" s="173">
        <v>8</v>
      </c>
    </row>
    <row r="24" spans="2:17" ht="15" customHeight="1" x14ac:dyDescent="0.25">
      <c r="B24" s="377" t="s">
        <v>868</v>
      </c>
      <c r="C24" s="377"/>
      <c r="D24" s="375" t="s">
        <v>868</v>
      </c>
      <c r="E24" s="375"/>
      <c r="F24" s="375"/>
      <c r="G24" s="375"/>
      <c r="H24" s="309">
        <f ca="1">Data!V58</f>
        <v>42759</v>
      </c>
      <c r="I24" s="175">
        <v>3</v>
      </c>
    </row>
    <row r="25" spans="2:17" ht="15" customHeight="1" x14ac:dyDescent="0.25">
      <c r="B25" s="376" t="s">
        <v>773</v>
      </c>
      <c r="C25" s="376"/>
      <c r="D25" s="374" t="s">
        <v>938</v>
      </c>
      <c r="E25" s="374"/>
      <c r="F25" s="374"/>
      <c r="G25" s="374"/>
      <c r="H25" s="307">
        <f ca="1">Data!V60</f>
        <v>42755</v>
      </c>
      <c r="I25" s="173">
        <v>15</v>
      </c>
    </row>
    <row r="26" spans="2:17" ht="15" customHeight="1" x14ac:dyDescent="0.25">
      <c r="B26" s="377" t="s">
        <v>773</v>
      </c>
      <c r="C26" s="377"/>
      <c r="D26" s="375" t="s">
        <v>746</v>
      </c>
      <c r="E26" s="375"/>
      <c r="F26" s="375"/>
      <c r="G26" s="375"/>
      <c r="H26" s="309">
        <f ca="1">Data!V62</f>
        <v>42749</v>
      </c>
      <c r="I26" s="175">
        <v>18</v>
      </c>
    </row>
    <row r="27" spans="2:17" ht="15" customHeight="1" x14ac:dyDescent="0.25">
      <c r="B27" s="376" t="s">
        <v>715</v>
      </c>
      <c r="C27" s="376"/>
      <c r="D27" s="374" t="s">
        <v>940</v>
      </c>
      <c r="E27" s="374"/>
      <c r="F27" s="374"/>
      <c r="G27" s="374"/>
      <c r="H27" s="307">
        <f ca="1">Data!V63</f>
        <v>42731</v>
      </c>
      <c r="I27" s="173">
        <v>5</v>
      </c>
    </row>
    <row r="29" spans="2:17" x14ac:dyDescent="0.25">
      <c r="B29" s="279" t="s">
        <v>1</v>
      </c>
    </row>
    <row r="30" spans="2:17" x14ac:dyDescent="0.25">
      <c r="B30" s="279" t="s">
        <v>2</v>
      </c>
    </row>
    <row r="31" spans="2:17" x14ac:dyDescent="0.25">
      <c r="B31" s="278" t="s">
        <v>3</v>
      </c>
    </row>
    <row r="32" spans="2:17" ht="75" customHeight="1" x14ac:dyDescent="0.25">
      <c r="B32" s="338" t="s">
        <v>4</v>
      </c>
      <c r="C32" s="338"/>
      <c r="D32" s="338"/>
      <c r="E32" s="338"/>
      <c r="F32" s="338"/>
      <c r="G32" s="338"/>
      <c r="H32" s="338"/>
      <c r="I32" s="338"/>
      <c r="J32" s="338"/>
      <c r="K32" s="338"/>
      <c r="L32" s="338"/>
      <c r="M32" s="338"/>
      <c r="N32" s="338"/>
      <c r="O32" s="294"/>
      <c r="P32" s="294"/>
      <c r="Q32" s="294"/>
    </row>
    <row r="33" spans="2:3" x14ac:dyDescent="0.25">
      <c r="B33" s="278"/>
    </row>
    <row r="34" spans="2:3" x14ac:dyDescent="0.25">
      <c r="B34" s="340" t="s">
        <v>19</v>
      </c>
      <c r="C34" s="340"/>
    </row>
  </sheetData>
  <sheetProtection password="C6BE" sheet="1" objects="1" scenarios="1"/>
  <mergeCells count="31">
    <mergeCell ref="B34:C34"/>
    <mergeCell ref="B25:C25"/>
    <mergeCell ref="D25:G25"/>
    <mergeCell ref="B23:C23"/>
    <mergeCell ref="D23:G23"/>
    <mergeCell ref="B24:C24"/>
    <mergeCell ref="D24:G24"/>
    <mergeCell ref="B26:C26"/>
    <mergeCell ref="D26:G26"/>
    <mergeCell ref="B27:C27"/>
    <mergeCell ref="D27:G27"/>
    <mergeCell ref="B32:N32"/>
    <mergeCell ref="B20:C20"/>
    <mergeCell ref="D20:G20"/>
    <mergeCell ref="B21:C21"/>
    <mergeCell ref="D21:G21"/>
    <mergeCell ref="B22:C22"/>
    <mergeCell ref="D22:G22"/>
    <mergeCell ref="B17:C17"/>
    <mergeCell ref="D17:G17"/>
    <mergeCell ref="B18:C18"/>
    <mergeCell ref="D18:G18"/>
    <mergeCell ref="B19:C19"/>
    <mergeCell ref="D19:G19"/>
    <mergeCell ref="B8:G8"/>
    <mergeCell ref="D9:E9"/>
    <mergeCell ref="D10:E10"/>
    <mergeCell ref="D11:E11"/>
    <mergeCell ref="B16:C16"/>
    <mergeCell ref="D16:G16"/>
    <mergeCell ref="B13:K13"/>
  </mergeCells>
  <hyperlinks>
    <hyperlink ref="B34:C34" location="Privacy!A1" display="privacy statement"/>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P40"/>
  <sheetViews>
    <sheetView showGridLines="0" workbookViewId="0"/>
  </sheetViews>
  <sheetFormatPr defaultColWidth="9.140625" defaultRowHeight="15" x14ac:dyDescent="0.25"/>
  <cols>
    <col min="1" max="5" width="9.140625" style="1"/>
    <col min="6" max="6" width="8.42578125" style="1" customWidth="1"/>
    <col min="7" max="7" width="10.140625" style="1" customWidth="1"/>
    <col min="8" max="8" width="9.140625" style="1"/>
    <col min="9" max="9" width="6.42578125" style="1" customWidth="1"/>
    <col min="10" max="16384" width="9.140625" style="1"/>
  </cols>
  <sheetData>
    <row r="2" ht="46.5" customHeight="1" x14ac:dyDescent="0.25"/>
    <row r="31" spans="3:15" ht="9.75" customHeight="1" x14ac:dyDescent="0.25"/>
    <row r="32" spans="3:15" x14ac:dyDescent="0.25">
      <c r="C32" s="341">
        <f ca="1">EDATE(Elig!B25, -14)</f>
        <v>42401</v>
      </c>
      <c r="D32" s="341"/>
      <c r="E32" s="342">
        <f ca="1">EDATE(Elig!B25, -12)</f>
        <v>42461</v>
      </c>
      <c r="F32" s="342"/>
      <c r="G32" s="117">
        <f ca="1">EDATE(Elig!B25, -10)</f>
        <v>42522</v>
      </c>
      <c r="H32" s="343">
        <f ca="1">EDATE(Elig!B25, -8)</f>
        <v>42583</v>
      </c>
      <c r="I32" s="343"/>
      <c r="J32" s="117">
        <f ca="1">EDATE(Elig!B25, -6)</f>
        <v>42644</v>
      </c>
      <c r="K32" s="344">
        <f ca="1">EDATE(Elig!B25, -4)</f>
        <v>42705</v>
      </c>
      <c r="L32" s="344"/>
      <c r="M32" s="117">
        <f ca="1">EDATE(Elig!B25, -2)</f>
        <v>42767</v>
      </c>
      <c r="N32" s="345">
        <f ca="1">Elig!B25</f>
        <v>42826</v>
      </c>
      <c r="O32" s="345"/>
    </row>
    <row r="33" spans="2:16" ht="25.5" customHeight="1" x14ac:dyDescent="0.25">
      <c r="B33" s="1" t="s">
        <v>0</v>
      </c>
      <c r="C33" s="1" t="str">
        <f>Elig!C4</f>
        <v>KNUT,SACHA</v>
      </c>
    </row>
    <row r="34" spans="2:16" ht="9" customHeight="1" x14ac:dyDescent="0.25"/>
    <row r="35" spans="2:16" x14ac:dyDescent="0.25">
      <c r="B35" s="1" t="s">
        <v>1</v>
      </c>
    </row>
    <row r="36" spans="2:16" x14ac:dyDescent="0.25">
      <c r="B36" s="1" t="s">
        <v>2</v>
      </c>
    </row>
    <row r="37" spans="2:16" x14ac:dyDescent="0.25">
      <c r="B37" t="s">
        <v>3</v>
      </c>
    </row>
    <row r="38" spans="2:16" ht="75" customHeight="1" x14ac:dyDescent="0.25">
      <c r="B38" s="337" t="s">
        <v>4</v>
      </c>
      <c r="C38" s="338"/>
      <c r="D38" s="338"/>
      <c r="E38" s="338"/>
      <c r="F38" s="338"/>
      <c r="G38" s="338"/>
      <c r="H38" s="338"/>
      <c r="I38" s="338"/>
      <c r="J38" s="338"/>
      <c r="K38" s="338"/>
      <c r="L38" s="338"/>
      <c r="M38" s="338"/>
      <c r="N38" s="338"/>
      <c r="O38" s="338"/>
      <c r="P38" s="339"/>
    </row>
    <row r="39" spans="2:16" x14ac:dyDescent="0.25">
      <c r="B39"/>
    </row>
    <row r="40" spans="2:16" x14ac:dyDescent="0.25">
      <c r="B40" s="340" t="s">
        <v>19</v>
      </c>
      <c r="C40" s="340"/>
    </row>
  </sheetData>
  <sheetProtection password="C6BE" sheet="1" objects="1" scenarios="1"/>
  <mergeCells count="7">
    <mergeCell ref="B38:P38"/>
    <mergeCell ref="B40:C40"/>
    <mergeCell ref="C32:D32"/>
    <mergeCell ref="E32:F32"/>
    <mergeCell ref="H32:I32"/>
    <mergeCell ref="K32:L32"/>
    <mergeCell ref="N32:O32"/>
  </mergeCells>
  <hyperlinks>
    <hyperlink ref="B40:C40" location="Privacy!A1" display="privacy statement"/>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3"/>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5" ht="46.5" customHeight="1" x14ac:dyDescent="0.25"/>
    <row r="3" spans="2:15" ht="15" customHeight="1" x14ac:dyDescent="0.25">
      <c r="B3" s="6" t="s">
        <v>20</v>
      </c>
    </row>
    <row r="4" spans="2:15" ht="23.25" customHeight="1" x14ac:dyDescent="0.25">
      <c r="B4" s="7" t="s">
        <v>21</v>
      </c>
      <c r="C4" s="7" t="str">
        <f>Elig!C4</f>
        <v>KNUT,SACHA</v>
      </c>
      <c r="D4" s="9"/>
      <c r="E4" s="7" t="s">
        <v>27</v>
      </c>
      <c r="F4" s="7"/>
      <c r="G4" s="17">
        <f ca="1">Elig!G4</f>
        <v>17597</v>
      </c>
    </row>
    <row r="5" spans="2:15" ht="23.25" customHeight="1" x14ac:dyDescent="0.25">
      <c r="B5" s="6" t="s">
        <v>22</v>
      </c>
      <c r="C5" s="6" t="str">
        <f>Elig!C5</f>
        <v>F</v>
      </c>
      <c r="D5" s="6"/>
      <c r="E5" s="6" t="s">
        <v>28</v>
      </c>
      <c r="F5" s="6"/>
      <c r="G5" s="80">
        <f>Elig!G5</f>
        <v>69</v>
      </c>
    </row>
    <row r="6" spans="2:15" ht="23.25" customHeight="1" x14ac:dyDescent="0.25">
      <c r="B6" s="7" t="s">
        <v>23</v>
      </c>
      <c r="C6" s="18" t="str">
        <f>Elig!C6</f>
        <v>1111111111WA  (1111111111)</v>
      </c>
      <c r="D6" s="10"/>
      <c r="E6" s="7" t="s">
        <v>29</v>
      </c>
      <c r="F6" s="7"/>
      <c r="G6" s="19" t="str">
        <f>Elig!G6</f>
        <v>(855) 256-1654</v>
      </c>
    </row>
    <row r="8" spans="2:15" ht="20.25" customHeight="1" x14ac:dyDescent="0.25">
      <c r="B8" s="347" t="str">
        <f ca="1">Elig!B8</f>
        <v>RISK PROFILE FOR SERVICE DATE RANGE FROM 2017-04-11 TO 2016-01-07</v>
      </c>
      <c r="C8" s="347"/>
      <c r="D8" s="347"/>
      <c r="E8" s="347"/>
      <c r="F8" s="347"/>
      <c r="G8" s="347"/>
    </row>
    <row r="9" spans="2:15" ht="30" customHeight="1" x14ac:dyDescent="0.25">
      <c r="B9" s="7" t="s">
        <v>24</v>
      </c>
      <c r="C9" s="10">
        <f>Elig!C9</f>
        <v>4.08</v>
      </c>
      <c r="D9" s="348" t="s">
        <v>30</v>
      </c>
      <c r="E9" s="354"/>
      <c r="F9" s="40"/>
      <c r="G9" s="16">
        <f>Elig!G9</f>
        <v>0.95</v>
      </c>
    </row>
    <row r="10" spans="2:15" ht="35.25" customHeight="1" x14ac:dyDescent="0.25">
      <c r="B10" s="6" t="s">
        <v>25</v>
      </c>
      <c r="C10" s="12" t="str">
        <f>Elig!C10</f>
        <v>Cardiovascular, 
medium</v>
      </c>
      <c r="D10" s="349" t="s">
        <v>31</v>
      </c>
      <c r="E10" s="349"/>
      <c r="F10" s="39"/>
      <c r="G10" s="12" t="str">
        <f>Elig!G10</f>
        <v>Renal, very high</v>
      </c>
    </row>
    <row r="11" spans="2:15" ht="30" customHeight="1" x14ac:dyDescent="0.25">
      <c r="B11" s="8" t="s">
        <v>26</v>
      </c>
      <c r="C11" s="32" t="str">
        <f>Elig!C11</f>
        <v>Psychiatric, medium low</v>
      </c>
      <c r="D11" s="348" t="s">
        <v>32</v>
      </c>
      <c r="E11" s="348"/>
      <c r="F11" s="38"/>
      <c r="G11" s="11" t="str">
        <f>Elig!G11</f>
        <v>No</v>
      </c>
    </row>
    <row r="13" spans="2:15" ht="18" x14ac:dyDescent="0.25">
      <c r="B13" s="386" t="s">
        <v>77</v>
      </c>
      <c r="C13" s="386"/>
      <c r="D13" s="386"/>
      <c r="E13" s="386"/>
      <c r="F13" s="386"/>
      <c r="G13" s="386"/>
      <c r="H13" s="386"/>
      <c r="I13" s="386"/>
      <c r="J13" s="386"/>
      <c r="K13" s="386"/>
    </row>
    <row r="15" spans="2:15" ht="30" x14ac:dyDescent="0.25">
      <c r="B15" s="251" t="s">
        <v>175</v>
      </c>
      <c r="C15" s="303" t="s">
        <v>176</v>
      </c>
      <c r="D15" s="311" t="s">
        <v>678</v>
      </c>
      <c r="E15" s="363" t="s">
        <v>679</v>
      </c>
      <c r="F15" s="363"/>
      <c r="G15" s="304" t="s">
        <v>680</v>
      </c>
      <c r="H15" s="355" t="s">
        <v>681</v>
      </c>
      <c r="I15" s="355"/>
      <c r="J15" s="305" t="s">
        <v>682</v>
      </c>
      <c r="K15" s="363" t="s">
        <v>683</v>
      </c>
      <c r="L15" s="363"/>
      <c r="M15" s="305" t="s">
        <v>684</v>
      </c>
      <c r="N15" s="305" t="s">
        <v>685</v>
      </c>
      <c r="O15" s="305" t="s">
        <v>686</v>
      </c>
    </row>
    <row r="18" spans="2:17" x14ac:dyDescent="0.25">
      <c r="B18" s="1" t="s">
        <v>1</v>
      </c>
    </row>
    <row r="19" spans="2:17" x14ac:dyDescent="0.25">
      <c r="B19" s="1" t="s">
        <v>2</v>
      </c>
    </row>
    <row r="20" spans="2:17" x14ac:dyDescent="0.25">
      <c r="B20" s="36" t="s">
        <v>3</v>
      </c>
    </row>
    <row r="21" spans="2:17" ht="75" customHeight="1" x14ac:dyDescent="0.25">
      <c r="B21" s="338" t="s">
        <v>4</v>
      </c>
      <c r="C21" s="338"/>
      <c r="D21" s="338"/>
      <c r="E21" s="338"/>
      <c r="F21" s="338"/>
      <c r="G21" s="338"/>
      <c r="H21" s="338"/>
      <c r="I21" s="338"/>
      <c r="J21" s="338"/>
      <c r="K21" s="338"/>
      <c r="L21" s="338"/>
      <c r="M21" s="338"/>
      <c r="N21" s="338"/>
      <c r="O21" s="23"/>
      <c r="P21" s="23"/>
      <c r="Q21" s="23"/>
    </row>
    <row r="22" spans="2:17" x14ac:dyDescent="0.25">
      <c r="B22" s="36"/>
    </row>
    <row r="23" spans="2:17" x14ac:dyDescent="0.25">
      <c r="B23" s="340" t="s">
        <v>19</v>
      </c>
      <c r="C23" s="340"/>
    </row>
  </sheetData>
  <sheetProtection password="C6BE" sheet="1" objects="1" scenarios="1"/>
  <mergeCells count="10">
    <mergeCell ref="B23:C23"/>
    <mergeCell ref="B8:G8"/>
    <mergeCell ref="D9:E9"/>
    <mergeCell ref="D10:E10"/>
    <mergeCell ref="D11:E11"/>
    <mergeCell ref="B13:K13"/>
    <mergeCell ref="B21:N21"/>
    <mergeCell ref="E15:F15"/>
    <mergeCell ref="H15:I15"/>
    <mergeCell ref="K15:L15"/>
  </mergeCells>
  <hyperlinks>
    <hyperlink ref="B23:C23" location="Privacy!A1" display="privacy statement"/>
    <hyperlink ref="C11" location="ClaimsPsy!A1" display="ClaimsPsy!A1"/>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6"/>
  <sheetViews>
    <sheetView showGridLines="0" workbookViewId="0"/>
  </sheetViews>
  <sheetFormatPr defaultColWidth="9.140625" defaultRowHeight="15" x14ac:dyDescent="0.25"/>
  <cols>
    <col min="1" max="1" width="9.140625" style="85"/>
    <col min="2" max="2" width="13.85546875" style="85" customWidth="1"/>
    <col min="3" max="3" width="23.28515625" style="85" customWidth="1"/>
    <col min="4" max="5" width="9.140625" style="85" customWidth="1"/>
    <col min="6" max="6" width="9.42578125" style="85" customWidth="1"/>
    <col min="7" max="7" width="16" style="85" bestFit="1" customWidth="1"/>
    <col min="8" max="8" width="13.85546875" style="85" customWidth="1"/>
    <col min="9" max="9" width="19.5703125" style="85" customWidth="1"/>
    <col min="10" max="10" width="15.7109375" style="85" customWidth="1"/>
    <col min="11" max="11" width="13.7109375" style="85" customWidth="1"/>
    <col min="12" max="12" width="17" style="85" customWidth="1"/>
    <col min="13" max="16384" width="9.140625" style="85"/>
  </cols>
  <sheetData>
    <row r="2" spans="2:9" ht="46.5" customHeight="1" x14ac:dyDescent="0.25"/>
    <row r="3" spans="2:9" ht="15" customHeight="1" x14ac:dyDescent="0.25">
      <c r="B3" s="86" t="s">
        <v>20</v>
      </c>
    </row>
    <row r="4" spans="2:9" ht="23.25" customHeight="1" x14ac:dyDescent="0.25">
      <c r="B4" s="87" t="s">
        <v>21</v>
      </c>
      <c r="C4" s="87" t="str">
        <f>Elig!C4</f>
        <v>KNUT,SACHA</v>
      </c>
      <c r="D4" s="89"/>
      <c r="E4" s="87" t="s">
        <v>27</v>
      </c>
      <c r="F4" s="87"/>
      <c r="G4" s="97">
        <f ca="1">Elig!G4</f>
        <v>17597</v>
      </c>
    </row>
    <row r="5" spans="2:9" ht="23.25" customHeight="1" x14ac:dyDescent="0.25">
      <c r="B5" s="86" t="s">
        <v>22</v>
      </c>
      <c r="C5" s="86" t="str">
        <f>Elig!C5</f>
        <v>F</v>
      </c>
      <c r="D5" s="86"/>
      <c r="E5" s="86" t="s">
        <v>28</v>
      </c>
      <c r="F5" s="86"/>
      <c r="G5" s="80">
        <f>Elig!G5</f>
        <v>69</v>
      </c>
    </row>
    <row r="6" spans="2:9" ht="23.25" customHeight="1" thickBot="1" x14ac:dyDescent="0.3">
      <c r="B6" s="87" t="s">
        <v>23</v>
      </c>
      <c r="C6" s="99" t="str">
        <f>Elig!C6</f>
        <v>1111111111WA  (1111111111)</v>
      </c>
      <c r="D6" s="90"/>
      <c r="E6" s="87" t="s">
        <v>29</v>
      </c>
      <c r="F6" s="87"/>
      <c r="G6" s="100" t="str">
        <f>Elig!G6</f>
        <v>(855) 256-1654</v>
      </c>
    </row>
    <row r="7" spans="2:9" ht="33" customHeight="1" thickBot="1" x14ac:dyDescent="0.3">
      <c r="B7" s="387" t="s">
        <v>73</v>
      </c>
      <c r="C7" s="388"/>
      <c r="E7" s="389" t="s">
        <v>74</v>
      </c>
      <c r="F7" s="390"/>
      <c r="G7" s="37" t="s">
        <v>75</v>
      </c>
    </row>
    <row r="8" spans="2:9" ht="20.25" customHeight="1" x14ac:dyDescent="0.25">
      <c r="B8" s="347" t="str">
        <f ca="1">Elig!B8</f>
        <v>RISK PROFILE FOR SERVICE DATE RANGE FROM 2017-04-11 TO 2016-01-07</v>
      </c>
      <c r="C8" s="347"/>
      <c r="D8" s="347"/>
      <c r="E8" s="347"/>
      <c r="F8" s="347"/>
      <c r="G8" s="347"/>
    </row>
    <row r="9" spans="2:9" ht="30" customHeight="1" x14ac:dyDescent="0.25">
      <c r="B9" s="87" t="s">
        <v>24</v>
      </c>
      <c r="C9" s="90">
        <f>Elig!C9</f>
        <v>4.08</v>
      </c>
      <c r="D9" s="348" t="s">
        <v>30</v>
      </c>
      <c r="E9" s="348"/>
      <c r="F9" s="93"/>
      <c r="G9" s="96">
        <f>Elig!G9</f>
        <v>0.95</v>
      </c>
    </row>
    <row r="10" spans="2:9" ht="35.25" customHeight="1" x14ac:dyDescent="0.25">
      <c r="B10" s="86" t="s">
        <v>25</v>
      </c>
      <c r="C10" s="92" t="str">
        <f>Elig!C10</f>
        <v>Cardiovascular, 
medium</v>
      </c>
      <c r="D10" s="349" t="s">
        <v>31</v>
      </c>
      <c r="E10" s="349"/>
      <c r="F10" s="94"/>
      <c r="G10" s="92" t="str">
        <f>Elig!G10</f>
        <v>Renal, very high</v>
      </c>
    </row>
    <row r="11" spans="2:9" ht="30" customHeight="1" x14ac:dyDescent="0.25">
      <c r="B11" s="88" t="s">
        <v>26</v>
      </c>
      <c r="C11" s="104" t="str">
        <f>Elig!C11</f>
        <v>Psychiatric, medium low</v>
      </c>
      <c r="D11" s="348" t="s">
        <v>32</v>
      </c>
      <c r="E11" s="348"/>
      <c r="F11" s="95"/>
      <c r="G11" s="91" t="str">
        <f>Elig!G11</f>
        <v>No</v>
      </c>
    </row>
    <row r="15" spans="2:9" ht="18" x14ac:dyDescent="0.25">
      <c r="B15" s="103" t="s">
        <v>78</v>
      </c>
    </row>
    <row r="16" spans="2:9" x14ac:dyDescent="0.25">
      <c r="B16" s="110" t="s">
        <v>554</v>
      </c>
      <c r="C16" s="350" t="s">
        <v>555</v>
      </c>
      <c r="D16" s="350"/>
      <c r="E16" s="350"/>
      <c r="F16" s="350"/>
      <c r="G16" s="350"/>
      <c r="H16" s="110" t="s">
        <v>556</v>
      </c>
      <c r="I16" s="110" t="s">
        <v>557</v>
      </c>
    </row>
    <row r="17" spans="2:12" x14ac:dyDescent="0.25">
      <c r="B17" s="106" t="s">
        <v>558</v>
      </c>
      <c r="C17" s="106" t="s">
        <v>559</v>
      </c>
      <c r="H17" s="107">
        <f ca="1">DATE(YEAR(NOW()),MONTH(NOW()),1)</f>
        <v>42826</v>
      </c>
      <c r="I17" s="107">
        <f ca="1">EOMONTH(H17,0)</f>
        <v>42855</v>
      </c>
    </row>
    <row r="18" spans="2:12" x14ac:dyDescent="0.25">
      <c r="B18" s="105" t="s">
        <v>558</v>
      </c>
      <c r="C18" s="105" t="s">
        <v>559</v>
      </c>
      <c r="D18" s="114"/>
      <c r="E18" s="114"/>
      <c r="F18" s="114"/>
      <c r="G18" s="114"/>
      <c r="H18" s="108">
        <f ca="1">EDATE(H17,-1)</f>
        <v>42795</v>
      </c>
      <c r="I18" s="108">
        <f ca="1">EOMONTH(H18,0)</f>
        <v>42825</v>
      </c>
    </row>
    <row r="19" spans="2:12" x14ac:dyDescent="0.25">
      <c r="B19" s="81" t="s">
        <v>558</v>
      </c>
      <c r="C19" s="106" t="s">
        <v>559</v>
      </c>
      <c r="H19" s="107">
        <f t="shared" ref="H19:H21" ca="1" si="0">EDATE(H18,-1)</f>
        <v>42767</v>
      </c>
      <c r="I19" s="107">
        <f t="shared" ref="I19:I21" ca="1" si="1">EOMONTH(H19,0)</f>
        <v>42794</v>
      </c>
    </row>
    <row r="20" spans="2:12" x14ac:dyDescent="0.25">
      <c r="B20" s="105" t="s">
        <v>558</v>
      </c>
      <c r="C20" s="105" t="s">
        <v>559</v>
      </c>
      <c r="D20" s="114"/>
      <c r="E20" s="114"/>
      <c r="F20" s="114"/>
      <c r="G20" s="114"/>
      <c r="H20" s="108">
        <f t="shared" ca="1" si="0"/>
        <v>42736</v>
      </c>
      <c r="I20" s="108">
        <f t="shared" ca="1" si="1"/>
        <v>42766</v>
      </c>
    </row>
    <row r="21" spans="2:12" x14ac:dyDescent="0.25">
      <c r="B21" s="81" t="s">
        <v>558</v>
      </c>
      <c r="C21" s="81" t="s">
        <v>559</v>
      </c>
      <c r="H21" s="107">
        <f t="shared" ca="1" si="0"/>
        <v>42705</v>
      </c>
      <c r="I21" s="107">
        <f t="shared" ca="1" si="1"/>
        <v>42735</v>
      </c>
    </row>
    <row r="23" spans="2:12" ht="18" x14ac:dyDescent="0.25">
      <c r="B23" s="103" t="s">
        <v>64</v>
      </c>
    </row>
    <row r="24" spans="2:12" ht="30" x14ac:dyDescent="0.25">
      <c r="B24" s="111" t="s">
        <v>560</v>
      </c>
      <c r="C24" s="112" t="s">
        <v>561</v>
      </c>
      <c r="D24" s="351" t="s">
        <v>562</v>
      </c>
      <c r="E24" s="351"/>
      <c r="F24" s="351" t="s">
        <v>563</v>
      </c>
      <c r="G24" s="351"/>
      <c r="H24" s="351" t="s">
        <v>564</v>
      </c>
      <c r="I24" s="351"/>
      <c r="J24" s="113" t="s">
        <v>565</v>
      </c>
      <c r="K24" s="112" t="s">
        <v>566</v>
      </c>
      <c r="L24" s="112" t="s">
        <v>567</v>
      </c>
    </row>
    <row r="25" spans="2:12" ht="33" customHeight="1" x14ac:dyDescent="0.25">
      <c r="B25" s="115">
        <f ca="1">H17</f>
        <v>42826</v>
      </c>
      <c r="C25" s="98" t="s">
        <v>568</v>
      </c>
      <c r="D25" s="98"/>
      <c r="E25" s="98"/>
      <c r="F25" s="347" t="s">
        <v>569</v>
      </c>
      <c r="G25" s="347"/>
      <c r="H25" s="352" t="s">
        <v>570</v>
      </c>
      <c r="I25" s="352"/>
      <c r="J25" s="98"/>
      <c r="K25" s="98"/>
      <c r="L25" s="98"/>
    </row>
    <row r="26" spans="2:12" ht="33" customHeight="1" x14ac:dyDescent="0.25">
      <c r="B26" s="116">
        <f ca="1">EDATE(B25,-1)</f>
        <v>42795</v>
      </c>
      <c r="C26" s="109" t="s">
        <v>568</v>
      </c>
      <c r="D26" s="109"/>
      <c r="E26" s="109"/>
      <c r="F26" s="109" t="s">
        <v>569</v>
      </c>
      <c r="G26" s="109"/>
      <c r="H26" s="353" t="s">
        <v>570</v>
      </c>
      <c r="I26" s="353"/>
      <c r="J26" s="109"/>
      <c r="K26" s="109"/>
      <c r="L26" s="109"/>
    </row>
    <row r="27" spans="2:12" ht="33" customHeight="1" x14ac:dyDescent="0.25">
      <c r="B27" s="115">
        <f t="shared" ref="B27:B30" ca="1" si="2">EDATE(B26,-1)</f>
        <v>42767</v>
      </c>
      <c r="C27" s="98" t="s">
        <v>568</v>
      </c>
      <c r="D27" s="98"/>
      <c r="E27" s="98"/>
      <c r="F27" s="347" t="s">
        <v>569</v>
      </c>
      <c r="G27" s="347"/>
      <c r="H27" s="352" t="s">
        <v>570</v>
      </c>
      <c r="I27" s="352"/>
      <c r="J27" s="98"/>
      <c r="K27" s="98"/>
      <c r="L27" s="98"/>
    </row>
    <row r="28" spans="2:12" ht="33" customHeight="1" x14ac:dyDescent="0.25">
      <c r="B28" s="116">
        <f t="shared" ca="1" si="2"/>
        <v>42736</v>
      </c>
      <c r="C28" s="109" t="s">
        <v>568</v>
      </c>
      <c r="D28" s="109"/>
      <c r="E28" s="109"/>
      <c r="F28" s="109" t="s">
        <v>569</v>
      </c>
      <c r="G28" s="109"/>
      <c r="H28" s="353" t="s">
        <v>570</v>
      </c>
      <c r="I28" s="353"/>
      <c r="J28" s="109"/>
      <c r="K28" s="109"/>
      <c r="L28" s="109"/>
    </row>
    <row r="29" spans="2:12" ht="33" customHeight="1" x14ac:dyDescent="0.25">
      <c r="B29" s="115">
        <f t="shared" ca="1" si="2"/>
        <v>42705</v>
      </c>
      <c r="C29" s="98" t="s">
        <v>568</v>
      </c>
      <c r="D29" s="98"/>
      <c r="E29" s="98"/>
      <c r="F29" s="347" t="s">
        <v>569</v>
      </c>
      <c r="G29" s="347"/>
      <c r="H29" s="352" t="s">
        <v>570</v>
      </c>
      <c r="I29" s="352"/>
      <c r="J29" s="98"/>
      <c r="K29" s="98"/>
      <c r="L29" s="98"/>
    </row>
    <row r="30" spans="2:12" ht="33" customHeight="1" x14ac:dyDescent="0.25">
      <c r="B30" s="116">
        <f t="shared" ca="1" si="2"/>
        <v>42675</v>
      </c>
      <c r="C30" s="109" t="s">
        <v>568</v>
      </c>
      <c r="D30" s="109"/>
      <c r="E30" s="109"/>
      <c r="F30" s="109" t="s">
        <v>569</v>
      </c>
      <c r="G30" s="109"/>
      <c r="H30" s="353" t="s">
        <v>570</v>
      </c>
      <c r="I30" s="353"/>
      <c r="J30" s="109"/>
      <c r="K30" s="109"/>
      <c r="L30" s="109"/>
    </row>
    <row r="31" spans="2:12" ht="33" customHeight="1" x14ac:dyDescent="0.25">
      <c r="B31" s="115">
        <f ca="1">EDATE(B30,-1)</f>
        <v>42644</v>
      </c>
      <c r="C31" s="98" t="s">
        <v>568</v>
      </c>
      <c r="D31" s="98"/>
      <c r="E31" s="98"/>
      <c r="F31" s="347" t="s">
        <v>569</v>
      </c>
      <c r="G31" s="347"/>
      <c r="H31" s="352" t="s">
        <v>570</v>
      </c>
      <c r="I31" s="352"/>
      <c r="J31" s="98" t="s">
        <v>571</v>
      </c>
      <c r="K31" s="98"/>
      <c r="L31" s="98"/>
    </row>
    <row r="32" spans="2:12" ht="33" customHeight="1" x14ac:dyDescent="0.25">
      <c r="B32" s="116">
        <f t="shared" ref="B32:B50" ca="1" si="3">EDATE(B31,-1)</f>
        <v>42614</v>
      </c>
      <c r="C32" s="109" t="s">
        <v>568</v>
      </c>
      <c r="D32" s="109"/>
      <c r="E32" s="109"/>
      <c r="F32" s="109" t="s">
        <v>569</v>
      </c>
      <c r="G32" s="109"/>
      <c r="H32" s="353" t="s">
        <v>570</v>
      </c>
      <c r="I32" s="353"/>
      <c r="J32" s="109" t="s">
        <v>571</v>
      </c>
      <c r="K32" s="109"/>
      <c r="L32" s="109"/>
    </row>
    <row r="33" spans="2:12" ht="33" customHeight="1" x14ac:dyDescent="0.25">
      <c r="B33" s="115">
        <f t="shared" ca="1" si="3"/>
        <v>42583</v>
      </c>
      <c r="C33" s="98" t="s">
        <v>568</v>
      </c>
      <c r="D33" s="98"/>
      <c r="E33" s="98"/>
      <c r="F33" s="347" t="s">
        <v>569</v>
      </c>
      <c r="G33" s="347"/>
      <c r="H33" s="352" t="s">
        <v>570</v>
      </c>
      <c r="I33" s="352"/>
      <c r="J33" s="98" t="s">
        <v>571</v>
      </c>
      <c r="K33" s="98"/>
      <c r="L33" s="98"/>
    </row>
    <row r="34" spans="2:12" ht="33" customHeight="1" x14ac:dyDescent="0.25">
      <c r="B34" s="116">
        <f t="shared" ca="1" si="3"/>
        <v>42552</v>
      </c>
      <c r="C34" s="109" t="s">
        <v>568</v>
      </c>
      <c r="D34" s="109"/>
      <c r="E34" s="109"/>
      <c r="F34" s="109" t="s">
        <v>569</v>
      </c>
      <c r="G34" s="109"/>
      <c r="H34" s="353" t="s">
        <v>570</v>
      </c>
      <c r="I34" s="353"/>
      <c r="J34" s="109" t="s">
        <v>571</v>
      </c>
      <c r="K34" s="109"/>
      <c r="L34" s="109"/>
    </row>
    <row r="35" spans="2:12" ht="33" customHeight="1" x14ac:dyDescent="0.25">
      <c r="B35" s="115">
        <f t="shared" ca="1" si="3"/>
        <v>42522</v>
      </c>
      <c r="C35" s="98" t="s">
        <v>568</v>
      </c>
      <c r="D35" s="98"/>
      <c r="E35" s="98"/>
      <c r="F35" s="347" t="s">
        <v>569</v>
      </c>
      <c r="G35" s="347"/>
      <c r="H35" s="352" t="s">
        <v>570</v>
      </c>
      <c r="I35" s="352"/>
      <c r="J35" s="98" t="s">
        <v>571</v>
      </c>
      <c r="K35" s="98"/>
      <c r="L35" s="98"/>
    </row>
    <row r="36" spans="2:12" ht="33" customHeight="1" x14ac:dyDescent="0.25">
      <c r="B36" s="116">
        <f t="shared" ca="1" si="3"/>
        <v>42491</v>
      </c>
      <c r="C36" s="109" t="s">
        <v>568</v>
      </c>
      <c r="D36" s="109"/>
      <c r="E36" s="109"/>
      <c r="F36" s="109" t="s">
        <v>569</v>
      </c>
      <c r="G36" s="109"/>
      <c r="H36" s="353" t="s">
        <v>570</v>
      </c>
      <c r="I36" s="353"/>
      <c r="J36" s="109" t="s">
        <v>571</v>
      </c>
      <c r="K36" s="109"/>
      <c r="L36" s="109"/>
    </row>
    <row r="37" spans="2:12" ht="33" customHeight="1" x14ac:dyDescent="0.25">
      <c r="B37" s="115">
        <f t="shared" ca="1" si="3"/>
        <v>42461</v>
      </c>
      <c r="C37" s="98" t="s">
        <v>568</v>
      </c>
      <c r="D37" s="98"/>
      <c r="E37" s="98"/>
      <c r="F37" s="347" t="s">
        <v>569</v>
      </c>
      <c r="G37" s="347"/>
      <c r="H37" s="352" t="s">
        <v>570</v>
      </c>
      <c r="I37" s="352"/>
      <c r="J37" s="98" t="s">
        <v>571</v>
      </c>
      <c r="K37" s="98"/>
      <c r="L37" s="98"/>
    </row>
    <row r="38" spans="2:12" ht="33" customHeight="1" x14ac:dyDescent="0.25">
      <c r="B38" s="116">
        <f t="shared" ca="1" si="3"/>
        <v>42430</v>
      </c>
      <c r="C38" s="109" t="s">
        <v>568</v>
      </c>
      <c r="D38" s="109"/>
      <c r="E38" s="109"/>
      <c r="F38" s="109" t="s">
        <v>569</v>
      </c>
      <c r="G38" s="109"/>
      <c r="H38" s="353" t="s">
        <v>570</v>
      </c>
      <c r="I38" s="353"/>
      <c r="J38" s="109" t="s">
        <v>571</v>
      </c>
      <c r="K38" s="109"/>
      <c r="L38" s="109"/>
    </row>
    <row r="39" spans="2:12" ht="33" customHeight="1" x14ac:dyDescent="0.25">
      <c r="B39" s="115">
        <f t="shared" ca="1" si="3"/>
        <v>42401</v>
      </c>
      <c r="C39" s="98" t="s">
        <v>568</v>
      </c>
      <c r="D39" s="98"/>
      <c r="E39" s="98"/>
      <c r="F39" s="347" t="s">
        <v>569</v>
      </c>
      <c r="G39" s="347"/>
      <c r="H39" s="352" t="s">
        <v>570</v>
      </c>
      <c r="I39" s="352"/>
      <c r="J39" s="98" t="s">
        <v>571</v>
      </c>
      <c r="K39" s="98"/>
      <c r="L39" s="98"/>
    </row>
    <row r="40" spans="2:12" ht="33" customHeight="1" x14ac:dyDescent="0.25">
      <c r="B40" s="116">
        <f t="shared" ca="1" si="3"/>
        <v>42370</v>
      </c>
      <c r="C40" s="109" t="s">
        <v>568</v>
      </c>
      <c r="D40" s="109"/>
      <c r="E40" s="109"/>
      <c r="F40" s="109" t="s">
        <v>569</v>
      </c>
      <c r="G40" s="109"/>
      <c r="H40" s="353" t="s">
        <v>570</v>
      </c>
      <c r="I40" s="353"/>
      <c r="J40" s="109" t="s">
        <v>571</v>
      </c>
      <c r="K40" s="109"/>
      <c r="L40" s="109"/>
    </row>
    <row r="41" spans="2:12" ht="33" customHeight="1" x14ac:dyDescent="0.25">
      <c r="B41" s="115">
        <f t="shared" ca="1" si="3"/>
        <v>42339</v>
      </c>
      <c r="C41" s="98" t="s">
        <v>568</v>
      </c>
      <c r="D41" s="98"/>
      <c r="E41" s="98"/>
      <c r="F41" s="347" t="s">
        <v>569</v>
      </c>
      <c r="G41" s="347"/>
      <c r="H41" s="352" t="s">
        <v>570</v>
      </c>
      <c r="I41" s="352"/>
      <c r="J41" s="98" t="s">
        <v>571</v>
      </c>
      <c r="K41" s="98"/>
      <c r="L41" s="98"/>
    </row>
    <row r="42" spans="2:12" ht="33" customHeight="1" x14ac:dyDescent="0.25">
      <c r="B42" s="116">
        <f t="shared" ca="1" si="3"/>
        <v>42309</v>
      </c>
      <c r="C42" s="109" t="s">
        <v>568</v>
      </c>
      <c r="D42" s="109"/>
      <c r="E42" s="109"/>
      <c r="F42" s="109" t="s">
        <v>569</v>
      </c>
      <c r="G42" s="109"/>
      <c r="H42" s="353" t="s">
        <v>570</v>
      </c>
      <c r="I42" s="353"/>
      <c r="J42" s="109" t="s">
        <v>571</v>
      </c>
      <c r="K42" s="109"/>
      <c r="L42" s="109"/>
    </row>
    <row r="43" spans="2:12" ht="33" customHeight="1" x14ac:dyDescent="0.25">
      <c r="B43" s="115">
        <f t="shared" ca="1" si="3"/>
        <v>42278</v>
      </c>
      <c r="C43" s="98" t="s">
        <v>568</v>
      </c>
      <c r="D43" s="98"/>
      <c r="E43" s="98"/>
      <c r="F43" s="347" t="s">
        <v>569</v>
      </c>
      <c r="G43" s="347"/>
      <c r="H43" s="352" t="s">
        <v>570</v>
      </c>
      <c r="I43" s="352"/>
      <c r="J43" s="98" t="s">
        <v>571</v>
      </c>
      <c r="K43" s="98"/>
      <c r="L43" s="98"/>
    </row>
    <row r="44" spans="2:12" ht="33" customHeight="1" x14ac:dyDescent="0.25">
      <c r="B44" s="116">
        <f t="shared" ca="1" si="3"/>
        <v>42248</v>
      </c>
      <c r="C44" s="109" t="s">
        <v>568</v>
      </c>
      <c r="D44" s="109"/>
      <c r="E44" s="109"/>
      <c r="F44" s="109" t="s">
        <v>569</v>
      </c>
      <c r="G44" s="109"/>
      <c r="H44" s="353" t="s">
        <v>570</v>
      </c>
      <c r="I44" s="353"/>
      <c r="J44" s="109" t="s">
        <v>571</v>
      </c>
      <c r="K44" s="109"/>
      <c r="L44" s="109"/>
    </row>
    <row r="45" spans="2:12" ht="33" customHeight="1" x14ac:dyDescent="0.25">
      <c r="B45" s="115">
        <f t="shared" ca="1" si="3"/>
        <v>42217</v>
      </c>
      <c r="C45" s="98" t="s">
        <v>568</v>
      </c>
      <c r="D45" s="98"/>
      <c r="E45" s="98"/>
      <c r="F45" s="347" t="s">
        <v>569</v>
      </c>
      <c r="G45" s="347"/>
      <c r="H45" s="352" t="s">
        <v>570</v>
      </c>
      <c r="I45" s="352"/>
      <c r="J45" s="98" t="s">
        <v>571</v>
      </c>
      <c r="K45" s="98"/>
      <c r="L45" s="98"/>
    </row>
    <row r="46" spans="2:12" ht="33" customHeight="1" x14ac:dyDescent="0.25">
      <c r="B46" s="116">
        <f t="shared" ca="1" si="3"/>
        <v>42186</v>
      </c>
      <c r="C46" s="109" t="s">
        <v>568</v>
      </c>
      <c r="D46" s="109"/>
      <c r="E46" s="109"/>
      <c r="F46" s="109" t="s">
        <v>569</v>
      </c>
      <c r="G46" s="109"/>
      <c r="H46" s="353" t="s">
        <v>570</v>
      </c>
      <c r="I46" s="353"/>
      <c r="J46" s="109"/>
      <c r="K46" s="109"/>
      <c r="L46" s="109"/>
    </row>
    <row r="47" spans="2:12" ht="33" customHeight="1" x14ac:dyDescent="0.25">
      <c r="B47" s="115">
        <f t="shared" ca="1" si="3"/>
        <v>42156</v>
      </c>
      <c r="C47" s="98" t="s">
        <v>568</v>
      </c>
      <c r="D47" s="98"/>
      <c r="E47" s="98"/>
      <c r="F47" s="347" t="s">
        <v>569</v>
      </c>
      <c r="G47" s="347"/>
      <c r="H47" s="352" t="s">
        <v>570</v>
      </c>
      <c r="I47" s="352"/>
      <c r="J47" s="98"/>
      <c r="K47" s="98"/>
      <c r="L47" s="98"/>
    </row>
    <row r="48" spans="2:12" ht="33" customHeight="1" x14ac:dyDescent="0.25">
      <c r="B48" s="116">
        <f t="shared" ca="1" si="3"/>
        <v>42125</v>
      </c>
      <c r="C48" s="109" t="s">
        <v>568</v>
      </c>
      <c r="D48" s="109"/>
      <c r="E48" s="109"/>
      <c r="F48" s="109" t="s">
        <v>569</v>
      </c>
      <c r="G48" s="109"/>
      <c r="H48" s="353" t="s">
        <v>570</v>
      </c>
      <c r="I48" s="353"/>
      <c r="J48" s="109"/>
      <c r="K48" s="109"/>
      <c r="L48" s="109"/>
    </row>
    <row r="49" spans="2:17" ht="33" customHeight="1" x14ac:dyDescent="0.25">
      <c r="B49" s="115">
        <f t="shared" ca="1" si="3"/>
        <v>42095</v>
      </c>
      <c r="C49" s="98" t="s">
        <v>568</v>
      </c>
      <c r="D49" s="98"/>
      <c r="E49" s="98"/>
      <c r="F49" s="347" t="s">
        <v>569</v>
      </c>
      <c r="G49" s="347"/>
      <c r="H49" s="352" t="s">
        <v>570</v>
      </c>
      <c r="I49" s="352"/>
      <c r="J49" s="98" t="s">
        <v>572</v>
      </c>
      <c r="K49" s="98"/>
      <c r="L49" s="98"/>
    </row>
    <row r="50" spans="2:17" ht="33" customHeight="1" x14ac:dyDescent="0.25">
      <c r="B50" s="116">
        <f t="shared" ca="1" si="3"/>
        <v>42064</v>
      </c>
      <c r="C50" s="109" t="s">
        <v>568</v>
      </c>
      <c r="D50" s="109"/>
      <c r="E50" s="109"/>
      <c r="F50" s="109" t="s">
        <v>569</v>
      </c>
      <c r="G50" s="109"/>
      <c r="H50" s="353" t="s">
        <v>570</v>
      </c>
      <c r="I50" s="353"/>
      <c r="J50" s="109" t="s">
        <v>572</v>
      </c>
      <c r="K50" s="109"/>
      <c r="L50" s="109"/>
    </row>
    <row r="52" spans="2:17" x14ac:dyDescent="0.25">
      <c r="B52" s="85" t="s">
        <v>2</v>
      </c>
    </row>
    <row r="53" spans="2:17" x14ac:dyDescent="0.25">
      <c r="B53" s="84" t="s">
        <v>3</v>
      </c>
    </row>
    <row r="54" spans="2:17" ht="75" customHeight="1" x14ac:dyDescent="0.25">
      <c r="B54" s="337" t="s">
        <v>4</v>
      </c>
      <c r="C54" s="338"/>
      <c r="D54" s="338"/>
      <c r="E54" s="338"/>
      <c r="F54" s="338"/>
      <c r="G54" s="338"/>
      <c r="H54" s="338"/>
      <c r="I54" s="338"/>
      <c r="J54" s="338"/>
      <c r="K54" s="338"/>
      <c r="L54" s="338"/>
      <c r="M54" s="338"/>
      <c r="N54" s="338"/>
      <c r="O54" s="101"/>
      <c r="P54" s="101"/>
      <c r="Q54" s="102"/>
    </row>
    <row r="55" spans="2:17" x14ac:dyDescent="0.25">
      <c r="B55" s="84"/>
    </row>
    <row r="56" spans="2:17" x14ac:dyDescent="0.25">
      <c r="B56" s="340" t="s">
        <v>19</v>
      </c>
      <c r="C56" s="340"/>
    </row>
  </sheetData>
  <sheetProtection password="C6BE" sheet="1" objects="1" scenarios="1"/>
  <mergeCells count="51">
    <mergeCell ref="B7:C7"/>
    <mergeCell ref="E7:F7"/>
    <mergeCell ref="H48:I48"/>
    <mergeCell ref="F49:G49"/>
    <mergeCell ref="H49:I49"/>
    <mergeCell ref="H40:I40"/>
    <mergeCell ref="F41:G41"/>
    <mergeCell ref="H41:I41"/>
    <mergeCell ref="H42:I42"/>
    <mergeCell ref="F43:G43"/>
    <mergeCell ref="H43:I43"/>
    <mergeCell ref="H36:I36"/>
    <mergeCell ref="F37:G37"/>
    <mergeCell ref="H37:I37"/>
    <mergeCell ref="H38:I38"/>
    <mergeCell ref="F39:G39"/>
    <mergeCell ref="H50:I50"/>
    <mergeCell ref="B54:N54"/>
    <mergeCell ref="B56:C56"/>
    <mergeCell ref="H44:I44"/>
    <mergeCell ref="F45:G45"/>
    <mergeCell ref="H45:I45"/>
    <mergeCell ref="H46:I46"/>
    <mergeCell ref="F47:G47"/>
    <mergeCell ref="H47:I47"/>
    <mergeCell ref="H39:I39"/>
    <mergeCell ref="H32:I32"/>
    <mergeCell ref="F33:G33"/>
    <mergeCell ref="H33:I33"/>
    <mergeCell ref="H34:I34"/>
    <mergeCell ref="F35:G35"/>
    <mergeCell ref="H35:I35"/>
    <mergeCell ref="H28:I28"/>
    <mergeCell ref="F29:G29"/>
    <mergeCell ref="H29:I29"/>
    <mergeCell ref="H30:I30"/>
    <mergeCell ref="F31:G31"/>
    <mergeCell ref="H31:I31"/>
    <mergeCell ref="H24:I24"/>
    <mergeCell ref="F25:G25"/>
    <mergeCell ref="H25:I25"/>
    <mergeCell ref="H26:I26"/>
    <mergeCell ref="F27:G27"/>
    <mergeCell ref="H27:I27"/>
    <mergeCell ref="D24:E24"/>
    <mergeCell ref="F24:G24"/>
    <mergeCell ref="B8:G8"/>
    <mergeCell ref="D9:E9"/>
    <mergeCell ref="D10:E10"/>
    <mergeCell ref="D11:E11"/>
    <mergeCell ref="C16:G16"/>
  </mergeCells>
  <hyperlinks>
    <hyperlink ref="B56:C56" location="Privacy!A1" display="privacy statement"/>
    <hyperlink ref="C11" location="ClaimsPsy!A1" display="Psychiatric, medium low"/>
  </hyperlinks>
  <pageMargins left="0.25" right="0.25" top="0.5" bottom="0.25" header="0.3" footer="0.3"/>
  <pageSetup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5"/>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9.140625" style="1" customWidth="1"/>
    <col min="5" max="5" width="11.42578125" style="1" bestFit="1" customWidth="1"/>
    <col min="6" max="6" width="2.7109375" style="1" customWidth="1"/>
    <col min="7" max="7" width="17.42578125" style="1" customWidth="1"/>
    <col min="8" max="9" width="9.140625" style="1"/>
    <col min="10" max="10" width="18.42578125" style="1" customWidth="1"/>
    <col min="11"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thickBot="1" x14ac:dyDescent="0.3">
      <c r="B17" s="397" t="s">
        <v>83</v>
      </c>
      <c r="C17" s="398"/>
      <c r="D17" s="399" t="s">
        <v>84</v>
      </c>
      <c r="E17" s="400"/>
      <c r="F17" s="395" t="s">
        <v>85</v>
      </c>
      <c r="G17" s="396"/>
      <c r="H17" s="396"/>
      <c r="I17" s="317" t="s">
        <v>86</v>
      </c>
      <c r="J17" s="318" t="s">
        <v>87</v>
      </c>
      <c r="K17" s="317" t="s">
        <v>88</v>
      </c>
      <c r="L17" s="318" t="s">
        <v>89</v>
      </c>
      <c r="M17" s="317" t="s">
        <v>88</v>
      </c>
    </row>
    <row r="18" spans="2:17" x14ac:dyDescent="0.25">
      <c r="B18" s="392"/>
      <c r="C18" s="392"/>
      <c r="D18" s="392"/>
      <c r="E18" s="392"/>
      <c r="F18" s="392"/>
      <c r="G18" s="392"/>
    </row>
    <row r="20" spans="2:17" x14ac:dyDescent="0.25">
      <c r="B20" s="1" t="s">
        <v>1</v>
      </c>
    </row>
    <row r="21" spans="2:17" x14ac:dyDescent="0.25">
      <c r="B21" s="1" t="s">
        <v>2</v>
      </c>
    </row>
    <row r="22" spans="2:17" x14ac:dyDescent="0.25">
      <c r="B22" s="36" t="s">
        <v>3</v>
      </c>
    </row>
    <row r="23" spans="2:17" ht="75" customHeight="1" x14ac:dyDescent="0.25">
      <c r="B23" s="338" t="s">
        <v>4</v>
      </c>
      <c r="C23" s="338"/>
      <c r="D23" s="338"/>
      <c r="E23" s="338"/>
      <c r="F23" s="338"/>
      <c r="G23" s="338"/>
      <c r="H23" s="338"/>
      <c r="I23" s="338"/>
      <c r="J23" s="338"/>
      <c r="K23" s="338"/>
      <c r="L23" s="338"/>
      <c r="M23" s="338"/>
      <c r="N23" s="338"/>
      <c r="O23" s="23"/>
      <c r="P23" s="23"/>
      <c r="Q23" s="23"/>
    </row>
    <row r="24" spans="2:17" x14ac:dyDescent="0.25">
      <c r="B24" s="36"/>
    </row>
    <row r="25" spans="2:17" x14ac:dyDescent="0.25">
      <c r="B25" s="340" t="s">
        <v>19</v>
      </c>
      <c r="C25" s="340"/>
    </row>
  </sheetData>
  <sheetProtection password="C6BE" sheet="1" objects="1" scenarios="1"/>
  <mergeCells count="15">
    <mergeCell ref="B8:G8"/>
    <mergeCell ref="D9:E9"/>
    <mergeCell ref="D10:E10"/>
    <mergeCell ref="D11:E11"/>
    <mergeCell ref="B23:N23"/>
    <mergeCell ref="B15:I15"/>
    <mergeCell ref="B25:C25"/>
    <mergeCell ref="B13:F13"/>
    <mergeCell ref="B18:G18"/>
    <mergeCell ref="D16:E16"/>
    <mergeCell ref="F16:H16"/>
    <mergeCell ref="F17:H17"/>
    <mergeCell ref="B16:C16"/>
    <mergeCell ref="B17:C17"/>
    <mergeCell ref="D17:E17"/>
  </mergeCells>
  <hyperlinks>
    <hyperlink ref="B25:C25" location="Privacy!A1" display="privacy statement"/>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0"/>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thickBot="1" x14ac:dyDescent="0.3">
      <c r="B17" s="397" t="s">
        <v>83</v>
      </c>
      <c r="C17" s="398"/>
      <c r="D17" s="399" t="s">
        <v>84</v>
      </c>
      <c r="E17" s="400"/>
      <c r="F17" s="395" t="s">
        <v>85</v>
      </c>
      <c r="G17" s="396"/>
      <c r="H17" s="396"/>
      <c r="I17" s="317" t="s">
        <v>86</v>
      </c>
      <c r="J17" s="318" t="s">
        <v>87</v>
      </c>
      <c r="K17" s="317" t="s">
        <v>88</v>
      </c>
      <c r="L17" s="318" t="s">
        <v>89</v>
      </c>
      <c r="M17" s="317" t="s">
        <v>88</v>
      </c>
    </row>
    <row r="18" spans="2:17" ht="24" customHeight="1" x14ac:dyDescent="0.25">
      <c r="B18" s="46"/>
      <c r="C18" s="47"/>
      <c r="D18" s="48"/>
      <c r="E18" s="48"/>
      <c r="F18" s="49"/>
      <c r="G18" s="49"/>
      <c r="H18" s="49"/>
      <c r="I18" s="50"/>
      <c r="J18" s="49"/>
      <c r="K18" s="50"/>
      <c r="L18" s="49"/>
      <c r="M18" s="50"/>
    </row>
    <row r="19" spans="2:17" ht="24" customHeight="1" x14ac:dyDescent="0.25">
      <c r="B19" s="403" t="s">
        <v>90</v>
      </c>
      <c r="C19" s="403"/>
      <c r="D19" s="322" t="s">
        <v>48</v>
      </c>
      <c r="E19" s="322" t="s">
        <v>49</v>
      </c>
      <c r="F19" s="405" t="s">
        <v>91</v>
      </c>
      <c r="G19" s="405"/>
      <c r="H19" s="403" t="s">
        <v>92</v>
      </c>
      <c r="I19" s="403"/>
      <c r="J19" s="403" t="s">
        <v>93</v>
      </c>
      <c r="K19" s="403"/>
      <c r="L19" s="403"/>
      <c r="M19" s="403"/>
    </row>
    <row r="20" spans="2:17" ht="24" customHeight="1" x14ac:dyDescent="0.25">
      <c r="B20" s="404" t="s">
        <v>94</v>
      </c>
      <c r="C20" s="404"/>
      <c r="D20" s="46" t="s">
        <v>95</v>
      </c>
      <c r="E20" s="314" t="s">
        <v>53</v>
      </c>
      <c r="F20" s="323"/>
      <c r="G20" s="323"/>
      <c r="H20" s="379" t="s">
        <v>96</v>
      </c>
      <c r="I20" s="379"/>
      <c r="J20" s="379" t="s">
        <v>97</v>
      </c>
      <c r="K20" s="379"/>
      <c r="L20" s="379"/>
      <c r="M20" s="379"/>
    </row>
    <row r="21" spans="2:17" ht="24" customHeight="1" x14ac:dyDescent="0.25">
      <c r="B21" s="402" t="s">
        <v>98</v>
      </c>
      <c r="C21" s="402"/>
      <c r="D21" s="324" t="s">
        <v>95</v>
      </c>
      <c r="E21" s="316" t="s">
        <v>53</v>
      </c>
      <c r="F21" s="325"/>
      <c r="G21" s="325"/>
      <c r="H21" s="380" t="s">
        <v>99</v>
      </c>
      <c r="I21" s="380"/>
      <c r="J21" s="380" t="s">
        <v>100</v>
      </c>
      <c r="K21" s="380"/>
      <c r="L21" s="380"/>
      <c r="M21" s="380"/>
    </row>
    <row r="22" spans="2:17" ht="24" customHeight="1" x14ac:dyDescent="0.25">
      <c r="B22" s="404" t="s">
        <v>101</v>
      </c>
      <c r="C22" s="404"/>
      <c r="D22" s="46" t="s">
        <v>102</v>
      </c>
      <c r="E22" s="314" t="s">
        <v>53</v>
      </c>
      <c r="F22" s="323"/>
      <c r="G22" s="323"/>
      <c r="H22" s="379" t="s">
        <v>99</v>
      </c>
      <c r="I22" s="379"/>
      <c r="J22" s="379" t="s">
        <v>103</v>
      </c>
      <c r="K22" s="379"/>
      <c r="L22" s="379"/>
      <c r="M22" s="379"/>
    </row>
    <row r="23" spans="2:17" ht="24" x14ac:dyDescent="0.25">
      <c r="B23" s="402" t="s">
        <v>104</v>
      </c>
      <c r="C23" s="402"/>
      <c r="D23" s="324" t="s">
        <v>95</v>
      </c>
      <c r="E23" s="316" t="s">
        <v>53</v>
      </c>
      <c r="F23" s="325"/>
      <c r="G23" s="325"/>
      <c r="H23" s="380" t="s">
        <v>99</v>
      </c>
      <c r="I23" s="380"/>
      <c r="J23" s="380" t="s">
        <v>105</v>
      </c>
      <c r="K23" s="380"/>
      <c r="L23" s="380"/>
      <c r="M23" s="380"/>
    </row>
    <row r="25" spans="2:17" x14ac:dyDescent="0.25">
      <c r="B25" s="1" t="s">
        <v>1</v>
      </c>
    </row>
    <row r="26" spans="2:17" x14ac:dyDescent="0.25">
      <c r="B26" s="1" t="s">
        <v>2</v>
      </c>
    </row>
    <row r="27" spans="2:17" x14ac:dyDescent="0.25">
      <c r="B27" s="45" t="s">
        <v>3</v>
      </c>
    </row>
    <row r="28" spans="2:17" ht="75" customHeight="1" x14ac:dyDescent="0.25">
      <c r="B28" s="338" t="s">
        <v>4</v>
      </c>
      <c r="C28" s="338"/>
      <c r="D28" s="338"/>
      <c r="E28" s="338"/>
      <c r="F28" s="338"/>
      <c r="G28" s="338"/>
      <c r="H28" s="338"/>
      <c r="I28" s="338"/>
      <c r="J28" s="338"/>
      <c r="K28" s="338"/>
      <c r="L28" s="338"/>
      <c r="M28" s="338"/>
      <c r="N28" s="338"/>
      <c r="O28" s="23"/>
      <c r="P28" s="23"/>
      <c r="Q28" s="23"/>
    </row>
    <row r="29" spans="2:17" x14ac:dyDescent="0.25">
      <c r="B29" s="45"/>
    </row>
    <row r="30" spans="2:17" x14ac:dyDescent="0.25">
      <c r="B30" s="340" t="s">
        <v>19</v>
      </c>
      <c r="C30" s="340"/>
    </row>
  </sheetData>
  <sheetProtection password="C6BE" sheet="1" objects="1" scenarios="1"/>
  <mergeCells count="30">
    <mergeCell ref="F19:G19"/>
    <mergeCell ref="H19:I19"/>
    <mergeCell ref="B8:G8"/>
    <mergeCell ref="D9:E9"/>
    <mergeCell ref="D10:E10"/>
    <mergeCell ref="D11:E11"/>
    <mergeCell ref="B13:F13"/>
    <mergeCell ref="B16:C16"/>
    <mergeCell ref="D16:E16"/>
    <mergeCell ref="F16:H16"/>
    <mergeCell ref="B17:C17"/>
    <mergeCell ref="D17:E17"/>
    <mergeCell ref="F17:H17"/>
    <mergeCell ref="B15:I15"/>
    <mergeCell ref="B28:N28"/>
    <mergeCell ref="B30:C30"/>
    <mergeCell ref="B23:C23"/>
    <mergeCell ref="H23:I23"/>
    <mergeCell ref="J19:M19"/>
    <mergeCell ref="H20:I20"/>
    <mergeCell ref="J23:M23"/>
    <mergeCell ref="H21:I21"/>
    <mergeCell ref="J20:M20"/>
    <mergeCell ref="J21:M21"/>
    <mergeCell ref="B22:C22"/>
    <mergeCell ref="H22:I22"/>
    <mergeCell ref="J22:M22"/>
    <mergeCell ref="B21:C21"/>
    <mergeCell ref="B19:C19"/>
    <mergeCell ref="B20:C20"/>
  </mergeCells>
  <hyperlinks>
    <hyperlink ref="B30:C30" location="Privacy!A1" display="privacy statement"/>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x14ac:dyDescent="0.25">
      <c r="B17" s="404" t="s">
        <v>83</v>
      </c>
      <c r="C17" s="406"/>
      <c r="D17" s="407" t="s">
        <v>84</v>
      </c>
      <c r="E17" s="407"/>
      <c r="F17" s="379" t="s">
        <v>85</v>
      </c>
      <c r="G17" s="379"/>
      <c r="H17" s="379"/>
      <c r="I17" s="50" t="s">
        <v>86</v>
      </c>
      <c r="J17" s="49" t="s">
        <v>87</v>
      </c>
      <c r="K17" s="50" t="s">
        <v>88</v>
      </c>
      <c r="L17" s="49" t="s">
        <v>89</v>
      </c>
      <c r="M17" s="50" t="s">
        <v>88</v>
      </c>
    </row>
    <row r="18" spans="2:17" ht="24" customHeight="1" x14ac:dyDescent="0.25">
      <c r="B18" s="46"/>
      <c r="C18" s="47"/>
      <c r="D18" s="48"/>
      <c r="E18" s="48"/>
      <c r="F18" s="49"/>
      <c r="G18" s="49"/>
      <c r="H18" s="49"/>
      <c r="I18" s="50"/>
      <c r="J18" s="49"/>
      <c r="K18" s="50"/>
      <c r="L18" s="49"/>
      <c r="M18" s="50"/>
    </row>
    <row r="19" spans="2:17" ht="18" customHeight="1" x14ac:dyDescent="0.25">
      <c r="B19" s="403" t="s">
        <v>106</v>
      </c>
      <c r="C19" s="403"/>
      <c r="D19" s="322" t="s">
        <v>107</v>
      </c>
      <c r="E19" s="326"/>
      <c r="F19" s="327"/>
      <c r="G19" s="327"/>
      <c r="H19" s="328"/>
      <c r="I19" s="328"/>
      <c r="J19" s="328"/>
      <c r="K19" s="328"/>
      <c r="L19" s="328"/>
      <c r="M19" s="328"/>
    </row>
    <row r="20" spans="2:17" ht="18" customHeight="1" x14ac:dyDescent="0.25">
      <c r="B20" s="404" t="s">
        <v>108</v>
      </c>
      <c r="C20" s="404"/>
      <c r="D20" s="46" t="s">
        <v>109</v>
      </c>
      <c r="E20" s="63"/>
      <c r="F20" s="64"/>
      <c r="G20" s="64"/>
      <c r="H20" s="64"/>
      <c r="I20" s="64"/>
      <c r="J20" s="64"/>
      <c r="K20" s="64"/>
      <c r="L20" s="64"/>
      <c r="M20" s="64"/>
    </row>
    <row r="23" spans="2:17" x14ac:dyDescent="0.25">
      <c r="B23" s="1" t="s">
        <v>1</v>
      </c>
    </row>
    <row r="24" spans="2:17" x14ac:dyDescent="0.25">
      <c r="B24" s="1" t="s">
        <v>2</v>
      </c>
    </row>
    <row r="25" spans="2:17" x14ac:dyDescent="0.25">
      <c r="B25" s="51" t="s">
        <v>3</v>
      </c>
    </row>
    <row r="26" spans="2:17" ht="75" customHeight="1" x14ac:dyDescent="0.25">
      <c r="B26" s="338" t="s">
        <v>4</v>
      </c>
      <c r="C26" s="338"/>
      <c r="D26" s="338"/>
      <c r="E26" s="338"/>
      <c r="F26" s="338"/>
      <c r="G26" s="338"/>
      <c r="H26" s="338"/>
      <c r="I26" s="338"/>
      <c r="J26" s="338"/>
      <c r="K26" s="338"/>
      <c r="L26" s="338"/>
      <c r="M26" s="338"/>
      <c r="N26" s="338"/>
      <c r="O26" s="23"/>
      <c r="P26" s="23"/>
      <c r="Q26" s="23"/>
    </row>
    <row r="27" spans="2:17" x14ac:dyDescent="0.25">
      <c r="B27" s="51"/>
    </row>
    <row r="28" spans="2:17" x14ac:dyDescent="0.25">
      <c r="B28" s="340" t="s">
        <v>19</v>
      </c>
      <c r="C28" s="340"/>
    </row>
  </sheetData>
  <sheetProtection password="C6BE" sheet="1" objects="1" scenarios="1"/>
  <mergeCells count="16">
    <mergeCell ref="B8:G8"/>
    <mergeCell ref="D9:E9"/>
    <mergeCell ref="D10:E10"/>
    <mergeCell ref="D11:E11"/>
    <mergeCell ref="B13:F13"/>
    <mergeCell ref="B15:I15"/>
    <mergeCell ref="B26:N26"/>
    <mergeCell ref="B28:C28"/>
    <mergeCell ref="B19:C19"/>
    <mergeCell ref="B20:C20"/>
    <mergeCell ref="B16:C16"/>
    <mergeCell ref="D16:E16"/>
    <mergeCell ref="F16:H16"/>
    <mergeCell ref="B17:C17"/>
    <mergeCell ref="D17:E17"/>
    <mergeCell ref="F17:H17"/>
  </mergeCells>
  <hyperlinks>
    <hyperlink ref="B28:C28" location="Privacy!A1" display="privacy statement"/>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thickBot="1" x14ac:dyDescent="0.3">
      <c r="B17" s="397" t="s">
        <v>83</v>
      </c>
      <c r="C17" s="398"/>
      <c r="D17" s="399" t="s">
        <v>84</v>
      </c>
      <c r="E17" s="400"/>
      <c r="F17" s="395" t="s">
        <v>85</v>
      </c>
      <c r="G17" s="396"/>
      <c r="H17" s="396"/>
      <c r="I17" s="317" t="s">
        <v>86</v>
      </c>
      <c r="J17" s="318" t="s">
        <v>87</v>
      </c>
      <c r="K17" s="317" t="s">
        <v>88</v>
      </c>
      <c r="L17" s="318" t="s">
        <v>89</v>
      </c>
      <c r="M17" s="317" t="s">
        <v>88</v>
      </c>
    </row>
    <row r="18" spans="2:17" ht="24" customHeight="1" thickBot="1" x14ac:dyDescent="0.3">
      <c r="B18" s="46"/>
      <c r="C18" s="47"/>
      <c r="D18" s="48"/>
      <c r="E18" s="48"/>
      <c r="F18" s="49"/>
      <c r="G18" s="49"/>
      <c r="H18" s="49"/>
      <c r="I18" s="50"/>
      <c r="J18" s="49"/>
      <c r="K18" s="50"/>
      <c r="L18" s="49"/>
      <c r="M18" s="50"/>
    </row>
    <row r="19" spans="2:17" ht="18" customHeight="1" thickBot="1" x14ac:dyDescent="0.3">
      <c r="B19" s="408" t="s">
        <v>110</v>
      </c>
      <c r="C19" s="409"/>
      <c r="D19" s="53"/>
      <c r="E19" s="53"/>
      <c r="F19" s="57"/>
      <c r="G19" s="58"/>
      <c r="H19" s="59"/>
      <c r="I19" s="60"/>
      <c r="J19" s="59"/>
      <c r="K19" s="61"/>
      <c r="L19" s="61"/>
      <c r="M19" s="61"/>
    </row>
    <row r="20" spans="2:17" ht="18" customHeight="1" thickBot="1" x14ac:dyDescent="0.3">
      <c r="B20" s="410" t="s">
        <v>111</v>
      </c>
      <c r="C20" s="411"/>
      <c r="D20" s="52"/>
      <c r="E20" s="54"/>
      <c r="F20" s="55"/>
      <c r="G20" s="56"/>
      <c r="H20" s="55"/>
      <c r="I20" s="62"/>
      <c r="J20" s="55"/>
      <c r="K20" s="56"/>
      <c r="L20" s="56"/>
      <c r="M20" s="56"/>
    </row>
    <row r="21" spans="2:17" ht="15.75" thickBot="1" x14ac:dyDescent="0.3">
      <c r="B21" s="412" t="s">
        <v>112</v>
      </c>
      <c r="C21" s="413"/>
    </row>
    <row r="23" spans="2:17" x14ac:dyDescent="0.25">
      <c r="B23" s="1" t="s">
        <v>1</v>
      </c>
    </row>
    <row r="24" spans="2:17" x14ac:dyDescent="0.25">
      <c r="B24" s="1" t="s">
        <v>2</v>
      </c>
    </row>
    <row r="25" spans="2:17" x14ac:dyDescent="0.25">
      <c r="B25" s="51" t="s">
        <v>3</v>
      </c>
    </row>
    <row r="26" spans="2:17" ht="75" customHeight="1" x14ac:dyDescent="0.25">
      <c r="B26" s="338" t="s">
        <v>4</v>
      </c>
      <c r="C26" s="338"/>
      <c r="D26" s="338"/>
      <c r="E26" s="338"/>
      <c r="F26" s="338"/>
      <c r="G26" s="338"/>
      <c r="H26" s="338"/>
      <c r="I26" s="338"/>
      <c r="J26" s="338"/>
      <c r="K26" s="338"/>
      <c r="L26" s="338"/>
      <c r="M26" s="338"/>
      <c r="N26" s="338"/>
      <c r="O26" s="23"/>
      <c r="P26" s="23"/>
      <c r="Q26" s="23"/>
    </row>
    <row r="27" spans="2:17" x14ac:dyDescent="0.25">
      <c r="B27" s="51"/>
    </row>
    <row r="28" spans="2:17" x14ac:dyDescent="0.25">
      <c r="B28" s="340" t="s">
        <v>19</v>
      </c>
      <c r="C28" s="340"/>
    </row>
  </sheetData>
  <sheetProtection password="C6BE" sheet="1" objects="1" scenarios="1"/>
  <mergeCells count="17">
    <mergeCell ref="B8:G8"/>
    <mergeCell ref="D9:E9"/>
    <mergeCell ref="D10:E10"/>
    <mergeCell ref="D11:E11"/>
    <mergeCell ref="B13:F13"/>
    <mergeCell ref="B15:I15"/>
    <mergeCell ref="B16:C16"/>
    <mergeCell ref="D16:E16"/>
    <mergeCell ref="F16:H16"/>
    <mergeCell ref="B17:C17"/>
    <mergeCell ref="D17:E17"/>
    <mergeCell ref="F17:H17"/>
    <mergeCell ref="B19:C19"/>
    <mergeCell ref="B20:C20"/>
    <mergeCell ref="B26:N26"/>
    <mergeCell ref="B28:C28"/>
    <mergeCell ref="B21:C21"/>
  </mergeCells>
  <hyperlinks>
    <hyperlink ref="B28:C28" location="Privacy!A1" display="privacy statement"/>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5"/>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4" ht="46.5" customHeight="1" x14ac:dyDescent="0.25"/>
    <row r="3" spans="2:14" ht="15" customHeight="1" x14ac:dyDescent="0.25">
      <c r="B3" s="6" t="s">
        <v>20</v>
      </c>
    </row>
    <row r="4" spans="2:14" ht="23.25" customHeight="1" x14ac:dyDescent="0.25">
      <c r="B4" s="7" t="s">
        <v>21</v>
      </c>
      <c r="C4" s="7" t="str">
        <f>Elig!C4</f>
        <v>KNUT,SACHA</v>
      </c>
      <c r="D4" s="9"/>
      <c r="E4" s="7" t="s">
        <v>27</v>
      </c>
      <c r="F4" s="7"/>
      <c r="G4" s="17">
        <f ca="1">Elig!G4</f>
        <v>17597</v>
      </c>
    </row>
    <row r="5" spans="2:14" ht="23.25" customHeight="1" x14ac:dyDescent="0.25">
      <c r="B5" s="6" t="s">
        <v>22</v>
      </c>
      <c r="C5" s="6" t="str">
        <f>Elig!C5</f>
        <v>F</v>
      </c>
      <c r="D5" s="6"/>
      <c r="E5" s="6" t="s">
        <v>28</v>
      </c>
      <c r="F5" s="6"/>
      <c r="G5" s="80">
        <f>Elig!G5</f>
        <v>69</v>
      </c>
    </row>
    <row r="6" spans="2:14" ht="23.25" customHeight="1" x14ac:dyDescent="0.25">
      <c r="B6" s="7" t="s">
        <v>23</v>
      </c>
      <c r="C6" s="18" t="str">
        <f>Elig!C6</f>
        <v>1111111111WA  (1111111111)</v>
      </c>
      <c r="D6" s="10"/>
      <c r="E6" s="7" t="s">
        <v>29</v>
      </c>
      <c r="F6" s="7"/>
      <c r="G6" s="19" t="str">
        <f>Elig!G6</f>
        <v>(855) 256-1654</v>
      </c>
    </row>
    <row r="8" spans="2:14" ht="20.25" customHeight="1" x14ac:dyDescent="0.25">
      <c r="B8" s="347" t="str">
        <f ca="1">Elig!B8</f>
        <v>RISK PROFILE FOR SERVICE DATE RANGE FROM 2017-04-11 TO 2016-01-07</v>
      </c>
      <c r="C8" s="347"/>
      <c r="D8" s="347"/>
      <c r="E8" s="347"/>
      <c r="F8" s="347"/>
      <c r="G8" s="347"/>
    </row>
    <row r="9" spans="2:14" ht="30" customHeight="1" x14ac:dyDescent="0.25">
      <c r="B9" s="7" t="s">
        <v>24</v>
      </c>
      <c r="C9" s="10">
        <f>Elig!C9</f>
        <v>4.08</v>
      </c>
      <c r="D9" s="348" t="s">
        <v>30</v>
      </c>
      <c r="E9" s="354"/>
      <c r="F9" s="43"/>
      <c r="G9" s="16">
        <f>Elig!G9</f>
        <v>0.95</v>
      </c>
    </row>
    <row r="10" spans="2:14" ht="35.25" customHeight="1" x14ac:dyDescent="0.25">
      <c r="B10" s="6" t="s">
        <v>25</v>
      </c>
      <c r="C10" s="12" t="str">
        <f>Elig!C10</f>
        <v>Cardiovascular, 
medium</v>
      </c>
      <c r="D10" s="349" t="s">
        <v>31</v>
      </c>
      <c r="E10" s="349"/>
      <c r="F10" s="42"/>
      <c r="G10" s="12" t="str">
        <f>Elig!G10</f>
        <v>Renal, very high</v>
      </c>
    </row>
    <row r="11" spans="2:14" ht="30" customHeight="1" x14ac:dyDescent="0.25">
      <c r="B11" s="8" t="s">
        <v>26</v>
      </c>
      <c r="C11" s="32" t="str">
        <f>Elig!C11</f>
        <v>Psychiatric, medium low</v>
      </c>
      <c r="D11" s="348" t="s">
        <v>32</v>
      </c>
      <c r="E11" s="348"/>
      <c r="F11" s="41"/>
      <c r="G11" s="11" t="str">
        <f>Elig!G11</f>
        <v>No</v>
      </c>
    </row>
    <row r="13" spans="2:14" ht="15" customHeight="1" x14ac:dyDescent="0.25">
      <c r="B13" s="391" t="s">
        <v>79</v>
      </c>
      <c r="C13" s="391"/>
      <c r="D13" s="391"/>
      <c r="E13" s="391"/>
      <c r="F13" s="391"/>
      <c r="G13" s="44"/>
    </row>
    <row r="15" spans="2:14"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4" ht="21.75" customHeight="1" x14ac:dyDescent="0.25">
      <c r="B16" s="394" t="s">
        <v>80</v>
      </c>
      <c r="C16" s="394"/>
      <c r="D16" s="393">
        <v>14</v>
      </c>
      <c r="E16" s="393"/>
      <c r="F16" s="394" t="s">
        <v>81</v>
      </c>
      <c r="G16" s="394"/>
      <c r="H16" s="394"/>
      <c r="I16" s="319">
        <v>17</v>
      </c>
      <c r="J16" s="320" t="s">
        <v>82</v>
      </c>
      <c r="K16" s="319">
        <v>2</v>
      </c>
      <c r="L16" s="321"/>
      <c r="M16" s="319"/>
      <c r="N16" s="279"/>
    </row>
    <row r="17" spans="2:14" ht="24" customHeight="1" x14ac:dyDescent="0.25">
      <c r="B17" s="404" t="s">
        <v>83</v>
      </c>
      <c r="C17" s="406"/>
      <c r="D17" s="407" t="s">
        <v>84</v>
      </c>
      <c r="E17" s="407"/>
      <c r="F17" s="379" t="s">
        <v>85</v>
      </c>
      <c r="G17" s="379"/>
      <c r="H17" s="379"/>
      <c r="I17" s="50" t="s">
        <v>86</v>
      </c>
      <c r="J17" s="49" t="s">
        <v>87</v>
      </c>
      <c r="K17" s="50" t="s">
        <v>88</v>
      </c>
      <c r="L17" s="49" t="s">
        <v>89</v>
      </c>
      <c r="M17" s="50" t="s">
        <v>88</v>
      </c>
      <c r="N17" s="279"/>
    </row>
    <row r="18" spans="2:14" ht="24" customHeight="1" x14ac:dyDescent="0.25">
      <c r="B18" s="46"/>
      <c r="C18" s="47"/>
      <c r="D18" s="48"/>
      <c r="E18" s="48"/>
      <c r="F18" s="49"/>
      <c r="G18" s="49"/>
      <c r="H18" s="49"/>
      <c r="I18" s="50"/>
      <c r="J18" s="49"/>
      <c r="K18" s="50"/>
      <c r="L18" s="49"/>
      <c r="M18" s="50"/>
      <c r="N18" s="279"/>
    </row>
    <row r="19" spans="2:14" ht="18" customHeight="1" x14ac:dyDescent="0.25">
      <c r="B19" s="403" t="s">
        <v>113</v>
      </c>
      <c r="C19" s="403"/>
      <c r="D19" s="403" t="s">
        <v>114</v>
      </c>
      <c r="E19" s="403"/>
      <c r="F19" s="403"/>
      <c r="G19" s="403"/>
      <c r="H19" s="328"/>
      <c r="I19" s="328"/>
      <c r="J19" s="328"/>
      <c r="K19" s="328"/>
      <c r="L19" s="328"/>
      <c r="M19" s="328"/>
      <c r="N19" s="279"/>
    </row>
    <row r="20" spans="2:14" ht="18" customHeight="1" x14ac:dyDescent="0.25">
      <c r="B20" s="404" t="s">
        <v>115</v>
      </c>
      <c r="C20" s="404"/>
      <c r="D20" s="404" t="s">
        <v>116</v>
      </c>
      <c r="E20" s="404"/>
      <c r="F20" s="404"/>
      <c r="G20" s="404"/>
      <c r="H20" s="64"/>
      <c r="I20" s="64"/>
      <c r="J20" s="64"/>
      <c r="K20" s="64"/>
      <c r="L20" s="64"/>
      <c r="M20" s="64"/>
      <c r="N20" s="279"/>
    </row>
    <row r="21" spans="2:14" ht="18" customHeight="1" x14ac:dyDescent="0.25">
      <c r="B21" s="402" t="s">
        <v>115</v>
      </c>
      <c r="C21" s="402"/>
      <c r="D21" s="402" t="s">
        <v>117</v>
      </c>
      <c r="E21" s="402"/>
      <c r="F21" s="402"/>
      <c r="G21" s="402"/>
      <c r="H21" s="64"/>
      <c r="I21" s="64"/>
      <c r="J21" s="64"/>
      <c r="K21" s="64"/>
      <c r="L21" s="64"/>
      <c r="M21" s="64"/>
      <c r="N21" s="279"/>
    </row>
    <row r="22" spans="2:14" ht="18" customHeight="1" x14ac:dyDescent="0.25">
      <c r="B22" s="404" t="s">
        <v>118</v>
      </c>
      <c r="C22" s="404"/>
      <c r="D22" s="404" t="s">
        <v>119</v>
      </c>
      <c r="E22" s="404"/>
      <c r="F22" s="404"/>
      <c r="G22" s="404"/>
      <c r="H22" s="64"/>
      <c r="I22" s="64"/>
      <c r="J22" s="64"/>
      <c r="K22" s="64"/>
      <c r="L22" s="64"/>
      <c r="M22" s="64"/>
      <c r="N22" s="279"/>
    </row>
    <row r="23" spans="2:14" ht="18" customHeight="1" x14ac:dyDescent="0.25">
      <c r="B23" s="402" t="s">
        <v>120</v>
      </c>
      <c r="C23" s="402"/>
      <c r="D23" s="402" t="s">
        <v>121</v>
      </c>
      <c r="E23" s="402"/>
      <c r="F23" s="402"/>
      <c r="G23" s="402"/>
      <c r="H23" s="64"/>
      <c r="I23" s="64"/>
      <c r="J23" s="64"/>
      <c r="K23" s="64"/>
      <c r="L23" s="64"/>
      <c r="M23" s="64"/>
      <c r="N23" s="279"/>
    </row>
    <row r="24" spans="2:14" ht="18" customHeight="1" x14ac:dyDescent="0.25">
      <c r="B24" s="404" t="s">
        <v>120</v>
      </c>
      <c r="C24" s="404"/>
      <c r="D24" s="404" t="s">
        <v>122</v>
      </c>
      <c r="E24" s="404"/>
      <c r="F24" s="404"/>
      <c r="G24" s="404"/>
      <c r="H24" s="64"/>
      <c r="I24" s="64"/>
      <c r="J24" s="64"/>
      <c r="K24" s="64"/>
      <c r="L24" s="64"/>
      <c r="M24" s="64"/>
      <c r="N24" s="279"/>
    </row>
    <row r="25" spans="2:14" ht="18" customHeight="1" x14ac:dyDescent="0.25">
      <c r="B25" s="402" t="s">
        <v>123</v>
      </c>
      <c r="C25" s="402"/>
      <c r="D25" s="402" t="s">
        <v>124</v>
      </c>
      <c r="E25" s="402"/>
      <c r="F25" s="402"/>
      <c r="G25" s="402"/>
      <c r="H25" s="64"/>
      <c r="I25" s="64"/>
      <c r="J25" s="64"/>
      <c r="K25" s="64"/>
      <c r="L25" s="64"/>
      <c r="M25" s="64"/>
      <c r="N25" s="279"/>
    </row>
    <row r="26" spans="2:14" ht="18" customHeight="1" x14ac:dyDescent="0.25">
      <c r="B26" s="404" t="s">
        <v>123</v>
      </c>
      <c r="C26" s="404"/>
      <c r="D26" s="404" t="s">
        <v>125</v>
      </c>
      <c r="E26" s="404"/>
      <c r="F26" s="404"/>
      <c r="G26" s="404"/>
      <c r="H26" s="64"/>
      <c r="I26" s="64"/>
      <c r="J26" s="64"/>
      <c r="K26" s="64"/>
      <c r="L26" s="64"/>
      <c r="M26" s="64"/>
      <c r="N26" s="279"/>
    </row>
    <row r="27" spans="2:14" ht="18" customHeight="1" x14ac:dyDescent="0.25">
      <c r="B27" s="402" t="s">
        <v>126</v>
      </c>
      <c r="C27" s="402"/>
      <c r="D27" s="402" t="s">
        <v>127</v>
      </c>
      <c r="E27" s="402"/>
      <c r="F27" s="402"/>
      <c r="G27" s="402"/>
      <c r="H27" s="64"/>
      <c r="I27" s="64"/>
      <c r="J27" s="64"/>
      <c r="K27" s="64"/>
      <c r="L27" s="64"/>
      <c r="M27" s="64"/>
      <c r="N27" s="279"/>
    </row>
    <row r="28" spans="2:14" ht="18" customHeight="1" x14ac:dyDescent="0.25">
      <c r="B28" s="404" t="s">
        <v>126</v>
      </c>
      <c r="C28" s="404"/>
      <c r="D28" s="404" t="s">
        <v>128</v>
      </c>
      <c r="E28" s="404"/>
      <c r="F28" s="404"/>
      <c r="G28" s="404"/>
      <c r="H28" s="64"/>
      <c r="I28" s="64"/>
      <c r="J28" s="64"/>
      <c r="K28" s="64"/>
      <c r="L28" s="64"/>
      <c r="M28" s="64"/>
      <c r="N28" s="279"/>
    </row>
    <row r="29" spans="2:14" ht="18" customHeight="1" x14ac:dyDescent="0.25">
      <c r="B29" s="402" t="s">
        <v>129</v>
      </c>
      <c r="C29" s="402"/>
      <c r="D29" s="402" t="s">
        <v>130</v>
      </c>
      <c r="E29" s="402"/>
      <c r="F29" s="402"/>
      <c r="G29" s="402"/>
      <c r="H29" s="64"/>
      <c r="I29" s="64"/>
      <c r="J29" s="64"/>
      <c r="K29" s="64"/>
      <c r="L29" s="64"/>
      <c r="M29" s="64"/>
      <c r="N29" s="279"/>
    </row>
    <row r="30" spans="2:14" ht="18" customHeight="1" x14ac:dyDescent="0.25">
      <c r="B30" s="404" t="s">
        <v>131</v>
      </c>
      <c r="C30" s="404"/>
      <c r="D30" s="404" t="s">
        <v>132</v>
      </c>
      <c r="E30" s="404"/>
      <c r="F30" s="404"/>
      <c r="G30" s="404"/>
      <c r="H30" s="64"/>
      <c r="I30" s="64"/>
      <c r="J30" s="64"/>
      <c r="K30" s="64"/>
      <c r="L30" s="64"/>
      <c r="M30" s="64"/>
      <c r="N30" s="279"/>
    </row>
    <row r="31" spans="2:14" ht="18" customHeight="1" x14ac:dyDescent="0.25">
      <c r="B31" s="402" t="s">
        <v>131</v>
      </c>
      <c r="C31" s="402"/>
      <c r="D31" s="402" t="s">
        <v>133</v>
      </c>
      <c r="E31" s="402"/>
      <c r="F31" s="402"/>
      <c r="G31" s="402"/>
      <c r="H31" s="64"/>
      <c r="I31" s="64"/>
      <c r="J31" s="64"/>
      <c r="K31" s="64"/>
      <c r="L31" s="64"/>
      <c r="M31" s="64"/>
      <c r="N31" s="279"/>
    </row>
    <row r="32" spans="2:14" ht="18" customHeight="1" x14ac:dyDescent="0.25">
      <c r="B32" s="404" t="s">
        <v>134</v>
      </c>
      <c r="C32" s="404"/>
      <c r="D32" s="404" t="s">
        <v>135</v>
      </c>
      <c r="E32" s="404"/>
      <c r="F32" s="404"/>
      <c r="G32" s="404"/>
      <c r="H32" s="64"/>
      <c r="I32" s="64"/>
      <c r="J32" s="64"/>
      <c r="K32" s="64"/>
      <c r="L32" s="64"/>
      <c r="M32" s="64"/>
      <c r="N32" s="279"/>
    </row>
    <row r="33" spans="2:14" ht="18" customHeight="1" x14ac:dyDescent="0.25">
      <c r="B33" s="402" t="s">
        <v>134</v>
      </c>
      <c r="C33" s="402"/>
      <c r="D33" s="402" t="s">
        <v>136</v>
      </c>
      <c r="E33" s="402"/>
      <c r="F33" s="402"/>
      <c r="G33" s="402"/>
      <c r="H33" s="64"/>
      <c r="I33" s="64"/>
      <c r="J33" s="64"/>
      <c r="K33" s="64"/>
      <c r="L33" s="64"/>
      <c r="M33" s="64"/>
      <c r="N33" s="279"/>
    </row>
    <row r="34" spans="2:14" ht="18" customHeight="1" x14ac:dyDescent="0.25">
      <c r="B34" s="404" t="s">
        <v>134</v>
      </c>
      <c r="C34" s="404"/>
      <c r="D34" s="404" t="s">
        <v>137</v>
      </c>
      <c r="E34" s="404"/>
      <c r="F34" s="404"/>
      <c r="G34" s="404"/>
      <c r="H34" s="64"/>
      <c r="I34" s="64"/>
      <c r="J34" s="64"/>
      <c r="K34" s="64"/>
      <c r="L34" s="64"/>
      <c r="M34" s="64"/>
      <c r="N34" s="279"/>
    </row>
    <row r="35" spans="2:14" ht="18" customHeight="1" x14ac:dyDescent="0.25">
      <c r="B35" s="402" t="s">
        <v>138</v>
      </c>
      <c r="C35" s="402"/>
      <c r="D35" s="402" t="s">
        <v>139</v>
      </c>
      <c r="E35" s="402"/>
      <c r="F35" s="402"/>
      <c r="G35" s="402"/>
      <c r="H35" s="64"/>
      <c r="I35" s="64"/>
      <c r="J35" s="64"/>
      <c r="K35" s="64"/>
      <c r="L35" s="64"/>
      <c r="M35" s="64"/>
      <c r="N35" s="279"/>
    </row>
    <row r="36" spans="2:14" ht="18" customHeight="1" x14ac:dyDescent="0.25">
      <c r="B36" s="404" t="s">
        <v>138</v>
      </c>
      <c r="C36" s="404"/>
      <c r="D36" s="404" t="s">
        <v>140</v>
      </c>
      <c r="E36" s="404"/>
      <c r="F36" s="404"/>
      <c r="G36" s="404"/>
      <c r="H36" s="64"/>
      <c r="I36" s="64"/>
      <c r="J36" s="64"/>
      <c r="K36" s="64"/>
      <c r="L36" s="64"/>
      <c r="M36" s="64"/>
      <c r="N36" s="279"/>
    </row>
    <row r="37" spans="2:14" ht="18" customHeight="1" x14ac:dyDescent="0.25">
      <c r="B37" s="402" t="s">
        <v>138</v>
      </c>
      <c r="C37" s="402"/>
      <c r="D37" s="402" t="s">
        <v>136</v>
      </c>
      <c r="E37" s="402"/>
      <c r="F37" s="402"/>
      <c r="G37" s="402"/>
      <c r="H37" s="64"/>
      <c r="I37" s="64"/>
      <c r="J37" s="64"/>
      <c r="K37" s="64"/>
      <c r="L37" s="64"/>
      <c r="M37" s="64"/>
      <c r="N37" s="279"/>
    </row>
    <row r="38" spans="2:14" ht="18" customHeight="1" x14ac:dyDescent="0.25">
      <c r="B38" s="404" t="s">
        <v>138</v>
      </c>
      <c r="C38" s="404"/>
      <c r="D38" s="404" t="s">
        <v>141</v>
      </c>
      <c r="E38" s="404"/>
      <c r="F38" s="404"/>
      <c r="G38" s="404"/>
      <c r="H38" s="64"/>
      <c r="I38" s="64"/>
      <c r="J38" s="64"/>
      <c r="K38" s="64"/>
      <c r="L38" s="64"/>
      <c r="M38" s="64"/>
      <c r="N38" s="279"/>
    </row>
    <row r="39" spans="2:14" ht="18" customHeight="1" x14ac:dyDescent="0.25">
      <c r="B39" s="402" t="s">
        <v>142</v>
      </c>
      <c r="C39" s="402"/>
      <c r="D39" s="402" t="s">
        <v>143</v>
      </c>
      <c r="E39" s="402"/>
      <c r="F39" s="402"/>
      <c r="G39" s="402"/>
      <c r="H39" s="64"/>
      <c r="I39" s="64"/>
      <c r="J39" s="64"/>
      <c r="K39" s="64"/>
      <c r="L39" s="64"/>
      <c r="M39" s="64"/>
      <c r="N39" s="279"/>
    </row>
    <row r="40" spans="2:14" ht="18" customHeight="1" x14ac:dyDescent="0.25">
      <c r="B40" s="404" t="s">
        <v>142</v>
      </c>
      <c r="C40" s="404"/>
      <c r="D40" s="404" t="s">
        <v>144</v>
      </c>
      <c r="E40" s="404"/>
      <c r="F40" s="404"/>
      <c r="G40" s="404"/>
      <c r="H40" s="64"/>
      <c r="I40" s="64"/>
      <c r="J40" s="64"/>
      <c r="K40" s="64"/>
      <c r="L40" s="64"/>
      <c r="M40" s="64"/>
      <c r="N40" s="279"/>
    </row>
    <row r="41" spans="2:14" ht="18" customHeight="1" x14ac:dyDescent="0.25">
      <c r="B41" s="402" t="s">
        <v>145</v>
      </c>
      <c r="C41" s="402"/>
      <c r="D41" s="402" t="s">
        <v>146</v>
      </c>
      <c r="E41" s="402"/>
      <c r="F41" s="402"/>
      <c r="G41" s="402"/>
      <c r="H41" s="64"/>
      <c r="I41" s="64"/>
      <c r="J41" s="64"/>
      <c r="K41" s="64"/>
      <c r="L41" s="64"/>
      <c r="M41" s="64"/>
      <c r="N41" s="279"/>
    </row>
    <row r="42" spans="2:14" ht="18" customHeight="1" x14ac:dyDescent="0.25">
      <c r="B42" s="404" t="s">
        <v>147</v>
      </c>
      <c r="C42" s="404"/>
      <c r="D42" s="404" t="s">
        <v>135</v>
      </c>
      <c r="E42" s="404"/>
      <c r="F42" s="404"/>
      <c r="G42" s="404"/>
      <c r="H42" s="64"/>
      <c r="I42" s="64"/>
      <c r="J42" s="64"/>
      <c r="K42" s="64"/>
      <c r="L42" s="64"/>
      <c r="M42" s="64"/>
      <c r="N42" s="279"/>
    </row>
    <row r="43" spans="2:14" ht="18" customHeight="1" x14ac:dyDescent="0.25">
      <c r="B43" s="402" t="s">
        <v>148</v>
      </c>
      <c r="C43" s="402"/>
      <c r="D43" s="402" t="s">
        <v>149</v>
      </c>
      <c r="E43" s="402"/>
      <c r="F43" s="402"/>
      <c r="G43" s="402"/>
      <c r="H43" s="64"/>
      <c r="I43" s="64"/>
      <c r="J43" s="64"/>
      <c r="K43" s="64"/>
      <c r="L43" s="64"/>
      <c r="M43" s="64"/>
      <c r="N43" s="279"/>
    </row>
    <row r="44" spans="2:14" ht="18" customHeight="1" x14ac:dyDescent="0.25">
      <c r="B44" s="404" t="s">
        <v>148</v>
      </c>
      <c r="C44" s="404"/>
      <c r="D44" s="404" t="s">
        <v>150</v>
      </c>
      <c r="E44" s="404"/>
      <c r="F44" s="404"/>
      <c r="G44" s="404"/>
      <c r="H44" s="64"/>
      <c r="I44" s="64"/>
      <c r="J44" s="64"/>
      <c r="K44" s="64"/>
      <c r="L44" s="64"/>
      <c r="M44" s="64"/>
      <c r="N44" s="279"/>
    </row>
    <row r="45" spans="2:14" ht="18" customHeight="1" x14ac:dyDescent="0.25">
      <c r="B45" s="402" t="s">
        <v>148</v>
      </c>
      <c r="C45" s="402"/>
      <c r="D45" s="402" t="s">
        <v>151</v>
      </c>
      <c r="E45" s="402"/>
      <c r="F45" s="402"/>
      <c r="G45" s="402"/>
      <c r="H45" s="64"/>
      <c r="I45" s="64"/>
      <c r="J45" s="64"/>
      <c r="K45" s="64"/>
      <c r="L45" s="64"/>
      <c r="M45" s="64"/>
      <c r="N45" s="279"/>
    </row>
    <row r="46" spans="2:14" ht="18" customHeight="1" x14ac:dyDescent="0.25">
      <c r="B46" s="404" t="s">
        <v>152</v>
      </c>
      <c r="C46" s="404"/>
      <c r="D46" s="404" t="s">
        <v>153</v>
      </c>
      <c r="E46" s="404"/>
      <c r="F46" s="404"/>
      <c r="G46" s="404"/>
      <c r="H46" s="64"/>
      <c r="I46" s="64"/>
      <c r="J46" s="64"/>
      <c r="K46" s="64"/>
      <c r="L46" s="64"/>
      <c r="M46" s="64"/>
      <c r="N46" s="279"/>
    </row>
    <row r="47" spans="2:14" ht="18" customHeight="1" x14ac:dyDescent="0.25">
      <c r="B47" s="402" t="s">
        <v>152</v>
      </c>
      <c r="C47" s="402"/>
      <c r="D47" s="402" t="s">
        <v>154</v>
      </c>
      <c r="E47" s="402"/>
      <c r="F47" s="402"/>
      <c r="G47" s="402"/>
      <c r="H47" s="64"/>
      <c r="I47" s="64"/>
      <c r="J47" s="64"/>
      <c r="K47" s="64"/>
      <c r="L47" s="64"/>
      <c r="M47" s="64"/>
      <c r="N47" s="279"/>
    </row>
    <row r="48" spans="2:14" ht="18" customHeight="1" x14ac:dyDescent="0.25">
      <c r="B48" s="404" t="s">
        <v>155</v>
      </c>
      <c r="C48" s="404"/>
      <c r="D48" s="404" t="s">
        <v>156</v>
      </c>
      <c r="E48" s="404"/>
      <c r="F48" s="404"/>
      <c r="G48" s="404"/>
      <c r="H48" s="64"/>
      <c r="I48" s="64"/>
      <c r="J48" s="64"/>
      <c r="K48" s="64"/>
      <c r="L48" s="64"/>
      <c r="M48" s="64"/>
      <c r="N48" s="279"/>
    </row>
    <row r="49" spans="2:17" ht="18" customHeight="1" x14ac:dyDescent="0.25">
      <c r="B49" s="402" t="s">
        <v>155</v>
      </c>
      <c r="C49" s="402"/>
      <c r="D49" s="402" t="s">
        <v>157</v>
      </c>
      <c r="E49" s="402"/>
      <c r="F49" s="402"/>
      <c r="G49" s="402"/>
      <c r="H49" s="64"/>
      <c r="I49" s="64"/>
      <c r="J49" s="64"/>
      <c r="K49" s="64"/>
      <c r="L49" s="64"/>
      <c r="M49" s="64"/>
      <c r="N49" s="279"/>
    </row>
    <row r="50" spans="2:17" ht="18" customHeight="1" x14ac:dyDescent="0.25">
      <c r="B50" s="404" t="s">
        <v>158</v>
      </c>
      <c r="C50" s="404"/>
      <c r="D50" s="404" t="s">
        <v>159</v>
      </c>
      <c r="E50" s="404"/>
      <c r="F50" s="404"/>
      <c r="G50" s="404"/>
      <c r="H50" s="64"/>
      <c r="I50" s="64"/>
      <c r="J50" s="64"/>
      <c r="K50" s="64"/>
      <c r="L50" s="64"/>
      <c r="M50" s="64"/>
      <c r="N50" s="279"/>
    </row>
    <row r="51" spans="2:17" ht="18" customHeight="1" x14ac:dyDescent="0.25">
      <c r="B51" s="402" t="s">
        <v>158</v>
      </c>
      <c r="C51" s="402"/>
      <c r="D51" s="402" t="s">
        <v>160</v>
      </c>
      <c r="E51" s="402"/>
      <c r="F51" s="402"/>
      <c r="G51" s="402"/>
      <c r="H51" s="64"/>
      <c r="I51" s="64"/>
      <c r="J51" s="64"/>
      <c r="K51" s="64"/>
      <c r="L51" s="64"/>
      <c r="M51" s="64"/>
      <c r="N51" s="279"/>
    </row>
    <row r="52" spans="2:17" ht="18" customHeight="1" x14ac:dyDescent="0.25">
      <c r="B52" s="404" t="s">
        <v>158</v>
      </c>
      <c r="C52" s="404"/>
      <c r="D52" s="404" t="s">
        <v>161</v>
      </c>
      <c r="E52" s="404"/>
      <c r="F52" s="404"/>
      <c r="G52" s="404"/>
      <c r="H52" s="64"/>
      <c r="I52" s="64"/>
      <c r="J52" s="64"/>
      <c r="K52" s="64"/>
      <c r="L52" s="64"/>
      <c r="M52" s="64"/>
      <c r="N52" s="279"/>
    </row>
    <row r="53" spans="2:17" ht="18" customHeight="1" x14ac:dyDescent="0.25">
      <c r="B53" s="402" t="s">
        <v>162</v>
      </c>
      <c r="C53" s="402"/>
      <c r="D53" s="402" t="s">
        <v>163</v>
      </c>
      <c r="E53" s="402"/>
      <c r="F53" s="402"/>
      <c r="G53" s="402"/>
      <c r="H53" s="64"/>
      <c r="I53" s="64"/>
      <c r="J53" s="64"/>
      <c r="K53" s="64"/>
      <c r="L53" s="64"/>
      <c r="M53" s="64"/>
      <c r="N53" s="279"/>
    </row>
    <row r="54" spans="2:17" ht="18" customHeight="1" x14ac:dyDescent="0.25">
      <c r="B54" s="404" t="s">
        <v>164</v>
      </c>
      <c r="C54" s="404"/>
      <c r="D54" s="404" t="s">
        <v>165</v>
      </c>
      <c r="E54" s="404"/>
      <c r="F54" s="404"/>
      <c r="G54" s="404"/>
      <c r="H54" s="64"/>
      <c r="I54" s="64"/>
      <c r="J54" s="64"/>
      <c r="K54" s="64"/>
      <c r="L54" s="64"/>
      <c r="M54" s="64"/>
      <c r="N54" s="279"/>
    </row>
    <row r="55" spans="2:17" ht="18" customHeight="1" x14ac:dyDescent="0.25">
      <c r="B55" s="402" t="s">
        <v>164</v>
      </c>
      <c r="C55" s="402"/>
      <c r="D55" s="402" t="s">
        <v>166</v>
      </c>
      <c r="E55" s="402"/>
      <c r="F55" s="402"/>
      <c r="G55" s="402"/>
      <c r="H55" s="64"/>
      <c r="I55" s="64"/>
      <c r="J55" s="64"/>
      <c r="K55" s="64"/>
      <c r="L55" s="64"/>
      <c r="M55" s="64"/>
      <c r="N55" s="279"/>
    </row>
    <row r="56" spans="2:17" ht="18" customHeight="1" x14ac:dyDescent="0.25">
      <c r="B56" s="404" t="s">
        <v>167</v>
      </c>
      <c r="C56" s="404"/>
      <c r="D56" s="404" t="s">
        <v>136</v>
      </c>
      <c r="E56" s="404"/>
      <c r="F56" s="404"/>
      <c r="G56" s="404"/>
      <c r="H56" s="64"/>
      <c r="I56" s="64"/>
      <c r="J56" s="64"/>
      <c r="K56" s="64"/>
      <c r="L56" s="64"/>
      <c r="M56" s="64"/>
      <c r="N56" s="279"/>
    </row>
    <row r="57" spans="2:17" ht="18" customHeight="1" x14ac:dyDescent="0.25">
      <c r="B57" s="402" t="s">
        <v>167</v>
      </c>
      <c r="C57" s="402"/>
      <c r="D57" s="402" t="s">
        <v>137</v>
      </c>
      <c r="E57" s="402"/>
      <c r="F57" s="402"/>
      <c r="G57" s="402"/>
      <c r="H57" s="64"/>
      <c r="I57" s="64"/>
      <c r="J57" s="64"/>
      <c r="K57" s="64"/>
      <c r="L57" s="64"/>
      <c r="M57" s="64"/>
      <c r="N57" s="279"/>
    </row>
    <row r="58" spans="2:17" ht="18" customHeight="1" x14ac:dyDescent="0.25">
      <c r="B58" s="46"/>
      <c r="C58" s="46"/>
      <c r="D58" s="46"/>
      <c r="E58" s="63"/>
      <c r="F58" s="64"/>
      <c r="G58" s="64"/>
      <c r="H58" s="64"/>
      <c r="I58" s="64"/>
      <c r="J58" s="64"/>
      <c r="K58" s="64"/>
      <c r="L58" s="64"/>
      <c r="M58" s="64"/>
    </row>
    <row r="60" spans="2:17" x14ac:dyDescent="0.25">
      <c r="B60" s="1" t="s">
        <v>1</v>
      </c>
    </row>
    <row r="61" spans="2:17" x14ac:dyDescent="0.25">
      <c r="B61" s="1" t="s">
        <v>2</v>
      </c>
    </row>
    <row r="62" spans="2:17" x14ac:dyDescent="0.25">
      <c r="B62" s="51" t="s">
        <v>3</v>
      </c>
    </row>
    <row r="63" spans="2:17" ht="75" customHeight="1" x14ac:dyDescent="0.25">
      <c r="B63" s="338" t="s">
        <v>4</v>
      </c>
      <c r="C63" s="338"/>
      <c r="D63" s="338"/>
      <c r="E63" s="338"/>
      <c r="F63" s="338"/>
      <c r="G63" s="338"/>
      <c r="H63" s="338"/>
      <c r="I63" s="338"/>
      <c r="J63" s="338"/>
      <c r="K63" s="338"/>
      <c r="L63" s="338"/>
      <c r="M63" s="338"/>
      <c r="N63" s="338"/>
      <c r="O63" s="23"/>
      <c r="P63" s="23"/>
      <c r="Q63" s="23"/>
    </row>
    <row r="64" spans="2:17" x14ac:dyDescent="0.25">
      <c r="B64" s="51"/>
    </row>
    <row r="65" spans="2:3" x14ac:dyDescent="0.25">
      <c r="B65" s="340" t="s">
        <v>19</v>
      </c>
      <c r="C65" s="340"/>
    </row>
  </sheetData>
  <sheetProtection password="C6BE" sheet="1" objects="1" scenarios="1"/>
  <mergeCells count="92">
    <mergeCell ref="B15:I15"/>
    <mergeCell ref="B42:C42"/>
    <mergeCell ref="B34:C34"/>
    <mergeCell ref="B35:C35"/>
    <mergeCell ref="B36:C36"/>
    <mergeCell ref="B37:C37"/>
    <mergeCell ref="B38:C38"/>
    <mergeCell ref="D19:G19"/>
    <mergeCell ref="D20:G20"/>
    <mergeCell ref="D21:G21"/>
    <mergeCell ref="B19:C19"/>
    <mergeCell ref="B30:C30"/>
    <mergeCell ref="B31:C31"/>
    <mergeCell ref="B32:C32"/>
    <mergeCell ref="B33:C33"/>
    <mergeCell ref="D33:G33"/>
    <mergeCell ref="B8:G8"/>
    <mergeCell ref="D9:E9"/>
    <mergeCell ref="D10:E10"/>
    <mergeCell ref="D11:E11"/>
    <mergeCell ref="B13:F13"/>
    <mergeCell ref="B63:N63"/>
    <mergeCell ref="B65:C65"/>
    <mergeCell ref="B16:C16"/>
    <mergeCell ref="D16:E16"/>
    <mergeCell ref="F16:H16"/>
    <mergeCell ref="B17:C17"/>
    <mergeCell ref="D17:E17"/>
    <mergeCell ref="F17:H17"/>
    <mergeCell ref="B25:C25"/>
    <mergeCell ref="B26:C26"/>
    <mergeCell ref="B27:C27"/>
    <mergeCell ref="B28:C28"/>
    <mergeCell ref="B39:C39"/>
    <mergeCell ref="B40:C40"/>
    <mergeCell ref="B41:C41"/>
    <mergeCell ref="B29:C29"/>
    <mergeCell ref="B57:C57"/>
    <mergeCell ref="B53:C53"/>
    <mergeCell ref="B54:C54"/>
    <mergeCell ref="B55:C55"/>
    <mergeCell ref="B20:C20"/>
    <mergeCell ref="B21:C21"/>
    <mergeCell ref="B22:C22"/>
    <mergeCell ref="B23:C23"/>
    <mergeCell ref="B24:C24"/>
    <mergeCell ref="B48:C48"/>
    <mergeCell ref="B49:C49"/>
    <mergeCell ref="B50:C50"/>
    <mergeCell ref="B51:C51"/>
    <mergeCell ref="B52:C52"/>
    <mergeCell ref="B44:C44"/>
    <mergeCell ref="B45:C45"/>
    <mergeCell ref="D31:G31"/>
    <mergeCell ref="D35:G35"/>
    <mergeCell ref="D37:G37"/>
    <mergeCell ref="D39:G39"/>
    <mergeCell ref="B56:C56"/>
    <mergeCell ref="B46:C46"/>
    <mergeCell ref="B47:C47"/>
    <mergeCell ref="B43:C43"/>
    <mergeCell ref="D49:G49"/>
    <mergeCell ref="D51:G51"/>
    <mergeCell ref="D53:G53"/>
    <mergeCell ref="D55:G55"/>
    <mergeCell ref="D43:G43"/>
    <mergeCell ref="D45:G45"/>
    <mergeCell ref="D42:G42"/>
    <mergeCell ref="D44:G44"/>
    <mergeCell ref="D57:G57"/>
    <mergeCell ref="D50:G50"/>
    <mergeCell ref="D52:G52"/>
    <mergeCell ref="D54:G54"/>
    <mergeCell ref="D56:G56"/>
    <mergeCell ref="D22:G22"/>
    <mergeCell ref="D24:G24"/>
    <mergeCell ref="D26:G26"/>
    <mergeCell ref="D28:G28"/>
    <mergeCell ref="D30:G30"/>
    <mergeCell ref="D23:G23"/>
    <mergeCell ref="D25:G25"/>
    <mergeCell ref="D27:G27"/>
    <mergeCell ref="D29:G29"/>
    <mergeCell ref="D48:G48"/>
    <mergeCell ref="D47:G47"/>
    <mergeCell ref="D32:G32"/>
    <mergeCell ref="D34:G34"/>
    <mergeCell ref="D36:G36"/>
    <mergeCell ref="D38:G38"/>
    <mergeCell ref="D41:G41"/>
    <mergeCell ref="D40:G40"/>
    <mergeCell ref="D46:G46"/>
  </mergeCells>
  <hyperlinks>
    <hyperlink ref="B65:C65" location="Privacy!A1" display="privacy statement"/>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x14ac:dyDescent="0.25">
      <c r="B17" s="404" t="s">
        <v>83</v>
      </c>
      <c r="C17" s="406"/>
      <c r="D17" s="407" t="s">
        <v>84</v>
      </c>
      <c r="E17" s="407"/>
      <c r="F17" s="379" t="s">
        <v>85</v>
      </c>
      <c r="G17" s="379"/>
      <c r="H17" s="379"/>
      <c r="I17" s="50" t="s">
        <v>86</v>
      </c>
      <c r="J17" s="49" t="s">
        <v>87</v>
      </c>
      <c r="K17" s="50" t="s">
        <v>88</v>
      </c>
      <c r="L17" s="49" t="s">
        <v>89</v>
      </c>
      <c r="M17" s="50" t="s">
        <v>88</v>
      </c>
    </row>
    <row r="18" spans="2:17" ht="24" customHeight="1" x14ac:dyDescent="0.25">
      <c r="B18" s="46"/>
      <c r="C18" s="47"/>
      <c r="D18" s="48"/>
      <c r="E18" s="48"/>
      <c r="F18" s="49"/>
      <c r="G18" s="49"/>
      <c r="H18" s="49"/>
      <c r="I18" s="50"/>
      <c r="J18" s="49"/>
      <c r="K18" s="50"/>
      <c r="L18" s="49"/>
      <c r="M18" s="50"/>
    </row>
    <row r="19" spans="2:17" ht="18" customHeight="1" x14ac:dyDescent="0.25">
      <c r="B19" s="403" t="s">
        <v>168</v>
      </c>
      <c r="C19" s="403"/>
      <c r="D19" s="403" t="s">
        <v>90</v>
      </c>
      <c r="E19" s="403"/>
      <c r="F19" s="403" t="s">
        <v>169</v>
      </c>
      <c r="G19" s="403"/>
      <c r="H19" s="403" t="s">
        <v>170</v>
      </c>
      <c r="I19" s="403"/>
      <c r="J19" s="328"/>
      <c r="K19" s="328"/>
      <c r="L19" s="328"/>
      <c r="M19" s="328"/>
    </row>
    <row r="20" spans="2:17" ht="18" customHeight="1" thickBot="1" x14ac:dyDescent="0.3">
      <c r="B20" s="397">
        <v>364321</v>
      </c>
      <c r="C20" s="414"/>
      <c r="D20" s="397" t="str">
        <f>Elig!C4</f>
        <v>KNUT,SACHA</v>
      </c>
      <c r="E20" s="414"/>
      <c r="F20" s="415" t="s">
        <v>171</v>
      </c>
      <c r="G20" s="416"/>
      <c r="H20" s="329" t="s">
        <v>172</v>
      </c>
      <c r="I20" s="330"/>
      <c r="J20" s="331"/>
      <c r="K20" s="332"/>
      <c r="L20" s="332"/>
      <c r="M20" s="332"/>
    </row>
    <row r="23" spans="2:17" x14ac:dyDescent="0.25">
      <c r="B23" s="1" t="s">
        <v>1</v>
      </c>
    </row>
    <row r="24" spans="2:17" x14ac:dyDescent="0.25">
      <c r="B24" s="1" t="s">
        <v>2</v>
      </c>
    </row>
    <row r="25" spans="2:17" x14ac:dyDescent="0.25">
      <c r="B25" s="65" t="s">
        <v>3</v>
      </c>
    </row>
    <row r="26" spans="2:17" ht="75" customHeight="1" x14ac:dyDescent="0.25">
      <c r="B26" s="338" t="s">
        <v>4</v>
      </c>
      <c r="C26" s="338"/>
      <c r="D26" s="338"/>
      <c r="E26" s="338"/>
      <c r="F26" s="338"/>
      <c r="G26" s="338"/>
      <c r="H26" s="338"/>
      <c r="I26" s="338"/>
      <c r="J26" s="338"/>
      <c r="K26" s="338"/>
      <c r="L26" s="338"/>
      <c r="M26" s="338"/>
      <c r="N26" s="338"/>
      <c r="O26" s="23"/>
      <c r="P26" s="23"/>
      <c r="Q26" s="23"/>
    </row>
    <row r="27" spans="2:17" x14ac:dyDescent="0.25">
      <c r="B27" s="65"/>
    </row>
    <row r="28" spans="2:17" x14ac:dyDescent="0.25">
      <c r="B28" s="340" t="s">
        <v>19</v>
      </c>
      <c r="C28" s="340"/>
    </row>
  </sheetData>
  <sheetProtection password="C6BE" sheet="1" objects="1" scenarios="1"/>
  <mergeCells count="21">
    <mergeCell ref="B8:G8"/>
    <mergeCell ref="D9:E9"/>
    <mergeCell ref="D10:E10"/>
    <mergeCell ref="D11:E11"/>
    <mergeCell ref="B13:F13"/>
    <mergeCell ref="B15:I15"/>
    <mergeCell ref="B16:C16"/>
    <mergeCell ref="D16:E16"/>
    <mergeCell ref="F16:H16"/>
    <mergeCell ref="B17:C17"/>
    <mergeCell ref="D17:E17"/>
    <mergeCell ref="F17:H17"/>
    <mergeCell ref="B19:C19"/>
    <mergeCell ref="B20:C20"/>
    <mergeCell ref="B26:N26"/>
    <mergeCell ref="B28:C28"/>
    <mergeCell ref="D19:E19"/>
    <mergeCell ref="F19:G19"/>
    <mergeCell ref="H19:I19"/>
    <mergeCell ref="D20:E20"/>
    <mergeCell ref="F20:G20"/>
  </mergeCells>
  <hyperlinks>
    <hyperlink ref="B28:C28" location="Privacy!A1" display="privacy statement"/>
  </hyperlinks>
  <pageMargins left="0.7" right="0.7" top="0.75" bottom="0.75" header="0.3" footer="0.3"/>
  <pageSetup orientation="portrait" r:id="rId1"/>
  <ignoredErrors>
    <ignoredError sqref="F20"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x14ac:dyDescent="0.25">
      <c r="B17" s="404" t="s">
        <v>83</v>
      </c>
      <c r="C17" s="406"/>
      <c r="D17" s="407" t="s">
        <v>84</v>
      </c>
      <c r="E17" s="407"/>
      <c r="F17" s="379" t="s">
        <v>85</v>
      </c>
      <c r="G17" s="379"/>
      <c r="H17" s="379"/>
      <c r="I17" s="50" t="s">
        <v>86</v>
      </c>
      <c r="J17" s="49" t="s">
        <v>87</v>
      </c>
      <c r="K17" s="50" t="s">
        <v>88</v>
      </c>
      <c r="L17" s="49" t="s">
        <v>89</v>
      </c>
      <c r="M17" s="50" t="s">
        <v>88</v>
      </c>
    </row>
    <row r="18" spans="2:17" ht="24" customHeight="1" x14ac:dyDescent="0.25">
      <c r="B18" s="46"/>
      <c r="C18" s="47"/>
      <c r="D18" s="48"/>
      <c r="E18" s="48"/>
      <c r="F18" s="49"/>
      <c r="G18" s="49"/>
      <c r="H18" s="49"/>
      <c r="I18" s="50"/>
      <c r="J18" s="49"/>
      <c r="K18" s="50"/>
      <c r="L18" s="49"/>
      <c r="M18" s="50"/>
    </row>
    <row r="19" spans="2:17" ht="18" customHeight="1" x14ac:dyDescent="0.25">
      <c r="B19" s="403" t="s">
        <v>90</v>
      </c>
      <c r="C19" s="403"/>
      <c r="D19" s="403" t="s">
        <v>173</v>
      </c>
      <c r="E19" s="403"/>
      <c r="F19" s="327"/>
      <c r="G19" s="327"/>
      <c r="H19" s="328"/>
      <c r="I19" s="328"/>
      <c r="J19" s="328"/>
      <c r="K19" s="328"/>
      <c r="L19" s="328"/>
      <c r="M19" s="328"/>
    </row>
    <row r="20" spans="2:17" ht="18" customHeight="1" thickBot="1" x14ac:dyDescent="0.3">
      <c r="B20" s="397" t="s">
        <v>181</v>
      </c>
      <c r="C20" s="414"/>
      <c r="D20" s="397" t="s">
        <v>180</v>
      </c>
      <c r="E20" s="414"/>
      <c r="F20" s="331"/>
      <c r="G20" s="332"/>
      <c r="H20" s="331"/>
      <c r="I20" s="330"/>
      <c r="J20" s="331"/>
      <c r="K20" s="332"/>
      <c r="L20" s="332"/>
      <c r="M20" s="332"/>
    </row>
    <row r="23" spans="2:17" x14ac:dyDescent="0.25">
      <c r="B23" s="1" t="s">
        <v>1</v>
      </c>
    </row>
    <row r="24" spans="2:17" x14ac:dyDescent="0.25">
      <c r="B24" s="1" t="s">
        <v>2</v>
      </c>
    </row>
    <row r="25" spans="2:17" x14ac:dyDescent="0.25">
      <c r="B25" s="65" t="s">
        <v>3</v>
      </c>
    </row>
    <row r="26" spans="2:17" ht="75" customHeight="1" x14ac:dyDescent="0.25">
      <c r="B26" s="338" t="s">
        <v>4</v>
      </c>
      <c r="C26" s="338"/>
      <c r="D26" s="338"/>
      <c r="E26" s="338"/>
      <c r="F26" s="338"/>
      <c r="G26" s="338"/>
      <c r="H26" s="338"/>
      <c r="I26" s="338"/>
      <c r="J26" s="338"/>
      <c r="K26" s="338"/>
      <c r="L26" s="338"/>
      <c r="M26" s="338"/>
      <c r="N26" s="338"/>
      <c r="O26" s="23"/>
      <c r="P26" s="23"/>
      <c r="Q26" s="23"/>
    </row>
    <row r="27" spans="2:17" x14ac:dyDescent="0.25">
      <c r="B27" s="65"/>
    </row>
    <row r="28" spans="2:17" x14ac:dyDescent="0.25">
      <c r="B28" s="340" t="s">
        <v>19</v>
      </c>
      <c r="C28" s="340"/>
    </row>
  </sheetData>
  <sheetProtection password="C6BE" sheet="1" objects="1" scenarios="1"/>
  <mergeCells count="18">
    <mergeCell ref="B8:G8"/>
    <mergeCell ref="D9:E9"/>
    <mergeCell ref="D10:E10"/>
    <mergeCell ref="D11:E11"/>
    <mergeCell ref="B13:F13"/>
    <mergeCell ref="B15:I15"/>
    <mergeCell ref="B16:C16"/>
    <mergeCell ref="D16:E16"/>
    <mergeCell ref="F16:H16"/>
    <mergeCell ref="B17:C17"/>
    <mergeCell ref="D17:E17"/>
    <mergeCell ref="F17:H17"/>
    <mergeCell ref="B19:C19"/>
    <mergeCell ref="B20:C20"/>
    <mergeCell ref="B26:N26"/>
    <mergeCell ref="B28:C28"/>
    <mergeCell ref="D19:E19"/>
    <mergeCell ref="D20:E20"/>
  </mergeCells>
  <hyperlinks>
    <hyperlink ref="B28:C28" location="Privacy!A1" display="privacy statement"/>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1"/>
  <sheetViews>
    <sheetView showGridLines="0" workbookViewId="0"/>
  </sheetViews>
  <sheetFormatPr defaultColWidth="9.140625" defaultRowHeight="15" x14ac:dyDescent="0.25"/>
  <cols>
    <col min="1" max="1" width="9.140625" style="1"/>
    <col min="2" max="2" width="13.85546875" style="1" customWidth="1"/>
    <col min="3" max="3" width="23.7109375" style="1" customWidth="1"/>
    <col min="4" max="4" width="12.5703125" style="1" bestFit="1" customWidth="1"/>
    <col min="5" max="5" width="11.42578125" style="1" bestFit="1" customWidth="1"/>
    <col min="6" max="6" width="2.7109375" style="1" customWidth="1"/>
    <col min="7" max="7" width="17.42578125" style="1" customWidth="1"/>
    <col min="8" max="9" width="9.140625" style="1"/>
    <col min="10" max="10" width="18.42578125" style="1" customWidth="1"/>
    <col min="11" max="12" width="9.140625" style="1"/>
    <col min="13" max="13" width="15.570312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43"/>
      <c r="G9" s="16">
        <f>Elig!G9</f>
        <v>0.95</v>
      </c>
    </row>
    <row r="10" spans="2:13" ht="35.25" customHeight="1" x14ac:dyDescent="0.25">
      <c r="B10" s="6" t="s">
        <v>25</v>
      </c>
      <c r="C10" s="12" t="str">
        <f>Elig!C10</f>
        <v>Cardiovascular, 
medium</v>
      </c>
      <c r="D10" s="349" t="s">
        <v>31</v>
      </c>
      <c r="E10" s="349"/>
      <c r="F10" s="42"/>
      <c r="G10" s="12" t="str">
        <f>Elig!G10</f>
        <v>Renal, very high</v>
      </c>
    </row>
    <row r="11" spans="2:13" ht="30" customHeight="1" x14ac:dyDescent="0.25">
      <c r="B11" s="8" t="s">
        <v>26</v>
      </c>
      <c r="C11" s="32" t="str">
        <f>Elig!C11</f>
        <v>Psychiatric, medium low</v>
      </c>
      <c r="D11" s="348" t="s">
        <v>32</v>
      </c>
      <c r="E11" s="348"/>
      <c r="F11" s="41"/>
      <c r="G11" s="11" t="str">
        <f>Elig!G11</f>
        <v>No</v>
      </c>
    </row>
    <row r="13" spans="2:13" ht="15" customHeight="1" x14ac:dyDescent="0.25">
      <c r="B13" s="391" t="s">
        <v>79</v>
      </c>
      <c r="C13" s="391"/>
      <c r="D13" s="391"/>
      <c r="E13" s="391"/>
      <c r="F13" s="391"/>
      <c r="G13" s="44"/>
    </row>
    <row r="15" spans="2:13" x14ac:dyDescent="0.25">
      <c r="B15" s="401" t="str">
        <f ca="1">CONCATENATE("Details of Long Term Care Assessment ",CARE!B15," on ",TEXT(CARE!E15,"yyyy-mm-dd")," (",CARE!C15,") for CARE client named ",C4)</f>
        <v>Details of Long Term Care Assessment 5775319 on 2017-03-19 (Annual) for CARE client named KNUT,SACHA</v>
      </c>
      <c r="C15" s="401"/>
      <c r="D15" s="401"/>
      <c r="E15" s="401"/>
      <c r="F15" s="401"/>
      <c r="G15" s="401"/>
      <c r="H15" s="401"/>
      <c r="I15" s="401"/>
    </row>
    <row r="16" spans="2:13" ht="21.75" customHeight="1" x14ac:dyDescent="0.25">
      <c r="B16" s="394" t="s">
        <v>80</v>
      </c>
      <c r="C16" s="394"/>
      <c r="D16" s="393">
        <v>14</v>
      </c>
      <c r="E16" s="393"/>
      <c r="F16" s="394" t="s">
        <v>81</v>
      </c>
      <c r="G16" s="394"/>
      <c r="H16" s="394"/>
      <c r="I16" s="319">
        <v>17</v>
      </c>
      <c r="J16" s="320" t="s">
        <v>82</v>
      </c>
      <c r="K16" s="319">
        <v>2</v>
      </c>
      <c r="L16" s="321"/>
      <c r="M16" s="319"/>
    </row>
    <row r="17" spans="2:17" ht="24" customHeight="1" thickBot="1" x14ac:dyDescent="0.3">
      <c r="B17" s="397" t="s">
        <v>83</v>
      </c>
      <c r="C17" s="398"/>
      <c r="D17" s="399" t="s">
        <v>84</v>
      </c>
      <c r="E17" s="400"/>
      <c r="F17" s="395" t="s">
        <v>85</v>
      </c>
      <c r="G17" s="396"/>
      <c r="H17" s="396"/>
      <c r="I17" s="317" t="s">
        <v>86</v>
      </c>
      <c r="J17" s="318" t="s">
        <v>87</v>
      </c>
      <c r="K17" s="317" t="s">
        <v>88</v>
      </c>
      <c r="L17" s="318" t="s">
        <v>89</v>
      </c>
      <c r="M17" s="317" t="s">
        <v>88</v>
      </c>
    </row>
    <row r="18" spans="2:17" ht="15" customHeight="1" thickBot="1" x14ac:dyDescent="0.3">
      <c r="B18" s="46"/>
      <c r="C18" s="47"/>
      <c r="D18" s="48"/>
      <c r="E18" s="48"/>
      <c r="F18" s="49"/>
      <c r="G18" s="49"/>
      <c r="H18" s="49"/>
      <c r="I18" s="50"/>
      <c r="J18" s="49"/>
      <c r="K18" s="50"/>
      <c r="L18" s="49"/>
      <c r="M18" s="50"/>
    </row>
    <row r="19" spans="2:17" ht="18" customHeight="1" thickBot="1" x14ac:dyDescent="0.3">
      <c r="B19" s="403" t="s">
        <v>90</v>
      </c>
      <c r="C19" s="403"/>
      <c r="D19" s="403" t="s">
        <v>174</v>
      </c>
      <c r="E19" s="403"/>
      <c r="F19" s="405" t="s">
        <v>175</v>
      </c>
      <c r="G19" s="405"/>
      <c r="H19" s="403" t="s">
        <v>176</v>
      </c>
      <c r="I19" s="403"/>
      <c r="J19" s="61"/>
      <c r="K19" s="61"/>
      <c r="L19" s="61"/>
      <c r="M19" s="61"/>
    </row>
    <row r="20" spans="2:17" ht="18" customHeight="1" thickBot="1" x14ac:dyDescent="0.3">
      <c r="B20" s="404" t="s">
        <v>177</v>
      </c>
      <c r="C20" s="404"/>
      <c r="D20" s="404" t="s">
        <v>178</v>
      </c>
      <c r="E20" s="404"/>
      <c r="F20" s="417">
        <f ca="1">Data!N153</f>
        <v>42739</v>
      </c>
      <c r="G20" s="417"/>
      <c r="H20" s="417"/>
      <c r="I20" s="417"/>
      <c r="J20" s="56"/>
      <c r="K20" s="56"/>
      <c r="L20" s="56"/>
      <c r="M20" s="56"/>
    </row>
    <row r="21" spans="2:17" ht="18" customHeight="1" x14ac:dyDescent="0.25">
      <c r="B21" s="402" t="s">
        <v>179</v>
      </c>
      <c r="C21" s="402"/>
      <c r="D21" s="402" t="s">
        <v>178</v>
      </c>
      <c r="E21" s="402"/>
      <c r="F21" s="418">
        <f ca="1">Data!N154</f>
        <v>42687</v>
      </c>
      <c r="G21" s="418"/>
      <c r="H21" s="418">
        <f ca="1">Data!O154</f>
        <v>42687</v>
      </c>
      <c r="I21" s="418"/>
      <c r="J21" s="64"/>
      <c r="K21" s="64"/>
      <c r="L21" s="64"/>
      <c r="M21" s="64"/>
    </row>
    <row r="22" spans="2:17" ht="18" customHeight="1" x14ac:dyDescent="0.25">
      <c r="B22" s="404" t="s">
        <v>179</v>
      </c>
      <c r="C22" s="404"/>
      <c r="D22" s="404" t="s">
        <v>178</v>
      </c>
      <c r="E22" s="404"/>
      <c r="F22" s="417">
        <f ca="1">Data!N155</f>
        <v>42584</v>
      </c>
      <c r="G22" s="417"/>
      <c r="H22" s="417">
        <f ca="1">Data!O155</f>
        <v>42584</v>
      </c>
      <c r="I22" s="417"/>
      <c r="J22" s="64"/>
      <c r="K22" s="64"/>
      <c r="L22" s="64"/>
      <c r="M22" s="64"/>
    </row>
    <row r="23" spans="2:17" ht="18" customHeight="1" x14ac:dyDescent="0.25">
      <c r="B23" s="402" t="s">
        <v>179</v>
      </c>
      <c r="C23" s="402"/>
      <c r="D23" s="402" t="s">
        <v>178</v>
      </c>
      <c r="E23" s="402"/>
      <c r="F23" s="418">
        <f ca="1">Data!N156</f>
        <v>42458</v>
      </c>
      <c r="G23" s="418"/>
      <c r="H23" s="418">
        <f ca="1">Data!O156</f>
        <v>42458</v>
      </c>
      <c r="I23" s="418"/>
      <c r="J23" s="64"/>
      <c r="K23" s="64"/>
      <c r="L23" s="64"/>
      <c r="M23" s="64"/>
    </row>
    <row r="26" spans="2:17" x14ac:dyDescent="0.25">
      <c r="B26" s="1" t="s">
        <v>1</v>
      </c>
    </row>
    <row r="27" spans="2:17" x14ac:dyDescent="0.25">
      <c r="B27" s="1" t="s">
        <v>2</v>
      </c>
    </row>
    <row r="28" spans="2:17" x14ac:dyDescent="0.25">
      <c r="B28" s="65" t="s">
        <v>3</v>
      </c>
    </row>
    <row r="29" spans="2:17" ht="75" customHeight="1" x14ac:dyDescent="0.25">
      <c r="B29" s="338" t="s">
        <v>4</v>
      </c>
      <c r="C29" s="338"/>
      <c r="D29" s="338"/>
      <c r="E29" s="338"/>
      <c r="F29" s="338"/>
      <c r="G29" s="338"/>
      <c r="H29" s="338"/>
      <c r="I29" s="338"/>
      <c r="J29" s="338"/>
      <c r="K29" s="338"/>
      <c r="L29" s="338"/>
      <c r="M29" s="338"/>
      <c r="N29" s="338"/>
      <c r="O29" s="23"/>
      <c r="P29" s="23"/>
      <c r="Q29" s="23"/>
    </row>
    <row r="30" spans="2:17" x14ac:dyDescent="0.25">
      <c r="B30" s="65"/>
    </row>
    <row r="31" spans="2:17" x14ac:dyDescent="0.25">
      <c r="B31" s="340" t="s">
        <v>19</v>
      </c>
      <c r="C31" s="340"/>
    </row>
  </sheetData>
  <sheetProtection password="C6BE" sheet="1" objects="1" scenarios="1"/>
  <mergeCells count="34">
    <mergeCell ref="B8:G8"/>
    <mergeCell ref="D9:E9"/>
    <mergeCell ref="D10:E10"/>
    <mergeCell ref="D11:E11"/>
    <mergeCell ref="B13:F13"/>
    <mergeCell ref="B15:I15"/>
    <mergeCell ref="B16:C16"/>
    <mergeCell ref="D16:E16"/>
    <mergeCell ref="F16:H16"/>
    <mergeCell ref="B17:C17"/>
    <mergeCell ref="D17:E17"/>
    <mergeCell ref="F17:H17"/>
    <mergeCell ref="B29:N29"/>
    <mergeCell ref="B31:C31"/>
    <mergeCell ref="B23:C23"/>
    <mergeCell ref="H23:I23"/>
    <mergeCell ref="B20:C20"/>
    <mergeCell ref="H20:I20"/>
    <mergeCell ref="B21:C21"/>
    <mergeCell ref="H21:I21"/>
    <mergeCell ref="F20:G20"/>
    <mergeCell ref="F21:G21"/>
    <mergeCell ref="D22:E22"/>
    <mergeCell ref="F22:G22"/>
    <mergeCell ref="D23:E23"/>
    <mergeCell ref="F23:G23"/>
    <mergeCell ref="D20:E20"/>
    <mergeCell ref="D21:E21"/>
    <mergeCell ref="B22:C22"/>
    <mergeCell ref="B19:C19"/>
    <mergeCell ref="F19:G19"/>
    <mergeCell ref="H19:I19"/>
    <mergeCell ref="D19:E19"/>
    <mergeCell ref="H22:I22"/>
  </mergeCells>
  <hyperlinks>
    <hyperlink ref="B31:C31" location="Privacy!A1" display="privacy statement"/>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P60"/>
  <sheetViews>
    <sheetView showGridLines="0" workbookViewId="0"/>
  </sheetViews>
  <sheetFormatPr defaultColWidth="9.140625" defaultRowHeight="15" x14ac:dyDescent="0.25"/>
  <cols>
    <col min="1" max="14" width="9.140625" style="1"/>
    <col min="15" max="15" width="7.7109375" style="1" customWidth="1"/>
    <col min="16" max="16384" width="9.140625" style="1"/>
  </cols>
  <sheetData>
    <row r="2" ht="46.5" customHeight="1" x14ac:dyDescent="0.25"/>
    <row r="51" spans="2:16" ht="12.75" customHeight="1" x14ac:dyDescent="0.25"/>
    <row r="52" spans="2:16" x14ac:dyDescent="0.25">
      <c r="G52" s="117">
        <f ca="1">EDATE(Elig!$B$25, -15)</f>
        <v>42370</v>
      </c>
      <c r="H52" s="346">
        <f ca="1">EDATE(Elig!$B$25, -12)</f>
        <v>42461</v>
      </c>
      <c r="I52" s="346"/>
      <c r="J52" s="344">
        <f ca="1">EDATE(Elig!$B$25, -9)</f>
        <v>42552</v>
      </c>
      <c r="K52" s="344"/>
      <c r="L52" s="343">
        <f ca="1">EDATE(Elig!$B$25, -6)</f>
        <v>42644</v>
      </c>
      <c r="M52" s="343"/>
      <c r="N52" s="117">
        <f ca="1">EDATE(Elig!$B$25, -3)</f>
        <v>42736</v>
      </c>
      <c r="P52" s="117">
        <f ca="1">Elig!$B$25</f>
        <v>42826</v>
      </c>
    </row>
    <row r="53" spans="2:16" x14ac:dyDescent="0.25">
      <c r="B53" s="1" t="s">
        <v>0</v>
      </c>
      <c r="C53" s="1" t="str">
        <f>Elig!C4</f>
        <v>KNUT,SACHA</v>
      </c>
    </row>
    <row r="55" spans="2:16" x14ac:dyDescent="0.25">
      <c r="B55" s="1" t="s">
        <v>1</v>
      </c>
    </row>
    <row r="56" spans="2:16" x14ac:dyDescent="0.25">
      <c r="B56" s="1" t="s">
        <v>2</v>
      </c>
    </row>
    <row r="57" spans="2:16" x14ac:dyDescent="0.25">
      <c r="B57" t="s">
        <v>3</v>
      </c>
    </row>
    <row r="58" spans="2:16" ht="75" customHeight="1" x14ac:dyDescent="0.25">
      <c r="B58" s="337" t="s">
        <v>4</v>
      </c>
      <c r="C58" s="338"/>
      <c r="D58" s="338"/>
      <c r="E58" s="338"/>
      <c r="F58" s="338"/>
      <c r="G58" s="338"/>
      <c r="H58" s="338"/>
      <c r="I58" s="338"/>
      <c r="J58" s="338"/>
      <c r="K58" s="338"/>
      <c r="L58" s="338"/>
      <c r="M58" s="338"/>
      <c r="N58" s="338"/>
      <c r="O58" s="338"/>
      <c r="P58" s="339"/>
    </row>
    <row r="59" spans="2:16" x14ac:dyDescent="0.25">
      <c r="B59"/>
    </row>
    <row r="60" spans="2:16" x14ac:dyDescent="0.25">
      <c r="B60" s="340" t="s">
        <v>19</v>
      </c>
      <c r="C60" s="340"/>
    </row>
  </sheetData>
  <sheetProtection password="C6BE" sheet="1" objects="1" scenarios="1"/>
  <mergeCells count="5">
    <mergeCell ref="B58:P58"/>
    <mergeCell ref="B60:C60"/>
    <mergeCell ref="H52:I52"/>
    <mergeCell ref="J52:K52"/>
    <mergeCell ref="L52:M52"/>
  </mergeCells>
  <hyperlinks>
    <hyperlink ref="B60:C60" location="Privacy!A1" display="privacy statement"/>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R15"/>
  <sheetViews>
    <sheetView showGridLines="0" workbookViewId="0">
      <selection activeCell="E29" sqref="E29"/>
    </sheetView>
  </sheetViews>
  <sheetFormatPr defaultRowHeight="15" x14ac:dyDescent="0.25"/>
  <cols>
    <col min="1" max="1" width="2.140625" customWidth="1"/>
  </cols>
  <sheetData>
    <row r="2" spans="2:18" ht="24.95" customHeight="1" x14ac:dyDescent="0.25">
      <c r="B2" s="5" t="s">
        <v>5</v>
      </c>
    </row>
    <row r="3" spans="2:18" ht="24.95" customHeight="1" x14ac:dyDescent="0.25">
      <c r="B3" s="420" t="s">
        <v>6</v>
      </c>
      <c r="C3" s="420"/>
      <c r="D3" s="420"/>
      <c r="E3" s="420"/>
      <c r="F3" s="420"/>
      <c r="G3" s="420"/>
      <c r="H3" s="420"/>
      <c r="I3" s="420"/>
      <c r="J3" s="420"/>
      <c r="K3" s="420"/>
      <c r="L3" s="420"/>
      <c r="M3" s="420"/>
      <c r="N3" s="420"/>
      <c r="O3" s="420"/>
      <c r="P3" s="420"/>
      <c r="Q3" s="420"/>
      <c r="R3" s="420"/>
    </row>
    <row r="4" spans="2:18" ht="24.95" customHeight="1" x14ac:dyDescent="0.25">
      <c r="B4" s="3" t="s">
        <v>7</v>
      </c>
    </row>
    <row r="5" spans="2:18" ht="24.95" customHeight="1" x14ac:dyDescent="0.25">
      <c r="B5" s="2" t="s">
        <v>8</v>
      </c>
    </row>
    <row r="6" spans="2:18" x14ac:dyDescent="0.25">
      <c r="B6" s="4" t="s">
        <v>9</v>
      </c>
    </row>
    <row r="7" spans="2:18" x14ac:dyDescent="0.25">
      <c r="B7" s="4" t="s">
        <v>10</v>
      </c>
    </row>
    <row r="8" spans="2:18" x14ac:dyDescent="0.25">
      <c r="B8" s="4" t="s">
        <v>11</v>
      </c>
    </row>
    <row r="9" spans="2:18" x14ac:dyDescent="0.25">
      <c r="B9" s="4" t="s">
        <v>12</v>
      </c>
    </row>
    <row r="10" spans="2:18" x14ac:dyDescent="0.25">
      <c r="B10" s="4" t="s">
        <v>13</v>
      </c>
    </row>
    <row r="11" spans="2:18" ht="24.95" customHeight="1" x14ac:dyDescent="0.25">
      <c r="B11" s="2" t="s">
        <v>14</v>
      </c>
    </row>
    <row r="12" spans="2:18" ht="24.95" customHeight="1" x14ac:dyDescent="0.25">
      <c r="B12" s="3" t="s">
        <v>15</v>
      </c>
    </row>
    <row r="13" spans="2:18" ht="55.5" customHeight="1" x14ac:dyDescent="0.25">
      <c r="B13" s="419" t="s">
        <v>16</v>
      </c>
      <c r="C13" s="419"/>
      <c r="D13" s="419"/>
      <c r="E13" s="419"/>
      <c r="F13" s="419"/>
      <c r="G13" s="419"/>
      <c r="H13" s="419"/>
      <c r="I13" s="419"/>
      <c r="J13" s="419"/>
      <c r="K13" s="419"/>
      <c r="L13" s="419"/>
      <c r="M13" s="419"/>
      <c r="N13" s="419"/>
      <c r="O13" s="419"/>
      <c r="P13" s="419"/>
      <c r="Q13" s="419"/>
      <c r="R13" s="419"/>
    </row>
    <row r="14" spans="2:18" ht="24.95" customHeight="1" x14ac:dyDescent="0.25">
      <c r="B14" s="3" t="s">
        <v>17</v>
      </c>
    </row>
    <row r="15" spans="2:18" x14ac:dyDescent="0.25">
      <c r="B15" s="420" t="s">
        <v>18</v>
      </c>
      <c r="C15" s="420"/>
      <c r="D15" s="420"/>
      <c r="E15" s="420"/>
      <c r="F15" s="420"/>
      <c r="G15" s="420"/>
      <c r="H15" s="420"/>
      <c r="I15" s="420"/>
      <c r="J15" s="420"/>
      <c r="K15" s="420"/>
      <c r="L15" s="420"/>
      <c r="M15" s="420"/>
      <c r="N15" s="420"/>
      <c r="O15" s="420"/>
      <c r="P15" s="420"/>
      <c r="Q15" s="420"/>
      <c r="R15" s="420"/>
    </row>
  </sheetData>
  <sheetProtection password="C17E" sheet="1" objects="1" scenarios="1"/>
  <mergeCells count="3">
    <mergeCell ref="B13:R13"/>
    <mergeCell ref="B3:R3"/>
    <mergeCell ref="B15:R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Q56"/>
  <sheetViews>
    <sheetView showGridLines="0" tabSelected="1"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9.42578125" style="1" customWidth="1"/>
    <col min="7" max="7" width="16" style="1" bestFit="1" customWidth="1"/>
    <col min="8" max="8" width="13.85546875" style="1" customWidth="1"/>
    <col min="9" max="9" width="19.5703125" style="1" customWidth="1"/>
    <col min="10" max="10" width="15.7109375" style="1" customWidth="1"/>
    <col min="11" max="11" width="13.7109375" style="1" customWidth="1"/>
    <col min="12" max="12" width="17" style="1" customWidth="1"/>
    <col min="13" max="16384" width="9.140625" style="1"/>
  </cols>
  <sheetData>
    <row r="2" spans="2:9" ht="46.5" customHeight="1" x14ac:dyDescent="0.25"/>
    <row r="3" spans="2:9" ht="15" customHeight="1" x14ac:dyDescent="0.25">
      <c r="B3" s="6" t="s">
        <v>20</v>
      </c>
    </row>
    <row r="4" spans="2:9" ht="23.25" customHeight="1" x14ac:dyDescent="0.25">
      <c r="B4" s="7" t="s">
        <v>21</v>
      </c>
      <c r="C4" s="7" t="s">
        <v>33</v>
      </c>
      <c r="D4" s="9"/>
      <c r="E4" s="7" t="s">
        <v>27</v>
      </c>
      <c r="F4" s="7"/>
      <c r="G4" s="17">
        <f ca="1">Data!F4</f>
        <v>17597</v>
      </c>
    </row>
    <row r="5" spans="2:9" ht="23.25" customHeight="1" x14ac:dyDescent="0.25">
      <c r="B5" s="6" t="s">
        <v>22</v>
      </c>
      <c r="C5" s="6" t="s">
        <v>34</v>
      </c>
      <c r="D5" s="6"/>
      <c r="E5" s="6" t="s">
        <v>28</v>
      </c>
      <c r="F5" s="6"/>
      <c r="G5" s="80">
        <f>Data!E4</f>
        <v>69</v>
      </c>
    </row>
    <row r="6" spans="2:9" ht="23.25" customHeight="1" x14ac:dyDescent="0.25">
      <c r="B6" s="7" t="s">
        <v>23</v>
      </c>
      <c r="C6" s="18" t="s">
        <v>989</v>
      </c>
      <c r="D6" s="10"/>
      <c r="E6" s="7" t="s">
        <v>29</v>
      </c>
      <c r="F6" s="7"/>
      <c r="G6" s="19" t="s">
        <v>39</v>
      </c>
    </row>
    <row r="8" spans="2:9" ht="20.25" customHeight="1" x14ac:dyDescent="0.25">
      <c r="B8" s="347" t="str">
        <f ca="1">CONCATENATE("RISK PROFILE FOR SERVICE DATE RANGE FROM ",TEXT(Data!F5,"yyyy-mm-dd")," TO ",TEXT(Data!F6,"yyyy-mm-dd"))</f>
        <v>RISK PROFILE FOR SERVICE DATE RANGE FROM 2017-04-11 TO 2016-01-07</v>
      </c>
      <c r="C8" s="347"/>
      <c r="D8" s="347"/>
      <c r="E8" s="347"/>
      <c r="F8" s="347"/>
      <c r="G8" s="347"/>
    </row>
    <row r="9" spans="2:9" ht="30" customHeight="1" x14ac:dyDescent="0.25">
      <c r="B9" s="7" t="s">
        <v>24</v>
      </c>
      <c r="C9" s="10">
        <v>4.08</v>
      </c>
      <c r="D9" s="348" t="s">
        <v>30</v>
      </c>
      <c r="E9" s="348"/>
      <c r="F9" s="34"/>
      <c r="G9" s="16">
        <v>0.95</v>
      </c>
    </row>
    <row r="10" spans="2:9" ht="35.25" customHeight="1" x14ac:dyDescent="0.25">
      <c r="B10" s="6" t="s">
        <v>25</v>
      </c>
      <c r="C10" s="12" t="s">
        <v>38</v>
      </c>
      <c r="D10" s="349" t="s">
        <v>31</v>
      </c>
      <c r="E10" s="349"/>
      <c r="F10" s="35"/>
      <c r="G10" s="12" t="s">
        <v>36</v>
      </c>
    </row>
    <row r="11" spans="2:9" ht="30" customHeight="1" x14ac:dyDescent="0.25">
      <c r="B11" s="8" t="s">
        <v>26</v>
      </c>
      <c r="C11" s="32" t="s">
        <v>37</v>
      </c>
      <c r="D11" s="348" t="s">
        <v>32</v>
      </c>
      <c r="E11" s="348"/>
      <c r="F11" s="33"/>
      <c r="G11" s="11" t="s">
        <v>35</v>
      </c>
    </row>
    <row r="15" spans="2:9" ht="18" x14ac:dyDescent="0.25">
      <c r="B15" s="31" t="s">
        <v>78</v>
      </c>
    </row>
    <row r="16" spans="2:9" x14ac:dyDescent="0.25">
      <c r="B16" s="110" t="s">
        <v>554</v>
      </c>
      <c r="C16" s="350" t="s">
        <v>555</v>
      </c>
      <c r="D16" s="350"/>
      <c r="E16" s="350"/>
      <c r="F16" s="350"/>
      <c r="G16" s="350"/>
      <c r="H16" s="110" t="s">
        <v>556</v>
      </c>
      <c r="I16" s="110" t="s">
        <v>557</v>
      </c>
    </row>
    <row r="17" spans="2:12" x14ac:dyDescent="0.25">
      <c r="B17" s="82" t="s">
        <v>558</v>
      </c>
      <c r="C17" s="82" t="s">
        <v>559</v>
      </c>
      <c r="H17" s="83">
        <f ca="1">DATE(YEAR(NOW()),MONTH(NOW()),1)</f>
        <v>42826</v>
      </c>
      <c r="I17" s="83">
        <f ca="1">EOMONTH(H17,0)</f>
        <v>42855</v>
      </c>
    </row>
    <row r="18" spans="2:12" x14ac:dyDescent="0.25">
      <c r="B18" s="105" t="s">
        <v>558</v>
      </c>
      <c r="C18" s="105" t="s">
        <v>559</v>
      </c>
      <c r="D18" s="114"/>
      <c r="E18" s="114"/>
      <c r="F18" s="114"/>
      <c r="G18" s="114"/>
      <c r="H18" s="108">
        <f ca="1">EDATE(H17,-1)</f>
        <v>42795</v>
      </c>
      <c r="I18" s="108">
        <f ca="1">EOMONTH(H18,0)</f>
        <v>42825</v>
      </c>
    </row>
    <row r="19" spans="2:12" x14ac:dyDescent="0.25">
      <c r="B19" s="81" t="s">
        <v>558</v>
      </c>
      <c r="C19" s="82" t="s">
        <v>559</v>
      </c>
      <c r="H19" s="83">
        <f t="shared" ref="H19:H21" ca="1" si="0">EDATE(H18,-1)</f>
        <v>42767</v>
      </c>
      <c r="I19" s="83">
        <f t="shared" ref="I19:I21" ca="1" si="1">EOMONTH(H19,0)</f>
        <v>42794</v>
      </c>
    </row>
    <row r="20" spans="2:12" x14ac:dyDescent="0.25">
      <c r="B20" s="105" t="s">
        <v>558</v>
      </c>
      <c r="C20" s="105" t="s">
        <v>559</v>
      </c>
      <c r="D20" s="114"/>
      <c r="E20" s="114"/>
      <c r="F20" s="114"/>
      <c r="G20" s="114"/>
      <c r="H20" s="108">
        <f t="shared" ca="1" si="0"/>
        <v>42736</v>
      </c>
      <c r="I20" s="108">
        <f t="shared" ca="1" si="1"/>
        <v>42766</v>
      </c>
    </row>
    <row r="21" spans="2:12" x14ac:dyDescent="0.25">
      <c r="B21" s="81" t="s">
        <v>558</v>
      </c>
      <c r="C21" s="81" t="s">
        <v>559</v>
      </c>
      <c r="H21" s="83">
        <f t="shared" ca="1" si="0"/>
        <v>42705</v>
      </c>
      <c r="I21" s="83">
        <f t="shared" ca="1" si="1"/>
        <v>42735</v>
      </c>
    </row>
    <row r="23" spans="2:12" ht="18" x14ac:dyDescent="0.25">
      <c r="B23" s="31" t="s">
        <v>64</v>
      </c>
    </row>
    <row r="24" spans="2:12" ht="30" x14ac:dyDescent="0.25">
      <c r="B24" s="111" t="s">
        <v>560</v>
      </c>
      <c r="C24" s="112" t="s">
        <v>561</v>
      </c>
      <c r="D24" s="351" t="s">
        <v>562</v>
      </c>
      <c r="E24" s="351"/>
      <c r="F24" s="351" t="s">
        <v>563</v>
      </c>
      <c r="G24" s="351"/>
      <c r="H24" s="351" t="s">
        <v>564</v>
      </c>
      <c r="I24" s="351"/>
      <c r="J24" s="113" t="s">
        <v>565</v>
      </c>
      <c r="K24" s="112" t="s">
        <v>566</v>
      </c>
      <c r="L24" s="112" t="s">
        <v>567</v>
      </c>
    </row>
    <row r="25" spans="2:12" ht="33" customHeight="1" x14ac:dyDescent="0.25">
      <c r="B25" s="115">
        <f ca="1">H17</f>
        <v>42826</v>
      </c>
      <c r="C25" s="98" t="s">
        <v>568</v>
      </c>
      <c r="D25" s="98"/>
      <c r="E25" s="98"/>
      <c r="F25" s="347" t="s">
        <v>569</v>
      </c>
      <c r="G25" s="347"/>
      <c r="H25" s="352" t="s">
        <v>570</v>
      </c>
      <c r="I25" s="352"/>
      <c r="J25" s="98"/>
      <c r="K25" s="98"/>
      <c r="L25" s="98"/>
    </row>
    <row r="26" spans="2:12" ht="33" customHeight="1" x14ac:dyDescent="0.25">
      <c r="B26" s="116">
        <f ca="1">EDATE(B25,-1)</f>
        <v>42795</v>
      </c>
      <c r="C26" s="109" t="s">
        <v>568</v>
      </c>
      <c r="D26" s="109"/>
      <c r="E26" s="109"/>
      <c r="F26" s="109" t="s">
        <v>569</v>
      </c>
      <c r="G26" s="109"/>
      <c r="H26" s="353" t="s">
        <v>570</v>
      </c>
      <c r="I26" s="353"/>
      <c r="J26" s="109"/>
      <c r="K26" s="109"/>
      <c r="L26" s="109"/>
    </row>
    <row r="27" spans="2:12" ht="33" customHeight="1" x14ac:dyDescent="0.25">
      <c r="B27" s="115">
        <f t="shared" ref="B27:B30" ca="1" si="2">EDATE(B26,-1)</f>
        <v>42767</v>
      </c>
      <c r="C27" s="98" t="s">
        <v>568</v>
      </c>
      <c r="D27" s="98"/>
      <c r="E27" s="98"/>
      <c r="F27" s="347" t="s">
        <v>569</v>
      </c>
      <c r="G27" s="347"/>
      <c r="H27" s="352" t="s">
        <v>570</v>
      </c>
      <c r="I27" s="352"/>
      <c r="J27" s="98"/>
      <c r="K27" s="98"/>
      <c r="L27" s="98"/>
    </row>
    <row r="28" spans="2:12" ht="33" customHeight="1" x14ac:dyDescent="0.25">
      <c r="B28" s="116">
        <f t="shared" ca="1" si="2"/>
        <v>42736</v>
      </c>
      <c r="C28" s="109" t="s">
        <v>568</v>
      </c>
      <c r="D28" s="109"/>
      <c r="E28" s="109"/>
      <c r="F28" s="109" t="s">
        <v>569</v>
      </c>
      <c r="G28" s="109"/>
      <c r="H28" s="353" t="s">
        <v>570</v>
      </c>
      <c r="I28" s="353"/>
      <c r="J28" s="109"/>
      <c r="K28" s="109"/>
      <c r="L28" s="109"/>
    </row>
    <row r="29" spans="2:12" ht="33" customHeight="1" x14ac:dyDescent="0.25">
      <c r="B29" s="115">
        <f t="shared" ca="1" si="2"/>
        <v>42705</v>
      </c>
      <c r="C29" s="98" t="s">
        <v>568</v>
      </c>
      <c r="D29" s="98"/>
      <c r="E29" s="98"/>
      <c r="F29" s="347" t="s">
        <v>569</v>
      </c>
      <c r="G29" s="347"/>
      <c r="H29" s="352" t="s">
        <v>570</v>
      </c>
      <c r="I29" s="352"/>
      <c r="J29" s="98"/>
      <c r="K29" s="98"/>
      <c r="L29" s="98"/>
    </row>
    <row r="30" spans="2:12" ht="33" customHeight="1" x14ac:dyDescent="0.25">
      <c r="B30" s="116">
        <f t="shared" ca="1" si="2"/>
        <v>42675</v>
      </c>
      <c r="C30" s="109" t="s">
        <v>568</v>
      </c>
      <c r="D30" s="109"/>
      <c r="E30" s="109"/>
      <c r="F30" s="109" t="s">
        <v>569</v>
      </c>
      <c r="G30" s="109"/>
      <c r="H30" s="353" t="s">
        <v>570</v>
      </c>
      <c r="I30" s="353"/>
      <c r="J30" s="109"/>
      <c r="K30" s="109"/>
      <c r="L30" s="109"/>
    </row>
    <row r="31" spans="2:12" ht="33" customHeight="1" x14ac:dyDescent="0.25">
      <c r="B31" s="115">
        <f ca="1">EDATE(B30,-1)</f>
        <v>42644</v>
      </c>
      <c r="C31" s="98" t="s">
        <v>568</v>
      </c>
      <c r="D31" s="98"/>
      <c r="E31" s="98"/>
      <c r="F31" s="347" t="s">
        <v>569</v>
      </c>
      <c r="G31" s="347"/>
      <c r="H31" s="352" t="s">
        <v>570</v>
      </c>
      <c r="I31" s="352"/>
      <c r="J31" s="98" t="s">
        <v>571</v>
      </c>
      <c r="K31" s="98"/>
      <c r="L31" s="98"/>
    </row>
    <row r="32" spans="2:12" ht="33" customHeight="1" x14ac:dyDescent="0.25">
      <c r="B32" s="116">
        <f t="shared" ref="B32:B35" ca="1" si="3">EDATE(B31,-1)</f>
        <v>42614</v>
      </c>
      <c r="C32" s="109" t="s">
        <v>568</v>
      </c>
      <c r="D32" s="109"/>
      <c r="E32" s="109"/>
      <c r="F32" s="109" t="s">
        <v>569</v>
      </c>
      <c r="G32" s="109"/>
      <c r="H32" s="353" t="s">
        <v>570</v>
      </c>
      <c r="I32" s="353"/>
      <c r="J32" s="109" t="s">
        <v>571</v>
      </c>
      <c r="K32" s="109"/>
      <c r="L32" s="109"/>
    </row>
    <row r="33" spans="2:12" ht="33" customHeight="1" x14ac:dyDescent="0.25">
      <c r="B33" s="115">
        <f t="shared" ca="1" si="3"/>
        <v>42583</v>
      </c>
      <c r="C33" s="98" t="s">
        <v>568</v>
      </c>
      <c r="D33" s="98"/>
      <c r="E33" s="98"/>
      <c r="F33" s="347" t="s">
        <v>569</v>
      </c>
      <c r="G33" s="347"/>
      <c r="H33" s="352" t="s">
        <v>570</v>
      </c>
      <c r="I33" s="352"/>
      <c r="J33" s="98" t="s">
        <v>571</v>
      </c>
      <c r="K33" s="98"/>
      <c r="L33" s="98"/>
    </row>
    <row r="34" spans="2:12" ht="33" customHeight="1" x14ac:dyDescent="0.25">
      <c r="B34" s="116">
        <f t="shared" ca="1" si="3"/>
        <v>42552</v>
      </c>
      <c r="C34" s="109" t="s">
        <v>568</v>
      </c>
      <c r="D34" s="109"/>
      <c r="E34" s="109"/>
      <c r="F34" s="109" t="s">
        <v>569</v>
      </c>
      <c r="G34" s="109"/>
      <c r="H34" s="353" t="s">
        <v>570</v>
      </c>
      <c r="I34" s="353"/>
      <c r="J34" s="109" t="s">
        <v>571</v>
      </c>
      <c r="K34" s="109"/>
      <c r="L34" s="109"/>
    </row>
    <row r="35" spans="2:12" ht="33" customHeight="1" x14ac:dyDescent="0.25">
      <c r="B35" s="115">
        <f t="shared" ca="1" si="3"/>
        <v>42522</v>
      </c>
      <c r="C35" s="98" t="s">
        <v>568</v>
      </c>
      <c r="D35" s="98"/>
      <c r="E35" s="98"/>
      <c r="F35" s="347" t="s">
        <v>569</v>
      </c>
      <c r="G35" s="347"/>
      <c r="H35" s="352" t="s">
        <v>570</v>
      </c>
      <c r="I35" s="352"/>
      <c r="J35" s="98" t="s">
        <v>571</v>
      </c>
      <c r="K35" s="98"/>
      <c r="L35" s="98"/>
    </row>
    <row r="36" spans="2:12" ht="33" customHeight="1" x14ac:dyDescent="0.25">
      <c r="B36" s="116">
        <f t="shared" ref="B36:B45" ca="1" si="4">EDATE(B35,-1)</f>
        <v>42491</v>
      </c>
      <c r="C36" s="109" t="s">
        <v>568</v>
      </c>
      <c r="D36" s="109"/>
      <c r="E36" s="109"/>
      <c r="F36" s="109" t="s">
        <v>569</v>
      </c>
      <c r="G36" s="109"/>
      <c r="H36" s="353" t="s">
        <v>570</v>
      </c>
      <c r="I36" s="353"/>
      <c r="J36" s="109" t="s">
        <v>571</v>
      </c>
      <c r="K36" s="109"/>
      <c r="L36" s="109"/>
    </row>
    <row r="37" spans="2:12" ht="33" customHeight="1" x14ac:dyDescent="0.25">
      <c r="B37" s="115">
        <f t="shared" ca="1" si="4"/>
        <v>42461</v>
      </c>
      <c r="C37" s="98" t="s">
        <v>568</v>
      </c>
      <c r="D37" s="98"/>
      <c r="E37" s="98"/>
      <c r="F37" s="347" t="s">
        <v>569</v>
      </c>
      <c r="G37" s="347"/>
      <c r="H37" s="352" t="s">
        <v>570</v>
      </c>
      <c r="I37" s="352"/>
      <c r="J37" s="98" t="s">
        <v>571</v>
      </c>
      <c r="K37" s="98"/>
      <c r="L37" s="98"/>
    </row>
    <row r="38" spans="2:12" ht="33" customHeight="1" x14ac:dyDescent="0.25">
      <c r="B38" s="116">
        <f t="shared" ca="1" si="4"/>
        <v>42430</v>
      </c>
      <c r="C38" s="109" t="s">
        <v>568</v>
      </c>
      <c r="D38" s="109"/>
      <c r="E38" s="109"/>
      <c r="F38" s="109" t="s">
        <v>569</v>
      </c>
      <c r="G38" s="109"/>
      <c r="H38" s="353" t="s">
        <v>570</v>
      </c>
      <c r="I38" s="353"/>
      <c r="J38" s="109" t="s">
        <v>571</v>
      </c>
      <c r="K38" s="109"/>
      <c r="L38" s="109"/>
    </row>
    <row r="39" spans="2:12" ht="33" customHeight="1" x14ac:dyDescent="0.25">
      <c r="B39" s="115">
        <f t="shared" ca="1" si="4"/>
        <v>42401</v>
      </c>
      <c r="C39" s="98" t="s">
        <v>568</v>
      </c>
      <c r="D39" s="98"/>
      <c r="E39" s="98"/>
      <c r="F39" s="347" t="s">
        <v>569</v>
      </c>
      <c r="G39" s="347"/>
      <c r="H39" s="352" t="s">
        <v>570</v>
      </c>
      <c r="I39" s="352"/>
      <c r="J39" s="98" t="s">
        <v>571</v>
      </c>
      <c r="K39" s="98"/>
      <c r="L39" s="98"/>
    </row>
    <row r="40" spans="2:12" ht="33" customHeight="1" x14ac:dyDescent="0.25">
      <c r="B40" s="116">
        <f t="shared" ca="1" si="4"/>
        <v>42370</v>
      </c>
      <c r="C40" s="109" t="s">
        <v>568</v>
      </c>
      <c r="D40" s="109"/>
      <c r="E40" s="109"/>
      <c r="F40" s="109" t="s">
        <v>569</v>
      </c>
      <c r="G40" s="109"/>
      <c r="H40" s="353" t="s">
        <v>570</v>
      </c>
      <c r="I40" s="353"/>
      <c r="J40" s="109" t="s">
        <v>571</v>
      </c>
      <c r="K40" s="109"/>
      <c r="L40" s="109"/>
    </row>
    <row r="41" spans="2:12" ht="33" customHeight="1" x14ac:dyDescent="0.25">
      <c r="B41" s="115">
        <f t="shared" ca="1" si="4"/>
        <v>42339</v>
      </c>
      <c r="C41" s="98" t="s">
        <v>568</v>
      </c>
      <c r="D41" s="98"/>
      <c r="E41" s="98"/>
      <c r="F41" s="347" t="s">
        <v>569</v>
      </c>
      <c r="G41" s="347"/>
      <c r="H41" s="352" t="s">
        <v>570</v>
      </c>
      <c r="I41" s="352"/>
      <c r="J41" s="98" t="s">
        <v>571</v>
      </c>
      <c r="K41" s="98"/>
      <c r="L41" s="98"/>
    </row>
    <row r="42" spans="2:12" ht="33" customHeight="1" x14ac:dyDescent="0.25">
      <c r="B42" s="116">
        <f t="shared" ca="1" si="4"/>
        <v>42309</v>
      </c>
      <c r="C42" s="109" t="s">
        <v>568</v>
      </c>
      <c r="D42" s="109"/>
      <c r="E42" s="109"/>
      <c r="F42" s="109" t="s">
        <v>569</v>
      </c>
      <c r="G42" s="109"/>
      <c r="H42" s="353" t="s">
        <v>570</v>
      </c>
      <c r="I42" s="353"/>
      <c r="J42" s="109" t="s">
        <v>571</v>
      </c>
      <c r="K42" s="109"/>
      <c r="L42" s="109"/>
    </row>
    <row r="43" spans="2:12" ht="33" customHeight="1" x14ac:dyDescent="0.25">
      <c r="B43" s="115">
        <f t="shared" ca="1" si="4"/>
        <v>42278</v>
      </c>
      <c r="C43" s="98" t="s">
        <v>568</v>
      </c>
      <c r="D43" s="98"/>
      <c r="E43" s="98"/>
      <c r="F43" s="347" t="s">
        <v>569</v>
      </c>
      <c r="G43" s="347"/>
      <c r="H43" s="352" t="s">
        <v>570</v>
      </c>
      <c r="I43" s="352"/>
      <c r="J43" s="98" t="s">
        <v>571</v>
      </c>
      <c r="K43" s="98"/>
      <c r="L43" s="98"/>
    </row>
    <row r="44" spans="2:12" ht="33" customHeight="1" x14ac:dyDescent="0.25">
      <c r="B44" s="116">
        <f t="shared" ca="1" si="4"/>
        <v>42248</v>
      </c>
      <c r="C44" s="109" t="s">
        <v>568</v>
      </c>
      <c r="D44" s="109"/>
      <c r="E44" s="109"/>
      <c r="F44" s="109" t="s">
        <v>569</v>
      </c>
      <c r="G44" s="109"/>
      <c r="H44" s="353" t="s">
        <v>570</v>
      </c>
      <c r="I44" s="353"/>
      <c r="J44" s="109" t="s">
        <v>571</v>
      </c>
      <c r="K44" s="109"/>
      <c r="L44" s="109"/>
    </row>
    <row r="45" spans="2:12" ht="33" customHeight="1" x14ac:dyDescent="0.25">
      <c r="B45" s="115">
        <f t="shared" ca="1" si="4"/>
        <v>42217</v>
      </c>
      <c r="C45" s="98" t="s">
        <v>568</v>
      </c>
      <c r="D45" s="98"/>
      <c r="E45" s="98"/>
      <c r="F45" s="347" t="s">
        <v>569</v>
      </c>
      <c r="G45" s="347"/>
      <c r="H45" s="352" t="s">
        <v>570</v>
      </c>
      <c r="I45" s="352"/>
      <c r="J45" s="98" t="s">
        <v>571</v>
      </c>
      <c r="K45" s="98"/>
      <c r="L45" s="98"/>
    </row>
    <row r="46" spans="2:12" ht="33" customHeight="1" x14ac:dyDescent="0.25">
      <c r="B46" s="116">
        <f t="shared" ref="B46:B48" ca="1" si="5">EDATE(B45,-1)</f>
        <v>42186</v>
      </c>
      <c r="C46" s="109" t="s">
        <v>568</v>
      </c>
      <c r="D46" s="109"/>
      <c r="E46" s="109"/>
      <c r="F46" s="109" t="s">
        <v>569</v>
      </c>
      <c r="G46" s="109"/>
      <c r="H46" s="353" t="s">
        <v>570</v>
      </c>
      <c r="I46" s="353"/>
      <c r="J46" s="109"/>
      <c r="K46" s="109"/>
      <c r="L46" s="109"/>
    </row>
    <row r="47" spans="2:12" ht="33" customHeight="1" x14ac:dyDescent="0.25">
      <c r="B47" s="115">
        <f t="shared" ca="1" si="5"/>
        <v>42156</v>
      </c>
      <c r="C47" s="98" t="s">
        <v>568</v>
      </c>
      <c r="D47" s="98"/>
      <c r="E47" s="98"/>
      <c r="F47" s="347" t="s">
        <v>569</v>
      </c>
      <c r="G47" s="347"/>
      <c r="H47" s="352" t="s">
        <v>570</v>
      </c>
      <c r="I47" s="352"/>
      <c r="J47" s="98"/>
      <c r="K47" s="98"/>
      <c r="L47" s="98"/>
    </row>
    <row r="48" spans="2:12" ht="33" customHeight="1" x14ac:dyDescent="0.25">
      <c r="B48" s="116">
        <f t="shared" ca="1" si="5"/>
        <v>42125</v>
      </c>
      <c r="C48" s="109" t="s">
        <v>568</v>
      </c>
      <c r="D48" s="109"/>
      <c r="E48" s="109"/>
      <c r="F48" s="109" t="s">
        <v>569</v>
      </c>
      <c r="G48" s="109"/>
      <c r="H48" s="353" t="s">
        <v>570</v>
      </c>
      <c r="I48" s="353"/>
      <c r="J48" s="109"/>
      <c r="K48" s="109"/>
      <c r="L48" s="109"/>
    </row>
    <row r="49" spans="2:17" ht="33" customHeight="1" x14ac:dyDescent="0.25">
      <c r="B49" s="115">
        <f t="shared" ref="B49" ca="1" si="6">EDATE(B48,-1)</f>
        <v>42095</v>
      </c>
      <c r="C49" s="98" t="s">
        <v>568</v>
      </c>
      <c r="D49" s="98"/>
      <c r="E49" s="98"/>
      <c r="F49" s="347" t="s">
        <v>569</v>
      </c>
      <c r="G49" s="347"/>
      <c r="H49" s="352" t="s">
        <v>570</v>
      </c>
      <c r="I49" s="352"/>
      <c r="J49" s="98" t="s">
        <v>572</v>
      </c>
      <c r="K49" s="98"/>
      <c r="L49" s="98"/>
    </row>
    <row r="50" spans="2:17" ht="33" customHeight="1" x14ac:dyDescent="0.25">
      <c r="B50" s="116">
        <f t="shared" ref="B50" ca="1" si="7">EDATE(B49,-1)</f>
        <v>42064</v>
      </c>
      <c r="C50" s="109" t="s">
        <v>568</v>
      </c>
      <c r="D50" s="109"/>
      <c r="E50" s="109"/>
      <c r="F50" s="109" t="s">
        <v>569</v>
      </c>
      <c r="G50" s="109"/>
      <c r="H50" s="353" t="s">
        <v>570</v>
      </c>
      <c r="I50" s="353"/>
      <c r="J50" s="109" t="s">
        <v>572</v>
      </c>
      <c r="K50" s="109"/>
      <c r="L50" s="109"/>
    </row>
    <row r="52" spans="2:17" x14ac:dyDescent="0.25">
      <c r="B52" s="1" t="s">
        <v>2</v>
      </c>
    </row>
    <row r="53" spans="2:17" x14ac:dyDescent="0.25">
      <c r="B53" s="36" t="s">
        <v>3</v>
      </c>
    </row>
    <row r="54" spans="2:17" ht="75" customHeight="1" x14ac:dyDescent="0.25">
      <c r="B54" s="337" t="s">
        <v>4</v>
      </c>
      <c r="C54" s="338"/>
      <c r="D54" s="338"/>
      <c r="E54" s="338"/>
      <c r="F54" s="338"/>
      <c r="G54" s="338"/>
      <c r="H54" s="338"/>
      <c r="I54" s="338"/>
      <c r="J54" s="338"/>
      <c r="K54" s="338"/>
      <c r="L54" s="338"/>
      <c r="M54" s="338"/>
      <c r="N54" s="338"/>
      <c r="O54" s="20"/>
      <c r="P54" s="20"/>
      <c r="Q54" s="21"/>
    </row>
    <row r="55" spans="2:17" x14ac:dyDescent="0.25">
      <c r="B55" s="36"/>
    </row>
    <row r="56" spans="2:17" x14ac:dyDescent="0.25">
      <c r="B56" s="340" t="s">
        <v>19</v>
      </c>
      <c r="C56" s="340"/>
    </row>
  </sheetData>
  <sheetProtection password="C6BE" sheet="1" objects="1" scenarios="1"/>
  <mergeCells count="49">
    <mergeCell ref="H50:I50"/>
    <mergeCell ref="F27:G27"/>
    <mergeCell ref="F29:G29"/>
    <mergeCell ref="F31:G31"/>
    <mergeCell ref="F33:G33"/>
    <mergeCell ref="F35:G35"/>
    <mergeCell ref="F37:G37"/>
    <mergeCell ref="F39:G39"/>
    <mergeCell ref="F41:G41"/>
    <mergeCell ref="F43:G43"/>
    <mergeCell ref="F45:G45"/>
    <mergeCell ref="F47:G47"/>
    <mergeCell ref="F49:G49"/>
    <mergeCell ref="H45:I45"/>
    <mergeCell ref="H46:I46"/>
    <mergeCell ref="H47:I47"/>
    <mergeCell ref="H48:I48"/>
    <mergeCell ref="H49:I49"/>
    <mergeCell ref="H40:I40"/>
    <mergeCell ref="H41:I41"/>
    <mergeCell ref="H42:I42"/>
    <mergeCell ref="H43:I43"/>
    <mergeCell ref="H44:I44"/>
    <mergeCell ref="H35:I35"/>
    <mergeCell ref="H36:I36"/>
    <mergeCell ref="H37:I37"/>
    <mergeCell ref="H38:I38"/>
    <mergeCell ref="H39:I39"/>
    <mergeCell ref="H30:I30"/>
    <mergeCell ref="H31:I31"/>
    <mergeCell ref="H32:I32"/>
    <mergeCell ref="H33:I33"/>
    <mergeCell ref="H34:I34"/>
    <mergeCell ref="B54:N54"/>
    <mergeCell ref="B56:C56"/>
    <mergeCell ref="B8:G8"/>
    <mergeCell ref="D9:E9"/>
    <mergeCell ref="D10:E10"/>
    <mergeCell ref="D11:E11"/>
    <mergeCell ref="C16:G16"/>
    <mergeCell ref="D24:E24"/>
    <mergeCell ref="F24:G24"/>
    <mergeCell ref="H24:I24"/>
    <mergeCell ref="F25:G25"/>
    <mergeCell ref="H25:I25"/>
    <mergeCell ref="H26:I26"/>
    <mergeCell ref="H27:I27"/>
    <mergeCell ref="H28:I28"/>
    <mergeCell ref="H29:I29"/>
  </mergeCells>
  <hyperlinks>
    <hyperlink ref="B56:C56" location="Privacy!A1" display="privacy statement"/>
    <hyperlink ref="C11" location="ClaimsPsy!A1" display="Psychiatric, medium low"/>
  </hyperlinks>
  <pageMargins left="0.25" right="0.25" top="0.5" bottom="0.2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Q56"/>
  <sheetViews>
    <sheetView showGridLines="0" workbookViewId="0">
      <selection activeCell="B16" sqref="B16"/>
    </sheetView>
  </sheetViews>
  <sheetFormatPr defaultColWidth="9.140625" defaultRowHeight="15" x14ac:dyDescent="0.25"/>
  <cols>
    <col min="1" max="1" width="9.140625" style="1"/>
    <col min="2" max="2" width="16.7109375" style="1" customWidth="1"/>
    <col min="3" max="3" width="23.28515625" style="1" customWidth="1"/>
    <col min="4" max="5" width="9.140625" style="1" customWidth="1"/>
    <col min="6" max="6" width="4" style="1" customWidth="1"/>
    <col min="7" max="7" width="14.7109375" style="1" customWidth="1"/>
    <col min="8" max="10" width="9.140625" style="1"/>
    <col min="11" max="11" width="12.140625" style="1" customWidth="1"/>
    <col min="12" max="16384" width="9.140625" style="1"/>
  </cols>
  <sheetData>
    <row r="2" spans="2:13" ht="46.5" customHeight="1" x14ac:dyDescent="0.25"/>
    <row r="3" spans="2:13" ht="15" customHeight="1" x14ac:dyDescent="0.25">
      <c r="B3" s="6" t="s">
        <v>20</v>
      </c>
    </row>
    <row r="4" spans="2:13" ht="23.25" customHeight="1" x14ac:dyDescent="0.25">
      <c r="B4" s="7" t="s">
        <v>21</v>
      </c>
      <c r="C4" s="7" t="str">
        <f>Elig!C4</f>
        <v>KNUT,SACHA</v>
      </c>
      <c r="D4" s="9"/>
      <c r="E4" s="7" t="s">
        <v>27</v>
      </c>
      <c r="F4" s="7"/>
      <c r="G4" s="17">
        <f ca="1">Elig!G4</f>
        <v>17597</v>
      </c>
    </row>
    <row r="5" spans="2:13" ht="23.25" customHeight="1" x14ac:dyDescent="0.25">
      <c r="B5" s="6" t="s">
        <v>22</v>
      </c>
      <c r="C5" s="6" t="str">
        <f>Elig!C5</f>
        <v>F</v>
      </c>
      <c r="D5" s="6"/>
      <c r="E5" s="6" t="s">
        <v>28</v>
      </c>
      <c r="F5" s="6"/>
      <c r="G5" s="80">
        <f>Elig!G5</f>
        <v>69</v>
      </c>
    </row>
    <row r="6" spans="2:13" ht="23.25" customHeight="1" x14ac:dyDescent="0.25">
      <c r="B6" s="7" t="s">
        <v>23</v>
      </c>
      <c r="C6" s="18" t="str">
        <f>Elig!C6</f>
        <v>1111111111WA  (1111111111)</v>
      </c>
      <c r="D6" s="10"/>
      <c r="E6" s="7" t="s">
        <v>29</v>
      </c>
      <c r="F6" s="7"/>
      <c r="G6" s="19" t="str">
        <f>Elig!G6</f>
        <v>(855) 256-1654</v>
      </c>
    </row>
    <row r="8" spans="2:13" ht="20.25" customHeight="1" x14ac:dyDescent="0.25">
      <c r="B8" s="347" t="str">
        <f ca="1">Elig!B8</f>
        <v>RISK PROFILE FOR SERVICE DATE RANGE FROM 2017-04-11 TO 2016-01-07</v>
      </c>
      <c r="C8" s="347"/>
      <c r="D8" s="347"/>
      <c r="E8" s="347"/>
      <c r="F8" s="347"/>
      <c r="G8" s="347"/>
    </row>
    <row r="9" spans="2:13" ht="30" customHeight="1" x14ac:dyDescent="0.25">
      <c r="B9" s="7" t="s">
        <v>24</v>
      </c>
      <c r="C9" s="10">
        <f>Elig!C9</f>
        <v>4.08</v>
      </c>
      <c r="D9" s="348" t="s">
        <v>30</v>
      </c>
      <c r="E9" s="354"/>
      <c r="F9" s="13"/>
      <c r="G9" s="16">
        <f>Elig!G9</f>
        <v>0.95</v>
      </c>
    </row>
    <row r="10" spans="2:13" ht="35.25" customHeight="1" x14ac:dyDescent="0.25">
      <c r="B10" s="6" t="s">
        <v>25</v>
      </c>
      <c r="C10" s="12" t="str">
        <f>Elig!C10</f>
        <v>Cardiovascular, 
medium</v>
      </c>
      <c r="D10" s="349" t="s">
        <v>31</v>
      </c>
      <c r="E10" s="349"/>
      <c r="F10" s="14"/>
      <c r="G10" s="12" t="str">
        <f>Elig!G10</f>
        <v>Renal, very high</v>
      </c>
    </row>
    <row r="11" spans="2:13" ht="30" customHeight="1" x14ac:dyDescent="0.25">
      <c r="B11" s="8" t="s">
        <v>26</v>
      </c>
      <c r="C11" s="32" t="str">
        <f>Elig!C11</f>
        <v>Psychiatric, medium low</v>
      </c>
      <c r="D11" s="348" t="s">
        <v>32</v>
      </c>
      <c r="E11" s="348"/>
      <c r="F11" s="15"/>
      <c r="G11" s="11" t="str">
        <f>Elig!G11</f>
        <v>No</v>
      </c>
    </row>
    <row r="12" spans="2:13" ht="30" customHeight="1" x14ac:dyDescent="0.25">
      <c r="B12" s="22" t="s">
        <v>40</v>
      </c>
    </row>
    <row r="15" spans="2:13" ht="30" x14ac:dyDescent="0.25">
      <c r="B15" s="124" t="s">
        <v>573</v>
      </c>
      <c r="C15" s="355" t="s">
        <v>574</v>
      </c>
      <c r="D15" s="355"/>
      <c r="E15" s="355"/>
      <c r="F15" s="355"/>
      <c r="G15" s="355" t="s">
        <v>575</v>
      </c>
      <c r="H15" s="355"/>
      <c r="I15" s="355"/>
      <c r="J15" s="121" t="s">
        <v>576</v>
      </c>
      <c r="K15" s="128" t="s">
        <v>577</v>
      </c>
      <c r="L15" s="125" t="s">
        <v>578</v>
      </c>
      <c r="M15" s="126" t="s">
        <v>579</v>
      </c>
    </row>
    <row r="16" spans="2:13" x14ac:dyDescent="0.25">
      <c r="B16" s="131" t="s">
        <v>580</v>
      </c>
      <c r="C16" s="347" t="s">
        <v>581</v>
      </c>
      <c r="D16" s="347"/>
      <c r="E16" s="347"/>
      <c r="F16" s="347"/>
      <c r="G16" s="356" t="s">
        <v>582</v>
      </c>
      <c r="H16" s="356"/>
      <c r="I16" s="356"/>
      <c r="J16" s="120">
        <v>1</v>
      </c>
      <c r="K16" s="129">
        <f ca="1">Data!F9</f>
        <v>42772</v>
      </c>
      <c r="L16" s="130">
        <v>0.73</v>
      </c>
      <c r="M16" s="118">
        <v>0.17</v>
      </c>
    </row>
    <row r="17" spans="2:13" x14ac:dyDescent="0.25">
      <c r="B17" s="149" t="s">
        <v>584</v>
      </c>
      <c r="C17" s="357" t="s">
        <v>585</v>
      </c>
      <c r="D17" s="357"/>
      <c r="E17" s="357"/>
      <c r="F17" s="357"/>
      <c r="G17" s="358" t="s">
        <v>36</v>
      </c>
      <c r="H17" s="358"/>
      <c r="I17" s="358"/>
      <c r="J17" s="143">
        <v>2</v>
      </c>
      <c r="K17" s="144">
        <f ca="1">Data!F10</f>
        <v>42486</v>
      </c>
      <c r="L17" s="150">
        <v>0.69</v>
      </c>
      <c r="M17" s="151">
        <v>0.16</v>
      </c>
    </row>
    <row r="18" spans="2:13" x14ac:dyDescent="0.25">
      <c r="B18" s="131" t="s">
        <v>586</v>
      </c>
      <c r="C18" s="347" t="s">
        <v>587</v>
      </c>
      <c r="D18" s="347"/>
      <c r="E18" s="347"/>
      <c r="F18" s="347"/>
      <c r="G18" s="356" t="s">
        <v>637</v>
      </c>
      <c r="H18" s="356"/>
      <c r="I18" s="356"/>
      <c r="J18" s="136">
        <v>4</v>
      </c>
      <c r="K18" s="142">
        <f ca="1">Data!F11</f>
        <v>42485</v>
      </c>
      <c r="L18" s="145">
        <v>0.42</v>
      </c>
      <c r="M18" s="118">
        <v>0.1</v>
      </c>
    </row>
    <row r="19" spans="2:13" x14ac:dyDescent="0.25">
      <c r="B19" s="149" t="s">
        <v>588</v>
      </c>
      <c r="C19" s="357" t="s">
        <v>589</v>
      </c>
      <c r="D19" s="357"/>
      <c r="E19" s="357"/>
      <c r="F19" s="357"/>
      <c r="G19" s="358" t="s">
        <v>590</v>
      </c>
      <c r="H19" s="358"/>
      <c r="I19" s="358"/>
      <c r="J19" s="143">
        <v>2</v>
      </c>
      <c r="K19" s="144">
        <f ca="1">Data!F12</f>
        <v>42799</v>
      </c>
      <c r="L19" s="150">
        <v>0.32</v>
      </c>
      <c r="M19" s="151">
        <v>7.0000000000000007E-2</v>
      </c>
    </row>
    <row r="20" spans="2:13" x14ac:dyDescent="0.25">
      <c r="B20" s="131" t="s">
        <v>591</v>
      </c>
      <c r="C20" s="347" t="s">
        <v>592</v>
      </c>
      <c r="D20" s="347"/>
      <c r="E20" s="347"/>
      <c r="F20" s="347"/>
      <c r="G20" s="356" t="s">
        <v>593</v>
      </c>
      <c r="H20" s="356"/>
      <c r="I20" s="356"/>
      <c r="J20" s="136">
        <v>6</v>
      </c>
      <c r="K20" s="142">
        <f ca="1">Data!F13</f>
        <v>42799</v>
      </c>
      <c r="L20" s="145">
        <v>0.24</v>
      </c>
      <c r="M20" s="118">
        <v>0.05</v>
      </c>
    </row>
    <row r="21" spans="2:13" x14ac:dyDescent="0.25">
      <c r="B21" s="149" t="s">
        <v>594</v>
      </c>
      <c r="C21" s="357" t="s">
        <v>595</v>
      </c>
      <c r="D21" s="357"/>
      <c r="E21" s="357"/>
      <c r="F21" s="357"/>
      <c r="G21" s="358" t="s">
        <v>596</v>
      </c>
      <c r="H21" s="358"/>
      <c r="I21" s="358"/>
      <c r="J21" s="143">
        <v>6</v>
      </c>
      <c r="K21" s="144">
        <f ca="1">Data!F14</f>
        <v>42772</v>
      </c>
      <c r="L21" s="150">
        <v>0.2</v>
      </c>
      <c r="M21" s="151">
        <v>0.04</v>
      </c>
    </row>
    <row r="22" spans="2:13" x14ac:dyDescent="0.25">
      <c r="B22" s="131" t="s">
        <v>597</v>
      </c>
      <c r="C22" s="347" t="s">
        <v>598</v>
      </c>
      <c r="D22" s="347"/>
      <c r="E22" s="347"/>
      <c r="F22" s="347"/>
      <c r="G22" s="356" t="s">
        <v>599</v>
      </c>
      <c r="H22" s="356"/>
      <c r="I22" s="356"/>
      <c r="J22" s="136">
        <v>3</v>
      </c>
      <c r="K22" s="142">
        <f ca="1">Data!F15</f>
        <v>42810</v>
      </c>
      <c r="L22" s="145">
        <v>0.2</v>
      </c>
      <c r="M22" s="118">
        <v>0.04</v>
      </c>
    </row>
    <row r="23" spans="2:13" x14ac:dyDescent="0.25">
      <c r="B23" s="149" t="s">
        <v>600</v>
      </c>
      <c r="C23" s="357" t="s">
        <v>601</v>
      </c>
      <c r="D23" s="357"/>
      <c r="E23" s="357"/>
      <c r="F23" s="357"/>
      <c r="G23" s="358" t="s">
        <v>602</v>
      </c>
      <c r="H23" s="358"/>
      <c r="I23" s="358"/>
      <c r="J23" s="143">
        <v>7</v>
      </c>
      <c r="K23" s="144">
        <f ca="1">Data!F16</f>
        <v>42799</v>
      </c>
      <c r="L23" s="150">
        <v>0.18</v>
      </c>
      <c r="M23" s="151">
        <v>0.04</v>
      </c>
    </row>
    <row r="24" spans="2:13" x14ac:dyDescent="0.25">
      <c r="B24" s="131" t="s">
        <v>594</v>
      </c>
      <c r="C24" s="347" t="s">
        <v>603</v>
      </c>
      <c r="D24" s="347"/>
      <c r="E24" s="347"/>
      <c r="F24" s="347"/>
      <c r="G24" s="356" t="s">
        <v>604</v>
      </c>
      <c r="H24" s="356"/>
      <c r="I24" s="356"/>
      <c r="J24" s="136">
        <v>13</v>
      </c>
      <c r="K24" s="142">
        <f ca="1">Data!F17</f>
        <v>42799</v>
      </c>
      <c r="L24" s="145">
        <v>0.18</v>
      </c>
      <c r="M24" s="118">
        <v>0.04</v>
      </c>
    </row>
    <row r="25" spans="2:13" x14ac:dyDescent="0.25">
      <c r="B25" s="149" t="s">
        <v>600</v>
      </c>
      <c r="C25" s="357" t="s">
        <v>605</v>
      </c>
      <c r="D25" s="357"/>
      <c r="E25" s="357"/>
      <c r="F25" s="357"/>
      <c r="G25" s="358" t="s">
        <v>606</v>
      </c>
      <c r="H25" s="358"/>
      <c r="I25" s="358"/>
      <c r="J25" s="143">
        <v>11</v>
      </c>
      <c r="K25" s="144">
        <f ca="1">Data!F18</f>
        <v>42811</v>
      </c>
      <c r="L25" s="150">
        <v>0.17</v>
      </c>
      <c r="M25" s="151">
        <v>0.04</v>
      </c>
    </row>
    <row r="26" spans="2:13" x14ac:dyDescent="0.25">
      <c r="B26" s="131" t="s">
        <v>591</v>
      </c>
      <c r="C26" s="347" t="s">
        <v>607</v>
      </c>
      <c r="D26" s="347"/>
      <c r="E26" s="347"/>
      <c r="F26" s="347"/>
      <c r="G26" s="356" t="s">
        <v>608</v>
      </c>
      <c r="H26" s="356"/>
      <c r="I26" s="356"/>
      <c r="J26" s="136">
        <v>8</v>
      </c>
      <c r="K26" s="142">
        <f ca="1">Data!F19</f>
        <v>42814</v>
      </c>
      <c r="L26" s="145">
        <v>0.17</v>
      </c>
      <c r="M26" s="118">
        <v>0.04</v>
      </c>
    </row>
    <row r="27" spans="2:13" x14ac:dyDescent="0.25">
      <c r="B27" s="149" t="s">
        <v>591</v>
      </c>
      <c r="C27" s="357" t="s">
        <v>609</v>
      </c>
      <c r="D27" s="357"/>
      <c r="E27" s="357"/>
      <c r="F27" s="357"/>
      <c r="G27" s="358" t="s">
        <v>610</v>
      </c>
      <c r="H27" s="358"/>
      <c r="I27" s="358"/>
      <c r="J27" s="143">
        <v>2</v>
      </c>
      <c r="K27" s="144">
        <f ca="1">Data!F20</f>
        <v>42577</v>
      </c>
      <c r="L27" s="150">
        <v>0.15</v>
      </c>
      <c r="M27" s="151">
        <v>0.03</v>
      </c>
    </row>
    <row r="28" spans="2:13" x14ac:dyDescent="0.25">
      <c r="B28" s="131" t="s">
        <v>597</v>
      </c>
      <c r="C28" s="347" t="s">
        <v>611</v>
      </c>
      <c r="D28" s="347"/>
      <c r="E28" s="347"/>
      <c r="F28" s="347"/>
      <c r="G28" s="356" t="s">
        <v>612</v>
      </c>
      <c r="H28" s="356"/>
      <c r="I28" s="356"/>
      <c r="J28" s="136">
        <v>3</v>
      </c>
      <c r="K28" s="142">
        <f ca="1">Data!F21</f>
        <v>42463</v>
      </c>
      <c r="L28" s="145">
        <v>0.11</v>
      </c>
      <c r="M28" s="118">
        <v>0.02</v>
      </c>
    </row>
    <row r="29" spans="2:13" x14ac:dyDescent="0.25">
      <c r="B29" s="149" t="s">
        <v>583</v>
      </c>
      <c r="C29" s="357" t="s">
        <v>613</v>
      </c>
      <c r="D29" s="357"/>
      <c r="E29" s="357"/>
      <c r="F29" s="357"/>
      <c r="G29" s="358" t="s">
        <v>617</v>
      </c>
      <c r="H29" s="358"/>
      <c r="I29" s="358"/>
      <c r="J29" s="143">
        <v>6</v>
      </c>
      <c r="K29" s="144">
        <f ca="1">Data!F22</f>
        <v>42814</v>
      </c>
      <c r="L29" s="150">
        <v>0.09</v>
      </c>
      <c r="M29" s="151">
        <v>0.02</v>
      </c>
    </row>
    <row r="30" spans="2:13" x14ac:dyDescent="0.25">
      <c r="B30" s="131" t="s">
        <v>614</v>
      </c>
      <c r="C30" s="347" t="s">
        <v>615</v>
      </c>
      <c r="D30" s="347"/>
      <c r="E30" s="347"/>
      <c r="F30" s="347"/>
      <c r="G30" s="356" t="s">
        <v>616</v>
      </c>
      <c r="H30" s="356"/>
      <c r="I30" s="356"/>
      <c r="J30" s="136">
        <v>3</v>
      </c>
      <c r="K30" s="142">
        <f ca="1">Data!F23</f>
        <v>42822</v>
      </c>
      <c r="L30" s="145">
        <v>0.06</v>
      </c>
      <c r="M30" s="118">
        <v>0.01</v>
      </c>
    </row>
    <row r="31" spans="2:13" x14ac:dyDescent="0.25">
      <c r="B31" s="149" t="s">
        <v>594</v>
      </c>
      <c r="C31" s="357" t="s">
        <v>618</v>
      </c>
      <c r="D31" s="357"/>
      <c r="E31" s="357"/>
      <c r="F31" s="357"/>
      <c r="G31" s="358" t="s">
        <v>619</v>
      </c>
      <c r="H31" s="358"/>
      <c r="I31" s="358"/>
      <c r="J31" s="143">
        <v>1</v>
      </c>
      <c r="K31" s="144">
        <f ca="1">Data!F24</f>
        <v>42517</v>
      </c>
      <c r="L31" s="150">
        <v>0.04</v>
      </c>
      <c r="M31" s="151">
        <v>0</v>
      </c>
    </row>
    <row r="32" spans="2:13" x14ac:dyDescent="0.25">
      <c r="B32" s="131" t="s">
        <v>620</v>
      </c>
      <c r="C32" s="347" t="s">
        <v>621</v>
      </c>
      <c r="D32" s="347"/>
      <c r="E32" s="347"/>
      <c r="F32" s="347"/>
      <c r="G32" s="356" t="s">
        <v>622</v>
      </c>
      <c r="H32" s="356"/>
      <c r="I32" s="356"/>
      <c r="J32" s="136">
        <v>10</v>
      </c>
      <c r="K32" s="142">
        <f ca="1">Data!F25</f>
        <v>42811</v>
      </c>
      <c r="L32" s="145">
        <v>0.04</v>
      </c>
      <c r="M32" s="118">
        <v>0</v>
      </c>
    </row>
    <row r="33" spans="2:13" x14ac:dyDescent="0.25">
      <c r="B33" s="149" t="s">
        <v>623</v>
      </c>
      <c r="C33" s="357" t="s">
        <v>624</v>
      </c>
      <c r="D33" s="357"/>
      <c r="E33" s="357"/>
      <c r="F33" s="357"/>
      <c r="G33" s="358" t="s">
        <v>625</v>
      </c>
      <c r="H33" s="358"/>
      <c r="I33" s="358"/>
      <c r="J33" s="143">
        <v>3</v>
      </c>
      <c r="K33" s="144">
        <f ca="1">Data!F26</f>
        <v>42523</v>
      </c>
      <c r="L33" s="150">
        <v>0.02</v>
      </c>
      <c r="M33" s="151">
        <v>0</v>
      </c>
    </row>
    <row r="34" spans="2:13" x14ac:dyDescent="0.25">
      <c r="B34" s="131" t="s">
        <v>614</v>
      </c>
      <c r="C34" s="347" t="s">
        <v>626</v>
      </c>
      <c r="D34" s="347"/>
      <c r="E34" s="347"/>
      <c r="F34" s="347"/>
      <c r="G34" s="356" t="s">
        <v>627</v>
      </c>
      <c r="H34" s="356"/>
      <c r="I34" s="356"/>
      <c r="J34" s="136">
        <v>8</v>
      </c>
      <c r="K34" s="142">
        <f ca="1">Data!F27</f>
        <v>42811</v>
      </c>
      <c r="L34" s="145">
        <v>0.01</v>
      </c>
      <c r="M34" s="118">
        <v>0</v>
      </c>
    </row>
    <row r="35" spans="2:13" x14ac:dyDescent="0.25">
      <c r="B35" s="149" t="s">
        <v>584</v>
      </c>
      <c r="C35" s="357" t="s">
        <v>628</v>
      </c>
      <c r="D35" s="357"/>
      <c r="E35" s="357"/>
      <c r="F35" s="357"/>
      <c r="G35" s="358" t="s">
        <v>629</v>
      </c>
      <c r="H35" s="358"/>
      <c r="I35" s="358"/>
      <c r="J35" s="143">
        <v>1</v>
      </c>
      <c r="K35" s="144">
        <f ca="1">Data!F28</f>
        <v>42702</v>
      </c>
      <c r="L35" s="150">
        <v>0</v>
      </c>
      <c r="M35" s="151">
        <v>0</v>
      </c>
    </row>
    <row r="36" spans="2:13" x14ac:dyDescent="0.25">
      <c r="B36" s="131" t="s">
        <v>583</v>
      </c>
      <c r="C36" s="347" t="s">
        <v>630</v>
      </c>
      <c r="D36" s="347"/>
      <c r="E36" s="347"/>
      <c r="F36" s="347"/>
      <c r="G36" s="356" t="s">
        <v>631</v>
      </c>
      <c r="H36" s="356"/>
      <c r="I36" s="356"/>
      <c r="J36" s="136">
        <v>12</v>
      </c>
      <c r="K36" s="142">
        <f ca="1">Data!F29</f>
        <v>42799</v>
      </c>
      <c r="L36" s="145">
        <v>0</v>
      </c>
      <c r="M36" s="118">
        <v>0</v>
      </c>
    </row>
    <row r="37" spans="2:13" x14ac:dyDescent="0.25">
      <c r="B37" s="149" t="s">
        <v>632</v>
      </c>
      <c r="C37" s="357" t="s">
        <v>633</v>
      </c>
      <c r="D37" s="357"/>
      <c r="E37" s="357"/>
      <c r="F37" s="357"/>
      <c r="G37" s="358" t="s">
        <v>634</v>
      </c>
      <c r="H37" s="358"/>
      <c r="I37" s="358"/>
      <c r="J37" s="143">
        <v>1</v>
      </c>
      <c r="K37" s="144">
        <f ca="1">Data!F30</f>
        <v>42417</v>
      </c>
      <c r="L37" s="150">
        <v>0</v>
      </c>
      <c r="M37" s="151">
        <v>0</v>
      </c>
    </row>
    <row r="38" spans="2:13" x14ac:dyDescent="0.25">
      <c r="B38" s="131" t="s">
        <v>586</v>
      </c>
      <c r="C38" s="347" t="s">
        <v>635</v>
      </c>
      <c r="D38" s="347"/>
      <c r="E38" s="347"/>
      <c r="F38" s="347"/>
      <c r="G38" s="356" t="s">
        <v>636</v>
      </c>
      <c r="H38" s="356"/>
      <c r="I38" s="356"/>
      <c r="J38" s="136">
        <v>2</v>
      </c>
      <c r="K38" s="142">
        <f ca="1">Data!F31</f>
        <v>42380</v>
      </c>
      <c r="L38" s="145">
        <v>0</v>
      </c>
      <c r="M38" s="118">
        <v>0</v>
      </c>
    </row>
    <row r="39" spans="2:13" x14ac:dyDescent="0.25">
      <c r="B39" s="149" t="s">
        <v>591</v>
      </c>
      <c r="C39" s="357" t="s">
        <v>638</v>
      </c>
      <c r="D39" s="357"/>
      <c r="E39" s="357"/>
      <c r="F39" s="357"/>
      <c r="G39" s="358" t="s">
        <v>639</v>
      </c>
      <c r="H39" s="358"/>
      <c r="I39" s="358"/>
      <c r="J39" s="143">
        <v>6</v>
      </c>
      <c r="K39" s="144">
        <f ca="1">Data!F32</f>
        <v>42799</v>
      </c>
      <c r="L39" s="150">
        <v>0</v>
      </c>
      <c r="M39" s="151">
        <v>0</v>
      </c>
    </row>
    <row r="40" spans="2:13" x14ac:dyDescent="0.25">
      <c r="B40" s="131" t="s">
        <v>597</v>
      </c>
      <c r="C40" s="347" t="s">
        <v>640</v>
      </c>
      <c r="D40" s="347"/>
      <c r="E40" s="347"/>
      <c r="F40" s="347"/>
      <c r="G40" s="356" t="s">
        <v>641</v>
      </c>
      <c r="H40" s="356"/>
      <c r="I40" s="356"/>
      <c r="J40" s="136">
        <v>2</v>
      </c>
      <c r="K40" s="142">
        <f ca="1">Data!F33</f>
        <v>42799</v>
      </c>
      <c r="L40" s="145">
        <v>0</v>
      </c>
      <c r="M40" s="118">
        <v>0</v>
      </c>
    </row>
    <row r="41" spans="2:13" x14ac:dyDescent="0.25">
      <c r="B41" s="149" t="s">
        <v>586</v>
      </c>
      <c r="C41" s="357" t="s">
        <v>642</v>
      </c>
      <c r="D41" s="357"/>
      <c r="E41" s="357"/>
      <c r="F41" s="357"/>
      <c r="G41" s="358" t="s">
        <v>643</v>
      </c>
      <c r="H41" s="358"/>
      <c r="I41" s="358"/>
      <c r="J41" s="143">
        <v>10</v>
      </c>
      <c r="K41" s="144">
        <f ca="1">Data!F34</f>
        <v>42799</v>
      </c>
      <c r="L41" s="150">
        <v>0</v>
      </c>
      <c r="M41" s="151">
        <v>0</v>
      </c>
    </row>
    <row r="42" spans="2:13" x14ac:dyDescent="0.25">
      <c r="B42" s="131" t="s">
        <v>600</v>
      </c>
      <c r="C42" s="347" t="s">
        <v>644</v>
      </c>
      <c r="D42" s="347"/>
      <c r="E42" s="347"/>
      <c r="F42" s="347"/>
      <c r="G42" s="356" t="s">
        <v>645</v>
      </c>
      <c r="H42" s="356"/>
      <c r="I42" s="356"/>
      <c r="J42" s="136">
        <v>90</v>
      </c>
      <c r="K42" s="142">
        <f ca="1">Data!F35</f>
        <v>42799</v>
      </c>
      <c r="L42" s="145">
        <v>0</v>
      </c>
      <c r="M42" s="118">
        <v>0</v>
      </c>
    </row>
    <row r="43" spans="2:13" x14ac:dyDescent="0.25">
      <c r="B43" s="149" t="s">
        <v>580</v>
      </c>
      <c r="C43" s="357" t="s">
        <v>646</v>
      </c>
      <c r="D43" s="357"/>
      <c r="E43" s="357"/>
      <c r="F43" s="357"/>
      <c r="G43" s="358" t="s">
        <v>647</v>
      </c>
      <c r="H43" s="358"/>
      <c r="I43" s="358"/>
      <c r="J43" s="143">
        <v>37</v>
      </c>
      <c r="K43" s="144">
        <f ca="1">Data!F36</f>
        <v>42786</v>
      </c>
      <c r="L43" s="150">
        <v>0</v>
      </c>
      <c r="M43" s="151">
        <v>0</v>
      </c>
    </row>
    <row r="51" spans="2:17" x14ac:dyDescent="0.25">
      <c r="B51" s="1" t="s">
        <v>1</v>
      </c>
    </row>
    <row r="52" spans="2:17" x14ac:dyDescent="0.25">
      <c r="B52" s="1" t="s">
        <v>2</v>
      </c>
    </row>
    <row r="53" spans="2:17" x14ac:dyDescent="0.25">
      <c r="B53" t="s">
        <v>3</v>
      </c>
    </row>
    <row r="54" spans="2:17" ht="75" customHeight="1" x14ac:dyDescent="0.25">
      <c r="B54" s="338" t="s">
        <v>4</v>
      </c>
      <c r="C54" s="338"/>
      <c r="D54" s="338"/>
      <c r="E54" s="338"/>
      <c r="F54" s="338"/>
      <c r="G54" s="338"/>
      <c r="H54" s="338"/>
      <c r="I54" s="338"/>
      <c r="J54" s="338"/>
      <c r="K54" s="338"/>
      <c r="L54" s="338"/>
      <c r="M54" s="338"/>
      <c r="N54" s="338"/>
      <c r="O54" s="23"/>
      <c r="P54" s="23"/>
      <c r="Q54" s="23"/>
    </row>
    <row r="55" spans="2:17" x14ac:dyDescent="0.25">
      <c r="B55"/>
    </row>
    <row r="56" spans="2:17" x14ac:dyDescent="0.25">
      <c r="B56" s="340" t="s">
        <v>19</v>
      </c>
      <c r="C56" s="340"/>
    </row>
  </sheetData>
  <sheetProtection password="C6BE" sheet="1" objects="1" scenarios="1"/>
  <mergeCells count="64">
    <mergeCell ref="C41:F41"/>
    <mergeCell ref="G41:I41"/>
    <mergeCell ref="C42:F42"/>
    <mergeCell ref="G42:I42"/>
    <mergeCell ref="C43:F43"/>
    <mergeCell ref="G43:I43"/>
    <mergeCell ref="C38:F38"/>
    <mergeCell ref="G38:I38"/>
    <mergeCell ref="C39:F39"/>
    <mergeCell ref="G39:I39"/>
    <mergeCell ref="C40:F40"/>
    <mergeCell ref="G40:I40"/>
    <mergeCell ref="C35:F35"/>
    <mergeCell ref="G35:I35"/>
    <mergeCell ref="C36:F36"/>
    <mergeCell ref="G36:I36"/>
    <mergeCell ref="C37:F37"/>
    <mergeCell ref="G37:I37"/>
    <mergeCell ref="C32:F32"/>
    <mergeCell ref="G32:I32"/>
    <mergeCell ref="C33:F33"/>
    <mergeCell ref="G33:I33"/>
    <mergeCell ref="C34:F34"/>
    <mergeCell ref="G34:I34"/>
    <mergeCell ref="C29:F29"/>
    <mergeCell ref="G29:I29"/>
    <mergeCell ref="C30:F30"/>
    <mergeCell ref="G30:I30"/>
    <mergeCell ref="C31:F31"/>
    <mergeCell ref="G31:I31"/>
    <mergeCell ref="C26:F26"/>
    <mergeCell ref="G26:I26"/>
    <mergeCell ref="C27:F27"/>
    <mergeCell ref="G27:I27"/>
    <mergeCell ref="C28:F28"/>
    <mergeCell ref="G28:I28"/>
    <mergeCell ref="C23:F23"/>
    <mergeCell ref="G23:I23"/>
    <mergeCell ref="C24:F24"/>
    <mergeCell ref="G24:I24"/>
    <mergeCell ref="C25:F25"/>
    <mergeCell ref="G25:I25"/>
    <mergeCell ref="C20:F20"/>
    <mergeCell ref="G20:I20"/>
    <mergeCell ref="C21:F21"/>
    <mergeCell ref="G21:I21"/>
    <mergeCell ref="C22:F22"/>
    <mergeCell ref="G22:I22"/>
    <mergeCell ref="B8:G8"/>
    <mergeCell ref="D9:E9"/>
    <mergeCell ref="D10:E10"/>
    <mergeCell ref="D11:E11"/>
    <mergeCell ref="B56:C56"/>
    <mergeCell ref="B54:N54"/>
    <mergeCell ref="C15:F15"/>
    <mergeCell ref="G15:I15"/>
    <mergeCell ref="C16:F16"/>
    <mergeCell ref="G16:I16"/>
    <mergeCell ref="C17:F17"/>
    <mergeCell ref="G17:I17"/>
    <mergeCell ref="C18:F18"/>
    <mergeCell ref="G18:I18"/>
    <mergeCell ref="C19:F19"/>
    <mergeCell ref="G19:I19"/>
  </mergeCells>
  <hyperlinks>
    <hyperlink ref="B56:C56" location="Privacy!A1" display="privacy statement"/>
    <hyperlink ref="C11" location="ClaimsPsy!A1" display="ClaimsPsy!A1"/>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Q48"/>
  <sheetViews>
    <sheetView showGridLines="0" topLeftCell="A13" workbookViewId="0"/>
  </sheetViews>
  <sheetFormatPr defaultColWidth="9.140625" defaultRowHeight="15" x14ac:dyDescent="0.25"/>
  <cols>
    <col min="1" max="1" width="9.140625" style="1"/>
    <col min="2" max="2" width="13.85546875" style="1" customWidth="1"/>
    <col min="3" max="3" width="25.5703125" style="1" customWidth="1"/>
    <col min="4" max="5" width="9.140625" style="1" customWidth="1"/>
    <col min="6" max="6" width="11.28515625"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tr">
        <f>Elig!C4</f>
        <v>KNUT,SACHA</v>
      </c>
      <c r="D4" s="9"/>
      <c r="E4" s="7" t="s">
        <v>27</v>
      </c>
      <c r="F4" s="7"/>
      <c r="G4" s="17">
        <f ca="1">Elig!G4</f>
        <v>17597</v>
      </c>
    </row>
    <row r="5" spans="2:7" ht="23.25" customHeight="1" x14ac:dyDescent="0.25">
      <c r="B5" s="6" t="s">
        <v>22</v>
      </c>
      <c r="C5" s="6" t="str">
        <f>Elig!C5</f>
        <v>F</v>
      </c>
      <c r="D5" s="6"/>
      <c r="E5" s="6" t="s">
        <v>28</v>
      </c>
      <c r="F5" s="6"/>
      <c r="G5" s="80">
        <f>Elig!G5</f>
        <v>69</v>
      </c>
    </row>
    <row r="6" spans="2:7" ht="23.25" customHeight="1" x14ac:dyDescent="0.25">
      <c r="B6" s="7" t="s">
        <v>23</v>
      </c>
      <c r="C6" s="18" t="str">
        <f>Elig!C6</f>
        <v>1111111111WA  (1111111111)</v>
      </c>
      <c r="D6" s="10"/>
      <c r="E6" s="7" t="s">
        <v>29</v>
      </c>
      <c r="F6" s="7"/>
      <c r="G6" s="19" t="str">
        <f>Elig!G6</f>
        <v>(855) 256-1654</v>
      </c>
    </row>
    <row r="8" spans="2:7" ht="20.25" customHeight="1" x14ac:dyDescent="0.25">
      <c r="B8" s="347" t="str">
        <f ca="1">Elig!B8</f>
        <v>RISK PROFILE FOR SERVICE DATE RANGE FROM 2017-04-11 TO 2016-01-07</v>
      </c>
      <c r="C8" s="347"/>
      <c r="D8" s="347"/>
      <c r="E8" s="347"/>
      <c r="F8" s="347"/>
      <c r="G8" s="347"/>
    </row>
    <row r="9" spans="2:7" ht="30" customHeight="1" x14ac:dyDescent="0.25">
      <c r="B9" s="7" t="s">
        <v>24</v>
      </c>
      <c r="C9" s="10">
        <f>Elig!C9</f>
        <v>4.08</v>
      </c>
      <c r="D9" s="348" t="s">
        <v>30</v>
      </c>
      <c r="E9" s="354"/>
      <c r="F9" s="13"/>
      <c r="G9" s="16">
        <f>Elig!G9</f>
        <v>0.95</v>
      </c>
    </row>
    <row r="10" spans="2:7" ht="35.25" customHeight="1" x14ac:dyDescent="0.25">
      <c r="B10" s="6" t="s">
        <v>25</v>
      </c>
      <c r="C10" s="12" t="str">
        <f>Elig!C10</f>
        <v>Cardiovascular, 
medium</v>
      </c>
      <c r="D10" s="349" t="s">
        <v>31</v>
      </c>
      <c r="E10" s="349"/>
      <c r="F10" s="14"/>
      <c r="G10" s="12" t="str">
        <f>Elig!G10</f>
        <v>Renal, very high</v>
      </c>
    </row>
    <row r="11" spans="2:7" ht="30" customHeight="1" x14ac:dyDescent="0.25">
      <c r="B11" s="8" t="s">
        <v>26</v>
      </c>
      <c r="C11" s="32" t="str">
        <f>Elig!C11</f>
        <v>Psychiatric, medium low</v>
      </c>
      <c r="D11" s="348" t="s">
        <v>32</v>
      </c>
      <c r="E11" s="348"/>
      <c r="F11" s="15"/>
      <c r="G11" s="11" t="str">
        <f>Elig!G11</f>
        <v>No</v>
      </c>
    </row>
    <row r="13" spans="2:7" ht="30" x14ac:dyDescent="0.25">
      <c r="B13" s="359" t="s">
        <v>575</v>
      </c>
      <c r="C13" s="359"/>
      <c r="D13" s="132" t="s">
        <v>652</v>
      </c>
      <c r="E13" s="133" t="s">
        <v>576</v>
      </c>
      <c r="F13" s="133" t="s">
        <v>577</v>
      </c>
      <c r="G13" s="133" t="s">
        <v>653</v>
      </c>
    </row>
    <row r="14" spans="2:7" x14ac:dyDescent="0.25">
      <c r="B14" s="360" t="s">
        <v>654</v>
      </c>
      <c r="C14" s="360"/>
      <c r="D14" s="146">
        <v>4.1000000000000002E-2</v>
      </c>
      <c r="E14" s="148">
        <v>2</v>
      </c>
      <c r="F14" s="140">
        <f ca="1">Data!F40</f>
        <v>42504</v>
      </c>
      <c r="G14" s="139">
        <v>2</v>
      </c>
    </row>
    <row r="15" spans="2:7" x14ac:dyDescent="0.25">
      <c r="B15" s="361" t="s">
        <v>655</v>
      </c>
      <c r="C15" s="361"/>
      <c r="D15" s="333">
        <v>6.5000000000000002E-2</v>
      </c>
      <c r="E15" s="334">
        <v>2</v>
      </c>
      <c r="F15" s="108">
        <f ca="1">Data!F41</f>
        <v>42385</v>
      </c>
      <c r="G15" s="335">
        <v>2</v>
      </c>
    </row>
    <row r="16" spans="2:7" x14ac:dyDescent="0.25">
      <c r="B16" s="360" t="s">
        <v>656</v>
      </c>
      <c r="C16" s="360"/>
      <c r="D16" s="146">
        <v>3.5000000000000003E-2</v>
      </c>
      <c r="E16" s="148">
        <v>4</v>
      </c>
      <c r="F16" s="140">
        <f ca="1">Data!F42</f>
        <v>42765</v>
      </c>
      <c r="G16" s="264">
        <v>4</v>
      </c>
    </row>
    <row r="17" spans="2:7" x14ac:dyDescent="0.25">
      <c r="B17" s="361" t="s">
        <v>657</v>
      </c>
      <c r="C17" s="361"/>
      <c r="D17" s="333">
        <v>0.09</v>
      </c>
      <c r="E17" s="334">
        <v>29</v>
      </c>
      <c r="F17" s="108">
        <f ca="1">Data!F43</f>
        <v>42634</v>
      </c>
      <c r="G17" s="335">
        <v>29</v>
      </c>
    </row>
    <row r="18" spans="2:7" x14ac:dyDescent="0.25">
      <c r="B18" s="360" t="s">
        <v>658</v>
      </c>
      <c r="C18" s="360"/>
      <c r="D18" s="146">
        <v>1.2999999999999999E-2</v>
      </c>
      <c r="E18" s="148">
        <v>6</v>
      </c>
      <c r="F18" s="140">
        <f ca="1">Data!F44</f>
        <v>42440</v>
      </c>
      <c r="G18" s="264">
        <v>6</v>
      </c>
    </row>
    <row r="19" spans="2:7" x14ac:dyDescent="0.25">
      <c r="B19" s="361" t="s">
        <v>582</v>
      </c>
      <c r="C19" s="361"/>
      <c r="D19" s="333">
        <v>0.09</v>
      </c>
      <c r="E19" s="334">
        <v>8</v>
      </c>
      <c r="F19" s="108">
        <f ca="1">Data!F45</f>
        <v>42387</v>
      </c>
      <c r="G19" s="335"/>
    </row>
    <row r="20" spans="2:7" x14ac:dyDescent="0.25">
      <c r="B20" s="360" t="s">
        <v>659</v>
      </c>
      <c r="C20" s="360"/>
      <c r="D20" s="146">
        <v>7.5999999999999998E-2</v>
      </c>
      <c r="E20" s="148">
        <v>14</v>
      </c>
      <c r="F20" s="140">
        <f ca="1">Data!F46</f>
        <v>42421</v>
      </c>
      <c r="G20" s="264"/>
    </row>
    <row r="21" spans="2:7" x14ac:dyDescent="0.25">
      <c r="B21" s="361" t="s">
        <v>36</v>
      </c>
      <c r="C21" s="361"/>
      <c r="D21" s="333">
        <v>6.8000000000000005E-2</v>
      </c>
      <c r="E21" s="334">
        <v>30</v>
      </c>
      <c r="F21" s="108">
        <f ca="1">Data!F47</f>
        <v>42485</v>
      </c>
      <c r="G21" s="335"/>
    </row>
    <row r="22" spans="2:7" x14ac:dyDescent="0.25">
      <c r="B22" s="360" t="s">
        <v>593</v>
      </c>
      <c r="C22" s="360"/>
      <c r="D22" s="146">
        <v>5.8000000000000003E-2</v>
      </c>
      <c r="E22" s="148">
        <v>50</v>
      </c>
      <c r="F22" s="140">
        <f ca="1">Data!F48</f>
        <v>42760</v>
      </c>
      <c r="G22" s="264"/>
    </row>
    <row r="23" spans="2:7" x14ac:dyDescent="0.25">
      <c r="B23" s="361" t="s">
        <v>590</v>
      </c>
      <c r="C23" s="361"/>
      <c r="D23" s="333">
        <v>5.0999999999999997E-2</v>
      </c>
      <c r="E23" s="334">
        <v>10</v>
      </c>
      <c r="F23" s="108">
        <f ca="1">Data!F49</f>
        <v>42761</v>
      </c>
      <c r="G23" s="335"/>
    </row>
    <row r="24" spans="2:7" x14ac:dyDescent="0.25">
      <c r="B24" s="360" t="s">
        <v>602</v>
      </c>
      <c r="C24" s="360"/>
      <c r="D24" s="146">
        <v>4.1000000000000002E-2</v>
      </c>
      <c r="E24" s="148">
        <v>2</v>
      </c>
      <c r="F24" s="140">
        <f ca="1">Data!F50</f>
        <v>42546</v>
      </c>
      <c r="G24" s="264"/>
    </row>
    <row r="25" spans="2:7" x14ac:dyDescent="0.25">
      <c r="B25" s="361" t="s">
        <v>660</v>
      </c>
      <c r="C25" s="361"/>
      <c r="D25" s="333">
        <v>3.5999999999999997E-2</v>
      </c>
      <c r="E25" s="334">
        <v>1</v>
      </c>
      <c r="F25" s="108">
        <f ca="1">Data!F51</f>
        <v>42508</v>
      </c>
      <c r="G25" s="335"/>
    </row>
    <row r="26" spans="2:7" x14ac:dyDescent="0.25">
      <c r="B26" s="360" t="s">
        <v>661</v>
      </c>
      <c r="C26" s="360"/>
      <c r="D26" s="146">
        <v>3.3000000000000002E-2</v>
      </c>
      <c r="E26" s="148">
        <v>3</v>
      </c>
      <c r="F26" s="140">
        <f ca="1">Data!F52</f>
        <v>42559</v>
      </c>
      <c r="G26" s="264"/>
    </row>
    <row r="27" spans="2:7" x14ac:dyDescent="0.25">
      <c r="B27" s="361" t="s">
        <v>637</v>
      </c>
      <c r="C27" s="361"/>
      <c r="D27" s="333">
        <v>2.8000000000000001E-2</v>
      </c>
      <c r="E27" s="334">
        <v>75</v>
      </c>
      <c r="F27" s="108">
        <f ca="1">Data!F53</f>
        <v>42757</v>
      </c>
      <c r="G27" s="335"/>
    </row>
    <row r="28" spans="2:7" x14ac:dyDescent="0.25">
      <c r="B28" s="360" t="s">
        <v>604</v>
      </c>
      <c r="C28" s="360"/>
      <c r="D28" s="146">
        <v>2.5999999999999999E-2</v>
      </c>
      <c r="E28" s="148">
        <v>7</v>
      </c>
      <c r="F28" s="140">
        <f ca="1">Data!F54</f>
        <v>42440</v>
      </c>
      <c r="G28" s="264"/>
    </row>
    <row r="29" spans="2:7" x14ac:dyDescent="0.25">
      <c r="B29" s="361" t="s">
        <v>662</v>
      </c>
      <c r="C29" s="361"/>
      <c r="D29" s="333">
        <v>2.4E-2</v>
      </c>
      <c r="E29" s="334">
        <v>3</v>
      </c>
      <c r="F29" s="108">
        <f ca="1">Data!F55</f>
        <v>42425</v>
      </c>
      <c r="G29" s="335"/>
    </row>
    <row r="30" spans="2:7" x14ac:dyDescent="0.25">
      <c r="B30" s="360" t="s">
        <v>663</v>
      </c>
      <c r="C30" s="360"/>
      <c r="D30" s="146">
        <v>2.3E-2</v>
      </c>
      <c r="E30" s="148">
        <v>8</v>
      </c>
      <c r="F30" s="140">
        <f ca="1">Data!F56</f>
        <v>42463</v>
      </c>
      <c r="G30" s="264"/>
    </row>
    <row r="31" spans="2:7" x14ac:dyDescent="0.25">
      <c r="B31" s="361" t="s">
        <v>664</v>
      </c>
      <c r="C31" s="361"/>
      <c r="D31" s="333">
        <v>2.3E-2</v>
      </c>
      <c r="E31" s="334">
        <v>1</v>
      </c>
      <c r="F31" s="108">
        <f ca="1">Data!F57</f>
        <v>42511</v>
      </c>
      <c r="G31" s="335"/>
    </row>
    <row r="32" spans="2:7" x14ac:dyDescent="0.25">
      <c r="B32" s="360" t="s">
        <v>612</v>
      </c>
      <c r="C32" s="360"/>
      <c r="D32" s="146">
        <v>2.1999999999999999E-2</v>
      </c>
      <c r="E32" s="148">
        <v>1</v>
      </c>
      <c r="F32" s="140">
        <f ca="1">Data!F58</f>
        <v>42518</v>
      </c>
      <c r="G32" s="264"/>
    </row>
    <row r="33" spans="2:17" x14ac:dyDescent="0.25">
      <c r="B33" s="361" t="s">
        <v>665</v>
      </c>
      <c r="C33" s="361"/>
      <c r="D33" s="333">
        <v>2.1000000000000001E-2</v>
      </c>
      <c r="E33" s="334">
        <v>2</v>
      </c>
      <c r="F33" s="108">
        <f ca="1">Data!F59</f>
        <v>42658</v>
      </c>
      <c r="G33" s="335"/>
    </row>
    <row r="34" spans="2:17" x14ac:dyDescent="0.25">
      <c r="B34" s="360" t="s">
        <v>666</v>
      </c>
      <c r="C34" s="360"/>
      <c r="D34" s="146">
        <v>1.0999999999999999E-2</v>
      </c>
      <c r="E34" s="148">
        <v>2</v>
      </c>
      <c r="F34" s="140">
        <f ca="1">Data!F60</f>
        <v>42716</v>
      </c>
      <c r="G34" s="264"/>
    </row>
    <row r="35" spans="2:17" x14ac:dyDescent="0.25">
      <c r="B35" s="361" t="s">
        <v>667</v>
      </c>
      <c r="C35" s="361"/>
      <c r="D35" s="333">
        <v>1.0999999999999999E-2</v>
      </c>
      <c r="E35" s="334">
        <v>5</v>
      </c>
      <c r="F35" s="108">
        <f ca="1">Data!F61</f>
        <v>42476</v>
      </c>
      <c r="G35" s="335"/>
    </row>
    <row r="36" spans="2:17" x14ac:dyDescent="0.25">
      <c r="B36" s="360" t="s">
        <v>668</v>
      </c>
      <c r="C36" s="360"/>
      <c r="D36" s="146">
        <v>0.01</v>
      </c>
      <c r="E36" s="148">
        <v>3</v>
      </c>
      <c r="F36" s="140">
        <f ca="1">Data!F62</f>
        <v>42476</v>
      </c>
      <c r="G36" s="264"/>
    </row>
    <row r="37" spans="2:17" x14ac:dyDescent="0.25">
      <c r="B37" s="361" t="s">
        <v>669</v>
      </c>
      <c r="C37" s="361"/>
      <c r="D37" s="333">
        <v>8.9999999999999993E-3</v>
      </c>
      <c r="E37" s="334">
        <v>7</v>
      </c>
      <c r="F37" s="108">
        <f ca="1">Data!F63</f>
        <v>42459</v>
      </c>
      <c r="G37" s="335"/>
    </row>
    <row r="38" spans="2:17" x14ac:dyDescent="0.25">
      <c r="B38" s="360" t="s">
        <v>670</v>
      </c>
      <c r="C38" s="360"/>
      <c r="D38" s="146">
        <v>8.9999999999999993E-3</v>
      </c>
      <c r="E38" s="148">
        <v>5</v>
      </c>
      <c r="F38" s="140">
        <f ca="1">Data!F64</f>
        <v>42590</v>
      </c>
      <c r="G38" s="264"/>
    </row>
    <row r="39" spans="2:17" s="135" customFormat="1" x14ac:dyDescent="0.25">
      <c r="B39" s="361" t="s">
        <v>673</v>
      </c>
      <c r="C39" s="361"/>
      <c r="D39" s="333">
        <v>3.0000000000000001E-3</v>
      </c>
      <c r="E39" s="334">
        <v>8</v>
      </c>
      <c r="F39" s="108">
        <f ca="1">Data!F65</f>
        <v>42747</v>
      </c>
      <c r="G39" s="335"/>
    </row>
    <row r="40" spans="2:17" x14ac:dyDescent="0.25">
      <c r="B40" s="360" t="s">
        <v>671</v>
      </c>
      <c r="C40" s="360"/>
      <c r="D40" s="146">
        <v>3.6999999999999998E-2</v>
      </c>
      <c r="E40" s="148"/>
      <c r="F40" s="140"/>
      <c r="G40" s="264"/>
    </row>
    <row r="41" spans="2:17" x14ac:dyDescent="0.25">
      <c r="B41" s="361" t="s">
        <v>672</v>
      </c>
      <c r="C41" s="361"/>
      <c r="D41" s="333">
        <v>5.0000000000000001E-3</v>
      </c>
      <c r="E41" s="334"/>
      <c r="F41" s="108"/>
      <c r="G41" s="335"/>
    </row>
    <row r="43" spans="2:17" x14ac:dyDescent="0.25">
      <c r="B43" s="1" t="s">
        <v>1</v>
      </c>
    </row>
    <row r="44" spans="2:17" x14ac:dyDescent="0.25">
      <c r="B44" s="1" t="s">
        <v>2</v>
      </c>
    </row>
    <row r="45" spans="2:17" x14ac:dyDescent="0.25">
      <c r="B45" t="s">
        <v>3</v>
      </c>
    </row>
    <row r="46" spans="2:17" ht="75" customHeight="1" x14ac:dyDescent="0.25">
      <c r="B46" s="338" t="s">
        <v>4</v>
      </c>
      <c r="C46" s="338"/>
      <c r="D46" s="338"/>
      <c r="E46" s="338"/>
      <c r="F46" s="338"/>
      <c r="G46" s="338"/>
      <c r="H46" s="338"/>
      <c r="I46" s="338"/>
      <c r="J46" s="338"/>
      <c r="K46" s="338"/>
      <c r="L46" s="338"/>
      <c r="M46" s="338"/>
      <c r="N46" s="338"/>
      <c r="O46" s="23"/>
      <c r="P46" s="23"/>
      <c r="Q46" s="23"/>
    </row>
    <row r="47" spans="2:17" x14ac:dyDescent="0.25">
      <c r="B47"/>
    </row>
    <row r="48" spans="2:17" x14ac:dyDescent="0.25">
      <c r="B48" s="340" t="s">
        <v>19</v>
      </c>
      <c r="C48" s="340"/>
    </row>
  </sheetData>
  <sheetProtection password="C6BE" sheet="1" objects="1" scenarios="1"/>
  <mergeCells count="35">
    <mergeCell ref="B38:C38"/>
    <mergeCell ref="B40:C40"/>
    <mergeCell ref="B41:C41"/>
    <mergeCell ref="B33:C33"/>
    <mergeCell ref="B34:C34"/>
    <mergeCell ref="B35:C35"/>
    <mergeCell ref="B36:C36"/>
    <mergeCell ref="B37:C37"/>
    <mergeCell ref="B39:C39"/>
    <mergeCell ref="B28:C28"/>
    <mergeCell ref="B29:C29"/>
    <mergeCell ref="B30:C30"/>
    <mergeCell ref="B31:C31"/>
    <mergeCell ref="B32:C32"/>
    <mergeCell ref="B23:C23"/>
    <mergeCell ref="B24:C24"/>
    <mergeCell ref="B25:C25"/>
    <mergeCell ref="B26:C26"/>
    <mergeCell ref="B27:C27"/>
    <mergeCell ref="B48:C48"/>
    <mergeCell ref="B8:G8"/>
    <mergeCell ref="D9:E9"/>
    <mergeCell ref="D10:E10"/>
    <mergeCell ref="D11:E11"/>
    <mergeCell ref="B46:N46"/>
    <mergeCell ref="B13:C13"/>
    <mergeCell ref="B14:C14"/>
    <mergeCell ref="B15:C15"/>
    <mergeCell ref="B16:C16"/>
    <mergeCell ref="B17:C17"/>
    <mergeCell ref="B18:C18"/>
    <mergeCell ref="B19:C19"/>
    <mergeCell ref="B20:C20"/>
    <mergeCell ref="B21:C21"/>
    <mergeCell ref="B22:C22"/>
  </mergeCells>
  <hyperlinks>
    <hyperlink ref="B48:C48" location="Privacy!A1" display="privacy statement"/>
    <hyperlink ref="C11" location="ClaimsPsy!A1" display="ClaimsPsy!A1"/>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Q59"/>
  <sheetViews>
    <sheetView showGridLines="0" workbookViewId="0">
      <selection activeCell="M10" sqref="M10"/>
    </sheetView>
  </sheetViews>
  <sheetFormatPr defaultColWidth="9.140625" defaultRowHeight="15" x14ac:dyDescent="0.25"/>
  <cols>
    <col min="1" max="1" width="9.140625" style="1"/>
    <col min="2" max="2" width="11.85546875" style="1" customWidth="1"/>
    <col min="3" max="3" width="11.140625" style="1" customWidth="1"/>
    <col min="4" max="4" width="5.85546875" style="1" customWidth="1"/>
    <col min="5" max="5" width="11.7109375" style="1" customWidth="1"/>
    <col min="6" max="6" width="14.140625" style="1" customWidth="1"/>
    <col min="7" max="7" width="19.5703125" style="1" customWidth="1"/>
    <col min="8" max="8" width="17" style="1" customWidth="1"/>
    <col min="9" max="9" width="14.5703125" style="1" customWidth="1"/>
    <col min="10" max="10" width="20.140625" style="1" customWidth="1"/>
    <col min="11" max="12" width="9.140625" style="1"/>
    <col min="13" max="13" width="13" style="1" customWidth="1"/>
    <col min="14" max="16384" width="9.140625" style="1"/>
  </cols>
  <sheetData>
    <row r="2" spans="2:11" ht="46.5" customHeight="1" x14ac:dyDescent="0.25"/>
    <row r="3" spans="2:11" ht="15" customHeight="1" x14ac:dyDescent="0.25">
      <c r="B3" s="6" t="s">
        <v>20</v>
      </c>
    </row>
    <row r="4" spans="2:11" ht="23.25" customHeight="1" x14ac:dyDescent="0.25">
      <c r="B4" s="7" t="s">
        <v>21</v>
      </c>
      <c r="C4" s="7" t="str">
        <f>Elig!C4</f>
        <v>KNUT,SACHA</v>
      </c>
      <c r="D4" s="9"/>
      <c r="E4" s="155"/>
      <c r="F4" s="7" t="s">
        <v>27</v>
      </c>
      <c r="G4" s="17">
        <f ca="1">Elig!G4</f>
        <v>17597</v>
      </c>
    </row>
    <row r="5" spans="2:11" ht="23.25" customHeight="1" x14ac:dyDescent="0.25">
      <c r="B5" s="6" t="s">
        <v>22</v>
      </c>
      <c r="C5" s="6" t="str">
        <f>Elig!C5</f>
        <v>F</v>
      </c>
      <c r="D5" s="6"/>
      <c r="F5" s="6" t="s">
        <v>28</v>
      </c>
      <c r="G5" s="80">
        <f>Elig!G5</f>
        <v>69</v>
      </c>
    </row>
    <row r="6" spans="2:11" ht="23.25" customHeight="1" x14ac:dyDescent="0.25">
      <c r="B6" s="7" t="s">
        <v>23</v>
      </c>
      <c r="C6" s="366" t="str">
        <f>Elig!C6</f>
        <v>1111111111WA  (1111111111)</v>
      </c>
      <c r="D6" s="366"/>
      <c r="E6" s="366"/>
      <c r="F6" s="7" t="s">
        <v>29</v>
      </c>
      <c r="G6" s="19" t="str">
        <f>Elig!G6</f>
        <v>(855) 256-1654</v>
      </c>
    </row>
    <row r="8" spans="2:11" ht="20.25" customHeight="1" x14ac:dyDescent="0.25">
      <c r="B8" s="347" t="str">
        <f ca="1">Elig!B8</f>
        <v>RISK PROFILE FOR SERVICE DATE RANGE FROM 2017-04-11 TO 2016-01-07</v>
      </c>
      <c r="C8" s="347"/>
      <c r="D8" s="347"/>
      <c r="E8" s="347"/>
      <c r="F8" s="347"/>
      <c r="G8" s="347"/>
    </row>
    <row r="9" spans="2:11" ht="30" customHeight="1" x14ac:dyDescent="0.25">
      <c r="B9" s="7" t="s">
        <v>24</v>
      </c>
      <c r="C9" s="10">
        <f>Elig!C9</f>
        <v>4.08</v>
      </c>
      <c r="D9" s="156"/>
      <c r="E9" s="154" t="s">
        <v>30</v>
      </c>
      <c r="F9" s="13"/>
      <c r="G9" s="16">
        <f>Elig!G9</f>
        <v>0.95</v>
      </c>
    </row>
    <row r="10" spans="2:11" ht="35.25" customHeight="1" x14ac:dyDescent="0.25">
      <c r="B10" s="6" t="s">
        <v>25</v>
      </c>
      <c r="C10" s="364" t="str">
        <f>Elig!C10</f>
        <v>Cardiovascular, 
medium</v>
      </c>
      <c r="D10" s="364"/>
      <c r="E10" s="153" t="s">
        <v>31</v>
      </c>
      <c r="F10" s="14"/>
      <c r="G10" s="12" t="str">
        <f>Elig!G10</f>
        <v>Renal, very high</v>
      </c>
    </row>
    <row r="11" spans="2:11" ht="30" customHeight="1" x14ac:dyDescent="0.25">
      <c r="B11" s="8" t="s">
        <v>26</v>
      </c>
      <c r="C11" s="365" t="str">
        <f>Elig!C11</f>
        <v>Psychiatric, medium low</v>
      </c>
      <c r="D11" s="365"/>
      <c r="E11" s="154" t="s">
        <v>32</v>
      </c>
      <c r="F11" s="15"/>
      <c r="G11" s="11" t="str">
        <f>Elig!G11</f>
        <v>No</v>
      </c>
    </row>
    <row r="13" spans="2:11" x14ac:dyDescent="0.25">
      <c r="B13" s="362" t="s">
        <v>76</v>
      </c>
      <c r="C13" s="362"/>
      <c r="D13" s="362"/>
      <c r="E13" s="362"/>
      <c r="F13" s="362"/>
      <c r="G13" s="362"/>
      <c r="H13" s="362"/>
      <c r="I13" s="362"/>
      <c r="J13" s="362"/>
      <c r="K13" s="362"/>
    </row>
    <row r="17" spans="2:13" ht="30" x14ac:dyDescent="0.25">
      <c r="B17" s="164" t="s">
        <v>175</v>
      </c>
      <c r="C17" s="158" t="s">
        <v>176</v>
      </c>
      <c r="D17" s="166" t="s">
        <v>678</v>
      </c>
      <c r="E17" s="363" t="s">
        <v>679</v>
      </c>
      <c r="F17" s="363"/>
      <c r="G17" s="161" t="s">
        <v>680</v>
      </c>
      <c r="H17" s="158" t="s">
        <v>681</v>
      </c>
      <c r="I17" s="168" t="s">
        <v>682</v>
      </c>
      <c r="J17" s="168" t="s">
        <v>683</v>
      </c>
      <c r="K17" s="168" t="s">
        <v>684</v>
      </c>
      <c r="L17" s="168" t="s">
        <v>685</v>
      </c>
      <c r="M17" s="168" t="s">
        <v>686</v>
      </c>
    </row>
    <row r="18" spans="2:13" ht="48" customHeight="1" x14ac:dyDescent="0.25">
      <c r="B18" s="163">
        <f ca="1">Data!F71</f>
        <v>42804</v>
      </c>
      <c r="C18" s="167">
        <f ca="1">Data!G71</f>
        <v>42804</v>
      </c>
      <c r="D18" s="157">
        <v>1</v>
      </c>
      <c r="E18" s="352" t="s">
        <v>687</v>
      </c>
      <c r="F18" s="352"/>
      <c r="G18" s="171"/>
      <c r="H18" s="171"/>
      <c r="I18" s="157"/>
      <c r="J18" s="173" t="s">
        <v>715</v>
      </c>
      <c r="K18" s="174">
        <v>5.98</v>
      </c>
      <c r="L18" s="174">
        <v>5.98</v>
      </c>
      <c r="M18" s="157" t="s">
        <v>721</v>
      </c>
    </row>
    <row r="19" spans="2:13" ht="48" customHeight="1" x14ac:dyDescent="0.25">
      <c r="B19" s="165">
        <f ca="1">Data!F72</f>
        <v>42804</v>
      </c>
      <c r="C19" s="170">
        <f ca="1">Data!G72</f>
        <v>42804</v>
      </c>
      <c r="D19" s="169">
        <v>1</v>
      </c>
      <c r="E19" s="353" t="s">
        <v>688</v>
      </c>
      <c r="F19" s="353"/>
      <c r="G19" s="172"/>
      <c r="H19" s="172"/>
      <c r="I19" s="169"/>
      <c r="J19" s="175" t="s">
        <v>715</v>
      </c>
      <c r="K19" s="176">
        <v>6.4</v>
      </c>
      <c r="L19" s="176">
        <v>6.4</v>
      </c>
      <c r="M19" s="169" t="s">
        <v>721</v>
      </c>
    </row>
    <row r="20" spans="2:13" ht="48" customHeight="1" x14ac:dyDescent="0.25">
      <c r="B20" s="163">
        <f ca="1">Data!F73</f>
        <v>42794</v>
      </c>
      <c r="C20" s="167">
        <f ca="1">Data!G73</f>
        <v>42794</v>
      </c>
      <c r="D20" s="157">
        <v>1</v>
      </c>
      <c r="E20" s="352" t="s">
        <v>689</v>
      </c>
      <c r="F20" s="352"/>
      <c r="G20" s="171"/>
      <c r="H20" s="171"/>
      <c r="I20" s="157"/>
      <c r="J20" s="173" t="s">
        <v>715</v>
      </c>
      <c r="K20" s="174">
        <v>5.25</v>
      </c>
      <c r="L20" s="174">
        <v>5.25</v>
      </c>
      <c r="M20" s="157" t="s">
        <v>721</v>
      </c>
    </row>
    <row r="21" spans="2:13" ht="30" x14ac:dyDescent="0.25">
      <c r="B21" s="165">
        <f ca="1">Data!F74</f>
        <v>42794</v>
      </c>
      <c r="C21" s="170">
        <f ca="1">Data!G74</f>
        <v>42794</v>
      </c>
      <c r="D21" s="169">
        <v>1</v>
      </c>
      <c r="E21" s="353"/>
      <c r="F21" s="353"/>
      <c r="G21" s="172" t="s">
        <v>700</v>
      </c>
      <c r="H21" s="172" t="s">
        <v>705</v>
      </c>
      <c r="I21" s="169"/>
      <c r="J21" s="175" t="s">
        <v>716</v>
      </c>
      <c r="K21" s="176">
        <v>57</v>
      </c>
      <c r="L21" s="176">
        <v>185.74</v>
      </c>
      <c r="M21" s="169" t="s">
        <v>722</v>
      </c>
    </row>
    <row r="22" spans="2:13" ht="30" x14ac:dyDescent="0.25">
      <c r="B22" s="163">
        <f ca="1">Data!F75</f>
        <v>42794</v>
      </c>
      <c r="C22" s="167">
        <f ca="1">Data!G75</f>
        <v>42794</v>
      </c>
      <c r="D22" s="157">
        <v>2</v>
      </c>
      <c r="E22" s="352"/>
      <c r="F22" s="352"/>
      <c r="G22" s="171" t="s">
        <v>700</v>
      </c>
      <c r="H22" s="171" t="s">
        <v>706</v>
      </c>
      <c r="I22" s="157"/>
      <c r="J22" s="173" t="s">
        <v>716</v>
      </c>
      <c r="K22" s="174">
        <v>128.74</v>
      </c>
      <c r="L22" s="174">
        <v>185.74</v>
      </c>
      <c r="M22" s="157" t="s">
        <v>722</v>
      </c>
    </row>
    <row r="23" spans="2:13" ht="45" x14ac:dyDescent="0.25">
      <c r="B23" s="165">
        <f ca="1">Data!F76</f>
        <v>42794</v>
      </c>
      <c r="C23" s="170">
        <f ca="1">Data!G76</f>
        <v>42794</v>
      </c>
      <c r="D23" s="169">
        <v>1</v>
      </c>
      <c r="E23" s="353"/>
      <c r="F23" s="353"/>
      <c r="G23" s="172" t="s">
        <v>701</v>
      </c>
      <c r="H23" s="172" t="s">
        <v>707</v>
      </c>
      <c r="I23" s="169"/>
      <c r="J23" s="175" t="s">
        <v>717</v>
      </c>
      <c r="K23" s="176">
        <v>31.5</v>
      </c>
      <c r="L23" s="176">
        <v>31.5</v>
      </c>
      <c r="M23" s="169" t="s">
        <v>722</v>
      </c>
    </row>
    <row r="24" spans="2:13" ht="45" x14ac:dyDescent="0.25">
      <c r="B24" s="163">
        <f ca="1">Data!F77</f>
        <v>42790</v>
      </c>
      <c r="C24" s="167">
        <f ca="1">Data!G77</f>
        <v>42790</v>
      </c>
      <c r="D24" s="157">
        <v>1</v>
      </c>
      <c r="E24" s="352" t="s">
        <v>690</v>
      </c>
      <c r="F24" s="352"/>
      <c r="G24" s="171"/>
      <c r="H24" s="171"/>
      <c r="I24" s="157"/>
      <c r="J24" s="173" t="s">
        <v>715</v>
      </c>
      <c r="K24" s="174">
        <v>64.400000000000006</v>
      </c>
      <c r="L24" s="174">
        <v>64.400000000000006</v>
      </c>
      <c r="M24" s="157" t="s">
        <v>721</v>
      </c>
    </row>
    <row r="25" spans="2:13" ht="45" x14ac:dyDescent="0.25">
      <c r="B25" s="165">
        <f ca="1">Data!F78</f>
        <v>42786</v>
      </c>
      <c r="C25" s="170">
        <f ca="1">Data!G78</f>
        <v>42786</v>
      </c>
      <c r="D25" s="169">
        <v>1</v>
      </c>
      <c r="E25" s="353" t="s">
        <v>691</v>
      </c>
      <c r="F25" s="353"/>
      <c r="G25" s="172"/>
      <c r="H25" s="172"/>
      <c r="I25" s="169"/>
      <c r="J25" s="175" t="s">
        <v>715</v>
      </c>
      <c r="K25" s="176">
        <v>7.29</v>
      </c>
      <c r="L25" s="176">
        <v>7.29</v>
      </c>
      <c r="M25" s="169" t="s">
        <v>721</v>
      </c>
    </row>
    <row r="26" spans="2:13" ht="45" x14ac:dyDescent="0.25">
      <c r="B26" s="163">
        <f ca="1">Data!F79</f>
        <v>42786</v>
      </c>
      <c r="C26" s="167">
        <f ca="1">Data!G79</f>
        <v>42786</v>
      </c>
      <c r="D26" s="157">
        <v>1</v>
      </c>
      <c r="E26" s="352" t="s">
        <v>692</v>
      </c>
      <c r="F26" s="352"/>
      <c r="G26" s="171"/>
      <c r="H26" s="171"/>
      <c r="I26" s="157"/>
      <c r="J26" s="173" t="s">
        <v>715</v>
      </c>
      <c r="K26" s="174">
        <v>17.52</v>
      </c>
      <c r="L26" s="174">
        <v>17.52</v>
      </c>
      <c r="M26" s="157" t="s">
        <v>721</v>
      </c>
    </row>
    <row r="27" spans="2:13" ht="45" x14ac:dyDescent="0.25">
      <c r="B27" s="165">
        <f ca="1">Data!F80</f>
        <v>42786</v>
      </c>
      <c r="C27" s="170">
        <f ca="1">Data!G80</f>
        <v>42786</v>
      </c>
      <c r="D27" s="169">
        <v>1</v>
      </c>
      <c r="E27" s="353" t="s">
        <v>693</v>
      </c>
      <c r="F27" s="353"/>
      <c r="G27" s="172"/>
      <c r="H27" s="172"/>
      <c r="I27" s="169"/>
      <c r="J27" s="175" t="s">
        <v>715</v>
      </c>
      <c r="K27" s="176">
        <v>6.38</v>
      </c>
      <c r="L27" s="176">
        <v>6.38</v>
      </c>
      <c r="M27" s="169" t="s">
        <v>721</v>
      </c>
    </row>
    <row r="28" spans="2:13" ht="45" x14ac:dyDescent="0.25">
      <c r="B28" s="163">
        <f ca="1">Data!F81</f>
        <v>42783</v>
      </c>
      <c r="C28" s="167">
        <f ca="1">Data!G81</f>
        <v>42783</v>
      </c>
      <c r="D28" s="157">
        <v>1</v>
      </c>
      <c r="E28" s="352" t="s">
        <v>694</v>
      </c>
      <c r="F28" s="352"/>
      <c r="G28" s="171"/>
      <c r="H28" s="171"/>
      <c r="I28" s="157"/>
      <c r="J28" s="173" t="s">
        <v>715</v>
      </c>
      <c r="K28" s="174">
        <v>4.63</v>
      </c>
      <c r="L28" s="174">
        <v>4.63</v>
      </c>
      <c r="M28" s="157" t="s">
        <v>721</v>
      </c>
    </row>
    <row r="29" spans="2:13" ht="45" x14ac:dyDescent="0.25">
      <c r="B29" s="165">
        <f ca="1">Data!F82</f>
        <v>42783</v>
      </c>
      <c r="C29" s="170">
        <f ca="1">Data!G82</f>
        <v>42783</v>
      </c>
      <c r="D29" s="169">
        <v>1</v>
      </c>
      <c r="E29" s="353" t="s">
        <v>695</v>
      </c>
      <c r="F29" s="353"/>
      <c r="G29" s="172"/>
      <c r="H29" s="172"/>
      <c r="I29" s="169"/>
      <c r="J29" s="175" t="s">
        <v>715</v>
      </c>
      <c r="K29" s="176">
        <v>5.2</v>
      </c>
      <c r="L29" s="176">
        <v>5.2</v>
      </c>
      <c r="M29" s="169" t="s">
        <v>721</v>
      </c>
    </row>
    <row r="30" spans="2:13" ht="45" customHeight="1" x14ac:dyDescent="0.25">
      <c r="B30" s="163">
        <f ca="1">Data!F83</f>
        <v>42783</v>
      </c>
      <c r="C30" s="167">
        <f ca="1">Data!G83</f>
        <v>42783</v>
      </c>
      <c r="D30" s="157">
        <v>1</v>
      </c>
      <c r="E30" s="352" t="s">
        <v>687</v>
      </c>
      <c r="F30" s="352"/>
      <c r="G30" s="171"/>
      <c r="H30" s="171"/>
      <c r="I30" s="157"/>
      <c r="J30" s="173" t="s">
        <v>715</v>
      </c>
      <c r="K30" s="174">
        <v>5.98</v>
      </c>
      <c r="L30" s="174">
        <v>5.98</v>
      </c>
      <c r="M30" s="157" t="s">
        <v>721</v>
      </c>
    </row>
    <row r="31" spans="2:13" ht="45" customHeight="1" x14ac:dyDescent="0.25">
      <c r="B31" s="165">
        <f ca="1">Data!F84</f>
        <v>42783</v>
      </c>
      <c r="C31" s="170">
        <f ca="1">Data!G84</f>
        <v>42783</v>
      </c>
      <c r="D31" s="169">
        <v>1</v>
      </c>
      <c r="E31" s="353" t="s">
        <v>696</v>
      </c>
      <c r="F31" s="353"/>
      <c r="G31" s="172"/>
      <c r="H31" s="172"/>
      <c r="I31" s="169"/>
      <c r="J31" s="175" t="s">
        <v>715</v>
      </c>
      <c r="K31" s="176">
        <v>54.16</v>
      </c>
      <c r="L31" s="176">
        <v>54.16</v>
      </c>
      <c r="M31" s="169" t="s">
        <v>721</v>
      </c>
    </row>
    <row r="32" spans="2:13" ht="45" customHeight="1" x14ac:dyDescent="0.25">
      <c r="B32" s="163">
        <f ca="1">Data!F85</f>
        <v>42783</v>
      </c>
      <c r="C32" s="167">
        <f ca="1">Data!G85</f>
        <v>42783</v>
      </c>
      <c r="D32" s="157">
        <v>1</v>
      </c>
      <c r="E32" s="352" t="s">
        <v>697</v>
      </c>
      <c r="F32" s="352"/>
      <c r="G32" s="171"/>
      <c r="H32" s="171"/>
      <c r="I32" s="157"/>
      <c r="J32" s="173" t="s">
        <v>715</v>
      </c>
      <c r="K32" s="174">
        <v>4.7</v>
      </c>
      <c r="L32" s="174">
        <v>4.7</v>
      </c>
      <c r="M32" s="157" t="s">
        <v>721</v>
      </c>
    </row>
    <row r="33" spans="2:13" ht="45" customHeight="1" x14ac:dyDescent="0.25">
      <c r="B33" s="165">
        <f ca="1">Data!F86</f>
        <v>42783</v>
      </c>
      <c r="C33" s="170">
        <f ca="1">Data!G86</f>
        <v>42783</v>
      </c>
      <c r="D33" s="169">
        <v>1</v>
      </c>
      <c r="E33" s="353" t="s">
        <v>698</v>
      </c>
      <c r="F33" s="353"/>
      <c r="G33" s="172"/>
      <c r="H33" s="172"/>
      <c r="I33" s="169"/>
      <c r="J33" s="175" t="s">
        <v>715</v>
      </c>
      <c r="K33" s="176">
        <v>32.44</v>
      </c>
      <c r="L33" s="176">
        <v>32.44</v>
      </c>
      <c r="M33" s="169" t="s">
        <v>721</v>
      </c>
    </row>
    <row r="34" spans="2:13" ht="30" x14ac:dyDescent="0.25">
      <c r="B34" s="163">
        <f ca="1">Data!F87</f>
        <v>42783</v>
      </c>
      <c r="C34" s="167">
        <f ca="1">Data!G87</f>
        <v>42783</v>
      </c>
      <c r="D34" s="157">
        <v>1</v>
      </c>
      <c r="E34" s="352"/>
      <c r="F34" s="352"/>
      <c r="G34" s="171" t="s">
        <v>702</v>
      </c>
      <c r="H34" s="171" t="s">
        <v>705</v>
      </c>
      <c r="I34" s="157"/>
      <c r="J34" s="173" t="s">
        <v>716</v>
      </c>
      <c r="K34" s="174">
        <v>57</v>
      </c>
      <c r="L34" s="174">
        <v>185.74</v>
      </c>
      <c r="M34" s="157" t="s">
        <v>722</v>
      </c>
    </row>
    <row r="35" spans="2:13" ht="30" x14ac:dyDescent="0.25">
      <c r="B35" s="165">
        <f ca="1">Data!F88</f>
        <v>42783</v>
      </c>
      <c r="C35" s="170">
        <f ca="1">Data!G88</f>
        <v>42783</v>
      </c>
      <c r="D35" s="169">
        <v>2</v>
      </c>
      <c r="E35" s="353"/>
      <c r="F35" s="353"/>
      <c r="G35" s="172" t="s">
        <v>702</v>
      </c>
      <c r="H35" s="172" t="s">
        <v>706</v>
      </c>
      <c r="I35" s="169"/>
      <c r="J35" s="175" t="s">
        <v>716</v>
      </c>
      <c r="K35" s="176">
        <v>128.74</v>
      </c>
      <c r="L35" s="176">
        <v>185.74</v>
      </c>
      <c r="M35" s="169" t="s">
        <v>722</v>
      </c>
    </row>
    <row r="36" spans="2:13" ht="45" x14ac:dyDescent="0.25">
      <c r="B36" s="163">
        <f ca="1">Data!F89</f>
        <v>42783</v>
      </c>
      <c r="C36" s="167">
        <f ca="1">Data!G89</f>
        <v>42783</v>
      </c>
      <c r="D36" s="157">
        <v>1</v>
      </c>
      <c r="E36" s="352"/>
      <c r="F36" s="352"/>
      <c r="G36" s="171" t="s">
        <v>703</v>
      </c>
      <c r="H36" s="171" t="s">
        <v>708</v>
      </c>
      <c r="I36" s="157"/>
      <c r="J36" s="173" t="s">
        <v>718</v>
      </c>
      <c r="K36" s="174">
        <v>2.31</v>
      </c>
      <c r="L36" s="174">
        <v>34.6</v>
      </c>
      <c r="M36" s="157" t="s">
        <v>722</v>
      </c>
    </row>
    <row r="37" spans="2:13" ht="45" x14ac:dyDescent="0.25">
      <c r="B37" s="165">
        <f ca="1">Data!F90</f>
        <v>42783</v>
      </c>
      <c r="C37" s="170">
        <f ca="1">Data!G90</f>
        <v>42783</v>
      </c>
      <c r="D37" s="169">
        <v>2</v>
      </c>
      <c r="E37" s="353"/>
      <c r="F37" s="353"/>
      <c r="G37" s="172" t="s">
        <v>703</v>
      </c>
      <c r="H37" s="172" t="s">
        <v>709</v>
      </c>
      <c r="I37" s="169"/>
      <c r="J37" s="175" t="s">
        <v>718</v>
      </c>
      <c r="K37" s="176">
        <v>32.29</v>
      </c>
      <c r="L37" s="176">
        <v>34.6</v>
      </c>
      <c r="M37" s="169" t="s">
        <v>722</v>
      </c>
    </row>
    <row r="38" spans="2:13" ht="48" customHeight="1" x14ac:dyDescent="0.25">
      <c r="B38" s="163">
        <f ca="1">Data!F91</f>
        <v>42782</v>
      </c>
      <c r="C38" s="167">
        <f ca="1">Data!G91</f>
        <v>42782</v>
      </c>
      <c r="D38" s="157">
        <v>1</v>
      </c>
      <c r="E38" s="352" t="s">
        <v>699</v>
      </c>
      <c r="F38" s="352"/>
      <c r="G38" s="171"/>
      <c r="H38" s="171"/>
      <c r="I38" s="157"/>
      <c r="J38" s="173" t="s">
        <v>715</v>
      </c>
      <c r="K38" s="174">
        <v>6.7</v>
      </c>
      <c r="L38" s="174">
        <v>6.7</v>
      </c>
      <c r="M38" s="157" t="s">
        <v>721</v>
      </c>
    </row>
    <row r="39" spans="2:13" ht="48" customHeight="1" x14ac:dyDescent="0.25">
      <c r="B39" s="165">
        <f ca="1">Data!F92</f>
        <v>42782</v>
      </c>
      <c r="C39" s="170">
        <f ca="1">Data!G92</f>
        <v>42782</v>
      </c>
      <c r="D39" s="169">
        <v>1</v>
      </c>
      <c r="E39" s="353" t="s">
        <v>598</v>
      </c>
      <c r="F39" s="353"/>
      <c r="G39" s="172"/>
      <c r="H39" s="172"/>
      <c r="I39" s="169"/>
      <c r="J39" s="175" t="s">
        <v>715</v>
      </c>
      <c r="K39" s="176">
        <v>29.7</v>
      </c>
      <c r="L39" s="176">
        <v>29.7</v>
      </c>
      <c r="M39" s="169" t="s">
        <v>721</v>
      </c>
    </row>
    <row r="40" spans="2:13" ht="45" x14ac:dyDescent="0.25">
      <c r="B40" s="163">
        <f ca="1">Data!F93</f>
        <v>42782</v>
      </c>
      <c r="C40" s="167">
        <f ca="1">Data!G93</f>
        <v>42782</v>
      </c>
      <c r="D40" s="157">
        <v>1</v>
      </c>
      <c r="E40" s="352"/>
      <c r="F40" s="352"/>
      <c r="G40" s="171" t="s">
        <v>701</v>
      </c>
      <c r="H40" s="171" t="s">
        <v>707</v>
      </c>
      <c r="I40" s="157"/>
      <c r="J40" s="173" t="s">
        <v>717</v>
      </c>
      <c r="K40" s="174">
        <v>15.75</v>
      </c>
      <c r="L40" s="174">
        <v>15.75</v>
      </c>
      <c r="M40" s="157" t="s">
        <v>722</v>
      </c>
    </row>
    <row r="41" spans="2:13" ht="30" x14ac:dyDescent="0.25">
      <c r="B41" s="165">
        <f ca="1">Data!F94</f>
        <v>42774</v>
      </c>
      <c r="C41" s="170">
        <f ca="1">Data!G94</f>
        <v>42774</v>
      </c>
      <c r="D41" s="169">
        <v>5</v>
      </c>
      <c r="E41" s="353"/>
      <c r="F41" s="353"/>
      <c r="G41" s="172" t="s">
        <v>601</v>
      </c>
      <c r="H41" s="172" t="s">
        <v>710</v>
      </c>
      <c r="I41" s="169"/>
      <c r="J41" s="175" t="s">
        <v>719</v>
      </c>
      <c r="K41" s="176">
        <v>62.12</v>
      </c>
      <c r="L41" s="176">
        <v>557.22</v>
      </c>
      <c r="M41" s="169" t="s">
        <v>722</v>
      </c>
    </row>
    <row r="42" spans="2:13" ht="45" x14ac:dyDescent="0.25">
      <c r="B42" s="163">
        <f ca="1">Data!F95</f>
        <v>42774</v>
      </c>
      <c r="C42" s="167">
        <f ca="1">Data!G95</f>
        <v>42774</v>
      </c>
      <c r="D42" s="157">
        <v>6</v>
      </c>
      <c r="E42" s="352"/>
      <c r="F42" s="352"/>
      <c r="G42" s="171" t="s">
        <v>701</v>
      </c>
      <c r="H42" s="171" t="s">
        <v>706</v>
      </c>
      <c r="I42" s="157"/>
      <c r="J42" s="173" t="s">
        <v>719</v>
      </c>
      <c r="K42" s="174">
        <v>123.62</v>
      </c>
      <c r="L42" s="174">
        <v>557.22</v>
      </c>
      <c r="M42" s="157" t="s">
        <v>722</v>
      </c>
    </row>
    <row r="43" spans="2:13" ht="45" x14ac:dyDescent="0.25">
      <c r="B43" s="165">
        <f ca="1">Data!F96</f>
        <v>42773</v>
      </c>
      <c r="C43" s="170">
        <f ca="1">Data!G96</f>
        <v>42773</v>
      </c>
      <c r="D43" s="169">
        <v>1</v>
      </c>
      <c r="E43" s="353"/>
      <c r="F43" s="353"/>
      <c r="G43" s="172" t="s">
        <v>701</v>
      </c>
      <c r="H43" s="172" t="s">
        <v>707</v>
      </c>
      <c r="I43" s="169"/>
      <c r="J43" s="175" t="s">
        <v>717</v>
      </c>
      <c r="K43" s="176">
        <v>15.75</v>
      </c>
      <c r="L43" s="176">
        <v>21.4</v>
      </c>
      <c r="M43" s="169" t="s">
        <v>722</v>
      </c>
    </row>
    <row r="44" spans="2:13" ht="30" x14ac:dyDescent="0.25">
      <c r="B44" s="163">
        <f ca="1">Data!F97</f>
        <v>42773</v>
      </c>
      <c r="C44" s="167">
        <f ca="1">Data!G97</f>
        <v>42773</v>
      </c>
      <c r="D44" s="157">
        <v>2</v>
      </c>
      <c r="E44" s="352"/>
      <c r="F44" s="352"/>
      <c r="G44" s="171" t="s">
        <v>601</v>
      </c>
      <c r="H44" s="171" t="s">
        <v>711</v>
      </c>
      <c r="I44" s="157"/>
      <c r="J44" s="173" t="s">
        <v>717</v>
      </c>
      <c r="K44" s="174">
        <v>5.65</v>
      </c>
      <c r="L44" s="174">
        <v>21.4</v>
      </c>
      <c r="M44" s="157" t="s">
        <v>722</v>
      </c>
    </row>
    <row r="45" spans="2:13" ht="30" x14ac:dyDescent="0.25">
      <c r="B45" s="165">
        <f ca="1">Data!F98</f>
        <v>42773</v>
      </c>
      <c r="C45" s="170">
        <f ca="1">Data!G98</f>
        <v>42773</v>
      </c>
      <c r="D45" s="169">
        <v>3</v>
      </c>
      <c r="E45" s="353"/>
      <c r="F45" s="353"/>
      <c r="G45" s="172" t="s">
        <v>601</v>
      </c>
      <c r="H45" s="172" t="s">
        <v>712</v>
      </c>
      <c r="I45" s="169"/>
      <c r="J45" s="175" t="s">
        <v>719</v>
      </c>
      <c r="K45" s="176">
        <v>41.95</v>
      </c>
      <c r="L45" s="176">
        <v>557.22</v>
      </c>
      <c r="M45" s="169" t="s">
        <v>722</v>
      </c>
    </row>
    <row r="46" spans="2:13" ht="30" x14ac:dyDescent="0.25">
      <c r="B46" s="163">
        <f ca="1">Data!F99</f>
        <v>42773</v>
      </c>
      <c r="C46" s="167">
        <f ca="1">Data!G99</f>
        <v>42773</v>
      </c>
      <c r="D46" s="157">
        <v>4</v>
      </c>
      <c r="E46" s="352"/>
      <c r="F46" s="352"/>
      <c r="G46" s="171" t="s">
        <v>601</v>
      </c>
      <c r="H46" s="171" t="s">
        <v>706</v>
      </c>
      <c r="I46" s="157"/>
      <c r="J46" s="173" t="s">
        <v>719</v>
      </c>
      <c r="K46" s="174">
        <v>143.79</v>
      </c>
      <c r="L46" s="174">
        <v>557.22</v>
      </c>
      <c r="M46" s="157" t="s">
        <v>722</v>
      </c>
    </row>
    <row r="47" spans="2:13" ht="30" x14ac:dyDescent="0.25">
      <c r="B47" s="165">
        <f ca="1">Data!F100</f>
        <v>42772</v>
      </c>
      <c r="C47" s="170">
        <f ca="1">Data!G100</f>
        <v>42772</v>
      </c>
      <c r="D47" s="169">
        <v>1</v>
      </c>
      <c r="E47" s="353"/>
      <c r="F47" s="353"/>
      <c r="G47" s="172" t="s">
        <v>601</v>
      </c>
      <c r="H47" s="172" t="s">
        <v>712</v>
      </c>
      <c r="I47" s="169"/>
      <c r="J47" s="175" t="s">
        <v>719</v>
      </c>
      <c r="K47" s="176">
        <v>41.95</v>
      </c>
      <c r="L47" s="176">
        <v>557.22</v>
      </c>
      <c r="M47" s="169" t="s">
        <v>722</v>
      </c>
    </row>
    <row r="48" spans="2:13" ht="30" x14ac:dyDescent="0.25">
      <c r="B48" s="163">
        <f ca="1">Data!F101</f>
        <v>42772</v>
      </c>
      <c r="C48" s="167">
        <f ca="1">Data!G101</f>
        <v>42772</v>
      </c>
      <c r="D48" s="157">
        <v>2</v>
      </c>
      <c r="E48" s="352"/>
      <c r="F48" s="352"/>
      <c r="G48" s="171" t="s">
        <v>601</v>
      </c>
      <c r="H48" s="171" t="s">
        <v>706</v>
      </c>
      <c r="I48" s="157"/>
      <c r="J48" s="173" t="s">
        <v>719</v>
      </c>
      <c r="K48" s="174">
        <v>143.79</v>
      </c>
      <c r="L48" s="174">
        <v>557.22</v>
      </c>
      <c r="M48" s="157" t="s">
        <v>722</v>
      </c>
    </row>
    <row r="49" spans="2:17" ht="30" x14ac:dyDescent="0.25">
      <c r="B49" s="165">
        <f ca="1">Data!F102</f>
        <v>42771</v>
      </c>
      <c r="C49" s="170">
        <f ca="1">Data!G102</f>
        <v>42771</v>
      </c>
      <c r="D49" s="169">
        <v>1</v>
      </c>
      <c r="E49" s="353"/>
      <c r="F49" s="353"/>
      <c r="G49" s="172" t="s">
        <v>601</v>
      </c>
      <c r="H49" s="172" t="s">
        <v>713</v>
      </c>
      <c r="I49" s="169"/>
      <c r="J49" s="175" t="s">
        <v>720</v>
      </c>
      <c r="K49" s="176">
        <v>100.24</v>
      </c>
      <c r="L49" s="176">
        <v>105.28</v>
      </c>
      <c r="M49" s="169" t="s">
        <v>722</v>
      </c>
    </row>
    <row r="50" spans="2:17" ht="30" x14ac:dyDescent="0.25">
      <c r="B50" s="163">
        <f ca="1">Data!F103</f>
        <v>42771</v>
      </c>
      <c r="C50" s="167">
        <f ca="1">Data!G103</f>
        <v>42771</v>
      </c>
      <c r="D50" s="157">
        <v>2</v>
      </c>
      <c r="E50" s="352"/>
      <c r="F50" s="352"/>
      <c r="G50" s="171" t="s">
        <v>704</v>
      </c>
      <c r="H50" s="171" t="s">
        <v>714</v>
      </c>
      <c r="I50" s="157"/>
      <c r="J50" s="173" t="s">
        <v>720</v>
      </c>
      <c r="K50" s="174">
        <v>5.04</v>
      </c>
      <c r="L50" s="174">
        <v>105.28</v>
      </c>
      <c r="M50" s="157" t="s">
        <v>722</v>
      </c>
    </row>
    <row r="54" spans="2:17" x14ac:dyDescent="0.25">
      <c r="B54" s="1" t="s">
        <v>1</v>
      </c>
    </row>
    <row r="55" spans="2:17" x14ac:dyDescent="0.25">
      <c r="B55" s="1" t="s">
        <v>2</v>
      </c>
    </row>
    <row r="56" spans="2:17" x14ac:dyDescent="0.25">
      <c r="B56" t="s">
        <v>3</v>
      </c>
    </row>
    <row r="57" spans="2:17" ht="75" customHeight="1" x14ac:dyDescent="0.25">
      <c r="B57" s="338" t="s">
        <v>4</v>
      </c>
      <c r="C57" s="338"/>
      <c r="D57" s="338"/>
      <c r="E57" s="338"/>
      <c r="F57" s="338"/>
      <c r="G57" s="338"/>
      <c r="H57" s="338"/>
      <c r="I57" s="338"/>
      <c r="J57" s="338"/>
      <c r="K57" s="338"/>
      <c r="L57" s="338"/>
      <c r="M57" s="338"/>
      <c r="N57" s="338"/>
      <c r="O57" s="23"/>
      <c r="P57" s="23"/>
      <c r="Q57" s="23"/>
    </row>
    <row r="58" spans="2:17" x14ac:dyDescent="0.25">
      <c r="B58"/>
    </row>
    <row r="59" spans="2:17" x14ac:dyDescent="0.25">
      <c r="B59" s="340" t="s">
        <v>19</v>
      </c>
      <c r="C59" s="340"/>
    </row>
  </sheetData>
  <sheetProtection password="C6BE" sheet="1" objects="1" scenarios="1"/>
  <mergeCells count="41">
    <mergeCell ref="C10:D10"/>
    <mergeCell ref="C11:D11"/>
    <mergeCell ref="C6:E6"/>
    <mergeCell ref="E46:F46"/>
    <mergeCell ref="E47:F47"/>
    <mergeCell ref="E36:F36"/>
    <mergeCell ref="E37:F37"/>
    <mergeCell ref="E38:F38"/>
    <mergeCell ref="E39:F39"/>
    <mergeCell ref="E40:F40"/>
    <mergeCell ref="E31:F31"/>
    <mergeCell ref="E32:F32"/>
    <mergeCell ref="E33:F33"/>
    <mergeCell ref="E34:F34"/>
    <mergeCell ref="E35:F35"/>
    <mergeCell ref="E26:F26"/>
    <mergeCell ref="B59:C59"/>
    <mergeCell ref="E48:F48"/>
    <mergeCell ref="E49:F49"/>
    <mergeCell ref="E50:F50"/>
    <mergeCell ref="E41:F41"/>
    <mergeCell ref="E42:F42"/>
    <mergeCell ref="E43:F43"/>
    <mergeCell ref="E44:F44"/>
    <mergeCell ref="E45:F45"/>
    <mergeCell ref="B13:K13"/>
    <mergeCell ref="B8:G8"/>
    <mergeCell ref="B57:N57"/>
    <mergeCell ref="E17:F17"/>
    <mergeCell ref="E18:F18"/>
    <mergeCell ref="E19:F19"/>
    <mergeCell ref="E20:F20"/>
    <mergeCell ref="E21:F21"/>
    <mergeCell ref="E22:F22"/>
    <mergeCell ref="E23:F23"/>
    <mergeCell ref="E24:F24"/>
    <mergeCell ref="E25:F25"/>
    <mergeCell ref="E27:F27"/>
    <mergeCell ref="E28:F28"/>
    <mergeCell ref="E29:F29"/>
    <mergeCell ref="E30:F30"/>
  </mergeCells>
  <hyperlinks>
    <hyperlink ref="B59:C59" location="Privacy!A1" display="privacy statement"/>
    <hyperlink ref="C11" location="ClaimsPsy!A1" display="ClaimsPsy!A1"/>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Q62"/>
  <sheetViews>
    <sheetView showGridLines="0" workbookViewId="0"/>
  </sheetViews>
  <sheetFormatPr defaultColWidth="9.140625" defaultRowHeight="15" x14ac:dyDescent="0.25"/>
  <cols>
    <col min="1" max="1" width="9.140625" style="1"/>
    <col min="2" max="2" width="13.85546875" style="1" customWidth="1"/>
    <col min="3" max="3" width="12.140625" style="1" customWidth="1"/>
    <col min="4" max="4" width="6.140625" style="1" customWidth="1"/>
    <col min="5" max="5" width="9.140625" style="1" customWidth="1"/>
    <col min="6" max="6" width="7.42578125" style="1" customWidth="1"/>
    <col min="7" max="7" width="20.5703125" style="1" customWidth="1"/>
    <col min="8" max="8" width="17.140625" style="1" customWidth="1"/>
    <col min="9" max="9" width="13.85546875" style="1" customWidth="1"/>
    <col min="10" max="10" width="19.140625" style="1" customWidth="1"/>
    <col min="11" max="12" width="9.140625" style="1"/>
    <col min="13" max="13" width="13.7109375" style="1" customWidth="1"/>
    <col min="14" max="16384" width="9.140625" style="1"/>
  </cols>
  <sheetData>
    <row r="2" spans="2:8" ht="46.5" customHeight="1" x14ac:dyDescent="0.25"/>
    <row r="3" spans="2:8" ht="15" customHeight="1" x14ac:dyDescent="0.25">
      <c r="B3" s="6" t="s">
        <v>20</v>
      </c>
    </row>
    <row r="4" spans="2:8" ht="23.25" customHeight="1" x14ac:dyDescent="0.25">
      <c r="B4" s="7" t="s">
        <v>21</v>
      </c>
      <c r="C4" s="7" t="str">
        <f>Elig!C4</f>
        <v>KNUT,SACHA</v>
      </c>
      <c r="D4" s="9"/>
      <c r="E4" s="281"/>
      <c r="F4" s="7"/>
      <c r="G4" s="7" t="s">
        <v>27</v>
      </c>
      <c r="H4" s="17">
        <f ca="1">Elig!G4</f>
        <v>17597</v>
      </c>
    </row>
    <row r="5" spans="2:8" ht="23.25" customHeight="1" x14ac:dyDescent="0.25">
      <c r="B5" s="6" t="s">
        <v>22</v>
      </c>
      <c r="C5" s="6" t="str">
        <f>Elig!C5</f>
        <v>F</v>
      </c>
      <c r="D5" s="6"/>
      <c r="F5" s="6"/>
      <c r="G5" s="6" t="s">
        <v>28</v>
      </c>
      <c r="H5" s="80">
        <f>Elig!G5</f>
        <v>69</v>
      </c>
    </row>
    <row r="6" spans="2:8" ht="23.25" customHeight="1" x14ac:dyDescent="0.25">
      <c r="B6" s="7" t="s">
        <v>23</v>
      </c>
      <c r="C6" s="366" t="str">
        <f>Elig!C6</f>
        <v>1111111111WA  (1111111111)</v>
      </c>
      <c r="D6" s="366"/>
      <c r="E6" s="366"/>
      <c r="F6" s="7"/>
      <c r="G6" s="7" t="s">
        <v>29</v>
      </c>
      <c r="H6" s="19" t="str">
        <f>Elig!G6</f>
        <v>(855) 256-1654</v>
      </c>
    </row>
    <row r="8" spans="2:8" ht="20.25" customHeight="1" x14ac:dyDescent="0.25">
      <c r="B8" s="347" t="str">
        <f ca="1">Elig!B8</f>
        <v>RISK PROFILE FOR SERVICE DATE RANGE FROM 2017-04-11 TO 2016-01-07</v>
      </c>
      <c r="C8" s="347"/>
      <c r="D8" s="347"/>
      <c r="E8" s="347"/>
      <c r="F8" s="347"/>
      <c r="G8" s="347"/>
    </row>
    <row r="9" spans="2:8" ht="30" customHeight="1" x14ac:dyDescent="0.25">
      <c r="B9" s="7" t="s">
        <v>24</v>
      </c>
      <c r="C9" s="10">
        <f>Elig!C9</f>
        <v>4.08</v>
      </c>
      <c r="D9" s="281"/>
      <c r="E9" s="281"/>
      <c r="F9" s="13"/>
      <c r="G9" s="282" t="s">
        <v>30</v>
      </c>
      <c r="H9" s="16">
        <f>Elig!G9</f>
        <v>0.95</v>
      </c>
    </row>
    <row r="10" spans="2:8" ht="35.25" customHeight="1" x14ac:dyDescent="0.25">
      <c r="B10" s="6" t="s">
        <v>25</v>
      </c>
      <c r="C10" s="367" t="str">
        <f>Elig!C10</f>
        <v>Cardiovascular, 
medium</v>
      </c>
      <c r="D10" s="367"/>
      <c r="E10" s="367"/>
      <c r="F10" s="14"/>
      <c r="G10" s="280" t="s">
        <v>31</v>
      </c>
      <c r="H10" s="12" t="str">
        <f>Elig!G10</f>
        <v>Renal, very high</v>
      </c>
    </row>
    <row r="11" spans="2:8" ht="30" customHeight="1" x14ac:dyDescent="0.25">
      <c r="B11" s="8" t="s">
        <v>26</v>
      </c>
      <c r="C11" s="368" t="str">
        <f>Elig!C11</f>
        <v>Psychiatric, medium low</v>
      </c>
      <c r="D11" s="368"/>
      <c r="E11" s="368"/>
      <c r="F11" s="15"/>
      <c r="G11" s="282" t="s">
        <v>32</v>
      </c>
      <c r="H11" s="11" t="str">
        <f>Elig!G11</f>
        <v>No</v>
      </c>
    </row>
    <row r="13" spans="2:8" ht="18" x14ac:dyDescent="0.25">
      <c r="B13" s="31" t="s">
        <v>65</v>
      </c>
    </row>
    <row r="14" spans="2:8" ht="18" customHeight="1" x14ac:dyDescent="0.25">
      <c r="B14" s="30" t="s">
        <v>66</v>
      </c>
    </row>
    <row r="18" spans="2:13" ht="30" x14ac:dyDescent="0.25">
      <c r="B18" s="186" t="s">
        <v>175</v>
      </c>
      <c r="C18" s="180" t="s">
        <v>176</v>
      </c>
      <c r="D18" s="188" t="s">
        <v>678</v>
      </c>
      <c r="E18" s="363" t="s">
        <v>679</v>
      </c>
      <c r="F18" s="363"/>
      <c r="G18" s="183" t="s">
        <v>680</v>
      </c>
      <c r="H18" s="180" t="s">
        <v>681</v>
      </c>
      <c r="I18" s="190" t="s">
        <v>682</v>
      </c>
      <c r="J18" s="190" t="s">
        <v>683</v>
      </c>
      <c r="K18" s="190" t="s">
        <v>684</v>
      </c>
      <c r="L18" s="190" t="s">
        <v>685</v>
      </c>
      <c r="M18" s="190" t="s">
        <v>686</v>
      </c>
    </row>
    <row r="19" spans="2:13" ht="30" x14ac:dyDescent="0.25">
      <c r="B19" s="185">
        <f ca="1">Data!F129</f>
        <v>42822</v>
      </c>
      <c r="C19" s="189">
        <f ca="1">Data!F129</f>
        <v>42822</v>
      </c>
      <c r="D19" s="179">
        <v>1</v>
      </c>
      <c r="E19" s="179"/>
      <c r="F19" s="179"/>
      <c r="G19" s="193" t="s">
        <v>700</v>
      </c>
      <c r="H19" s="193" t="s">
        <v>731</v>
      </c>
      <c r="I19" s="193"/>
      <c r="J19" s="173" t="s">
        <v>716</v>
      </c>
      <c r="K19" s="174">
        <v>57</v>
      </c>
      <c r="L19" s="174">
        <v>185.74</v>
      </c>
      <c r="M19" s="179" t="s">
        <v>722</v>
      </c>
    </row>
    <row r="20" spans="2:13" ht="30" x14ac:dyDescent="0.25">
      <c r="B20" s="187">
        <f ca="1">Data!F130</f>
        <v>42822</v>
      </c>
      <c r="C20" s="192">
        <f ca="1">Data!F130</f>
        <v>42822</v>
      </c>
      <c r="D20" s="191">
        <v>2</v>
      </c>
      <c r="E20" s="191"/>
      <c r="F20" s="191"/>
      <c r="G20" s="194" t="s">
        <v>700</v>
      </c>
      <c r="H20" s="194" t="s">
        <v>706</v>
      </c>
      <c r="I20" s="194"/>
      <c r="J20" s="175" t="s">
        <v>716</v>
      </c>
      <c r="K20" s="176">
        <v>128.74</v>
      </c>
      <c r="L20" s="176">
        <v>185.74</v>
      </c>
      <c r="M20" s="191" t="s">
        <v>722</v>
      </c>
    </row>
    <row r="21" spans="2:13" ht="45" x14ac:dyDescent="0.25">
      <c r="B21" s="185">
        <f ca="1">Data!F131</f>
        <v>42822</v>
      </c>
      <c r="C21" s="189">
        <f ca="1">Data!F131</f>
        <v>42822</v>
      </c>
      <c r="D21" s="179">
        <v>1</v>
      </c>
      <c r="E21" s="179"/>
      <c r="F21" s="179"/>
      <c r="G21" s="193" t="s">
        <v>701</v>
      </c>
      <c r="H21" s="193" t="s">
        <v>707</v>
      </c>
      <c r="I21" s="193"/>
      <c r="J21" s="173" t="s">
        <v>717</v>
      </c>
      <c r="K21" s="174">
        <v>31.5</v>
      </c>
      <c r="L21" s="174">
        <v>31.5</v>
      </c>
      <c r="M21" s="179" t="s">
        <v>722</v>
      </c>
    </row>
    <row r="22" spans="2:13" ht="30" x14ac:dyDescent="0.25">
      <c r="B22" s="187">
        <f ca="1">Data!F132</f>
        <v>42811</v>
      </c>
      <c r="C22" s="192">
        <f ca="1">Data!F132</f>
        <v>42811</v>
      </c>
      <c r="D22" s="191">
        <v>1</v>
      </c>
      <c r="E22" s="191"/>
      <c r="F22" s="191"/>
      <c r="G22" s="194" t="s">
        <v>702</v>
      </c>
      <c r="H22" s="194" t="s">
        <v>731</v>
      </c>
      <c r="I22" s="194"/>
      <c r="J22" s="175" t="s">
        <v>716</v>
      </c>
      <c r="K22" s="176">
        <v>57</v>
      </c>
      <c r="L22" s="176">
        <v>185.74</v>
      </c>
      <c r="M22" s="191" t="s">
        <v>722</v>
      </c>
    </row>
    <row r="23" spans="2:13" ht="30" x14ac:dyDescent="0.25">
      <c r="B23" s="185">
        <f ca="1">Data!F133</f>
        <v>42811</v>
      </c>
      <c r="C23" s="189">
        <f ca="1">Data!F133</f>
        <v>42811</v>
      </c>
      <c r="D23" s="179">
        <v>2</v>
      </c>
      <c r="E23" s="179"/>
      <c r="F23" s="179"/>
      <c r="G23" s="193" t="s">
        <v>702</v>
      </c>
      <c r="H23" s="193" t="s">
        <v>706</v>
      </c>
      <c r="I23" s="193"/>
      <c r="J23" s="173" t="s">
        <v>716</v>
      </c>
      <c r="K23" s="174">
        <v>128.74</v>
      </c>
      <c r="L23" s="174">
        <v>185.74</v>
      </c>
      <c r="M23" s="179" t="s">
        <v>722</v>
      </c>
    </row>
    <row r="24" spans="2:13" ht="45" x14ac:dyDescent="0.25">
      <c r="B24" s="187">
        <f ca="1">Data!F134</f>
        <v>42811</v>
      </c>
      <c r="C24" s="192">
        <f ca="1">Data!F134</f>
        <v>42811</v>
      </c>
      <c r="D24" s="191">
        <v>1</v>
      </c>
      <c r="E24" s="191"/>
      <c r="F24" s="191"/>
      <c r="G24" s="194" t="s">
        <v>703</v>
      </c>
      <c r="H24" s="194" t="s">
        <v>732</v>
      </c>
      <c r="I24" s="194"/>
      <c r="J24" s="175" t="s">
        <v>718</v>
      </c>
      <c r="K24" s="176">
        <v>2.31</v>
      </c>
      <c r="L24" s="176">
        <v>34.6</v>
      </c>
      <c r="M24" s="191" t="s">
        <v>722</v>
      </c>
    </row>
    <row r="25" spans="2:13" ht="45" x14ac:dyDescent="0.25">
      <c r="B25" s="185">
        <f ca="1">Data!F135</f>
        <v>42811</v>
      </c>
      <c r="C25" s="189">
        <f ca="1">Data!F135</f>
        <v>42811</v>
      </c>
      <c r="D25" s="179">
        <v>2</v>
      </c>
      <c r="E25" s="179"/>
      <c r="F25" s="179"/>
      <c r="G25" s="193" t="s">
        <v>703</v>
      </c>
      <c r="H25" s="193" t="s">
        <v>733</v>
      </c>
      <c r="I25" s="193"/>
      <c r="J25" s="173" t="s">
        <v>718</v>
      </c>
      <c r="K25" s="174">
        <v>32.29</v>
      </c>
      <c r="L25" s="174">
        <v>34.6</v>
      </c>
      <c r="M25" s="179" t="s">
        <v>722</v>
      </c>
    </row>
    <row r="26" spans="2:13" ht="45" x14ac:dyDescent="0.25">
      <c r="B26" s="187">
        <f ca="1">Data!F136</f>
        <v>42810</v>
      </c>
      <c r="C26" s="192">
        <f ca="1">Data!F136</f>
        <v>42810</v>
      </c>
      <c r="D26" s="191">
        <v>1</v>
      </c>
      <c r="E26" s="191"/>
      <c r="F26" s="191"/>
      <c r="G26" s="194" t="s">
        <v>701</v>
      </c>
      <c r="H26" s="194" t="s">
        <v>707</v>
      </c>
      <c r="I26" s="194"/>
      <c r="J26" s="175" t="s">
        <v>717</v>
      </c>
      <c r="K26" s="176">
        <v>15.74</v>
      </c>
      <c r="L26" s="176">
        <v>15.74</v>
      </c>
      <c r="M26" s="191" t="s">
        <v>722</v>
      </c>
    </row>
    <row r="27" spans="2:13" ht="30" x14ac:dyDescent="0.25">
      <c r="B27" s="185">
        <f ca="1">Data!F137</f>
        <v>42802</v>
      </c>
      <c r="C27" s="189">
        <f ca="1">Data!F137</f>
        <v>42802</v>
      </c>
      <c r="D27" s="179">
        <v>5</v>
      </c>
      <c r="E27" s="179"/>
      <c r="F27" s="179"/>
      <c r="G27" s="193" t="s">
        <v>601</v>
      </c>
      <c r="H27" s="193" t="s">
        <v>710</v>
      </c>
      <c r="I27" s="193"/>
      <c r="J27" s="173" t="s">
        <v>719</v>
      </c>
      <c r="K27" s="174">
        <v>62.12</v>
      </c>
      <c r="L27" s="174">
        <v>557.22</v>
      </c>
      <c r="M27" s="179" t="s">
        <v>722</v>
      </c>
    </row>
    <row r="28" spans="2:13" ht="30" x14ac:dyDescent="0.25">
      <c r="B28" s="187">
        <f ca="1">Data!F138</f>
        <v>42802</v>
      </c>
      <c r="C28" s="192">
        <f ca="1">Data!F138</f>
        <v>42802</v>
      </c>
      <c r="D28" s="191">
        <v>6</v>
      </c>
      <c r="E28" s="191"/>
      <c r="F28" s="191"/>
      <c r="G28" s="194" t="s">
        <v>601</v>
      </c>
      <c r="H28" s="194" t="s">
        <v>706</v>
      </c>
      <c r="I28" s="194"/>
      <c r="J28" s="175" t="s">
        <v>719</v>
      </c>
      <c r="K28" s="176">
        <v>123.62</v>
      </c>
      <c r="L28" s="176">
        <v>557.22</v>
      </c>
      <c r="M28" s="191" t="s">
        <v>722</v>
      </c>
    </row>
    <row r="29" spans="2:13" ht="45" x14ac:dyDescent="0.25">
      <c r="B29" s="185">
        <f ca="1">Data!F139</f>
        <v>42798</v>
      </c>
      <c r="C29" s="189">
        <f ca="1">Data!F139</f>
        <v>42798</v>
      </c>
      <c r="D29" s="179">
        <v>1</v>
      </c>
      <c r="E29" s="179"/>
      <c r="F29" s="179"/>
      <c r="G29" s="193" t="s">
        <v>701</v>
      </c>
      <c r="H29" s="193" t="s">
        <v>707</v>
      </c>
      <c r="I29" s="193"/>
      <c r="J29" s="173" t="s">
        <v>717</v>
      </c>
      <c r="K29" s="174">
        <v>15.75</v>
      </c>
      <c r="L29" s="174">
        <v>21.4</v>
      </c>
      <c r="M29" s="179" t="s">
        <v>722</v>
      </c>
    </row>
    <row r="30" spans="2:13" ht="45" x14ac:dyDescent="0.25">
      <c r="B30" s="187">
        <f ca="1">Data!F140</f>
        <v>42798</v>
      </c>
      <c r="C30" s="192">
        <f ca="1">Data!F140</f>
        <v>42798</v>
      </c>
      <c r="D30" s="191">
        <v>2</v>
      </c>
      <c r="E30" s="191"/>
      <c r="F30" s="191"/>
      <c r="G30" s="194" t="s">
        <v>701</v>
      </c>
      <c r="H30" s="194" t="s">
        <v>711</v>
      </c>
      <c r="I30" s="194"/>
      <c r="J30" s="175" t="s">
        <v>717</v>
      </c>
      <c r="K30" s="176">
        <v>5.65</v>
      </c>
      <c r="L30" s="176">
        <v>21.4</v>
      </c>
      <c r="M30" s="191" t="s">
        <v>722</v>
      </c>
    </row>
    <row r="31" spans="2:13" ht="30" x14ac:dyDescent="0.25">
      <c r="B31" s="185">
        <f ca="1">Data!F141</f>
        <v>42798</v>
      </c>
      <c r="C31" s="189">
        <f ca="1">Data!F141</f>
        <v>42798</v>
      </c>
      <c r="D31" s="179">
        <v>3</v>
      </c>
      <c r="E31" s="179"/>
      <c r="F31" s="179"/>
      <c r="G31" s="193" t="s">
        <v>601</v>
      </c>
      <c r="H31" s="193" t="s">
        <v>712</v>
      </c>
      <c r="I31" s="193"/>
      <c r="J31" s="173" t="s">
        <v>719</v>
      </c>
      <c r="K31" s="174">
        <v>41.95</v>
      </c>
      <c r="L31" s="174">
        <v>557.22</v>
      </c>
      <c r="M31" s="179" t="s">
        <v>722</v>
      </c>
    </row>
    <row r="32" spans="2:13" ht="30" x14ac:dyDescent="0.25">
      <c r="B32" s="187">
        <f ca="1">Data!F142</f>
        <v>42798</v>
      </c>
      <c r="C32" s="192">
        <f ca="1">Data!F142</f>
        <v>42798</v>
      </c>
      <c r="D32" s="191">
        <v>4</v>
      </c>
      <c r="E32" s="191"/>
      <c r="F32" s="191"/>
      <c r="G32" s="194" t="s">
        <v>601</v>
      </c>
      <c r="H32" s="194" t="s">
        <v>706</v>
      </c>
      <c r="I32" s="194"/>
      <c r="J32" s="175" t="s">
        <v>719</v>
      </c>
      <c r="K32" s="176">
        <v>143.79</v>
      </c>
      <c r="L32" s="176">
        <v>557.22</v>
      </c>
      <c r="M32" s="191" t="s">
        <v>722</v>
      </c>
    </row>
    <row r="33" spans="2:13" ht="30" x14ac:dyDescent="0.25">
      <c r="B33" s="185">
        <f ca="1">Data!F143</f>
        <v>42800</v>
      </c>
      <c r="C33" s="189">
        <f ca="1">Data!F143</f>
        <v>42800</v>
      </c>
      <c r="D33" s="179">
        <v>1</v>
      </c>
      <c r="E33" s="179"/>
      <c r="F33" s="179"/>
      <c r="G33" s="193" t="s">
        <v>601</v>
      </c>
      <c r="H33" s="193" t="s">
        <v>712</v>
      </c>
      <c r="I33" s="193"/>
      <c r="J33" s="173" t="s">
        <v>719</v>
      </c>
      <c r="K33" s="174">
        <v>41.95</v>
      </c>
      <c r="L33" s="174">
        <v>557.22</v>
      </c>
      <c r="M33" s="179" t="s">
        <v>722</v>
      </c>
    </row>
    <row r="34" spans="2:13" ht="30" x14ac:dyDescent="0.25">
      <c r="B34" s="187">
        <f ca="1">Data!F144</f>
        <v>42800</v>
      </c>
      <c r="C34" s="192">
        <f ca="1">Data!F144</f>
        <v>42800</v>
      </c>
      <c r="D34" s="191">
        <v>2</v>
      </c>
      <c r="E34" s="191"/>
      <c r="F34" s="191"/>
      <c r="G34" s="194" t="s">
        <v>601</v>
      </c>
      <c r="H34" s="194" t="s">
        <v>706</v>
      </c>
      <c r="I34" s="194"/>
      <c r="J34" s="175" t="s">
        <v>719</v>
      </c>
      <c r="K34" s="176">
        <v>143.79</v>
      </c>
      <c r="L34" s="176">
        <v>557.22</v>
      </c>
      <c r="M34" s="191" t="s">
        <v>722</v>
      </c>
    </row>
    <row r="35" spans="2:13" ht="30" x14ac:dyDescent="0.25">
      <c r="B35" s="185">
        <f ca="1">Data!F145</f>
        <v>42799</v>
      </c>
      <c r="C35" s="189">
        <f ca="1">Data!F145</f>
        <v>42799</v>
      </c>
      <c r="D35" s="179">
        <v>1</v>
      </c>
      <c r="E35" s="179"/>
      <c r="F35" s="179"/>
      <c r="G35" s="193" t="s">
        <v>644</v>
      </c>
      <c r="H35" s="193" t="s">
        <v>713</v>
      </c>
      <c r="I35" s="193"/>
      <c r="J35" s="173" t="s">
        <v>720</v>
      </c>
      <c r="K35" s="174">
        <v>100.24</v>
      </c>
      <c r="L35" s="174">
        <v>105.28</v>
      </c>
      <c r="M35" s="179" t="s">
        <v>722</v>
      </c>
    </row>
    <row r="36" spans="2:13" ht="30" x14ac:dyDescent="0.25">
      <c r="B36" s="187">
        <f ca="1">Data!F146</f>
        <v>42799</v>
      </c>
      <c r="C36" s="192">
        <f ca="1">Data!F146</f>
        <v>42799</v>
      </c>
      <c r="D36" s="191">
        <v>2</v>
      </c>
      <c r="E36" s="191"/>
      <c r="F36" s="191"/>
      <c r="G36" s="194" t="s">
        <v>704</v>
      </c>
      <c r="H36" s="194" t="s">
        <v>714</v>
      </c>
      <c r="I36" s="194"/>
      <c r="J36" s="175" t="s">
        <v>720</v>
      </c>
      <c r="K36" s="176">
        <v>5.04</v>
      </c>
      <c r="L36" s="176">
        <v>105.28</v>
      </c>
      <c r="M36" s="191" t="s">
        <v>722</v>
      </c>
    </row>
    <row r="37" spans="2:13" ht="30" x14ac:dyDescent="0.25">
      <c r="B37" s="185">
        <f ca="1">Data!F147</f>
        <v>42799</v>
      </c>
      <c r="C37" s="189">
        <f ca="1">Data!F147</f>
        <v>42799</v>
      </c>
      <c r="D37" s="179">
        <v>1</v>
      </c>
      <c r="E37" s="179"/>
      <c r="F37" s="179"/>
      <c r="G37" s="193" t="s">
        <v>592</v>
      </c>
      <c r="H37" s="193" t="s">
        <v>734</v>
      </c>
      <c r="I37" s="193"/>
      <c r="J37" s="173" t="s">
        <v>744</v>
      </c>
      <c r="K37" s="174">
        <v>52.24</v>
      </c>
      <c r="L37" s="174">
        <v>52.24</v>
      </c>
      <c r="M37" s="179" t="s">
        <v>722</v>
      </c>
    </row>
    <row r="38" spans="2:13" ht="30" x14ac:dyDescent="0.25">
      <c r="B38" s="187">
        <f ca="1">Data!F148</f>
        <v>42799</v>
      </c>
      <c r="C38" s="192">
        <f ca="1">Data!F148</f>
        <v>42799</v>
      </c>
      <c r="D38" s="191">
        <v>1</v>
      </c>
      <c r="E38" s="191"/>
      <c r="F38" s="191"/>
      <c r="G38" s="194" t="s">
        <v>589</v>
      </c>
      <c r="H38" s="194" t="s">
        <v>735</v>
      </c>
      <c r="I38" s="194"/>
      <c r="J38" s="175" t="s">
        <v>744</v>
      </c>
      <c r="K38" s="176">
        <v>6.25</v>
      </c>
      <c r="L38" s="176">
        <v>6.25</v>
      </c>
      <c r="M38" s="191" t="s">
        <v>722</v>
      </c>
    </row>
    <row r="39" spans="2:13" ht="30" x14ac:dyDescent="0.25">
      <c r="B39" s="185">
        <f ca="1">Data!F149</f>
        <v>42799</v>
      </c>
      <c r="C39" s="189">
        <f ca="1">Data!F149</f>
        <v>42799</v>
      </c>
      <c r="D39" s="179">
        <v>1</v>
      </c>
      <c r="E39" s="179"/>
      <c r="F39" s="179"/>
      <c r="G39" s="193" t="s">
        <v>601</v>
      </c>
      <c r="H39" s="193" t="s">
        <v>736</v>
      </c>
      <c r="I39" s="193"/>
      <c r="J39" s="173" t="s">
        <v>745</v>
      </c>
      <c r="K39" s="174">
        <v>78.650000000000006</v>
      </c>
      <c r="L39" s="174">
        <v>185.74</v>
      </c>
      <c r="M39" s="179" t="s">
        <v>722</v>
      </c>
    </row>
    <row r="40" spans="2:13" ht="30" x14ac:dyDescent="0.25">
      <c r="B40" s="187">
        <f ca="1">Data!F150</f>
        <v>42799</v>
      </c>
      <c r="C40" s="192">
        <f ca="1">Data!F150</f>
        <v>42799</v>
      </c>
      <c r="D40" s="191">
        <v>2</v>
      </c>
      <c r="E40" s="191"/>
      <c r="F40" s="191"/>
      <c r="G40" s="194" t="s">
        <v>601</v>
      </c>
      <c r="H40" s="194" t="s">
        <v>706</v>
      </c>
      <c r="I40" s="194"/>
      <c r="J40" s="175" t="s">
        <v>745</v>
      </c>
      <c r="K40" s="176">
        <v>109.09</v>
      </c>
      <c r="L40" s="176">
        <v>185.74</v>
      </c>
      <c r="M40" s="191" t="s">
        <v>722</v>
      </c>
    </row>
    <row r="41" spans="2:13" ht="30" x14ac:dyDescent="0.25">
      <c r="B41" s="185">
        <f ca="1">Data!F151</f>
        <v>42796</v>
      </c>
      <c r="C41" s="189">
        <f ca="1">Data!F151</f>
        <v>42796</v>
      </c>
      <c r="D41" s="179">
        <v>1</v>
      </c>
      <c r="E41" s="179"/>
      <c r="F41" s="179"/>
      <c r="G41" s="193" t="s">
        <v>726</v>
      </c>
      <c r="H41" s="193" t="s">
        <v>731</v>
      </c>
      <c r="I41" s="193"/>
      <c r="J41" s="173" t="s">
        <v>716</v>
      </c>
      <c r="K41" s="174">
        <v>57</v>
      </c>
      <c r="L41" s="174">
        <v>185.74</v>
      </c>
      <c r="M41" s="179" t="s">
        <v>722</v>
      </c>
    </row>
    <row r="42" spans="2:13" ht="30" x14ac:dyDescent="0.25">
      <c r="B42" s="187">
        <f ca="1">Data!F152</f>
        <v>42796</v>
      </c>
      <c r="C42" s="192">
        <f ca="1">Data!F152</f>
        <v>42796</v>
      </c>
      <c r="D42" s="191">
        <v>2</v>
      </c>
      <c r="E42" s="191"/>
      <c r="F42" s="191"/>
      <c r="G42" s="194" t="s">
        <v>726</v>
      </c>
      <c r="H42" s="194" t="s">
        <v>706</v>
      </c>
      <c r="I42" s="194"/>
      <c r="J42" s="175" t="s">
        <v>716</v>
      </c>
      <c r="K42" s="176">
        <v>128.74</v>
      </c>
      <c r="L42" s="176">
        <v>185.74</v>
      </c>
      <c r="M42" s="191" t="s">
        <v>722</v>
      </c>
    </row>
    <row r="43" spans="2:13" ht="30" x14ac:dyDescent="0.25">
      <c r="B43" s="185">
        <f ca="1">Data!F153</f>
        <v>42796</v>
      </c>
      <c r="C43" s="189">
        <f ca="1">Data!F153</f>
        <v>42796</v>
      </c>
      <c r="D43" s="179">
        <v>1</v>
      </c>
      <c r="E43" s="179"/>
      <c r="F43" s="179"/>
      <c r="G43" s="193" t="s">
        <v>727</v>
      </c>
      <c r="H43" s="193" t="s">
        <v>737</v>
      </c>
      <c r="I43" s="193"/>
      <c r="J43" s="173" t="s">
        <v>746</v>
      </c>
      <c r="K43" s="174">
        <v>37.520000000000003</v>
      </c>
      <c r="L43" s="174">
        <v>37.520000000000003</v>
      </c>
      <c r="M43" s="179" t="s">
        <v>722</v>
      </c>
    </row>
    <row r="44" spans="2:13" ht="45" x14ac:dyDescent="0.25">
      <c r="B44" s="187">
        <f ca="1">Data!F154</f>
        <v>42796</v>
      </c>
      <c r="C44" s="192">
        <f ca="1">Data!F154</f>
        <v>42796</v>
      </c>
      <c r="D44" s="191">
        <v>1</v>
      </c>
      <c r="E44" s="191"/>
      <c r="F44" s="191"/>
      <c r="G44" s="194" t="s">
        <v>728</v>
      </c>
      <c r="H44" s="194" t="s">
        <v>732</v>
      </c>
      <c r="I44" s="194"/>
      <c r="J44" s="175" t="s">
        <v>718</v>
      </c>
      <c r="K44" s="176">
        <v>2.31</v>
      </c>
      <c r="L44" s="176">
        <v>68.08</v>
      </c>
      <c r="M44" s="191" t="s">
        <v>722</v>
      </c>
    </row>
    <row r="45" spans="2:13" ht="45" x14ac:dyDescent="0.25">
      <c r="B45" s="185">
        <f ca="1">Data!F155</f>
        <v>42796</v>
      </c>
      <c r="C45" s="189">
        <f ca="1">Data!F155</f>
        <v>42796</v>
      </c>
      <c r="D45" s="179">
        <v>2</v>
      </c>
      <c r="E45" s="179"/>
      <c r="F45" s="179"/>
      <c r="G45" s="193" t="s">
        <v>728</v>
      </c>
      <c r="H45" s="193" t="s">
        <v>738</v>
      </c>
      <c r="I45" s="193"/>
      <c r="J45" s="173" t="s">
        <v>718</v>
      </c>
      <c r="K45" s="174">
        <v>13.14</v>
      </c>
      <c r="L45" s="174">
        <v>68.08</v>
      </c>
      <c r="M45" s="179" t="s">
        <v>722</v>
      </c>
    </row>
    <row r="46" spans="2:13" ht="45" x14ac:dyDescent="0.25">
      <c r="B46" s="187">
        <f ca="1">Data!F156</f>
        <v>42796</v>
      </c>
      <c r="C46" s="192">
        <f ca="1">Data!F156</f>
        <v>42796</v>
      </c>
      <c r="D46" s="191">
        <v>3</v>
      </c>
      <c r="E46" s="191"/>
      <c r="F46" s="191"/>
      <c r="G46" s="194" t="s">
        <v>728</v>
      </c>
      <c r="H46" s="194" t="s">
        <v>739</v>
      </c>
      <c r="I46" s="194"/>
      <c r="J46" s="175" t="s">
        <v>718</v>
      </c>
      <c r="K46" s="176">
        <v>13.51</v>
      </c>
      <c r="L46" s="176">
        <v>68.08</v>
      </c>
      <c r="M46" s="191" t="s">
        <v>722</v>
      </c>
    </row>
    <row r="47" spans="2:13" ht="45" x14ac:dyDescent="0.25">
      <c r="B47" s="185">
        <f ca="1">Data!F157</f>
        <v>42796</v>
      </c>
      <c r="C47" s="189">
        <f ca="1">Data!F157</f>
        <v>42796</v>
      </c>
      <c r="D47" s="179">
        <v>4</v>
      </c>
      <c r="E47" s="179"/>
      <c r="F47" s="179"/>
      <c r="G47" s="193" t="s">
        <v>728</v>
      </c>
      <c r="H47" s="193" t="s">
        <v>740</v>
      </c>
      <c r="I47" s="193"/>
      <c r="J47" s="173" t="s">
        <v>718</v>
      </c>
      <c r="K47" s="174">
        <v>12.28</v>
      </c>
      <c r="L47" s="174">
        <v>68.08</v>
      </c>
      <c r="M47" s="179" t="s">
        <v>722</v>
      </c>
    </row>
    <row r="48" spans="2:13" ht="45" x14ac:dyDescent="0.25">
      <c r="B48" s="187">
        <f ca="1">Data!F158</f>
        <v>42796</v>
      </c>
      <c r="C48" s="192">
        <f ca="1">Data!F158</f>
        <v>42796</v>
      </c>
      <c r="D48" s="191">
        <v>5</v>
      </c>
      <c r="E48" s="191"/>
      <c r="F48" s="191"/>
      <c r="G48" s="194" t="s">
        <v>728</v>
      </c>
      <c r="H48" s="194" t="s">
        <v>741</v>
      </c>
      <c r="I48" s="194"/>
      <c r="J48" s="175" t="s">
        <v>718</v>
      </c>
      <c r="K48" s="176">
        <v>15.27</v>
      </c>
      <c r="L48" s="176">
        <v>68.08</v>
      </c>
      <c r="M48" s="191" t="s">
        <v>722</v>
      </c>
    </row>
    <row r="49" spans="2:17" ht="45" x14ac:dyDescent="0.25">
      <c r="B49" s="185">
        <f ca="1">Data!F159</f>
        <v>42796</v>
      </c>
      <c r="C49" s="189">
        <f ca="1">Data!F159</f>
        <v>42796</v>
      </c>
      <c r="D49" s="179">
        <v>6</v>
      </c>
      <c r="E49" s="179"/>
      <c r="F49" s="179"/>
      <c r="G49" s="193" t="s">
        <v>728</v>
      </c>
      <c r="H49" s="193" t="s">
        <v>742</v>
      </c>
      <c r="I49" s="193"/>
      <c r="J49" s="173" t="s">
        <v>718</v>
      </c>
      <c r="K49" s="174">
        <v>11.27</v>
      </c>
      <c r="L49" s="174">
        <v>68.08</v>
      </c>
      <c r="M49" s="179" t="s">
        <v>722</v>
      </c>
    </row>
    <row r="50" spans="2:17" ht="30" x14ac:dyDescent="0.25">
      <c r="B50" s="187">
        <f ca="1">Data!F160</f>
        <v>42790</v>
      </c>
      <c r="C50" s="192">
        <f ca="1">Data!F160</f>
        <v>42790</v>
      </c>
      <c r="D50" s="191">
        <v>1</v>
      </c>
      <c r="E50" s="191"/>
      <c r="F50" s="191"/>
      <c r="G50" s="194" t="s">
        <v>729</v>
      </c>
      <c r="H50" s="194" t="s">
        <v>713</v>
      </c>
      <c r="I50" s="194"/>
      <c r="J50" s="175" t="s">
        <v>747</v>
      </c>
      <c r="K50" s="176">
        <v>68.38</v>
      </c>
      <c r="L50" s="176">
        <v>68.38</v>
      </c>
      <c r="M50" s="191" t="s">
        <v>722</v>
      </c>
    </row>
    <row r="51" spans="2:17" ht="30" x14ac:dyDescent="0.25">
      <c r="B51" s="185">
        <f ca="1">Data!F161</f>
        <v>42786</v>
      </c>
      <c r="C51" s="189">
        <f ca="1">Data!F161</f>
        <v>42786</v>
      </c>
      <c r="D51" s="179">
        <v>1</v>
      </c>
      <c r="E51" s="179"/>
      <c r="F51" s="179"/>
      <c r="G51" s="193" t="s">
        <v>644</v>
      </c>
      <c r="H51" s="193" t="s">
        <v>713</v>
      </c>
      <c r="I51" s="193"/>
      <c r="J51" s="173" t="s">
        <v>748</v>
      </c>
      <c r="K51" s="174">
        <v>100.24</v>
      </c>
      <c r="L51" s="174">
        <v>100.24</v>
      </c>
      <c r="M51" s="179" t="s">
        <v>722</v>
      </c>
    </row>
    <row r="52" spans="2:17" ht="45" x14ac:dyDescent="0.25">
      <c r="B52" s="187">
        <f ca="1">Data!F162</f>
        <v>42782</v>
      </c>
      <c r="C52" s="192">
        <f ca="1">Data!F162</f>
        <v>42782</v>
      </c>
      <c r="D52" s="191">
        <v>1</v>
      </c>
      <c r="E52" s="191"/>
      <c r="F52" s="191"/>
      <c r="G52" s="194" t="s">
        <v>730</v>
      </c>
      <c r="H52" s="194" t="s">
        <v>732</v>
      </c>
      <c r="I52" s="194"/>
      <c r="J52" s="175" t="s">
        <v>718</v>
      </c>
      <c r="K52" s="176">
        <v>2.31</v>
      </c>
      <c r="L52" s="176">
        <v>12.62</v>
      </c>
      <c r="M52" s="191" t="s">
        <v>722</v>
      </c>
    </row>
    <row r="53" spans="2:17" ht="45" x14ac:dyDescent="0.25">
      <c r="B53" s="185">
        <f ca="1">Data!F163</f>
        <v>42782</v>
      </c>
      <c r="C53" s="189">
        <f ca="1">Data!F163</f>
        <v>42782</v>
      </c>
      <c r="D53" s="179">
        <v>2</v>
      </c>
      <c r="E53" s="179"/>
      <c r="F53" s="179"/>
      <c r="G53" s="193" t="s">
        <v>730</v>
      </c>
      <c r="H53" s="193" t="s">
        <v>743</v>
      </c>
      <c r="I53" s="193"/>
      <c r="J53" s="173" t="s">
        <v>718</v>
      </c>
      <c r="K53" s="174">
        <v>9.31</v>
      </c>
      <c r="L53" s="174">
        <v>12.62</v>
      </c>
      <c r="M53" s="179" t="s">
        <v>722</v>
      </c>
    </row>
    <row r="57" spans="2:17" x14ac:dyDescent="0.25">
      <c r="B57" s="1" t="s">
        <v>1</v>
      </c>
    </row>
    <row r="58" spans="2:17" x14ac:dyDescent="0.25">
      <c r="B58" s="1" t="s">
        <v>2</v>
      </c>
    </row>
    <row r="59" spans="2:17" x14ac:dyDescent="0.25">
      <c r="B59" t="s">
        <v>3</v>
      </c>
    </row>
    <row r="60" spans="2:17" ht="75" customHeight="1" x14ac:dyDescent="0.25">
      <c r="B60" s="338" t="s">
        <v>4</v>
      </c>
      <c r="C60" s="338"/>
      <c r="D60" s="338"/>
      <c r="E60" s="338"/>
      <c r="F60" s="338"/>
      <c r="G60" s="338"/>
      <c r="H60" s="338"/>
      <c r="I60" s="338"/>
      <c r="J60" s="338"/>
      <c r="K60" s="338"/>
      <c r="L60" s="338"/>
      <c r="M60" s="338"/>
      <c r="N60" s="338"/>
      <c r="O60" s="23"/>
      <c r="P60" s="23"/>
      <c r="Q60" s="23"/>
    </row>
    <row r="61" spans="2:17" x14ac:dyDescent="0.25">
      <c r="B61"/>
    </row>
    <row r="62" spans="2:17" x14ac:dyDescent="0.25">
      <c r="B62" s="340" t="s">
        <v>19</v>
      </c>
      <c r="C62" s="340"/>
    </row>
  </sheetData>
  <sheetProtection password="C6BE" sheet="1" objects="1" scenarios="1"/>
  <mergeCells count="7">
    <mergeCell ref="C6:E6"/>
    <mergeCell ref="C10:E10"/>
    <mergeCell ref="C11:E11"/>
    <mergeCell ref="B62:C62"/>
    <mergeCell ref="B8:G8"/>
    <mergeCell ref="B60:N60"/>
    <mergeCell ref="E18:F18"/>
  </mergeCells>
  <hyperlinks>
    <hyperlink ref="B62:C62" location="Privacy!A1" display="privacy statement"/>
    <hyperlink ref="C11" location="ClaimsPsy!A1" display="ClaimsPsy!A1"/>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Q26"/>
  <sheetViews>
    <sheetView showGridLines="0" workbookViewId="0"/>
  </sheetViews>
  <sheetFormatPr defaultColWidth="9.140625" defaultRowHeight="15" x14ac:dyDescent="0.25"/>
  <cols>
    <col min="1" max="1" width="9.140625" style="1"/>
    <col min="2" max="2" width="13.85546875" style="1" customWidth="1"/>
    <col min="3" max="3" width="11.5703125" style="1" customWidth="1"/>
    <col min="4" max="4" width="19.28515625" style="1" customWidth="1"/>
    <col min="5" max="5" width="15.42578125" style="1" bestFit="1" customWidth="1"/>
    <col min="6" max="6" width="5" style="1" customWidth="1"/>
    <col min="7" max="7" width="9.7109375" style="1" customWidth="1"/>
    <col min="8" max="8" width="5.5703125" style="1" customWidth="1"/>
    <col min="9" max="9" width="18.28515625" style="1" customWidth="1"/>
    <col min="10" max="10" width="10.42578125" style="1" customWidth="1"/>
    <col min="11" max="11" width="11.5703125" style="1" customWidth="1"/>
    <col min="12" max="16384" width="9.140625" style="1"/>
  </cols>
  <sheetData>
    <row r="2" spans="2:11" ht="46.5" customHeight="1" x14ac:dyDescent="0.25"/>
    <row r="3" spans="2:11" ht="15" customHeight="1" x14ac:dyDescent="0.25">
      <c r="B3" s="6" t="s">
        <v>20</v>
      </c>
    </row>
    <row r="4" spans="2:11" ht="23.25" customHeight="1" x14ac:dyDescent="0.25">
      <c r="B4" s="7" t="s">
        <v>21</v>
      </c>
      <c r="C4" s="7" t="str">
        <f>Elig!C4</f>
        <v>KNUT,SACHA</v>
      </c>
      <c r="D4" s="9"/>
      <c r="E4" s="7" t="s">
        <v>27</v>
      </c>
      <c r="F4" s="7"/>
      <c r="G4" s="369">
        <f ca="1">Elig!G4</f>
        <v>17597</v>
      </c>
      <c r="H4" s="369"/>
    </row>
    <row r="5" spans="2:11" ht="23.25" customHeight="1" x14ac:dyDescent="0.25">
      <c r="B5" s="6" t="s">
        <v>22</v>
      </c>
      <c r="C5" s="6" t="str">
        <f>Elig!C5</f>
        <v>F</v>
      </c>
      <c r="D5" s="6"/>
      <c r="E5" s="6" t="s">
        <v>28</v>
      </c>
      <c r="F5" s="6"/>
      <c r="G5" s="80">
        <f>Elig!G5</f>
        <v>69</v>
      </c>
    </row>
    <row r="6" spans="2:11" ht="23.25" customHeight="1" x14ac:dyDescent="0.25">
      <c r="B6" s="7" t="s">
        <v>23</v>
      </c>
      <c r="C6" s="18" t="str">
        <f>Elig!C6</f>
        <v>1111111111WA  (1111111111)</v>
      </c>
      <c r="D6" s="10"/>
      <c r="E6" s="7" t="s">
        <v>29</v>
      </c>
      <c r="F6" s="7"/>
      <c r="G6" s="370" t="str">
        <f>Elig!G6</f>
        <v>(855) 256-1654</v>
      </c>
      <c r="H6" s="370"/>
    </row>
    <row r="8" spans="2:11" ht="20.25" customHeight="1" x14ac:dyDescent="0.25">
      <c r="B8" s="347" t="str">
        <f ca="1">Elig!B8</f>
        <v>RISK PROFILE FOR SERVICE DATE RANGE FROM 2017-04-11 TO 2016-01-07</v>
      </c>
      <c r="C8" s="347"/>
      <c r="D8" s="347"/>
      <c r="E8" s="347"/>
      <c r="F8" s="347"/>
      <c r="G8" s="347"/>
    </row>
    <row r="9" spans="2:11" ht="30" customHeight="1" x14ac:dyDescent="0.25">
      <c r="B9" s="7" t="s">
        <v>24</v>
      </c>
      <c r="C9" s="10">
        <f>Elig!C9</f>
        <v>4.08</v>
      </c>
      <c r="D9" s="197"/>
      <c r="E9" s="199" t="s">
        <v>30</v>
      </c>
      <c r="F9" s="13"/>
      <c r="G9" s="16">
        <f>Elig!G9</f>
        <v>0.95</v>
      </c>
      <c r="H9" s="200"/>
    </row>
    <row r="10" spans="2:11" ht="35.25" customHeight="1" x14ac:dyDescent="0.25">
      <c r="B10" s="6" t="s">
        <v>25</v>
      </c>
      <c r="C10" s="367" t="str">
        <f>Elig!C10</f>
        <v>Cardiovascular, 
medium</v>
      </c>
      <c r="D10" s="367"/>
      <c r="E10" s="198" t="s">
        <v>31</v>
      </c>
      <c r="F10" s="14"/>
      <c r="G10" s="364" t="str">
        <f>Elig!G10</f>
        <v>Renal, very high</v>
      </c>
      <c r="H10" s="364"/>
    </row>
    <row r="11" spans="2:11" ht="30" customHeight="1" x14ac:dyDescent="0.25">
      <c r="B11" s="8" t="s">
        <v>26</v>
      </c>
      <c r="C11" s="368" t="str">
        <f>Elig!C11</f>
        <v>Psychiatric, medium low</v>
      </c>
      <c r="D11" s="368"/>
      <c r="E11" s="199" t="s">
        <v>32</v>
      </c>
      <c r="F11" s="196"/>
      <c r="G11" s="11" t="str">
        <f>Elig!G11</f>
        <v>No</v>
      </c>
      <c r="H11" s="200"/>
    </row>
    <row r="13" spans="2:11" ht="18" x14ac:dyDescent="0.25">
      <c r="B13" s="202" t="s">
        <v>755</v>
      </c>
      <c r="C13" s="195"/>
      <c r="D13" s="195"/>
      <c r="E13" s="195"/>
      <c r="F13" s="195"/>
      <c r="G13" s="195"/>
      <c r="H13" s="195"/>
      <c r="I13" s="195"/>
      <c r="J13" s="195"/>
      <c r="K13" s="195"/>
    </row>
    <row r="14" spans="2:11" ht="33" customHeight="1" x14ac:dyDescent="0.25">
      <c r="B14" s="178"/>
      <c r="C14" s="178"/>
      <c r="D14" s="178"/>
      <c r="E14" s="178"/>
      <c r="F14" s="178"/>
      <c r="G14" s="178"/>
      <c r="H14" s="178"/>
      <c r="I14" s="178"/>
      <c r="J14" s="178"/>
      <c r="K14" s="178"/>
    </row>
    <row r="15" spans="2:11" ht="30" x14ac:dyDescent="0.25">
      <c r="B15" s="206" t="s">
        <v>756</v>
      </c>
      <c r="C15" s="205" t="s">
        <v>757</v>
      </c>
      <c r="D15" s="203" t="s">
        <v>680</v>
      </c>
      <c r="E15" s="208" t="s">
        <v>758</v>
      </c>
      <c r="F15" s="210" t="s">
        <v>759</v>
      </c>
      <c r="G15" s="210" t="s">
        <v>760</v>
      </c>
      <c r="H15" s="205" t="s">
        <v>761</v>
      </c>
      <c r="I15" s="203" t="s">
        <v>762</v>
      </c>
      <c r="J15" s="210" t="s">
        <v>763</v>
      </c>
      <c r="K15" s="210" t="s">
        <v>764</v>
      </c>
    </row>
    <row r="16" spans="2:11" ht="45" x14ac:dyDescent="0.25">
      <c r="B16" s="207">
        <f ca="1">Data!N9</f>
        <v>42799</v>
      </c>
      <c r="C16" s="209">
        <f ca="1">Data!O9</f>
        <v>42802</v>
      </c>
      <c r="D16" s="211" t="s">
        <v>601</v>
      </c>
      <c r="E16" s="174">
        <v>4570.3100000000004</v>
      </c>
      <c r="F16" s="201" t="s">
        <v>768</v>
      </c>
      <c r="G16" s="201" t="s">
        <v>769</v>
      </c>
      <c r="H16" s="201">
        <v>294</v>
      </c>
      <c r="I16" s="173" t="s">
        <v>773</v>
      </c>
      <c r="J16" s="201"/>
      <c r="K16" s="201"/>
    </row>
    <row r="17" spans="2:17" ht="45" x14ac:dyDescent="0.25">
      <c r="B17" s="222">
        <f ca="1">Data!N10</f>
        <v>42668</v>
      </c>
      <c r="C17" s="225">
        <f ca="1">Data!O10</f>
        <v>42671</v>
      </c>
      <c r="D17" s="228" t="s">
        <v>765</v>
      </c>
      <c r="E17" s="176">
        <v>4009.14</v>
      </c>
      <c r="F17" s="224" t="s">
        <v>768</v>
      </c>
      <c r="G17" s="224" t="s">
        <v>770</v>
      </c>
      <c r="H17" s="224">
        <v>321</v>
      </c>
      <c r="I17" s="175" t="s">
        <v>774</v>
      </c>
      <c r="J17" s="224"/>
      <c r="K17" s="224"/>
    </row>
    <row r="18" spans="2:17" ht="45" x14ac:dyDescent="0.25">
      <c r="B18" s="207">
        <f ca="1">Data!N11</f>
        <v>42500</v>
      </c>
      <c r="C18" s="209">
        <f ca="1">Data!O11</f>
        <v>42501</v>
      </c>
      <c r="D18" s="211" t="s">
        <v>766</v>
      </c>
      <c r="E18" s="174">
        <v>3977.16</v>
      </c>
      <c r="F18" s="201" t="s">
        <v>768</v>
      </c>
      <c r="G18" s="201" t="s">
        <v>771</v>
      </c>
      <c r="H18" s="201">
        <v>143</v>
      </c>
      <c r="I18" s="173" t="s">
        <v>773</v>
      </c>
      <c r="J18" s="201"/>
      <c r="K18" s="201"/>
    </row>
    <row r="19" spans="2:17" ht="45" x14ac:dyDescent="0.25">
      <c r="B19" s="222">
        <f ca="1">Data!N12</f>
        <v>42340</v>
      </c>
      <c r="C19" s="225">
        <f ca="1">Data!O12</f>
        <v>42344</v>
      </c>
      <c r="D19" s="228" t="s">
        <v>767</v>
      </c>
      <c r="E19" s="176">
        <v>4805.47</v>
      </c>
      <c r="F19" s="224" t="s">
        <v>768</v>
      </c>
      <c r="G19" s="224" t="s">
        <v>772</v>
      </c>
      <c r="H19" s="224">
        <v>320</v>
      </c>
      <c r="I19" s="175" t="s">
        <v>773</v>
      </c>
      <c r="J19" s="224"/>
      <c r="K19" s="224"/>
    </row>
    <row r="21" spans="2:17" x14ac:dyDescent="0.25">
      <c r="B21" s="1" t="s">
        <v>1</v>
      </c>
    </row>
    <row r="22" spans="2:17" x14ac:dyDescent="0.25">
      <c r="B22" s="1" t="s">
        <v>2</v>
      </c>
    </row>
    <row r="23" spans="2:17" x14ac:dyDescent="0.25">
      <c r="B23" t="s">
        <v>3</v>
      </c>
    </row>
    <row r="24" spans="2:17" ht="75" customHeight="1" x14ac:dyDescent="0.25">
      <c r="B24" s="338" t="s">
        <v>4</v>
      </c>
      <c r="C24" s="338"/>
      <c r="D24" s="338"/>
      <c r="E24" s="338"/>
      <c r="F24" s="338"/>
      <c r="G24" s="338"/>
      <c r="H24" s="338"/>
      <c r="I24" s="338"/>
      <c r="J24" s="338"/>
      <c r="K24" s="338"/>
      <c r="L24" s="338"/>
      <c r="M24" s="338"/>
      <c r="N24" s="338"/>
      <c r="O24" s="23"/>
      <c r="P24" s="23"/>
      <c r="Q24" s="23"/>
    </row>
    <row r="25" spans="2:17" x14ac:dyDescent="0.25">
      <c r="B25"/>
    </row>
    <row r="26" spans="2:17" x14ac:dyDescent="0.25">
      <c r="B26" s="340" t="s">
        <v>19</v>
      </c>
      <c r="C26" s="340"/>
    </row>
  </sheetData>
  <sheetProtection password="C6BE" sheet="1" objects="1" scenarios="1"/>
  <mergeCells count="8">
    <mergeCell ref="B26:C26"/>
    <mergeCell ref="B8:G8"/>
    <mergeCell ref="B24:N24"/>
    <mergeCell ref="G4:H4"/>
    <mergeCell ref="G6:H6"/>
    <mergeCell ref="G10:H10"/>
    <mergeCell ref="C11:D11"/>
    <mergeCell ref="C10:D10"/>
  </mergeCells>
  <hyperlinks>
    <hyperlink ref="B26:C26" location="Privacy!A1" display="privacy statement"/>
    <hyperlink ref="C11" location="ClaimsPsy!A1" display="ClaimsPsy!A1"/>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Data</vt:lpstr>
      <vt:lpstr>Events</vt:lpstr>
      <vt:lpstr>AD</vt:lpstr>
      <vt:lpstr>Elig</vt:lpstr>
      <vt:lpstr>Risk</vt:lpstr>
      <vt:lpstr>IP Score</vt:lpstr>
      <vt:lpstr>Claims</vt:lpstr>
      <vt:lpstr>OP</vt:lpstr>
      <vt:lpstr>IP</vt:lpstr>
      <vt:lpstr>Rx</vt:lpstr>
      <vt:lpstr>ER</vt:lpstr>
      <vt:lpstr>AOD</vt:lpstr>
      <vt:lpstr>MH</vt:lpstr>
      <vt:lpstr>LTC</vt:lpstr>
      <vt:lpstr>Labs</vt:lpstr>
      <vt:lpstr>Providers</vt:lpstr>
      <vt:lpstr>CARE</vt:lpstr>
      <vt:lpstr>HRI</vt:lpstr>
      <vt:lpstr>ClaimsPri</vt:lpstr>
      <vt:lpstr>ClaimsPsy</vt:lpstr>
      <vt:lpstr>EligView</vt:lpstr>
      <vt:lpstr>CareDtl</vt:lpstr>
      <vt:lpstr>CareBehav</vt:lpstr>
      <vt:lpstr>CareFall</vt:lpstr>
      <vt:lpstr>CarePain</vt:lpstr>
      <vt:lpstr>CareLimit</vt:lpstr>
      <vt:lpstr>CareClient</vt:lpstr>
      <vt:lpstr>CareWorker</vt:lpstr>
      <vt:lpstr>CarePCP</vt:lpstr>
      <vt:lpstr>Privacy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Matthew R (DSHS/RDA)</dc:creator>
  <cp:lastModifiedBy>Katona, Pierre (DSHS/RDA)</cp:lastModifiedBy>
  <cp:lastPrinted>2013-04-23T18:12:07Z</cp:lastPrinted>
  <dcterms:created xsi:type="dcterms:W3CDTF">2013-04-12T21:10:16Z</dcterms:created>
  <dcterms:modified xsi:type="dcterms:W3CDTF">2017-04-07T18:29:55Z</dcterms:modified>
</cp:coreProperties>
</file>