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85" windowWidth="12510" windowHeight="5685" tabRatio="818" activeTab="3"/>
  </bookViews>
  <sheets>
    <sheet name="Events" sheetId="23" r:id="rId1"/>
    <sheet name="AD" sheetId="43" state="hidden" r:id="rId2"/>
    <sheet name="Data" sheetId="74" state="hidden" r:id="rId3"/>
    <sheet name="Elig" sheetId="45" r:id="rId4"/>
    <sheet name="Risk" sheetId="47" r:id="rId5"/>
    <sheet name="IP Score" sheetId="48" r:id="rId6"/>
    <sheet name="Claims" sheetId="49" r:id="rId7"/>
    <sheet name="OP" sheetId="50" r:id="rId8"/>
    <sheet name="IP" sheetId="51" r:id="rId9"/>
    <sheet name="Rx" sheetId="52" r:id="rId10"/>
    <sheet name="ER" sheetId="53" r:id="rId11"/>
    <sheet name="AOD" sheetId="54" r:id="rId12"/>
    <sheet name="MH" sheetId="55" r:id="rId13"/>
    <sheet name="LTC" sheetId="56" r:id="rId14"/>
    <sheet name="Labs" sheetId="57" r:id="rId15"/>
    <sheet name="Providers" sheetId="58" r:id="rId16"/>
    <sheet name="CARE" sheetId="59" r:id="rId17"/>
    <sheet name="HRI" sheetId="61" r:id="rId18"/>
    <sheet name="ClaimsPri" sheetId="63" r:id="rId19"/>
    <sheet name="ClaimsPsy" sheetId="64" r:id="rId20"/>
    <sheet name="Elig View" sheetId="75" r:id="rId21"/>
    <sheet name="CareDtl" sheetId="66" r:id="rId22"/>
    <sheet name="CareBehav" sheetId="67" r:id="rId23"/>
    <sheet name="CareFall" sheetId="68" r:id="rId24"/>
    <sheet name="CarePain" sheetId="69" r:id="rId25"/>
    <sheet name="CareLimit" sheetId="70" r:id="rId26"/>
    <sheet name="CareClient" sheetId="71" r:id="rId27"/>
    <sheet name="CareWorker" sheetId="72" r:id="rId28"/>
    <sheet name="CarePCP" sheetId="73" r:id="rId29"/>
    <sheet name="Privacy" sheetId="44" r:id="rId30"/>
  </sheets>
  <calcPr calcId="145621"/>
</workbook>
</file>

<file path=xl/calcChain.xml><?xml version="1.0" encoding="utf-8"?>
<calcChain xmlns="http://schemas.openxmlformats.org/spreadsheetml/2006/main">
  <c r="L198" i="74" l="1"/>
  <c r="N198" i="74" s="1"/>
  <c r="L197" i="74"/>
  <c r="N197" i="74" s="1"/>
  <c r="B59" i="64" s="1"/>
  <c r="L196" i="74"/>
  <c r="N196" i="74" s="1"/>
  <c r="B58" i="64" s="1"/>
  <c r="L195" i="74"/>
  <c r="N195" i="74" s="1"/>
  <c r="B57" i="64" s="1"/>
  <c r="L194" i="74"/>
  <c r="N194" i="74" s="1"/>
  <c r="B56" i="64" s="1"/>
  <c r="L193" i="74"/>
  <c r="N193" i="74" s="1"/>
  <c r="B55" i="64" s="1"/>
  <c r="L192" i="74"/>
  <c r="N192" i="74" s="1"/>
  <c r="C54" i="64" s="1"/>
  <c r="L191" i="74"/>
  <c r="N191" i="74" s="1"/>
  <c r="B53" i="64" s="1"/>
  <c r="L190" i="74"/>
  <c r="N190" i="74" s="1"/>
  <c r="B52" i="64" s="1"/>
  <c r="L189" i="74"/>
  <c r="N189" i="74" s="1"/>
  <c r="B51" i="64" s="1"/>
  <c r="L188" i="74"/>
  <c r="N188" i="74" s="1"/>
  <c r="B50" i="64" s="1"/>
  <c r="L187" i="74"/>
  <c r="N187" i="74" s="1"/>
  <c r="B49" i="64" s="1"/>
  <c r="L186" i="74"/>
  <c r="N186" i="74" s="1"/>
  <c r="B48" i="64" s="1"/>
  <c r="L185" i="74"/>
  <c r="N185" i="74" s="1"/>
  <c r="B47" i="64" s="1"/>
  <c r="L184" i="74"/>
  <c r="N184" i="74" s="1"/>
  <c r="B46" i="64" s="1"/>
  <c r="L183" i="74"/>
  <c r="N183" i="74" s="1"/>
  <c r="B45" i="64" s="1"/>
  <c r="L182" i="74"/>
  <c r="N182" i="74" s="1"/>
  <c r="B44" i="64" s="1"/>
  <c r="L181" i="74"/>
  <c r="N181" i="74" s="1"/>
  <c r="B43" i="64" s="1"/>
  <c r="L180" i="74"/>
  <c r="N180" i="74" s="1"/>
  <c r="B42" i="64" s="1"/>
  <c r="L179" i="74"/>
  <c r="N179" i="74" s="1"/>
  <c r="B41" i="64" s="1"/>
  <c r="L178" i="74"/>
  <c r="N178" i="74" s="1"/>
  <c r="B40" i="64" s="1"/>
  <c r="L177" i="74"/>
  <c r="N177" i="74" s="1"/>
  <c r="B39" i="64" s="1"/>
  <c r="L176" i="74"/>
  <c r="N176" i="74" s="1"/>
  <c r="B38" i="64" s="1"/>
  <c r="L175" i="74"/>
  <c r="N175" i="74" s="1"/>
  <c r="B37" i="64" s="1"/>
  <c r="L174" i="74"/>
  <c r="N174" i="74" s="1"/>
  <c r="B36" i="64" s="1"/>
  <c r="L173" i="74"/>
  <c r="N173" i="74" s="1"/>
  <c r="B35" i="64" s="1"/>
  <c r="L172" i="74"/>
  <c r="N172" i="74" s="1"/>
  <c r="C34" i="64" s="1"/>
  <c r="L171" i="74"/>
  <c r="N171" i="74" s="1"/>
  <c r="B33" i="64" s="1"/>
  <c r="L170" i="74"/>
  <c r="N170" i="74" s="1"/>
  <c r="B32" i="64" s="1"/>
  <c r="L169" i="74"/>
  <c r="N169" i="74" s="1"/>
  <c r="B31" i="64" s="1"/>
  <c r="L168" i="74"/>
  <c r="N168" i="74" s="1"/>
  <c r="B30" i="64" s="1"/>
  <c r="L167" i="74"/>
  <c r="N167" i="74" s="1"/>
  <c r="B29" i="64" s="1"/>
  <c r="L166" i="74"/>
  <c r="N166" i="74" s="1"/>
  <c r="B28" i="64" s="1"/>
  <c r="L165" i="74"/>
  <c r="N165" i="74" s="1"/>
  <c r="B27" i="64" s="1"/>
  <c r="L164" i="74"/>
  <c r="N164" i="74" s="1"/>
  <c r="B26" i="64" s="1"/>
  <c r="L163" i="74"/>
  <c r="N163" i="74" s="1"/>
  <c r="B25" i="64" s="1"/>
  <c r="L162" i="74"/>
  <c r="N162" i="74" s="1"/>
  <c r="B24" i="64" s="1"/>
  <c r="L161" i="74"/>
  <c r="N161" i="74" s="1"/>
  <c r="B23" i="64" s="1"/>
  <c r="L160" i="74"/>
  <c r="N160" i="74" s="1"/>
  <c r="B22" i="64" s="1"/>
  <c r="L159" i="74"/>
  <c r="N159" i="74" s="1"/>
  <c r="B21" i="64" s="1"/>
  <c r="L158" i="74"/>
  <c r="N158" i="74" s="1"/>
  <c r="B20" i="64" s="1"/>
  <c r="D136" i="74"/>
  <c r="F136" i="74" s="1"/>
  <c r="B39" i="63" s="1"/>
  <c r="D137" i="74"/>
  <c r="F137" i="74" s="1"/>
  <c r="B40" i="63" s="1"/>
  <c r="D138" i="74"/>
  <c r="F138" i="74" s="1"/>
  <c r="B41" i="63" s="1"/>
  <c r="D139" i="74"/>
  <c r="F139" i="74" s="1"/>
  <c r="B42" i="63" s="1"/>
  <c r="D140" i="74"/>
  <c r="F140" i="74" s="1"/>
  <c r="B43" i="63" s="1"/>
  <c r="D141" i="74"/>
  <c r="F141" i="74" s="1"/>
  <c r="D142" i="74"/>
  <c r="F142" i="74" s="1"/>
  <c r="B45" i="63" s="1"/>
  <c r="D143" i="74"/>
  <c r="F143" i="74" s="1"/>
  <c r="C46" i="63" s="1"/>
  <c r="D144" i="74"/>
  <c r="F144" i="74" s="1"/>
  <c r="B47" i="63" s="1"/>
  <c r="D145" i="74"/>
  <c r="F145" i="74" s="1"/>
  <c r="B48" i="63" s="1"/>
  <c r="D135" i="74"/>
  <c r="F135" i="74" s="1"/>
  <c r="B38" i="63" s="1"/>
  <c r="D134" i="74"/>
  <c r="F134" i="74" s="1"/>
  <c r="B37" i="63" s="1"/>
  <c r="D133" i="74"/>
  <c r="F133" i="74" s="1"/>
  <c r="C36" i="63" s="1"/>
  <c r="D132" i="74"/>
  <c r="F132" i="74" s="1"/>
  <c r="B35" i="63" s="1"/>
  <c r="D131" i="74"/>
  <c r="F131" i="74" s="1"/>
  <c r="B34" i="63" s="1"/>
  <c r="D130" i="74"/>
  <c r="F130" i="74" s="1"/>
  <c r="B33" i="63" s="1"/>
  <c r="D129" i="74"/>
  <c r="F129" i="74" s="1"/>
  <c r="B32" i="63" s="1"/>
  <c r="T71" i="74"/>
  <c r="V71" i="74" s="1"/>
  <c r="H38" i="58" s="1"/>
  <c r="T72" i="74"/>
  <c r="V72" i="74" s="1"/>
  <c r="H39" i="58" s="1"/>
  <c r="T73" i="74"/>
  <c r="V73" i="74" s="1"/>
  <c r="H40" i="58" s="1"/>
  <c r="T74" i="74"/>
  <c r="V74" i="74" s="1"/>
  <c r="H41" i="58" s="1"/>
  <c r="T75" i="74"/>
  <c r="V75" i="74" s="1"/>
  <c r="H42" i="58" s="1"/>
  <c r="T76" i="74"/>
  <c r="V76" i="74" s="1"/>
  <c r="H43" i="58" s="1"/>
  <c r="T77" i="74"/>
  <c r="V77" i="74" s="1"/>
  <c r="H44" i="58" s="1"/>
  <c r="T78" i="74"/>
  <c r="V78" i="74" s="1"/>
  <c r="H45" i="58" s="1"/>
  <c r="T79" i="74"/>
  <c r="V79" i="74" s="1"/>
  <c r="H46" i="58" s="1"/>
  <c r="T80" i="74"/>
  <c r="V80" i="74" s="1"/>
  <c r="H47" i="58" s="1"/>
  <c r="T81" i="74"/>
  <c r="V81" i="74" s="1"/>
  <c r="H48" i="58" s="1"/>
  <c r="T82" i="74"/>
  <c r="V82" i="74" s="1"/>
  <c r="H49" i="58" s="1"/>
  <c r="T83" i="74"/>
  <c r="V83" i="74" s="1"/>
  <c r="H50" i="58" s="1"/>
  <c r="T84" i="74"/>
  <c r="V84" i="74" s="1"/>
  <c r="H51" i="58" s="1"/>
  <c r="T85" i="74"/>
  <c r="V85" i="74" s="1"/>
  <c r="H52" i="58" s="1"/>
  <c r="T86" i="74"/>
  <c r="V86" i="74" s="1"/>
  <c r="H53" i="58" s="1"/>
  <c r="T87" i="74"/>
  <c r="V87" i="74" s="1"/>
  <c r="H54" i="58" s="1"/>
  <c r="T88" i="74"/>
  <c r="V88" i="74" s="1"/>
  <c r="H55" i="58" s="1"/>
  <c r="T89" i="74"/>
  <c r="V89" i="74" s="1"/>
  <c r="H56" i="58" s="1"/>
  <c r="T90" i="74"/>
  <c r="V90" i="74" s="1"/>
  <c r="H57" i="58" s="1"/>
  <c r="T91" i="74"/>
  <c r="V91" i="74" s="1"/>
  <c r="H58" i="58" s="1"/>
  <c r="T92" i="74"/>
  <c r="V92" i="74" s="1"/>
  <c r="H59" i="58" s="1"/>
  <c r="T93" i="74"/>
  <c r="V93" i="74" s="1"/>
  <c r="H60" i="58" s="1"/>
  <c r="T94" i="74"/>
  <c r="V94" i="74" s="1"/>
  <c r="H61" i="58" s="1"/>
  <c r="T95" i="74"/>
  <c r="V95" i="74" s="1"/>
  <c r="H62" i="58" s="1"/>
  <c r="T96" i="74"/>
  <c r="V96" i="74" s="1"/>
  <c r="H63" i="58" s="1"/>
  <c r="T97" i="74"/>
  <c r="V97" i="74" s="1"/>
  <c r="H64" i="58" s="1"/>
  <c r="T98" i="74"/>
  <c r="V98" i="74" s="1"/>
  <c r="H65" i="58" s="1"/>
  <c r="T99" i="74"/>
  <c r="V99" i="74" s="1"/>
  <c r="H66" i="58" s="1"/>
  <c r="T100" i="74"/>
  <c r="V100" i="74" s="1"/>
  <c r="H67" i="58" s="1"/>
  <c r="T101" i="74"/>
  <c r="V101" i="74" s="1"/>
  <c r="H68" i="58" s="1"/>
  <c r="T102" i="74"/>
  <c r="V102" i="74" s="1"/>
  <c r="H69" i="58" s="1"/>
  <c r="T103" i="74"/>
  <c r="V103" i="74" s="1"/>
  <c r="H70" i="58" s="1"/>
  <c r="T104" i="74"/>
  <c r="V104" i="74" s="1"/>
  <c r="H71" i="58" s="1"/>
  <c r="T105" i="74"/>
  <c r="V105" i="74" s="1"/>
  <c r="H72" i="58" s="1"/>
  <c r="T106" i="74"/>
  <c r="V106" i="74" s="1"/>
  <c r="H73" i="58" s="1"/>
  <c r="T107" i="74"/>
  <c r="V107" i="74" s="1"/>
  <c r="H74" i="58" s="1"/>
  <c r="T108" i="74"/>
  <c r="V108" i="74" s="1"/>
  <c r="H75" i="58" s="1"/>
  <c r="T109" i="74"/>
  <c r="V109" i="74" s="1"/>
  <c r="H76" i="58" s="1"/>
  <c r="T110" i="74"/>
  <c r="V110" i="74" s="1"/>
  <c r="H77" i="58" s="1"/>
  <c r="T111" i="74"/>
  <c r="V111" i="74" s="1"/>
  <c r="H78" i="58" s="1"/>
  <c r="T112" i="74"/>
  <c r="V112" i="74" s="1"/>
  <c r="H79" i="58" s="1"/>
  <c r="T113" i="74"/>
  <c r="V113" i="74" s="1"/>
  <c r="H80" i="58" s="1"/>
  <c r="T114" i="74"/>
  <c r="V114" i="74" s="1"/>
  <c r="H81" i="58" s="1"/>
  <c r="T115" i="74"/>
  <c r="V115" i="74" s="1"/>
  <c r="H82" i="58" s="1"/>
  <c r="T116" i="74"/>
  <c r="V116" i="74" s="1"/>
  <c r="H83" i="58" s="1"/>
  <c r="T117" i="74"/>
  <c r="V117" i="74" s="1"/>
  <c r="H84" i="58" s="1"/>
  <c r="T118" i="74"/>
  <c r="V118" i="74" s="1"/>
  <c r="H85" i="58" s="1"/>
  <c r="T119" i="74"/>
  <c r="V119" i="74" s="1"/>
  <c r="H86" i="58" s="1"/>
  <c r="T120" i="74"/>
  <c r="V120" i="74" s="1"/>
  <c r="H87" i="58" s="1"/>
  <c r="T121" i="74"/>
  <c r="V121" i="74" s="1"/>
  <c r="H88" i="58" s="1"/>
  <c r="T122" i="74"/>
  <c r="V122" i="74" s="1"/>
  <c r="H89" i="58" s="1"/>
  <c r="T123" i="74"/>
  <c r="V123" i="74" s="1"/>
  <c r="H90" i="58" s="1"/>
  <c r="T124" i="74"/>
  <c r="V124" i="74" s="1"/>
  <c r="H91" i="58" s="1"/>
  <c r="T125" i="74"/>
  <c r="V125" i="74" s="1"/>
  <c r="H92" i="58" s="1"/>
  <c r="T126" i="74"/>
  <c r="V126" i="74" s="1"/>
  <c r="H93" i="58" s="1"/>
  <c r="T127" i="74"/>
  <c r="V127" i="74" s="1"/>
  <c r="H94" i="58" s="1"/>
  <c r="T128" i="74"/>
  <c r="V128" i="74" s="1"/>
  <c r="H95" i="58" s="1"/>
  <c r="T129" i="74"/>
  <c r="V129" i="74" s="1"/>
  <c r="H96" i="58" s="1"/>
  <c r="T70" i="74"/>
  <c r="V70" i="74" s="1"/>
  <c r="H37" i="58" s="1"/>
  <c r="T69" i="74"/>
  <c r="V69" i="74" s="1"/>
  <c r="H36" i="58" s="1"/>
  <c r="T68" i="74"/>
  <c r="V68" i="74" s="1"/>
  <c r="H35" i="58" s="1"/>
  <c r="T67" i="74"/>
  <c r="V67" i="74" s="1"/>
  <c r="H34" i="58" s="1"/>
  <c r="T66" i="74"/>
  <c r="V66" i="74" s="1"/>
  <c r="H33" i="58" s="1"/>
  <c r="T65" i="74"/>
  <c r="V65" i="74" s="1"/>
  <c r="H32" i="58" s="1"/>
  <c r="T64" i="74"/>
  <c r="V64" i="74" s="1"/>
  <c r="H31" i="58" s="1"/>
  <c r="C36" i="64" l="1"/>
  <c r="C28" i="64"/>
  <c r="C44" i="64"/>
  <c r="C52" i="64"/>
  <c r="C20" i="64"/>
  <c r="B60" i="64"/>
  <c r="C60" i="64"/>
  <c r="C58" i="64"/>
  <c r="C56" i="64"/>
  <c r="C48" i="64"/>
  <c r="C40" i="64"/>
  <c r="C32" i="64"/>
  <c r="C24" i="64"/>
  <c r="C50" i="64"/>
  <c r="C46" i="64"/>
  <c r="C42" i="64"/>
  <c r="C38" i="64"/>
  <c r="C30" i="64"/>
  <c r="C26" i="64"/>
  <c r="C22" i="64"/>
  <c r="B54" i="64"/>
  <c r="B34" i="64"/>
  <c r="C59" i="64"/>
  <c r="C57" i="64"/>
  <c r="C55" i="64"/>
  <c r="C53" i="64"/>
  <c r="C51" i="64"/>
  <c r="C49" i="64"/>
  <c r="C47" i="64"/>
  <c r="C45" i="64"/>
  <c r="C43" i="64"/>
  <c r="C41" i="64"/>
  <c r="C39" i="64"/>
  <c r="C37" i="64"/>
  <c r="C35" i="64"/>
  <c r="C33" i="64"/>
  <c r="C31" i="64"/>
  <c r="C29" i="64"/>
  <c r="C27" i="64"/>
  <c r="C25" i="64"/>
  <c r="C23" i="64"/>
  <c r="C21" i="64"/>
  <c r="C48" i="63"/>
  <c r="C40" i="63"/>
  <c r="B36" i="63"/>
  <c r="C32" i="63"/>
  <c r="B44" i="63"/>
  <c r="C44" i="63"/>
  <c r="B46" i="63"/>
  <c r="C42" i="63"/>
  <c r="C38" i="63"/>
  <c r="C34" i="63"/>
  <c r="C47" i="63"/>
  <c r="C45" i="63"/>
  <c r="C43" i="63"/>
  <c r="C41" i="63"/>
  <c r="C39" i="63"/>
  <c r="C37" i="63"/>
  <c r="C35" i="63"/>
  <c r="C33" i="63"/>
  <c r="L131" i="74"/>
  <c r="N131" i="74" s="1"/>
  <c r="B44" i="55" s="1"/>
  <c r="L132" i="74"/>
  <c r="N132" i="74" s="1"/>
  <c r="B45" i="55" s="1"/>
  <c r="L133" i="74"/>
  <c r="N133" i="74" s="1"/>
  <c r="B46" i="55" s="1"/>
  <c r="L134" i="74"/>
  <c r="N134" i="74" s="1"/>
  <c r="B47" i="55" s="1"/>
  <c r="L135" i="74"/>
  <c r="N135" i="74" s="1"/>
  <c r="B48" i="55" s="1"/>
  <c r="L136" i="74"/>
  <c r="N136" i="74" s="1"/>
  <c r="B49" i="55" s="1"/>
  <c r="L137" i="74"/>
  <c r="N137" i="74" s="1"/>
  <c r="B50" i="55" s="1"/>
  <c r="L138" i="74"/>
  <c r="N138" i="74" s="1"/>
  <c r="B51" i="55" s="1"/>
  <c r="L139" i="74"/>
  <c r="N139" i="74" s="1"/>
  <c r="B52" i="55" s="1"/>
  <c r="L140" i="74"/>
  <c r="N140" i="74" s="1"/>
  <c r="B53" i="55" s="1"/>
  <c r="L141" i="74"/>
  <c r="N141" i="74" s="1"/>
  <c r="B54" i="55" s="1"/>
  <c r="L142" i="74"/>
  <c r="N142" i="74" s="1"/>
  <c r="B55" i="55" s="1"/>
  <c r="L143" i="74"/>
  <c r="N143" i="74" s="1"/>
  <c r="B56" i="55" s="1"/>
  <c r="L144" i="74"/>
  <c r="N144" i="74" s="1"/>
  <c r="B57" i="55" s="1"/>
  <c r="L145" i="74"/>
  <c r="N145" i="74" s="1"/>
  <c r="B58" i="55" s="1"/>
  <c r="L146" i="74"/>
  <c r="N146" i="74" s="1"/>
  <c r="B59" i="55" s="1"/>
  <c r="L147" i="74"/>
  <c r="N147" i="74" s="1"/>
  <c r="B60" i="55" s="1"/>
  <c r="C58" i="55" l="1"/>
  <c r="C50" i="55"/>
  <c r="C56" i="55"/>
  <c r="C48" i="55"/>
  <c r="C54" i="55"/>
  <c r="C46" i="55"/>
  <c r="C60" i="55"/>
  <c r="C52" i="55"/>
  <c r="C44" i="55"/>
  <c r="C59" i="55"/>
  <c r="C57" i="55"/>
  <c r="C55" i="55"/>
  <c r="C53" i="55"/>
  <c r="C51" i="55"/>
  <c r="C49" i="55"/>
  <c r="C47" i="55"/>
  <c r="C45" i="55"/>
  <c r="D179" i="74"/>
  <c r="F179" i="74" s="1"/>
  <c r="D180" i="74"/>
  <c r="F180" i="74" s="1"/>
  <c r="D181" i="74"/>
  <c r="F181" i="74" s="1"/>
  <c r="D111" i="74"/>
  <c r="F111" i="74" s="1"/>
  <c r="B57" i="49" s="1"/>
  <c r="D104" i="74"/>
  <c r="F104" i="74" s="1"/>
  <c r="B50" i="49" s="1"/>
  <c r="D105" i="74"/>
  <c r="F105" i="74" s="1"/>
  <c r="B51" i="49" s="1"/>
  <c r="D106" i="74"/>
  <c r="G106" i="74" s="1"/>
  <c r="C52" i="49" s="1"/>
  <c r="D107" i="74"/>
  <c r="G107" i="74" s="1"/>
  <c r="C53" i="49" s="1"/>
  <c r="D108" i="74"/>
  <c r="F108" i="74" s="1"/>
  <c r="B54" i="49" s="1"/>
  <c r="D109" i="74"/>
  <c r="F109" i="74" s="1"/>
  <c r="B55" i="49" s="1"/>
  <c r="D110" i="74"/>
  <c r="G110" i="74" s="1"/>
  <c r="C56" i="49" s="1"/>
  <c r="C51" i="50" l="1"/>
  <c r="B51" i="50"/>
  <c r="C49" i="50"/>
  <c r="B49" i="50"/>
  <c r="B50" i="50"/>
  <c r="C50" i="50"/>
  <c r="F106" i="74"/>
  <c r="B52" i="49" s="1"/>
  <c r="G111" i="74"/>
  <c r="C57" i="49" s="1"/>
  <c r="F110" i="74"/>
  <c r="B56" i="49" s="1"/>
  <c r="G104" i="74"/>
  <c r="C50" i="49" s="1"/>
  <c r="G108" i="74"/>
  <c r="C54" i="49" s="1"/>
  <c r="F107" i="74"/>
  <c r="B53" i="49" s="1"/>
  <c r="G109" i="74"/>
  <c r="C55" i="49" s="1"/>
  <c r="G105" i="74"/>
  <c r="C51" i="49" s="1"/>
  <c r="G18" i="75"/>
  <c r="B25" i="75" s="1"/>
  <c r="B26" i="75" s="1"/>
  <c r="B27" i="75" s="1"/>
  <c r="B28" i="75" s="1"/>
  <c r="B29" i="75" s="1"/>
  <c r="B30" i="75" s="1"/>
  <c r="B31" i="75" s="1"/>
  <c r="B32" i="75" s="1"/>
  <c r="B33" i="75" s="1"/>
  <c r="B34" i="75" s="1"/>
  <c r="B35" i="75" s="1"/>
  <c r="B36" i="75" s="1"/>
  <c r="B37" i="75" s="1"/>
  <c r="B38" i="75" s="1"/>
  <c r="B39" i="75" s="1"/>
  <c r="B40" i="75" s="1"/>
  <c r="B41" i="75" s="1"/>
  <c r="B42" i="75" s="1"/>
  <c r="B43" i="75" s="1"/>
  <c r="B44" i="75" s="1"/>
  <c r="B45" i="75" s="1"/>
  <c r="B46" i="75" s="1"/>
  <c r="B47" i="75" s="1"/>
  <c r="B48" i="75" s="1"/>
  <c r="B49" i="75" s="1"/>
  <c r="B50" i="75" s="1"/>
  <c r="G5" i="75"/>
  <c r="H18" i="75" l="1"/>
  <c r="G19" i="75"/>
  <c r="H19" i="75" l="1"/>
  <c r="G20" i="75"/>
  <c r="H20" i="75" s="1"/>
  <c r="G18" i="45" l="1"/>
  <c r="H18" i="45" s="1"/>
  <c r="G5" i="45"/>
  <c r="D185" i="74"/>
  <c r="F185" i="74" s="1"/>
  <c r="E15" i="59" s="1"/>
  <c r="D178" i="74"/>
  <c r="F178" i="74" s="1"/>
  <c r="D177" i="74"/>
  <c r="F177" i="74" s="1"/>
  <c r="L208" i="74"/>
  <c r="N208" i="74" s="1"/>
  <c r="D176" i="74"/>
  <c r="F176" i="74" s="1"/>
  <c r="L207" i="74"/>
  <c r="N207" i="74" s="1"/>
  <c r="D175" i="74"/>
  <c r="F175" i="74" s="1"/>
  <c r="L206" i="74"/>
  <c r="D174" i="74"/>
  <c r="F174" i="74" s="1"/>
  <c r="L205" i="74"/>
  <c r="N205" i="74" s="1"/>
  <c r="D173" i="74"/>
  <c r="F173" i="74" s="1"/>
  <c r="D172" i="74"/>
  <c r="F172" i="74" s="1"/>
  <c r="D171" i="74"/>
  <c r="F171" i="74" s="1"/>
  <c r="D170" i="74"/>
  <c r="F170" i="74" s="1"/>
  <c r="D169" i="74"/>
  <c r="F169" i="74" s="1"/>
  <c r="D168" i="74"/>
  <c r="F168" i="74" s="1"/>
  <c r="D167" i="74"/>
  <c r="F167" i="74" s="1"/>
  <c r="D166" i="74"/>
  <c r="F166" i="74" s="1"/>
  <c r="D165" i="74"/>
  <c r="F165" i="74" s="1"/>
  <c r="D164" i="74"/>
  <c r="F164" i="74" s="1"/>
  <c r="D163" i="74"/>
  <c r="F163" i="74" s="1"/>
  <c r="D162" i="74"/>
  <c r="F162" i="74" s="1"/>
  <c r="D161" i="74"/>
  <c r="F161" i="74" s="1"/>
  <c r="T171" i="74"/>
  <c r="V171" i="74" s="1"/>
  <c r="D160" i="74"/>
  <c r="F160" i="74" s="1"/>
  <c r="T170" i="74"/>
  <c r="V170" i="74" s="1"/>
  <c r="D159" i="74"/>
  <c r="F159" i="74" s="1"/>
  <c r="T169" i="74"/>
  <c r="V169" i="74" s="1"/>
  <c r="D158" i="74"/>
  <c r="F158" i="74" s="1"/>
  <c r="T168" i="74"/>
  <c r="V168" i="74" s="1"/>
  <c r="D157" i="74"/>
  <c r="F157" i="74" s="1"/>
  <c r="T167" i="74"/>
  <c r="V167" i="74" s="1"/>
  <c r="D156" i="74"/>
  <c r="F156" i="74" s="1"/>
  <c r="T166" i="74"/>
  <c r="V166" i="74" s="1"/>
  <c r="L157" i="74"/>
  <c r="N157" i="74" s="1"/>
  <c r="D155" i="74"/>
  <c r="F155" i="74" s="1"/>
  <c r="T165" i="74"/>
  <c r="V165" i="74" s="1"/>
  <c r="L156" i="74"/>
  <c r="N156" i="74" s="1"/>
  <c r="D154" i="74"/>
  <c r="F154" i="74" s="1"/>
  <c r="T164" i="74"/>
  <c r="V164" i="74" s="1"/>
  <c r="L155" i="74"/>
  <c r="N155" i="74" s="1"/>
  <c r="D153" i="74"/>
  <c r="F153" i="74" s="1"/>
  <c r="T163" i="74"/>
  <c r="V163" i="74" s="1"/>
  <c r="L154" i="74"/>
  <c r="N154" i="74" s="1"/>
  <c r="D152" i="74"/>
  <c r="F152" i="74" s="1"/>
  <c r="T162" i="74"/>
  <c r="V162" i="74" s="1"/>
  <c r="D151" i="74"/>
  <c r="F151" i="74" s="1"/>
  <c r="L130" i="74"/>
  <c r="N130" i="74" s="1"/>
  <c r="D150" i="74"/>
  <c r="F150" i="74" s="1"/>
  <c r="L129" i="74"/>
  <c r="N129" i="74" s="1"/>
  <c r="D149" i="74"/>
  <c r="F149" i="74" s="1"/>
  <c r="L128" i="74"/>
  <c r="N128" i="74" s="1"/>
  <c r="L127" i="74"/>
  <c r="N127" i="74" s="1"/>
  <c r="D128" i="74"/>
  <c r="F128" i="74" s="1"/>
  <c r="L126" i="74"/>
  <c r="N126" i="74" s="1"/>
  <c r="D127" i="74"/>
  <c r="F127" i="74" s="1"/>
  <c r="L125" i="74"/>
  <c r="N125" i="74" s="1"/>
  <c r="D126" i="74"/>
  <c r="F126" i="74" s="1"/>
  <c r="T155" i="74"/>
  <c r="V155" i="74" s="1"/>
  <c r="L124" i="74"/>
  <c r="N124" i="74" s="1"/>
  <c r="D125" i="74"/>
  <c r="F125" i="74" s="1"/>
  <c r="T154" i="74"/>
  <c r="W154" i="74" s="1"/>
  <c r="L123" i="74"/>
  <c r="N123" i="74" s="1"/>
  <c r="D124" i="74"/>
  <c r="F124" i="74" s="1"/>
  <c r="T153" i="74"/>
  <c r="W153" i="74" s="1"/>
  <c r="L122" i="74"/>
  <c r="N122" i="74" s="1"/>
  <c r="D123" i="74"/>
  <c r="F123" i="74" s="1"/>
  <c r="T152" i="74"/>
  <c r="L121" i="74"/>
  <c r="N121" i="74" s="1"/>
  <c r="D122" i="74"/>
  <c r="F122" i="74" s="1"/>
  <c r="T151" i="74"/>
  <c r="W151" i="74" s="1"/>
  <c r="L120" i="74"/>
  <c r="N120" i="74" s="1"/>
  <c r="D121" i="74"/>
  <c r="F121" i="74" s="1"/>
  <c r="T150" i="74"/>
  <c r="W150" i="74" s="1"/>
  <c r="L119" i="74"/>
  <c r="N119" i="74" s="1"/>
  <c r="D120" i="74"/>
  <c r="F120" i="74" s="1"/>
  <c r="T149" i="74"/>
  <c r="W149" i="74" s="1"/>
  <c r="L118" i="74"/>
  <c r="N118" i="74" s="1"/>
  <c r="D119" i="74"/>
  <c r="F119" i="74" s="1"/>
  <c r="T148" i="74"/>
  <c r="L117" i="74"/>
  <c r="N117" i="74" s="1"/>
  <c r="D118" i="74"/>
  <c r="F118" i="74" s="1"/>
  <c r="T147" i="74"/>
  <c r="W147" i="74" s="1"/>
  <c r="L116" i="74"/>
  <c r="N116" i="74" s="1"/>
  <c r="D117" i="74"/>
  <c r="F117" i="74" s="1"/>
  <c r="T146" i="74"/>
  <c r="W146" i="74" s="1"/>
  <c r="L115" i="74"/>
  <c r="N115" i="74" s="1"/>
  <c r="D116" i="74"/>
  <c r="F116" i="74" s="1"/>
  <c r="T145" i="74"/>
  <c r="W145" i="74" s="1"/>
  <c r="L114" i="74"/>
  <c r="N114" i="74" s="1"/>
  <c r="D115" i="74"/>
  <c r="F115" i="74" s="1"/>
  <c r="T144" i="74"/>
  <c r="L113" i="74"/>
  <c r="N113" i="74" s="1"/>
  <c r="D114" i="74"/>
  <c r="F114" i="74" s="1"/>
  <c r="T143" i="74"/>
  <c r="W143" i="74" s="1"/>
  <c r="L112" i="74"/>
  <c r="N112" i="74" s="1"/>
  <c r="D113" i="74"/>
  <c r="F113" i="74" s="1"/>
  <c r="T142" i="74"/>
  <c r="W142" i="74" s="1"/>
  <c r="L111" i="74"/>
  <c r="N111" i="74" s="1"/>
  <c r="T141" i="74"/>
  <c r="W141" i="74" s="1"/>
  <c r="L110" i="74"/>
  <c r="N110" i="74" s="1"/>
  <c r="T140" i="74"/>
  <c r="L109" i="74"/>
  <c r="N109" i="74" s="1"/>
  <c r="T139" i="74"/>
  <c r="W139" i="74" s="1"/>
  <c r="L108" i="74"/>
  <c r="N108" i="74" s="1"/>
  <c r="T138" i="74"/>
  <c r="W138" i="74" s="1"/>
  <c r="L107" i="74"/>
  <c r="N107" i="74" s="1"/>
  <c r="T137" i="74"/>
  <c r="W137" i="74" s="1"/>
  <c r="L106" i="74"/>
  <c r="N106" i="74" s="1"/>
  <c r="T136" i="74"/>
  <c r="L105" i="74"/>
  <c r="N105" i="74" s="1"/>
  <c r="T135" i="74"/>
  <c r="W135" i="74" s="1"/>
  <c r="L104" i="74"/>
  <c r="N104" i="74" s="1"/>
  <c r="T134" i="74"/>
  <c r="W134" i="74" s="1"/>
  <c r="L103" i="74"/>
  <c r="N103" i="74" s="1"/>
  <c r="D103" i="74"/>
  <c r="G103" i="74" s="1"/>
  <c r="C49" i="49" s="1"/>
  <c r="T133" i="74"/>
  <c r="V133" i="74" s="1"/>
  <c r="D102" i="74"/>
  <c r="G102" i="74" s="1"/>
  <c r="C48" i="49" s="1"/>
  <c r="T132" i="74"/>
  <c r="D101" i="74"/>
  <c r="G101" i="74" s="1"/>
  <c r="C47" i="49" s="1"/>
  <c r="T131" i="74"/>
  <c r="V131" i="74" s="1"/>
  <c r="D100" i="74"/>
  <c r="G100" i="74" s="1"/>
  <c r="C46" i="49" s="1"/>
  <c r="D99" i="74"/>
  <c r="G99" i="74" s="1"/>
  <c r="C45" i="49" s="1"/>
  <c r="D98" i="74"/>
  <c r="G98" i="74" s="1"/>
  <c r="C44" i="49" s="1"/>
  <c r="D97" i="74"/>
  <c r="F97" i="74" s="1"/>
  <c r="B43" i="49" s="1"/>
  <c r="D96" i="74"/>
  <c r="G96" i="74" s="1"/>
  <c r="C42" i="49" s="1"/>
  <c r="D95" i="74"/>
  <c r="F95" i="74" s="1"/>
  <c r="B41" i="49" s="1"/>
  <c r="D94" i="74"/>
  <c r="F94" i="74" s="1"/>
  <c r="B40" i="49" s="1"/>
  <c r="D93" i="74"/>
  <c r="F93" i="74" s="1"/>
  <c r="B39" i="49" s="1"/>
  <c r="L92" i="74"/>
  <c r="N92" i="74" s="1"/>
  <c r="B37" i="53" s="1"/>
  <c r="D92" i="74"/>
  <c r="G92" i="74" s="1"/>
  <c r="C38" i="49" s="1"/>
  <c r="L91" i="74"/>
  <c r="N91" i="74" s="1"/>
  <c r="B36" i="53" s="1"/>
  <c r="D91" i="74"/>
  <c r="G91" i="74" s="1"/>
  <c r="C37" i="49" s="1"/>
  <c r="L90" i="74"/>
  <c r="N90" i="74" s="1"/>
  <c r="B35" i="53" s="1"/>
  <c r="D90" i="74"/>
  <c r="G90" i="74" s="1"/>
  <c r="C36" i="49" s="1"/>
  <c r="L89" i="74"/>
  <c r="N89" i="74" s="1"/>
  <c r="B34" i="53" s="1"/>
  <c r="D89" i="74"/>
  <c r="F89" i="74" s="1"/>
  <c r="B35" i="49" s="1"/>
  <c r="L88" i="74"/>
  <c r="N88" i="74" s="1"/>
  <c r="B33" i="53" s="1"/>
  <c r="D88" i="74"/>
  <c r="G88" i="74" s="1"/>
  <c r="C34" i="49" s="1"/>
  <c r="L87" i="74"/>
  <c r="N87" i="74" s="1"/>
  <c r="B32" i="53" s="1"/>
  <c r="D87" i="74"/>
  <c r="F87" i="74" s="1"/>
  <c r="B33" i="49" s="1"/>
  <c r="L86" i="74"/>
  <c r="N86" i="74" s="1"/>
  <c r="B31" i="53" s="1"/>
  <c r="D86" i="74"/>
  <c r="F86" i="74" s="1"/>
  <c r="B32" i="49" s="1"/>
  <c r="L85" i="74"/>
  <c r="N85" i="74" s="1"/>
  <c r="B30" i="53" s="1"/>
  <c r="D85" i="74"/>
  <c r="F85" i="74" s="1"/>
  <c r="B31" i="49" s="1"/>
  <c r="L84" i="74"/>
  <c r="N84" i="74" s="1"/>
  <c r="B29" i="53" s="1"/>
  <c r="D84" i="74"/>
  <c r="G84" i="74" s="1"/>
  <c r="C30" i="49" s="1"/>
  <c r="L83" i="74"/>
  <c r="N83" i="74" s="1"/>
  <c r="B28" i="53" s="1"/>
  <c r="D83" i="74"/>
  <c r="F83" i="74" s="1"/>
  <c r="B29" i="49" s="1"/>
  <c r="L82" i="74"/>
  <c r="N82" i="74" s="1"/>
  <c r="B27" i="53" s="1"/>
  <c r="D82" i="74"/>
  <c r="F82" i="74" s="1"/>
  <c r="B28" i="49" s="1"/>
  <c r="L81" i="74"/>
  <c r="N81" i="74" s="1"/>
  <c r="B26" i="53" s="1"/>
  <c r="D81" i="74"/>
  <c r="F81" i="74" s="1"/>
  <c r="B27" i="49" s="1"/>
  <c r="L80" i="74"/>
  <c r="N80" i="74" s="1"/>
  <c r="B25" i="53" s="1"/>
  <c r="D80" i="74"/>
  <c r="G80" i="74" s="1"/>
  <c r="C26" i="49" s="1"/>
  <c r="L79" i="74"/>
  <c r="N79" i="74" s="1"/>
  <c r="B24" i="53" s="1"/>
  <c r="D79" i="74"/>
  <c r="F79" i="74" s="1"/>
  <c r="B25" i="49" s="1"/>
  <c r="L78" i="74"/>
  <c r="N78" i="74" s="1"/>
  <c r="B23" i="53" s="1"/>
  <c r="D78" i="74"/>
  <c r="G78" i="74" s="1"/>
  <c r="C24" i="49" s="1"/>
  <c r="L77" i="74"/>
  <c r="N77" i="74" s="1"/>
  <c r="B22" i="53" s="1"/>
  <c r="D77" i="74"/>
  <c r="F77" i="74" s="1"/>
  <c r="B23" i="49" s="1"/>
  <c r="L76" i="74"/>
  <c r="N76" i="74" s="1"/>
  <c r="B21" i="53" s="1"/>
  <c r="D76" i="74"/>
  <c r="G76" i="74" s="1"/>
  <c r="C22" i="49" s="1"/>
  <c r="L75" i="74"/>
  <c r="N75" i="74" s="1"/>
  <c r="B20" i="53" s="1"/>
  <c r="D75" i="74"/>
  <c r="G75" i="74" s="1"/>
  <c r="C21" i="49" s="1"/>
  <c r="L74" i="74"/>
  <c r="N74" i="74" s="1"/>
  <c r="B19" i="53" s="1"/>
  <c r="D74" i="74"/>
  <c r="F74" i="74" s="1"/>
  <c r="B20" i="49" s="1"/>
  <c r="L73" i="74"/>
  <c r="N73" i="74" s="1"/>
  <c r="B18" i="53" s="1"/>
  <c r="D73" i="74"/>
  <c r="F73" i="74" s="1"/>
  <c r="B19" i="49" s="1"/>
  <c r="L72" i="74"/>
  <c r="N72" i="74" s="1"/>
  <c r="B17" i="53" s="1"/>
  <c r="D72" i="74"/>
  <c r="G72" i="74" s="1"/>
  <c r="C18" i="49" s="1"/>
  <c r="D71" i="74"/>
  <c r="F71" i="74" s="1"/>
  <c r="B17" i="49" s="1"/>
  <c r="D65" i="74"/>
  <c r="F65" i="74" s="1"/>
  <c r="F39" i="48" s="1"/>
  <c r="D64" i="74"/>
  <c r="F64" i="74" s="1"/>
  <c r="F38" i="48" s="1"/>
  <c r="T63" i="74"/>
  <c r="V63" i="74" s="1"/>
  <c r="H30" i="58" s="1"/>
  <c r="D63" i="74"/>
  <c r="F63" i="74" s="1"/>
  <c r="F37" i="48" s="1"/>
  <c r="T62" i="74"/>
  <c r="V62" i="74" s="1"/>
  <c r="H29" i="58" s="1"/>
  <c r="D62" i="74"/>
  <c r="F62" i="74" s="1"/>
  <c r="F36" i="48" s="1"/>
  <c r="T61" i="74"/>
  <c r="V61" i="74" s="1"/>
  <c r="H28" i="58" s="1"/>
  <c r="D61" i="74"/>
  <c r="F61" i="74" s="1"/>
  <c r="F35" i="48" s="1"/>
  <c r="T60" i="74"/>
  <c r="V60" i="74" s="1"/>
  <c r="H27" i="58" s="1"/>
  <c r="D60" i="74"/>
  <c r="F60" i="74" s="1"/>
  <c r="F34" i="48" s="1"/>
  <c r="T59" i="74"/>
  <c r="V59" i="74" s="1"/>
  <c r="H26" i="58" s="1"/>
  <c r="D59" i="74"/>
  <c r="F59" i="74" s="1"/>
  <c r="F33" i="48" s="1"/>
  <c r="T58" i="74"/>
  <c r="V58" i="74" s="1"/>
  <c r="H25" i="58" s="1"/>
  <c r="D58" i="74"/>
  <c r="F58" i="74" s="1"/>
  <c r="F32" i="48" s="1"/>
  <c r="T57" i="74"/>
  <c r="V57" i="74" s="1"/>
  <c r="H24" i="58" s="1"/>
  <c r="D57" i="74"/>
  <c r="F57" i="74" s="1"/>
  <c r="F31" i="48" s="1"/>
  <c r="T56" i="74"/>
  <c r="V56" i="74" s="1"/>
  <c r="H23" i="58" s="1"/>
  <c r="D56" i="74"/>
  <c r="F56" i="74" s="1"/>
  <c r="F30" i="48" s="1"/>
  <c r="T55" i="74"/>
  <c r="V55" i="74" s="1"/>
  <c r="H22" i="58" s="1"/>
  <c r="D55" i="74"/>
  <c r="F55" i="74" s="1"/>
  <c r="F29" i="48" s="1"/>
  <c r="T54" i="74"/>
  <c r="V54" i="74" s="1"/>
  <c r="H21" i="58" s="1"/>
  <c r="D54" i="74"/>
  <c r="F54" i="74" s="1"/>
  <c r="F28" i="48" s="1"/>
  <c r="T53" i="74"/>
  <c r="V53" i="74" s="1"/>
  <c r="H20" i="58" s="1"/>
  <c r="D53" i="74"/>
  <c r="F53" i="74" s="1"/>
  <c r="F27" i="48" s="1"/>
  <c r="T52" i="74"/>
  <c r="V52" i="74" s="1"/>
  <c r="H19" i="58" s="1"/>
  <c r="D52" i="74"/>
  <c r="F52" i="74" s="1"/>
  <c r="F26" i="48" s="1"/>
  <c r="T51" i="74"/>
  <c r="V51" i="74" s="1"/>
  <c r="H18" i="58" s="1"/>
  <c r="D51" i="74"/>
  <c r="F51" i="74" s="1"/>
  <c r="F25" i="48" s="1"/>
  <c r="T50" i="74"/>
  <c r="V50" i="74" s="1"/>
  <c r="H17" i="58" s="1"/>
  <c r="D50" i="74"/>
  <c r="F50" i="74" s="1"/>
  <c r="F24" i="48" s="1"/>
  <c r="D49" i="74"/>
  <c r="F49" i="74" s="1"/>
  <c r="F23" i="48" s="1"/>
  <c r="D48" i="74"/>
  <c r="F48" i="74" s="1"/>
  <c r="F22" i="48" s="1"/>
  <c r="D47" i="74"/>
  <c r="F47" i="74" s="1"/>
  <c r="F21" i="48" s="1"/>
  <c r="D46" i="74"/>
  <c r="F46" i="74" s="1"/>
  <c r="F20" i="48" s="1"/>
  <c r="D45" i="74"/>
  <c r="F45" i="74" s="1"/>
  <c r="F19" i="48" s="1"/>
  <c r="D44" i="74"/>
  <c r="F44" i="74" s="1"/>
  <c r="F18" i="48" s="1"/>
  <c r="D43" i="74"/>
  <c r="F43" i="74" s="1"/>
  <c r="F17" i="48" s="1"/>
  <c r="D42" i="74"/>
  <c r="F42" i="74" s="1"/>
  <c r="F16" i="48" s="1"/>
  <c r="D41" i="74"/>
  <c r="F41" i="74" s="1"/>
  <c r="F15" i="48" s="1"/>
  <c r="D40" i="74"/>
  <c r="F40" i="74" s="1"/>
  <c r="F14" i="48" s="1"/>
  <c r="L37" i="74"/>
  <c r="N37" i="74" s="1"/>
  <c r="B29" i="52" s="1"/>
  <c r="T36" i="74"/>
  <c r="W36" i="74" s="1"/>
  <c r="C43" i="57" s="1"/>
  <c r="L36" i="74"/>
  <c r="N36" i="74" s="1"/>
  <c r="B28" i="52" s="1"/>
  <c r="T35" i="74"/>
  <c r="V35" i="74" s="1"/>
  <c r="B42" i="57" s="1"/>
  <c r="L35" i="74"/>
  <c r="N35" i="74" s="1"/>
  <c r="B27" i="52" s="1"/>
  <c r="T34" i="74"/>
  <c r="W34" i="74" s="1"/>
  <c r="C41" i="57" s="1"/>
  <c r="L34" i="74"/>
  <c r="N34" i="74" s="1"/>
  <c r="B26" i="52" s="1"/>
  <c r="T33" i="74"/>
  <c r="V33" i="74" s="1"/>
  <c r="B40" i="57" s="1"/>
  <c r="L33" i="74"/>
  <c r="N33" i="74" s="1"/>
  <c r="B25" i="52" s="1"/>
  <c r="T32" i="74"/>
  <c r="W32" i="74" s="1"/>
  <c r="C39" i="57" s="1"/>
  <c r="L32" i="74"/>
  <c r="N32" i="74" s="1"/>
  <c r="B24" i="52" s="1"/>
  <c r="T31" i="74"/>
  <c r="W31" i="74" s="1"/>
  <c r="C38" i="57" s="1"/>
  <c r="L31" i="74"/>
  <c r="N31" i="74" s="1"/>
  <c r="B23" i="52" s="1"/>
  <c r="T30" i="74"/>
  <c r="W30" i="74" s="1"/>
  <c r="C37" i="57" s="1"/>
  <c r="L30" i="74"/>
  <c r="N30" i="74" s="1"/>
  <c r="B22" i="52" s="1"/>
  <c r="D30" i="74"/>
  <c r="F30" i="74" s="1"/>
  <c r="K37" i="47" s="1"/>
  <c r="T29" i="74"/>
  <c r="V29" i="74" s="1"/>
  <c r="B36" i="57" s="1"/>
  <c r="L29" i="74"/>
  <c r="N29" i="74" s="1"/>
  <c r="B21" i="52" s="1"/>
  <c r="D29" i="74"/>
  <c r="F29" i="74" s="1"/>
  <c r="K36" i="47" s="1"/>
  <c r="T28" i="74"/>
  <c r="W28" i="74" s="1"/>
  <c r="C35" i="57" s="1"/>
  <c r="L28" i="74"/>
  <c r="N28" i="74" s="1"/>
  <c r="B20" i="52" s="1"/>
  <c r="D28" i="74"/>
  <c r="F28" i="74" s="1"/>
  <c r="K35" i="47" s="1"/>
  <c r="T27" i="74"/>
  <c r="W27" i="74" s="1"/>
  <c r="C34" i="57" s="1"/>
  <c r="L27" i="74"/>
  <c r="N27" i="74" s="1"/>
  <c r="B19" i="52" s="1"/>
  <c r="D27" i="74"/>
  <c r="F27" i="74" s="1"/>
  <c r="K34" i="47" s="1"/>
  <c r="T26" i="74"/>
  <c r="W26" i="74" s="1"/>
  <c r="C33" i="57" s="1"/>
  <c r="L26" i="74"/>
  <c r="N26" i="74" s="1"/>
  <c r="B18" i="52" s="1"/>
  <c r="D26" i="74"/>
  <c r="F26" i="74" s="1"/>
  <c r="K33" i="47" s="1"/>
  <c r="T25" i="74"/>
  <c r="V25" i="74" s="1"/>
  <c r="B32" i="57" s="1"/>
  <c r="D25" i="74"/>
  <c r="F25" i="74" s="1"/>
  <c r="K32" i="47" s="1"/>
  <c r="T24" i="74"/>
  <c r="W24" i="74" s="1"/>
  <c r="C31" i="57" s="1"/>
  <c r="D24" i="74"/>
  <c r="F24" i="74" s="1"/>
  <c r="K31" i="47" s="1"/>
  <c r="T23" i="74"/>
  <c r="W23" i="74" s="1"/>
  <c r="C30" i="57" s="1"/>
  <c r="D23" i="74"/>
  <c r="F23" i="74" s="1"/>
  <c r="K30" i="47" s="1"/>
  <c r="T22" i="74"/>
  <c r="W22" i="74" s="1"/>
  <c r="C29" i="57" s="1"/>
  <c r="D22" i="74"/>
  <c r="F22" i="74" s="1"/>
  <c r="K29" i="47" s="1"/>
  <c r="T21" i="74"/>
  <c r="W21" i="74" s="1"/>
  <c r="C28" i="57" s="1"/>
  <c r="D21" i="74"/>
  <c r="F21" i="74" s="1"/>
  <c r="K28" i="47" s="1"/>
  <c r="T20" i="74"/>
  <c r="W20" i="74" s="1"/>
  <c r="C27" i="57" s="1"/>
  <c r="D20" i="74"/>
  <c r="F20" i="74" s="1"/>
  <c r="K27" i="47" s="1"/>
  <c r="T19" i="74"/>
  <c r="W19" i="74" s="1"/>
  <c r="C26" i="57" s="1"/>
  <c r="D19" i="74"/>
  <c r="F19" i="74" s="1"/>
  <c r="K26" i="47" s="1"/>
  <c r="T18" i="74"/>
  <c r="W18" i="74" s="1"/>
  <c r="C25" i="57" s="1"/>
  <c r="D18" i="74"/>
  <c r="F18" i="74" s="1"/>
  <c r="K25" i="47" s="1"/>
  <c r="T17" i="74"/>
  <c r="V17" i="74" s="1"/>
  <c r="B24" i="57" s="1"/>
  <c r="D17" i="74"/>
  <c r="F17" i="74" s="1"/>
  <c r="K24" i="47" s="1"/>
  <c r="T16" i="74"/>
  <c r="W16" i="74" s="1"/>
  <c r="C23" i="57" s="1"/>
  <c r="D16" i="74"/>
  <c r="F16" i="74" s="1"/>
  <c r="K23" i="47" s="1"/>
  <c r="T15" i="74"/>
  <c r="W15" i="74" s="1"/>
  <c r="C22" i="57" s="1"/>
  <c r="D15" i="74"/>
  <c r="F15" i="74" s="1"/>
  <c r="K22" i="47" s="1"/>
  <c r="T14" i="74"/>
  <c r="W14" i="74" s="1"/>
  <c r="C21" i="57" s="1"/>
  <c r="D14" i="74"/>
  <c r="F14" i="74" s="1"/>
  <c r="K21" i="47" s="1"/>
  <c r="T13" i="74"/>
  <c r="W13" i="74" s="1"/>
  <c r="C20" i="57" s="1"/>
  <c r="D13" i="74"/>
  <c r="F13" i="74" s="1"/>
  <c r="K20" i="47" s="1"/>
  <c r="T12" i="74"/>
  <c r="V12" i="74" s="1"/>
  <c r="B19" i="57" s="1"/>
  <c r="D12" i="74"/>
  <c r="F12" i="74" s="1"/>
  <c r="K19" i="47" s="1"/>
  <c r="T11" i="74"/>
  <c r="V11" i="74" s="1"/>
  <c r="B18" i="57" s="1"/>
  <c r="D11" i="74"/>
  <c r="F11" i="74" s="1"/>
  <c r="K18" i="47" s="1"/>
  <c r="T10" i="74"/>
  <c r="W10" i="74" s="1"/>
  <c r="C17" i="57" s="1"/>
  <c r="D10" i="74"/>
  <c r="F10" i="74" s="1"/>
  <c r="K17" i="47" s="1"/>
  <c r="T9" i="74"/>
  <c r="W9" i="74" s="1"/>
  <c r="C16" i="57" s="1"/>
  <c r="L9" i="74"/>
  <c r="O9" i="74" s="1"/>
  <c r="C17" i="51" s="1"/>
  <c r="D9" i="74"/>
  <c r="F9" i="74" s="1"/>
  <c r="K16" i="47" s="1"/>
  <c r="F6" i="74"/>
  <c r="F5" i="74"/>
  <c r="C4" i="74"/>
  <c r="D4" i="74" s="1"/>
  <c r="F4" i="74" s="1"/>
  <c r="B16" i="66" l="1"/>
  <c r="B16" i="73" s="1"/>
  <c r="B18" i="64"/>
  <c r="C18" i="64"/>
  <c r="B17" i="64"/>
  <c r="C17" i="64"/>
  <c r="B19" i="64"/>
  <c r="C19" i="64"/>
  <c r="B16" i="64"/>
  <c r="C16" i="64"/>
  <c r="B20" i="63"/>
  <c r="C20" i="63"/>
  <c r="B28" i="63"/>
  <c r="C28" i="63"/>
  <c r="B19" i="63"/>
  <c r="C19" i="63"/>
  <c r="B17" i="63"/>
  <c r="C17" i="63"/>
  <c r="B21" i="63"/>
  <c r="C21" i="63"/>
  <c r="B25" i="63"/>
  <c r="C25" i="63"/>
  <c r="B29" i="63"/>
  <c r="C29" i="63"/>
  <c r="B31" i="63"/>
  <c r="C31" i="63"/>
  <c r="B24" i="63"/>
  <c r="C24" i="63"/>
  <c r="B23" i="63"/>
  <c r="C23" i="63"/>
  <c r="B27" i="63"/>
  <c r="C27" i="63"/>
  <c r="B30" i="63"/>
  <c r="C30" i="63"/>
  <c r="B18" i="63"/>
  <c r="C18" i="63"/>
  <c r="B22" i="63"/>
  <c r="C22" i="63"/>
  <c r="B26" i="63"/>
  <c r="C26" i="63"/>
  <c r="B16" i="63"/>
  <c r="C16" i="63"/>
  <c r="B17" i="55"/>
  <c r="C17" i="55"/>
  <c r="B19" i="55"/>
  <c r="C19" i="55"/>
  <c r="B21" i="55"/>
  <c r="C21" i="55"/>
  <c r="B23" i="55"/>
  <c r="C23" i="55"/>
  <c r="B26" i="55"/>
  <c r="C26" i="55"/>
  <c r="B30" i="55"/>
  <c r="C30" i="55"/>
  <c r="B34" i="55"/>
  <c r="C34" i="55"/>
  <c r="B38" i="55"/>
  <c r="C38" i="55"/>
  <c r="B40" i="55"/>
  <c r="C40" i="55"/>
  <c r="B25" i="55"/>
  <c r="C25" i="55"/>
  <c r="B29" i="55"/>
  <c r="C29" i="55"/>
  <c r="B33" i="55"/>
  <c r="C33" i="55"/>
  <c r="B37" i="55"/>
  <c r="C37" i="55"/>
  <c r="B41" i="55"/>
  <c r="C41" i="55"/>
  <c r="B43" i="55"/>
  <c r="C43" i="55"/>
  <c r="B18" i="55"/>
  <c r="C18" i="55"/>
  <c r="B20" i="55"/>
  <c r="C20" i="55"/>
  <c r="B22" i="55"/>
  <c r="C22" i="55"/>
  <c r="B24" i="55"/>
  <c r="C24" i="55"/>
  <c r="B28" i="55"/>
  <c r="C28" i="55"/>
  <c r="B32" i="55"/>
  <c r="C32" i="55"/>
  <c r="B36" i="55"/>
  <c r="C36" i="55"/>
  <c r="B39" i="55"/>
  <c r="C39" i="55"/>
  <c r="B27" i="55"/>
  <c r="C27" i="55"/>
  <c r="B31" i="55"/>
  <c r="C31" i="55"/>
  <c r="B35" i="55"/>
  <c r="C35" i="55"/>
  <c r="B42" i="55"/>
  <c r="C42" i="55"/>
  <c r="B16" i="55"/>
  <c r="C16" i="55"/>
  <c r="B38" i="50"/>
  <c r="C38" i="50"/>
  <c r="C21" i="50"/>
  <c r="B21" i="50"/>
  <c r="B24" i="50"/>
  <c r="C24" i="50"/>
  <c r="B27" i="50"/>
  <c r="C27" i="50"/>
  <c r="B31" i="50"/>
  <c r="C31" i="50"/>
  <c r="C39" i="50"/>
  <c r="B39" i="50"/>
  <c r="B45" i="50"/>
  <c r="C45" i="50"/>
  <c r="B20" i="50"/>
  <c r="C20" i="50"/>
  <c r="B22" i="50"/>
  <c r="C22" i="50"/>
  <c r="B26" i="50"/>
  <c r="C26" i="50"/>
  <c r="B28" i="50"/>
  <c r="C28" i="50"/>
  <c r="B30" i="50"/>
  <c r="C30" i="50"/>
  <c r="C33" i="50"/>
  <c r="B33" i="50"/>
  <c r="B37" i="50"/>
  <c r="C37" i="50"/>
  <c r="B41" i="50"/>
  <c r="C41" i="50"/>
  <c r="B44" i="50"/>
  <c r="C44" i="50"/>
  <c r="B46" i="50"/>
  <c r="C46" i="50"/>
  <c r="C25" i="50"/>
  <c r="B25" i="50"/>
  <c r="B34" i="50"/>
  <c r="C34" i="50"/>
  <c r="B42" i="50"/>
  <c r="C42" i="50"/>
  <c r="C29" i="50"/>
  <c r="B29" i="50"/>
  <c r="C35" i="50"/>
  <c r="B35" i="50"/>
  <c r="C43" i="50"/>
  <c r="B43" i="50"/>
  <c r="C47" i="50"/>
  <c r="B47" i="50"/>
  <c r="B23" i="50"/>
  <c r="C23" i="50"/>
  <c r="B32" i="50"/>
  <c r="C32" i="50"/>
  <c r="B36" i="50"/>
  <c r="C36" i="50"/>
  <c r="B40" i="50"/>
  <c r="C40" i="50"/>
  <c r="B48" i="50"/>
  <c r="C48" i="50"/>
  <c r="B19" i="50"/>
  <c r="C19" i="50"/>
  <c r="G4" i="45"/>
  <c r="H4" i="49" s="1"/>
  <c r="G4" i="75"/>
  <c r="B8" i="75"/>
  <c r="B25" i="45"/>
  <c r="G19" i="45"/>
  <c r="B8" i="45"/>
  <c r="W35" i="74"/>
  <c r="C42" i="57" s="1"/>
  <c r="W12" i="74"/>
  <c r="C19" i="57" s="1"/>
  <c r="W155" i="74"/>
  <c r="G71" i="74"/>
  <c r="C17" i="49" s="1"/>
  <c r="F103" i="74"/>
  <c r="B49" i="49" s="1"/>
  <c r="V134" i="74"/>
  <c r="V150" i="74"/>
  <c r="V19" i="74"/>
  <c r="B26" i="57" s="1"/>
  <c r="V20" i="74"/>
  <c r="B27" i="57" s="1"/>
  <c r="V27" i="74"/>
  <c r="B34" i="57" s="1"/>
  <c r="F102" i="74"/>
  <c r="B48" i="49" s="1"/>
  <c r="V146" i="74"/>
  <c r="V10" i="74"/>
  <c r="B17" i="57" s="1"/>
  <c r="V31" i="74"/>
  <c r="B38" i="57" s="1"/>
  <c r="G74" i="74"/>
  <c r="C20" i="49" s="1"/>
  <c r="G82" i="74"/>
  <c r="C28" i="49" s="1"/>
  <c r="G83" i="74"/>
  <c r="C29" i="49" s="1"/>
  <c r="F98" i="74"/>
  <c r="B44" i="49" s="1"/>
  <c r="F99" i="74"/>
  <c r="B45" i="49" s="1"/>
  <c r="V141" i="74"/>
  <c r="V142" i="74"/>
  <c r="V151" i="74"/>
  <c r="O208" i="74"/>
  <c r="G97" i="74"/>
  <c r="C43" i="49" s="1"/>
  <c r="O207" i="74"/>
  <c r="V9" i="74"/>
  <c r="B16" i="57" s="1"/>
  <c r="V15" i="74"/>
  <c r="B22" i="57" s="1"/>
  <c r="V16" i="74"/>
  <c r="B23" i="57" s="1"/>
  <c r="V23" i="74"/>
  <c r="B30" i="57" s="1"/>
  <c r="V24" i="74"/>
  <c r="B31" i="57" s="1"/>
  <c r="V154" i="74"/>
  <c r="W11" i="74"/>
  <c r="C18" i="57" s="1"/>
  <c r="V26" i="74"/>
  <c r="B33" i="57" s="1"/>
  <c r="V30" i="74"/>
  <c r="B37" i="57" s="1"/>
  <c r="V34" i="74"/>
  <c r="B41" i="57" s="1"/>
  <c r="F78" i="74"/>
  <c r="B24" i="49" s="1"/>
  <c r="G79" i="74"/>
  <c r="C25" i="49" s="1"/>
  <c r="F80" i="74"/>
  <c r="B26" i="49" s="1"/>
  <c r="G86" i="74"/>
  <c r="C32" i="49" s="1"/>
  <c r="F90" i="74"/>
  <c r="B36" i="49" s="1"/>
  <c r="G94" i="74"/>
  <c r="C40" i="49" s="1"/>
  <c r="W133" i="74"/>
  <c r="V137" i="74"/>
  <c r="V138" i="74"/>
  <c r="V143" i="74"/>
  <c r="V147" i="74"/>
  <c r="G81" i="74"/>
  <c r="C27" i="49" s="1"/>
  <c r="G95" i="74"/>
  <c r="C41" i="49" s="1"/>
  <c r="F96" i="74"/>
  <c r="B42" i="49" s="1"/>
  <c r="W148" i="74"/>
  <c r="V148" i="74"/>
  <c r="N9" i="74"/>
  <c r="B17" i="51" s="1"/>
  <c r="V13" i="74"/>
  <c r="B20" i="57" s="1"/>
  <c r="V21" i="74"/>
  <c r="B28" i="57" s="1"/>
  <c r="G85" i="74"/>
  <c r="C31" i="49" s="1"/>
  <c r="W136" i="74"/>
  <c r="V136" i="74"/>
  <c r="W144" i="74"/>
  <c r="V144" i="74"/>
  <c r="V153" i="74"/>
  <c r="V14" i="74"/>
  <c r="B21" i="57" s="1"/>
  <c r="W17" i="74"/>
  <c r="C24" i="57" s="1"/>
  <c r="V18" i="74"/>
  <c r="B25" i="57" s="1"/>
  <c r="V22" i="74"/>
  <c r="B29" i="57" s="1"/>
  <c r="W25" i="74"/>
  <c r="C32" i="57" s="1"/>
  <c r="V28" i="74"/>
  <c r="B35" i="57" s="1"/>
  <c r="W29" i="74"/>
  <c r="C36" i="57" s="1"/>
  <c r="V32" i="74"/>
  <c r="B39" i="57" s="1"/>
  <c r="W33" i="74"/>
  <c r="C40" i="57" s="1"/>
  <c r="V36" i="74"/>
  <c r="B43" i="57" s="1"/>
  <c r="F72" i="74"/>
  <c r="B18" i="49" s="1"/>
  <c r="G73" i="74"/>
  <c r="C19" i="49" s="1"/>
  <c r="F75" i="74"/>
  <c r="B21" i="49" s="1"/>
  <c r="G87" i="74"/>
  <c r="C33" i="49" s="1"/>
  <c r="F88" i="74"/>
  <c r="B34" i="49" s="1"/>
  <c r="G89" i="74"/>
  <c r="C35" i="49" s="1"/>
  <c r="F91" i="74"/>
  <c r="B37" i="49" s="1"/>
  <c r="W132" i="74"/>
  <c r="V132" i="74"/>
  <c r="V135" i="74"/>
  <c r="V139" i="74"/>
  <c r="V149" i="74"/>
  <c r="O206" i="74"/>
  <c r="N206" i="74"/>
  <c r="F84" i="74"/>
  <c r="B30" i="49" s="1"/>
  <c r="F100" i="74"/>
  <c r="B46" i="49" s="1"/>
  <c r="W131" i="74"/>
  <c r="W140" i="74"/>
  <c r="V140" i="74"/>
  <c r="F76" i="74"/>
  <c r="B22" i="49" s="1"/>
  <c r="G77" i="74"/>
  <c r="C23" i="49" s="1"/>
  <c r="F92" i="74"/>
  <c r="B38" i="49" s="1"/>
  <c r="G93" i="74"/>
  <c r="C39" i="49" s="1"/>
  <c r="F101" i="74"/>
  <c r="B47" i="49" s="1"/>
  <c r="V145" i="74"/>
  <c r="W152" i="74"/>
  <c r="V152" i="74"/>
  <c r="N34" i="23" l="1"/>
  <c r="P34" i="23"/>
  <c r="K34" i="23"/>
  <c r="M34" i="23"/>
  <c r="H34" i="23"/>
  <c r="J34" i="23"/>
  <c r="E34" i="23"/>
  <c r="G34" i="23"/>
  <c r="B26" i="45"/>
  <c r="B27" i="45" s="1"/>
  <c r="B28" i="45" s="1"/>
  <c r="B29" i="45" s="1"/>
  <c r="B30" i="45" s="1"/>
  <c r="B31" i="45" s="1"/>
  <c r="B32" i="45" s="1"/>
  <c r="B33" i="45" s="1"/>
  <c r="B34" i="45" s="1"/>
  <c r="B35" i="45" s="1"/>
  <c r="B36" i="45" s="1"/>
  <c r="B37" i="45" s="1"/>
  <c r="B38" i="45" s="1"/>
  <c r="B39" i="45" s="1"/>
  <c r="B40" i="45" s="1"/>
  <c r="B41" i="45" s="1"/>
  <c r="B42" i="45" s="1"/>
  <c r="B43" i="45" s="1"/>
  <c r="B44" i="45" s="1"/>
  <c r="B45" i="45" s="1"/>
  <c r="B46" i="45" s="1"/>
  <c r="B47" i="45" s="1"/>
  <c r="B48" i="45" s="1"/>
  <c r="B49" i="45" s="1"/>
  <c r="B50" i="45" s="1"/>
  <c r="D34" i="23"/>
  <c r="B16" i="71"/>
  <c r="B16" i="72"/>
  <c r="B16" i="69"/>
  <c r="B16" i="70"/>
  <c r="B16" i="67"/>
  <c r="B16" i="68"/>
  <c r="G20" i="45"/>
  <c r="H20" i="45" s="1"/>
  <c r="H19" i="45"/>
  <c r="G11" i="73"/>
  <c r="C11" i="73"/>
  <c r="G10" i="73"/>
  <c r="C10" i="73"/>
  <c r="G9" i="73"/>
  <c r="C9" i="73"/>
  <c r="B8" i="73"/>
  <c r="G6" i="73"/>
  <c r="C6" i="73"/>
  <c r="C5" i="73"/>
  <c r="G4" i="73"/>
  <c r="C4" i="73"/>
  <c r="G11" i="72"/>
  <c r="C11" i="72"/>
  <c r="G10" i="72"/>
  <c r="C10" i="72"/>
  <c r="G9" i="72"/>
  <c r="C9" i="72"/>
  <c r="B8" i="72"/>
  <c r="G6" i="72"/>
  <c r="C6" i="72"/>
  <c r="C5" i="72"/>
  <c r="G4" i="72"/>
  <c r="C4" i="72"/>
  <c r="C21" i="71"/>
  <c r="G11" i="71"/>
  <c r="C11" i="71"/>
  <c r="G10" i="71"/>
  <c r="C10" i="71"/>
  <c r="G9" i="71"/>
  <c r="C9" i="71"/>
  <c r="B8" i="71"/>
  <c r="G6" i="71"/>
  <c r="C6" i="71"/>
  <c r="C5" i="71"/>
  <c r="G4" i="71"/>
  <c r="C4" i="71"/>
  <c r="G11" i="70"/>
  <c r="C11" i="70"/>
  <c r="G10" i="70"/>
  <c r="C10" i="70"/>
  <c r="G9" i="70"/>
  <c r="C9" i="70"/>
  <c r="B8" i="70"/>
  <c r="G6" i="70"/>
  <c r="C6" i="70"/>
  <c r="C5" i="70"/>
  <c r="G4" i="70"/>
  <c r="C4" i="70"/>
  <c r="G11" i="69"/>
  <c r="C11" i="69"/>
  <c r="G10" i="69"/>
  <c r="C10" i="69"/>
  <c r="G9" i="69"/>
  <c r="C9" i="69"/>
  <c r="B8" i="69"/>
  <c r="G6" i="69"/>
  <c r="C6" i="69"/>
  <c r="C5" i="69"/>
  <c r="G4" i="69"/>
  <c r="C4" i="69"/>
  <c r="G11" i="68"/>
  <c r="C11" i="68"/>
  <c r="G10" i="68"/>
  <c r="C10" i="68"/>
  <c r="G9" i="68"/>
  <c r="C9" i="68"/>
  <c r="B8" i="68"/>
  <c r="G6" i="68"/>
  <c r="C6" i="68"/>
  <c r="C5" i="68"/>
  <c r="G4" i="68"/>
  <c r="C4" i="68"/>
  <c r="G11" i="67"/>
  <c r="C11" i="67"/>
  <c r="G10" i="67"/>
  <c r="C10" i="67"/>
  <c r="G9" i="67"/>
  <c r="C9" i="67"/>
  <c r="B8" i="67"/>
  <c r="G6" i="67"/>
  <c r="C6" i="67"/>
  <c r="C5" i="67"/>
  <c r="G4" i="67"/>
  <c r="C4" i="67"/>
  <c r="G11" i="66"/>
  <c r="C11" i="66"/>
  <c r="G10" i="66"/>
  <c r="C10" i="66"/>
  <c r="G9" i="66"/>
  <c r="C9" i="66"/>
  <c r="B8" i="66"/>
  <c r="G6" i="66"/>
  <c r="C6" i="66"/>
  <c r="C5" i="66"/>
  <c r="G4" i="66"/>
  <c r="C4" i="66"/>
  <c r="G11" i="64" l="1"/>
  <c r="C11" i="64"/>
  <c r="G10" i="64"/>
  <c r="C10" i="64"/>
  <c r="G9" i="64"/>
  <c r="C9" i="64"/>
  <c r="B8" i="64"/>
  <c r="G6" i="64"/>
  <c r="C6" i="64"/>
  <c r="C5" i="64"/>
  <c r="G4" i="64"/>
  <c r="C4" i="64"/>
  <c r="G11" i="63" l="1"/>
  <c r="C11" i="63"/>
  <c r="G10" i="63"/>
  <c r="C10" i="63"/>
  <c r="G9" i="63"/>
  <c r="C9" i="63"/>
  <c r="B8" i="63"/>
  <c r="G6" i="63"/>
  <c r="C6" i="63"/>
  <c r="C5" i="63"/>
  <c r="G4" i="63"/>
  <c r="C4" i="63"/>
  <c r="G11" i="61" l="1"/>
  <c r="C11" i="61"/>
  <c r="G10" i="61"/>
  <c r="C10" i="61"/>
  <c r="G9" i="61"/>
  <c r="C9" i="61"/>
  <c r="B8" i="61"/>
  <c r="G6" i="61"/>
  <c r="C6" i="61"/>
  <c r="C5" i="61"/>
  <c r="G4" i="61"/>
  <c r="C4" i="61"/>
  <c r="G11" i="59"/>
  <c r="C11" i="59"/>
  <c r="G10" i="59"/>
  <c r="C10" i="59"/>
  <c r="G9" i="59"/>
  <c r="C9" i="59"/>
  <c r="B8" i="59"/>
  <c r="G6" i="59"/>
  <c r="C6" i="59"/>
  <c r="C5" i="59"/>
  <c r="G4" i="59"/>
  <c r="C4" i="59"/>
  <c r="G11" i="58"/>
  <c r="C11" i="58"/>
  <c r="G10" i="58"/>
  <c r="C10" i="58"/>
  <c r="G9" i="58"/>
  <c r="C9" i="58"/>
  <c r="B8" i="58"/>
  <c r="G6" i="58"/>
  <c r="C6" i="58"/>
  <c r="C5" i="58"/>
  <c r="G4" i="58"/>
  <c r="C4" i="58"/>
  <c r="G11" i="57"/>
  <c r="C11" i="57"/>
  <c r="G10" i="57"/>
  <c r="C10" i="57"/>
  <c r="G9" i="57"/>
  <c r="C9" i="57"/>
  <c r="B8" i="57"/>
  <c r="G6" i="57"/>
  <c r="C6" i="57"/>
  <c r="C5" i="57"/>
  <c r="G4" i="57"/>
  <c r="C4" i="57"/>
  <c r="G11" i="56"/>
  <c r="C11" i="56"/>
  <c r="G10" i="56"/>
  <c r="C10" i="56"/>
  <c r="G9" i="56"/>
  <c r="C9" i="56"/>
  <c r="B8" i="56"/>
  <c r="G6" i="56"/>
  <c r="C6" i="56"/>
  <c r="C5" i="56"/>
  <c r="G4" i="56"/>
  <c r="C4" i="56"/>
  <c r="H11" i="55"/>
  <c r="C11" i="55"/>
  <c r="H10" i="55"/>
  <c r="C10" i="55"/>
  <c r="H9" i="55"/>
  <c r="C9" i="55"/>
  <c r="B8" i="55"/>
  <c r="H6" i="55"/>
  <c r="C6" i="55"/>
  <c r="C5" i="55"/>
  <c r="H4" i="55"/>
  <c r="C4" i="55"/>
  <c r="G11" i="54"/>
  <c r="C11" i="54"/>
  <c r="G10" i="54"/>
  <c r="C10" i="54"/>
  <c r="G9" i="54"/>
  <c r="C9" i="54"/>
  <c r="B8" i="54"/>
  <c r="G6" i="54"/>
  <c r="C6" i="54"/>
  <c r="C5" i="54"/>
  <c r="G4" i="54"/>
  <c r="C4" i="54"/>
  <c r="G11" i="53"/>
  <c r="C11" i="53"/>
  <c r="G10" i="53"/>
  <c r="C10" i="53"/>
  <c r="G9" i="53"/>
  <c r="C9" i="53"/>
  <c r="B8" i="53"/>
  <c r="G6" i="53"/>
  <c r="C6" i="53"/>
  <c r="C5" i="53"/>
  <c r="G4" i="53"/>
  <c r="C4" i="53"/>
  <c r="G11" i="52"/>
  <c r="C11" i="52"/>
  <c r="G10" i="52"/>
  <c r="C10" i="52"/>
  <c r="G9" i="52"/>
  <c r="C9" i="52"/>
  <c r="B8" i="52"/>
  <c r="G6" i="52"/>
  <c r="C6" i="52"/>
  <c r="C5" i="52"/>
  <c r="G4" i="52"/>
  <c r="C4" i="52"/>
  <c r="H11" i="51"/>
  <c r="C11" i="51"/>
  <c r="H10" i="51"/>
  <c r="C10" i="51"/>
  <c r="H9" i="51"/>
  <c r="C9" i="51"/>
  <c r="B8" i="51"/>
  <c r="H6" i="51"/>
  <c r="C6" i="51"/>
  <c r="C5" i="51"/>
  <c r="H4" i="51"/>
  <c r="C4" i="51"/>
  <c r="G11" i="50"/>
  <c r="C11" i="50"/>
  <c r="G10" i="50"/>
  <c r="C10" i="50"/>
  <c r="G9" i="50"/>
  <c r="C9" i="50"/>
  <c r="B8" i="50"/>
  <c r="G6" i="50"/>
  <c r="C6" i="50"/>
  <c r="C5" i="50"/>
  <c r="G4" i="50"/>
  <c r="C4" i="50"/>
  <c r="H11" i="49"/>
  <c r="C11" i="49"/>
  <c r="H10" i="49"/>
  <c r="C10" i="49"/>
  <c r="H9" i="49"/>
  <c r="C9" i="49"/>
  <c r="B8" i="49"/>
  <c r="H6" i="49"/>
  <c r="C6" i="49"/>
  <c r="C5" i="49"/>
  <c r="C4" i="49"/>
  <c r="G11" i="48"/>
  <c r="C11" i="48"/>
  <c r="G10" i="48"/>
  <c r="C10" i="48"/>
  <c r="G9" i="48"/>
  <c r="C9" i="48"/>
  <c r="B8" i="48"/>
  <c r="G6" i="48"/>
  <c r="C6" i="48"/>
  <c r="C5" i="48"/>
  <c r="G4" i="48"/>
  <c r="C4" i="48"/>
  <c r="G11" i="47"/>
  <c r="G10" i="47"/>
  <c r="G9" i="47"/>
  <c r="C11" i="47"/>
  <c r="C10" i="47"/>
  <c r="C9" i="47"/>
  <c r="B8" i="47"/>
  <c r="G6" i="47"/>
  <c r="C6" i="47"/>
  <c r="C5" i="47"/>
  <c r="G4" i="47"/>
  <c r="C4" i="47"/>
  <c r="C36" i="23"/>
  <c r="C53" i="43"/>
  <c r="G5" i="72" l="1"/>
  <c r="G5" i="73"/>
  <c r="G5" i="70"/>
  <c r="G5" i="71"/>
  <c r="G5" i="68"/>
  <c r="G5" i="69"/>
  <c r="G5" i="66"/>
  <c r="G5" i="67"/>
  <c r="G5" i="63"/>
  <c r="G5" i="64"/>
  <c r="G5" i="47"/>
  <c r="G5" i="61"/>
  <c r="G5" i="59"/>
  <c r="G5" i="58"/>
  <c r="G5" i="57"/>
  <c r="G5" i="56"/>
  <c r="H5" i="55"/>
  <c r="G5" i="54"/>
  <c r="G5" i="53"/>
  <c r="G5" i="52"/>
  <c r="H5" i="51"/>
  <c r="G5" i="50"/>
  <c r="H5" i="49"/>
  <c r="G5" i="48"/>
</calcChain>
</file>

<file path=xl/sharedStrings.xml><?xml version="1.0" encoding="utf-8"?>
<sst xmlns="http://schemas.openxmlformats.org/spreadsheetml/2006/main" count="3053" uniqueCount="1021">
  <si>
    <t>Patient:</t>
  </si>
  <si>
    <t>Current user: USERX@DSHS.WA.GOV</t>
  </si>
  <si>
    <t>Medicare authorization: yes</t>
  </si>
  <si>
    <t>PRISM Version 3.16.11; Data last updated: 2014-10-09 19:00:27 UTC</t>
  </si>
  <si>
    <t>Please note that this is a BETA version of PRISM 3 integrating data from Medicare, ProviderOne and other sources. Some features available in the prior version of PRISM will be temporarily disabled as the application redesign is completed. New versions of PRISM 3 will be released periodically as features are restored and bugs are fixed. Please email the development team at chad.zhu@dshs.wa.gov if you want to report defects directly or use our Bitmessage address BM-2DBbnxkrfKZm2LPWW1ghhin78dr4ncnXYr for secure communication.</t>
  </si>
  <si>
    <t>Privacy Notice</t>
  </si>
  <si>
    <t xml:space="preserve">Thank you for visiting the our website and reviewing our Privacy Notice. This statement addresses collection and use of information obtained from users of the website.  </t>
  </si>
  <si>
    <t>Information collected if you use this site</t>
  </si>
  <si>
    <t>We automatically collect and store the following information about your visit:</t>
  </si>
  <si>
    <r>
      <t>1.</t>
    </r>
    <r>
      <rPr>
        <sz val="7"/>
        <color theme="1"/>
        <rFont val="Times New Roman"/>
        <family val="1"/>
      </rPr>
      <t xml:space="preserve">                   </t>
    </r>
    <r>
      <rPr>
        <sz val="11"/>
        <color theme="1"/>
        <rFont val="Calibri"/>
        <family val="2"/>
        <scheme val="minor"/>
      </rPr>
      <t>The Internet Protocol Address and domain name used to access this site.</t>
    </r>
  </si>
  <si>
    <r>
      <t>2.</t>
    </r>
    <r>
      <rPr>
        <sz val="7"/>
        <color theme="1"/>
        <rFont val="Times New Roman"/>
        <family val="1"/>
      </rPr>
      <t xml:space="preserve">                   </t>
    </r>
    <r>
      <rPr>
        <sz val="11"/>
        <color theme="1"/>
        <rFont val="Calibri"/>
        <family val="2"/>
        <scheme val="minor"/>
      </rPr>
      <t>The type of browser and operating system you used;</t>
    </r>
  </si>
  <si>
    <r>
      <t>3.</t>
    </r>
    <r>
      <rPr>
        <sz val="7"/>
        <color theme="1"/>
        <rFont val="Times New Roman"/>
        <family val="1"/>
      </rPr>
      <t xml:space="preserve">                   </t>
    </r>
    <r>
      <rPr>
        <sz val="11"/>
        <color theme="1"/>
        <rFont val="Calibri"/>
        <family val="2"/>
        <scheme val="minor"/>
      </rPr>
      <t>The date and time you visited this site;</t>
    </r>
  </si>
  <si>
    <r>
      <t>4.</t>
    </r>
    <r>
      <rPr>
        <sz val="7"/>
        <color theme="1"/>
        <rFont val="Times New Roman"/>
        <family val="1"/>
      </rPr>
      <t xml:space="preserve">                   </t>
    </r>
    <r>
      <rPr>
        <sz val="11"/>
        <color theme="1"/>
        <rFont val="Calibri"/>
        <family val="2"/>
        <scheme val="minor"/>
      </rPr>
      <t>The web pages you accessed at this site; and</t>
    </r>
  </si>
  <si>
    <r>
      <t>5.</t>
    </r>
    <r>
      <rPr>
        <sz val="7"/>
        <color theme="1"/>
        <rFont val="Times New Roman"/>
        <family val="1"/>
      </rPr>
      <t xml:space="preserve">                   </t>
    </r>
    <r>
      <rPr>
        <sz val="11"/>
        <color theme="1"/>
        <rFont val="Calibri"/>
        <family val="2"/>
        <scheme val="minor"/>
      </rPr>
      <t>The website you visited prior to coming to this website.</t>
    </r>
  </si>
  <si>
    <t>The information we collect will be used only to improve the content of our website.</t>
  </si>
  <si>
    <t xml:space="preserve"> Security</t>
  </si>
  <si>
    <t>We have taken several steps to safeguard the integrity of the data and prevent unauthorized access to this site. For security purposes, we use software to monitor traffic to identify unauthorized attempts to access this website. These measures are designed to prevent unauthorized access to protected health information, and to provide reasonable protection of private information in our possession.</t>
  </si>
  <si>
    <t>Disclaimer</t>
  </si>
  <si>
    <t>We reserve the right to update this Privacy Notice at any time without notice by posting a revised Privacy Notice at the website.</t>
  </si>
  <si>
    <t>privacy statement</t>
  </si>
  <si>
    <t>DEM0GRAPHICS(…)</t>
  </si>
  <si>
    <t>Name:</t>
  </si>
  <si>
    <t>Gender:</t>
  </si>
  <si>
    <t>P1 ID (ACES):</t>
  </si>
  <si>
    <t>Risk Score:</t>
  </si>
  <si>
    <t>Primary Risk:</t>
  </si>
  <si>
    <t>Mental 
Illness:</t>
  </si>
  <si>
    <t>DOB:</t>
  </si>
  <si>
    <t>Age:</t>
  </si>
  <si>
    <t>Phone:</t>
  </si>
  <si>
    <t>IP Admit Risk
Score:</t>
  </si>
  <si>
    <t>Secondary Risk:</t>
  </si>
  <si>
    <t>Substance Abuse:</t>
  </si>
  <si>
    <t>Risk Factors</t>
  </si>
  <si>
    <t>Nursing facility or hospice services</t>
  </si>
  <si>
    <r>
      <rPr>
        <b/>
        <sz val="11"/>
        <color theme="1"/>
        <rFont val="Calibri"/>
        <family val="2"/>
        <scheme val="minor"/>
      </rPr>
      <t>Showing all providers</t>
    </r>
    <r>
      <rPr>
        <sz val="11"/>
        <color theme="1"/>
        <rFont val="Calibri"/>
        <family val="2"/>
        <scheme val="minor"/>
      </rPr>
      <t xml:space="preserve"> (</t>
    </r>
    <r>
      <rPr>
        <u/>
        <sz val="11"/>
        <color rgb="FF0070C0"/>
        <rFont val="Calibri"/>
        <family val="2"/>
        <scheme val="minor"/>
      </rPr>
      <t>Click here for likely primary care providers based on Puget Sound Health Alliance criteria</t>
    </r>
    <r>
      <rPr>
        <sz val="11"/>
        <color theme="1"/>
        <rFont val="Calibri"/>
        <family val="2"/>
        <scheme val="minor"/>
      </rPr>
      <t>)</t>
    </r>
  </si>
  <si>
    <t>Long Term Care Assessments</t>
  </si>
  <si>
    <t>Health Risk Indicators</t>
  </si>
  <si>
    <t>Risk Level: Not calculated for patients age 19 or above</t>
  </si>
  <si>
    <t>ID</t>
  </si>
  <si>
    <t>Type</t>
  </si>
  <si>
    <t>Status</t>
  </si>
  <si>
    <t>Date</t>
  </si>
  <si>
    <t>Problem Description</t>
  </si>
  <si>
    <t>History</t>
  </si>
  <si>
    <t>Initial</t>
  </si>
  <si>
    <t>Psychiatric, high</t>
  </si>
  <si>
    <t>EWING,TOM</t>
  </si>
  <si>
    <t>M</t>
  </si>
  <si>
    <t>(425) 599-9955</t>
  </si>
  <si>
    <t>Renal, medium</t>
  </si>
  <si>
    <t>Skin, low</t>
  </si>
  <si>
    <t>Yes</t>
  </si>
  <si>
    <t>Recent Managed Care Enrollments</t>
  </si>
  <si>
    <t>MC Program</t>
  </si>
  <si>
    <t>MC provider</t>
  </si>
  <si>
    <t>From</t>
  </si>
  <si>
    <t>To</t>
  </si>
  <si>
    <t>HOBD</t>
  </si>
  <si>
    <t>Acme Healthy Options Blind/Disabled</t>
  </si>
  <si>
    <t>LOOMI COMMUNITY HEALTH CENTER</t>
  </si>
  <si>
    <t>Monthly eligibility</t>
  </si>
  <si>
    <t>Calendar 
year month</t>
  </si>
  <si>
    <t>Living 
arrangement</t>
  </si>
  <si>
    <t>Placement 
status</t>
  </si>
  <si>
    <t>Dual</t>
  </si>
  <si>
    <t>RAC</t>
  </si>
  <si>
    <t>AU Medical
coverage group</t>
  </si>
  <si>
    <t>MC program</t>
  </si>
  <si>
    <t>HOMELESS W/O HOUSING</t>
  </si>
  <si>
    <t>CITY/COUNTY JAIL</t>
  </si>
  <si>
    <t>AT HOME</t>
  </si>
  <si>
    <t>Not Dual, Not a Medicare Beneficiary</t>
  </si>
  <si>
    <t>Categorically Needy Medicaid Blind/Disabled; SSI cash eligible</t>
  </si>
  <si>
    <t>SSI Categorically Needy</t>
  </si>
  <si>
    <t>Chronic Care Management Program - Medical Home</t>
  </si>
  <si>
    <t>SADS Care Management Medical Home</t>
  </si>
  <si>
    <r>
      <rPr>
        <b/>
        <sz val="11"/>
        <color theme="1"/>
        <rFont val="Calibri"/>
        <family val="2"/>
        <scheme val="minor"/>
      </rPr>
      <t>Showing all claims</t>
    </r>
    <r>
      <rPr>
        <sz val="11"/>
        <color theme="1"/>
        <rFont val="Calibri"/>
        <family val="2"/>
        <scheme val="minor"/>
      </rPr>
      <t xml:space="preserve"> (</t>
    </r>
    <r>
      <rPr>
        <u/>
        <sz val="11"/>
        <color rgb="FF0070C0"/>
        <rFont val="Calibri"/>
        <family val="2"/>
        <scheme val="minor"/>
      </rPr>
      <t>Click here for claims from likely primary care providers based on Puget Sound Health Alliance criteria</t>
    </r>
    <r>
      <rPr>
        <sz val="11"/>
        <color theme="1"/>
        <rFont val="Calibri"/>
        <family val="2"/>
        <scheme val="minor"/>
      </rPr>
      <t>)</t>
    </r>
  </si>
  <si>
    <t>Professional Office, Ambulatory Surgery Center, and non-ER Hospital Outpatient Visits</t>
  </si>
  <si>
    <t>May include ancillary professional claims associated with an outpatient ER visit</t>
  </si>
  <si>
    <t>Inpatient</t>
  </si>
  <si>
    <t>Prescriptions</t>
  </si>
  <si>
    <t>Outpatient ER</t>
  </si>
  <si>
    <t>Claim line levels related to disease category: Psychiatric</t>
  </si>
  <si>
    <r>
      <t>Showing Claims from likely primary care providers (</t>
    </r>
    <r>
      <rPr>
        <b/>
        <u/>
        <sz val="11"/>
        <color rgb="FF0070C0"/>
        <rFont val="Calibri"/>
        <family val="2"/>
        <scheme val="minor"/>
      </rPr>
      <t>Reference material courtesy of Puget Sound Health Alliance</t>
    </r>
    <r>
      <rPr>
        <b/>
        <sz val="11"/>
        <color theme="1"/>
        <rFont val="Calibri"/>
        <family val="2"/>
        <scheme val="minor"/>
      </rPr>
      <t>)</t>
    </r>
  </si>
  <si>
    <t>Homeless,
Somewhere WA, 98134</t>
  </si>
  <si>
    <t>Hearing Impaired:
No</t>
  </si>
  <si>
    <t>Interpreter needed:
No</t>
  </si>
  <si>
    <t>Behaviors(1)     Fall(0)     Pain(2)    Limitations(4)     Client     Worker     PCP</t>
  </si>
  <si>
    <t>ADL Score [0 to 28]:</t>
  </si>
  <si>
    <t>Unknown</t>
  </si>
  <si>
    <t xml:space="preserve">Depression Score: </t>
  </si>
  <si>
    <t>CPS Score [0 to 6]:</t>
  </si>
  <si>
    <t>Overall Self-Sufficiency:</t>
  </si>
  <si>
    <t>NO CHANGE</t>
  </si>
  <si>
    <t>Self Rated Health Status:</t>
  </si>
  <si>
    <t>FAIR</t>
  </si>
  <si>
    <t>Residential Group:</t>
  </si>
  <si>
    <t>A Low</t>
  </si>
  <si>
    <t>In Home Group:</t>
  </si>
  <si>
    <t>Name</t>
  </si>
  <si>
    <t>Intervention</t>
  </si>
  <si>
    <t>Alterable</t>
  </si>
  <si>
    <t>Desc</t>
  </si>
  <si>
    <t>DELUSIONS</t>
  </si>
  <si>
    <t>Other symptoms</t>
  </si>
  <si>
    <t>Past</t>
  </si>
  <si>
    <t>No interventions in place</t>
  </si>
  <si>
    <t>Client reports that during one hospitalizations his medical condition was being caused "by himself" or "telepathically by outside forces".</t>
  </si>
  <si>
    <t>No Fall Risk record.</t>
  </si>
  <si>
    <t>Pain Impact</t>
  </si>
  <si>
    <t>Fatigue</t>
  </si>
  <si>
    <t>Depression</t>
  </si>
  <si>
    <t>Need</t>
  </si>
  <si>
    <t>Sleep</t>
  </si>
  <si>
    <t>Limitation</t>
  </si>
  <si>
    <t>Has difficulty staying asleep</t>
  </si>
  <si>
    <t>Up frequently</t>
  </si>
  <si>
    <t>Leg cramps</t>
  </si>
  <si>
    <t>None of these</t>
  </si>
  <si>
    <t>ADSA ID</t>
  </si>
  <si>
    <t>Reporting Unit</t>
  </si>
  <si>
    <t>Housing</t>
  </si>
  <si>
    <t>Holder, Jane</t>
  </si>
  <si>
    <t>206-341-1234</t>
  </si>
  <si>
    <t>Phone</t>
  </si>
  <si>
    <t>Address</t>
  </si>
  <si>
    <t>Start Date</t>
  </si>
  <si>
    <t>End Date</t>
  </si>
  <si>
    <t>Dr. Congress</t>
  </si>
  <si>
    <t>123 Fourth Ave, Somewhere, WA 98765</t>
  </si>
  <si>
    <t>ELIG FIELDS</t>
  </si>
  <si>
    <t>Month-Day</t>
  </si>
  <si>
    <t>Current Year</t>
  </si>
  <si>
    <t>Concat</t>
  </si>
  <si>
    <t>Age</t>
  </si>
  <si>
    <t>Final Date</t>
  </si>
  <si>
    <t>Birthdate</t>
  </si>
  <si>
    <t>Service Date Range End</t>
  </si>
  <si>
    <t>Service Date Range Start</t>
  </si>
  <si>
    <t>Description</t>
  </si>
  <si>
    <t>Day</t>
  </si>
  <si>
    <t>Month Offset</t>
  </si>
  <si>
    <t>Offset Now</t>
  </si>
  <si>
    <t>Day1</t>
  </si>
  <si>
    <t>Day2</t>
  </si>
  <si>
    <t>Risk Line1</t>
  </si>
  <si>
    <t>IP Line1 Col1</t>
  </si>
  <si>
    <t>Labs Line1</t>
  </si>
  <si>
    <t>Risk Line2</t>
  </si>
  <si>
    <t>IP Line1 Col2</t>
  </si>
  <si>
    <t>Labs Line2</t>
  </si>
  <si>
    <t>Risk Line3</t>
  </si>
  <si>
    <t>IP Line2 Col1</t>
  </si>
  <si>
    <t>Labs Line3</t>
  </si>
  <si>
    <t>Risk Line4</t>
  </si>
  <si>
    <t>IP Line2 Col2</t>
  </si>
  <si>
    <t>Labs Line4</t>
  </si>
  <si>
    <t>Risk Line5</t>
  </si>
  <si>
    <t>IP Line3 Col1</t>
  </si>
  <si>
    <t>Labs Line5</t>
  </si>
  <si>
    <t>Risk Line6</t>
  </si>
  <si>
    <t>IP Line3 Col2</t>
  </si>
  <si>
    <t>Labs Line6</t>
  </si>
  <si>
    <t>Risk Line7</t>
  </si>
  <si>
    <t>IP Line4 Col1</t>
  </si>
  <si>
    <t>Labs Line7</t>
  </si>
  <si>
    <t>Risk Line8</t>
  </si>
  <si>
    <t>IP Line4 Col2</t>
  </si>
  <si>
    <t>Labs Line8</t>
  </si>
  <si>
    <t>Risk Line9</t>
  </si>
  <si>
    <t>IP Line5 Col1</t>
  </si>
  <si>
    <t>Labs Line9</t>
  </si>
  <si>
    <t>Risk Line10</t>
  </si>
  <si>
    <t>IP Line5 Col2</t>
  </si>
  <si>
    <t>Labs Line10</t>
  </si>
  <si>
    <t>Risk Line11</t>
  </si>
  <si>
    <t>IP Line6 Col1</t>
  </si>
  <si>
    <t>Labs Line11</t>
  </si>
  <si>
    <t>Risk Line12</t>
  </si>
  <si>
    <t>IP Line6 Col2</t>
  </si>
  <si>
    <t>Labs Line12</t>
  </si>
  <si>
    <t>Risk Line13</t>
  </si>
  <si>
    <t>IP Line7 Col1</t>
  </si>
  <si>
    <t>Labs Line13</t>
  </si>
  <si>
    <t>Risk Line14</t>
  </si>
  <si>
    <t>IP Line7 Col2</t>
  </si>
  <si>
    <t>Labs Line14</t>
  </si>
  <si>
    <t>Risk Line15</t>
  </si>
  <si>
    <t>IP Line8 Col1</t>
  </si>
  <si>
    <t>Labs Line15</t>
  </si>
  <si>
    <t>Risk Line16</t>
  </si>
  <si>
    <t>IP Line8 Col2</t>
  </si>
  <si>
    <t>Labs Line16</t>
  </si>
  <si>
    <t>Risk Line17</t>
  </si>
  <si>
    <t>Labs Line17</t>
  </si>
  <si>
    <t>Risk Line18</t>
  </si>
  <si>
    <t>Rx Line1</t>
  </si>
  <si>
    <t>Labs Line18</t>
  </si>
  <si>
    <t>Risk Line19</t>
  </si>
  <si>
    <t>Rx Line2</t>
  </si>
  <si>
    <t>Labs Line19</t>
  </si>
  <si>
    <t>Risk Line20</t>
  </si>
  <si>
    <t>Rx Line3</t>
  </si>
  <si>
    <t>Labs Line20</t>
  </si>
  <si>
    <t>Risk Line21</t>
  </si>
  <si>
    <t>Rx Line4</t>
  </si>
  <si>
    <t>Labs Line21</t>
  </si>
  <si>
    <t>Risk Line22</t>
  </si>
  <si>
    <t>Rx Line5</t>
  </si>
  <si>
    <t>Labs Line22</t>
  </si>
  <si>
    <t>Risk Line23</t>
  </si>
  <si>
    <t>Rx Line6</t>
  </si>
  <si>
    <t>Labs Line23</t>
  </si>
  <si>
    <t>Risk Line24</t>
  </si>
  <si>
    <t>Rx Line7</t>
  </si>
  <si>
    <t>Labs Line24</t>
  </si>
  <si>
    <t>Risk Line25</t>
  </si>
  <si>
    <t>Rx Line8</t>
  </si>
  <si>
    <t>Labs Line25</t>
  </si>
  <si>
    <t>Risk Line26</t>
  </si>
  <si>
    <t>Rx Line9</t>
  </si>
  <si>
    <t>Labs Line26</t>
  </si>
  <si>
    <t>Risk Line27</t>
  </si>
  <si>
    <t>Rx Line10</t>
  </si>
  <si>
    <t>Labs Line27</t>
  </si>
  <si>
    <t>Risk Line28</t>
  </si>
  <si>
    <t>Rx Line11</t>
  </si>
  <si>
    <t>Labs Line28</t>
  </si>
  <si>
    <t>Risk Line29</t>
  </si>
  <si>
    <t>Rx Line12</t>
  </si>
  <si>
    <t>Labs Line29</t>
  </si>
  <si>
    <t>Risk Line30</t>
  </si>
  <si>
    <t>Rx Line13</t>
  </si>
  <si>
    <t>Labs Line30</t>
  </si>
  <si>
    <t>Rx Line14</t>
  </si>
  <si>
    <t>Labs Line31</t>
  </si>
  <si>
    <t>IP Score Line1</t>
  </si>
  <si>
    <t>Rx Line15</t>
  </si>
  <si>
    <t>Labs Line32</t>
  </si>
  <si>
    <t>IP Score Line2</t>
  </si>
  <si>
    <t>Rx Line16</t>
  </si>
  <si>
    <t>Labs Line33</t>
  </si>
  <si>
    <t>IP Score Line3</t>
  </si>
  <si>
    <t>Rx Line17</t>
  </si>
  <si>
    <t>Labs Line34</t>
  </si>
  <si>
    <t>IP Score Line4</t>
  </si>
  <si>
    <t>Rx Line18</t>
  </si>
  <si>
    <t>Labs Line35</t>
  </si>
  <si>
    <t>IP Score Line5</t>
  </si>
  <si>
    <t>Rx Line19</t>
  </si>
  <si>
    <t>Labs Line36</t>
  </si>
  <si>
    <t>IP Score Line6</t>
  </si>
  <si>
    <t>Rx Line20</t>
  </si>
  <si>
    <t>Labs Line37</t>
  </si>
  <si>
    <t>IP Score Line7</t>
  </si>
  <si>
    <t>Rx Line21</t>
  </si>
  <si>
    <t>Labs Line38</t>
  </si>
  <si>
    <t>IP Score Line8</t>
  </si>
  <si>
    <t>Rx Line22</t>
  </si>
  <si>
    <t>Labs Line39</t>
  </si>
  <si>
    <t>IP Score Line9</t>
  </si>
  <si>
    <t>Rx Line23</t>
  </si>
  <si>
    <t>Labs Line40</t>
  </si>
  <si>
    <t>IP Score Line10</t>
  </si>
  <si>
    <t>Rx Line24</t>
  </si>
  <si>
    <t>First Date</t>
  </si>
  <si>
    <t>IP Score Line11</t>
  </si>
  <si>
    <t>Rx Line25</t>
  </si>
  <si>
    <t>Prov Line1</t>
  </si>
  <si>
    <t>IP Score Line12</t>
  </si>
  <si>
    <t>Rx Line26</t>
  </si>
  <si>
    <t>Prov Line2</t>
  </si>
  <si>
    <t>IP Score Line13</t>
  </si>
  <si>
    <t>Rx Line27</t>
  </si>
  <si>
    <t>Prov Line3</t>
  </si>
  <si>
    <t>IP Score Line14</t>
  </si>
  <si>
    <t>Rx Line28</t>
  </si>
  <si>
    <t>Prov Line4</t>
  </si>
  <si>
    <t>IP Score Line15</t>
  </si>
  <si>
    <t>Rx Line29</t>
  </si>
  <si>
    <t>Prov Line5</t>
  </si>
  <si>
    <t>IP Score Line16</t>
  </si>
  <si>
    <t>Rx Line30</t>
  </si>
  <si>
    <t>Prov Line6</t>
  </si>
  <si>
    <t>IP Score Line17</t>
  </si>
  <si>
    <t>Rx Line31</t>
  </si>
  <si>
    <t>Prov Line7</t>
  </si>
  <si>
    <t>IP Score Line18</t>
  </si>
  <si>
    <t>Rx Line32</t>
  </si>
  <si>
    <t>Prov Line8</t>
  </si>
  <si>
    <t>IP Score Line19</t>
  </si>
  <si>
    <t>Rx Line33</t>
  </si>
  <si>
    <t>Prov Line9</t>
  </si>
  <si>
    <t>IP Score Line20</t>
  </si>
  <si>
    <t>Rx Line34</t>
  </si>
  <si>
    <t>Prov Line10</t>
  </si>
  <si>
    <t>IP Score Line21</t>
  </si>
  <si>
    <t>Rx Line35</t>
  </si>
  <si>
    <t>Prov Line11</t>
  </si>
  <si>
    <t>IP Score Line22</t>
  </si>
  <si>
    <t>Rx Line36</t>
  </si>
  <si>
    <t>Prov Line12</t>
  </si>
  <si>
    <t>IP Score Line23</t>
  </si>
  <si>
    <t>Rx Line37</t>
  </si>
  <si>
    <t>Prov Line13</t>
  </si>
  <si>
    <t>IP Score Line24</t>
  </si>
  <si>
    <t>Rx Line38</t>
  </si>
  <si>
    <t>Prov Line14</t>
  </si>
  <si>
    <t>IP Score Line25</t>
  </si>
  <si>
    <t>Rx Line39</t>
  </si>
  <si>
    <t>Prov Line15</t>
  </si>
  <si>
    <t>IP Score Line26</t>
  </si>
  <si>
    <t>Rx Line40</t>
  </si>
  <si>
    <t>Prov Line16</t>
  </si>
  <si>
    <t>IP Score Line27</t>
  </si>
  <si>
    <t>Rx Line41</t>
  </si>
  <si>
    <t>Prov Line17</t>
  </si>
  <si>
    <t>IP Score Line28</t>
  </si>
  <si>
    <t>Rx Line42</t>
  </si>
  <si>
    <t>Prov Line18</t>
  </si>
  <si>
    <t>IP Score Line29</t>
  </si>
  <si>
    <t>Rx Line43</t>
  </si>
  <si>
    <t>Prov Line19</t>
  </si>
  <si>
    <t>IP Score Line30</t>
  </si>
  <si>
    <t>Rx Line44</t>
  </si>
  <si>
    <t>Prov Line20</t>
  </si>
  <si>
    <t>Rx Line45</t>
  </si>
  <si>
    <t>Prov Line21</t>
  </si>
  <si>
    <t>Claims Line1</t>
  </si>
  <si>
    <t>Prov Line22</t>
  </si>
  <si>
    <t>Claims Line2</t>
  </si>
  <si>
    <t>ER Line1</t>
  </si>
  <si>
    <t>Prov Line23</t>
  </si>
  <si>
    <t>Claims Line3</t>
  </si>
  <si>
    <t>ER Line2</t>
  </si>
  <si>
    <t>Prov Line24</t>
  </si>
  <si>
    <t>Claims Line4</t>
  </si>
  <si>
    <t>ER Line3</t>
  </si>
  <si>
    <t>Prov Line25</t>
  </si>
  <si>
    <t>Claims Line5</t>
  </si>
  <si>
    <t>ER Line4</t>
  </si>
  <si>
    <t>Prov Line26</t>
  </si>
  <si>
    <t>Claims Line6</t>
  </si>
  <si>
    <t>ER Line5</t>
  </si>
  <si>
    <t>Prov Line27</t>
  </si>
  <si>
    <t>Claims Line7</t>
  </si>
  <si>
    <t>ER Line6</t>
  </si>
  <si>
    <t>Prov Line28</t>
  </si>
  <si>
    <t>Claims Line8</t>
  </si>
  <si>
    <t>ER Line7</t>
  </si>
  <si>
    <t>Prov Line29</t>
  </si>
  <si>
    <t>Claims Line9</t>
  </si>
  <si>
    <t>ER Line8</t>
  </si>
  <si>
    <t>Prov Line30</t>
  </si>
  <si>
    <t>Claims Line10</t>
  </si>
  <si>
    <t>ER Line9</t>
  </si>
  <si>
    <t>Prov Line31</t>
  </si>
  <si>
    <t>Claims Line11</t>
  </si>
  <si>
    <t>ER Line10</t>
  </si>
  <si>
    <t>Prov Line32</t>
  </si>
  <si>
    <t>Claims Line12</t>
  </si>
  <si>
    <t>ER Line11</t>
  </si>
  <si>
    <t>Prov Line33</t>
  </si>
  <si>
    <t>Claims Line13</t>
  </si>
  <si>
    <t>ER Line12</t>
  </si>
  <si>
    <t>Prov Line34</t>
  </si>
  <si>
    <t>Claims Line14</t>
  </si>
  <si>
    <t>ER Line13</t>
  </si>
  <si>
    <t>Prov Line35</t>
  </si>
  <si>
    <t>Claims Line15</t>
  </si>
  <si>
    <t>ER Line14</t>
  </si>
  <si>
    <t>Prov Line36</t>
  </si>
  <si>
    <t>Claims Line16</t>
  </si>
  <si>
    <t>ER Line15</t>
  </si>
  <si>
    <t>Prov Line37</t>
  </si>
  <si>
    <t>Claims Line17</t>
  </si>
  <si>
    <t>ER Line16</t>
  </si>
  <si>
    <t>Prov Line38</t>
  </si>
  <si>
    <t>Claims Line18</t>
  </si>
  <si>
    <t>ER Line17</t>
  </si>
  <si>
    <t>Prov Line39</t>
  </si>
  <si>
    <t>Claims Line19</t>
  </si>
  <si>
    <t>ER Line18</t>
  </si>
  <si>
    <t>Prov Line40</t>
  </si>
  <si>
    <t>Claims Line20</t>
  </si>
  <si>
    <t>ER Line19</t>
  </si>
  <si>
    <t>Prov Line41</t>
  </si>
  <si>
    <t>Claims Line21</t>
  </si>
  <si>
    <t>ER Line20</t>
  </si>
  <si>
    <t>Prov Line42</t>
  </si>
  <si>
    <t>Claims Line22</t>
  </si>
  <si>
    <t>ER Line21</t>
  </si>
  <si>
    <t>Prov Line43</t>
  </si>
  <si>
    <t>Claims Line23</t>
  </si>
  <si>
    <t>ER Line22</t>
  </si>
  <si>
    <t>Prov Line44</t>
  </si>
  <si>
    <t>Claims Line24</t>
  </si>
  <si>
    <t>ER Line23</t>
  </si>
  <si>
    <t>Prov Line45</t>
  </si>
  <si>
    <t>Claims Line25</t>
  </si>
  <si>
    <t>ER Line24</t>
  </si>
  <si>
    <t>Prov Line46</t>
  </si>
  <si>
    <t>Claims Line26</t>
  </si>
  <si>
    <t>ER Line25</t>
  </si>
  <si>
    <t>Prov Line47</t>
  </si>
  <si>
    <t>Claims Line27</t>
  </si>
  <si>
    <t>ER Line26</t>
  </si>
  <si>
    <t>Prov Line48</t>
  </si>
  <si>
    <t>Claims Line28</t>
  </si>
  <si>
    <t>ER Line27</t>
  </si>
  <si>
    <t>Prov Line49</t>
  </si>
  <si>
    <t>Claims Line29</t>
  </si>
  <si>
    <t>ER Line28</t>
  </si>
  <si>
    <t>StartDate</t>
  </si>
  <si>
    <t>EndDate</t>
  </si>
  <si>
    <t>Claims Line30</t>
  </si>
  <si>
    <t>ER Line29</t>
  </si>
  <si>
    <t>LTC Line 1</t>
  </si>
  <si>
    <t>Claims Line31</t>
  </si>
  <si>
    <t>ER Line30</t>
  </si>
  <si>
    <t>LTC Line 2</t>
  </si>
  <si>
    <t>Claims Line32</t>
  </si>
  <si>
    <t>LTC Line 3</t>
  </si>
  <si>
    <t>Claims Line33</t>
  </si>
  <si>
    <t>MH Line1</t>
  </si>
  <si>
    <t>LTC Line 4</t>
  </si>
  <si>
    <t>Claims Line34</t>
  </si>
  <si>
    <t>MH Line2</t>
  </si>
  <si>
    <t>LTC Line 5</t>
  </si>
  <si>
    <t>Claims Line35</t>
  </si>
  <si>
    <t>MH Line3</t>
  </si>
  <si>
    <t>LTC Line 6</t>
  </si>
  <si>
    <t>Claims Line36</t>
  </si>
  <si>
    <t>MH Line4</t>
  </si>
  <si>
    <t>LTC Line 7</t>
  </si>
  <si>
    <t>Claims Line37</t>
  </si>
  <si>
    <t>MH Line5</t>
  </si>
  <si>
    <t>LTC Line 8</t>
  </si>
  <si>
    <t>Claims Line38</t>
  </si>
  <si>
    <t>MH Line6</t>
  </si>
  <si>
    <t>LTC Line 9</t>
  </si>
  <si>
    <t>Claims Line39</t>
  </si>
  <si>
    <t>MH Line7</t>
  </si>
  <si>
    <t>LTC Line 10</t>
  </si>
  <si>
    <t>Claims Line40</t>
  </si>
  <si>
    <t>MH Line8</t>
  </si>
  <si>
    <t>LTC Line 11</t>
  </si>
  <si>
    <t>MH Line9</t>
  </si>
  <si>
    <t>LTC Line 12</t>
  </si>
  <si>
    <t>ClaimsPri Line1</t>
  </si>
  <si>
    <t>MH Line10</t>
  </si>
  <si>
    <t>LTC Line 13</t>
  </si>
  <si>
    <t>ClaimsPri Line2</t>
  </si>
  <si>
    <t>MH Line11</t>
  </si>
  <si>
    <t>LTC Line 14</t>
  </si>
  <si>
    <t>ClaimsPri Line3</t>
  </si>
  <si>
    <t>MH Line12</t>
  </si>
  <si>
    <t>LTC Line 15</t>
  </si>
  <si>
    <t>ClaimsPri Line4</t>
  </si>
  <si>
    <t>MH Line13</t>
  </si>
  <si>
    <t>LTC Line 16</t>
  </si>
  <si>
    <t>ClaimsPri Line5</t>
  </si>
  <si>
    <t>MH Line14</t>
  </si>
  <si>
    <t>LTC Line 17</t>
  </si>
  <si>
    <t>ClaimsPri Line6</t>
  </si>
  <si>
    <t>MH Line15</t>
  </si>
  <si>
    <t>LTC Line 18</t>
  </si>
  <si>
    <t>ClaimsPri Line7</t>
  </si>
  <si>
    <t>MH Line16</t>
  </si>
  <si>
    <t>LTC Line 19</t>
  </si>
  <si>
    <t>ClaimsPri Line8</t>
  </si>
  <si>
    <t>MH Line17</t>
  </si>
  <si>
    <t>LTC Line 20</t>
  </si>
  <si>
    <t>ClaimsPri Line9</t>
  </si>
  <si>
    <t>MH Line18</t>
  </si>
  <si>
    <t>LTC Line 21</t>
  </si>
  <si>
    <t>ClaimsPri Line10</t>
  </si>
  <si>
    <t>MH Line19</t>
  </si>
  <si>
    <t>LTC Line 22</t>
  </si>
  <si>
    <t>ClaimsPri Line11</t>
  </si>
  <si>
    <t>MH Line20</t>
  </si>
  <si>
    <t>LTC Line 23</t>
  </si>
  <si>
    <t>ClaimsPri Line12</t>
  </si>
  <si>
    <t>MH Line21</t>
  </si>
  <si>
    <t>LTC Line 24</t>
  </si>
  <si>
    <t>ClaimsPri Line13</t>
  </si>
  <si>
    <t>MH Line22</t>
  </si>
  <si>
    <t>LTC Line 25</t>
  </si>
  <si>
    <t>ClaimsPri Line14</t>
  </si>
  <si>
    <t>MH Line23</t>
  </si>
  <si>
    <t>LTC Line 26</t>
  </si>
  <si>
    <t>ClaimsPri Line15</t>
  </si>
  <si>
    <t>MH Line24</t>
  </si>
  <si>
    <t>LTC Line 27</t>
  </si>
  <si>
    <t>ClaimsPri Line16</t>
  </si>
  <si>
    <t>MH Line25</t>
  </si>
  <si>
    <t>LTC Line 28</t>
  </si>
  <si>
    <t>MH Line26</t>
  </si>
  <si>
    <t>LTC Line 29</t>
  </si>
  <si>
    <t>OP Line1</t>
  </si>
  <si>
    <t>MH Line27</t>
  </si>
  <si>
    <t>LTC Line 30</t>
  </si>
  <si>
    <t>OP Line2</t>
  </si>
  <si>
    <t>MH Line28</t>
  </si>
  <si>
    <t>OP Line3</t>
  </si>
  <si>
    <t>ProvPri Line1</t>
  </si>
  <si>
    <t>OP Line4</t>
  </si>
  <si>
    <t>ClaimsPsy Line1</t>
  </si>
  <si>
    <t>ProvPri Line2</t>
  </si>
  <si>
    <t>OP Line5</t>
  </si>
  <si>
    <t>ClaimsPsy Line2</t>
  </si>
  <si>
    <t>ProvPri Line3</t>
  </si>
  <si>
    <t>OP Line6</t>
  </si>
  <si>
    <t>ClaimsPsy Line3</t>
  </si>
  <si>
    <t>ProvPri Line4</t>
  </si>
  <si>
    <t>OP Line7</t>
  </si>
  <si>
    <t>ClaimsPsy Line4</t>
  </si>
  <si>
    <t>ProvPri Line5</t>
  </si>
  <si>
    <t>OP Line8</t>
  </si>
  <si>
    <t>ClaimsPsy Line5</t>
  </si>
  <si>
    <t>ProvPri Line6</t>
  </si>
  <si>
    <t>OP Line9</t>
  </si>
  <si>
    <t>ClaimsPsy Line6</t>
  </si>
  <si>
    <t>ProvPri Line7</t>
  </si>
  <si>
    <t>OP Line10</t>
  </si>
  <si>
    <t>ClaimsPsy Line7</t>
  </si>
  <si>
    <t>ProvPri Line8</t>
  </si>
  <si>
    <t>OP Line11</t>
  </si>
  <si>
    <t>ClaimsPsy Line8</t>
  </si>
  <si>
    <t>ProvPri Line9</t>
  </si>
  <si>
    <t>OP Line12</t>
  </si>
  <si>
    <t>ClaimsPsy Line9</t>
  </si>
  <si>
    <t>ProvPri Line10</t>
  </si>
  <si>
    <t>OP Line13</t>
  </si>
  <si>
    <t>ClaimsPsy Line10</t>
  </si>
  <si>
    <t>ProvPri Line11</t>
  </si>
  <si>
    <t>OP Line14</t>
  </si>
  <si>
    <t>ClaimsPsy Line11</t>
  </si>
  <si>
    <t>ProvPri Line12</t>
  </si>
  <si>
    <t>OP Line15</t>
  </si>
  <si>
    <t>ClaimsPsy Line12</t>
  </si>
  <si>
    <t>ProvPri Line13</t>
  </si>
  <si>
    <t>OP Line16</t>
  </si>
  <si>
    <t>ClaimsPsy Line13</t>
  </si>
  <si>
    <t>ProvPri Line14</t>
  </si>
  <si>
    <t>OP Line17</t>
  </si>
  <si>
    <t>ClaimsPsy Line14</t>
  </si>
  <si>
    <t>ProvPri Line15</t>
  </si>
  <si>
    <t>OP Line18</t>
  </si>
  <si>
    <t>ClaimsPsy Line15</t>
  </si>
  <si>
    <t>OP Line19</t>
  </si>
  <si>
    <t>ClaimsPsy Line16</t>
  </si>
  <si>
    <t>OP Line20</t>
  </si>
  <si>
    <t>ClaimsPsy Line17</t>
  </si>
  <si>
    <t>OP Line21</t>
  </si>
  <si>
    <t>ClaimsPsy Line18</t>
  </si>
  <si>
    <t>OP Line22</t>
  </si>
  <si>
    <t>ClaimsPsy Line19</t>
  </si>
  <si>
    <t>OP Line23</t>
  </si>
  <si>
    <t>ClaimsPsy Line20</t>
  </si>
  <si>
    <t>OP Line24</t>
  </si>
  <si>
    <t>OP Line25</t>
  </si>
  <si>
    <t>CarePCP Line1</t>
  </si>
  <si>
    <t>OP Line26</t>
  </si>
  <si>
    <t>CarePCP Line2</t>
  </si>
  <si>
    <t>OP Line27</t>
  </si>
  <si>
    <t>CarePCP Line3</t>
  </si>
  <si>
    <t>OP Line28</t>
  </si>
  <si>
    <t>CarePCP Line4</t>
  </si>
  <si>
    <t>OP Line29</t>
  </si>
  <si>
    <t>CarePCP Line5</t>
  </si>
  <si>
    <t>OP Line30</t>
  </si>
  <si>
    <t>CarePCP Line6</t>
  </si>
  <si>
    <t>OP Line31</t>
  </si>
  <si>
    <t>CarePCP Line7</t>
  </si>
  <si>
    <t>OP Line32</t>
  </si>
  <si>
    <t>CarePCP Line8</t>
  </si>
  <si>
    <t>OP Line33</t>
  </si>
  <si>
    <t>CarePCP Line9</t>
  </si>
  <si>
    <t>OP Line34</t>
  </si>
  <si>
    <t>CarePCP Line10</t>
  </si>
  <si>
    <t>OP Line35</t>
  </si>
  <si>
    <t>Care Line1</t>
  </si>
  <si>
    <t>Care Line2</t>
  </si>
  <si>
    <t>Care Line3</t>
  </si>
  <si>
    <t>Care Line4</t>
  </si>
  <si>
    <t>Care Line5</t>
  </si>
  <si>
    <t>Care Line6</t>
  </si>
  <si>
    <t>Care Line7</t>
  </si>
  <si>
    <t>Care Line8</t>
  </si>
  <si>
    <t>Care Line9</t>
  </si>
  <si>
    <t>Care Line10</t>
  </si>
  <si>
    <t>Care Line11</t>
  </si>
  <si>
    <t>Care Line12</t>
  </si>
  <si>
    <t>Care Line13</t>
  </si>
  <si>
    <t>Care Line14</t>
  </si>
  <si>
    <t>Care Line15</t>
  </si>
  <si>
    <t>Care Line16</t>
  </si>
  <si>
    <t>Care Line17</t>
  </si>
  <si>
    <t>Care Line18</t>
  </si>
  <si>
    <t>Care Line19</t>
  </si>
  <si>
    <t>Care Line20</t>
  </si>
  <si>
    <t>1015516677WA (0041551667)</t>
  </si>
  <si>
    <t>12-01</t>
  </si>
  <si>
    <t>Disease
Category</t>
  </si>
  <si>
    <t>Most recent Drug or Diagnosis</t>
  </si>
  <si>
    <t>Risk Factor</t>
  </si>
  <si>
    <t>Claims</t>
  </si>
  <si>
    <t>Last Date</t>
  </si>
  <si>
    <t>Risk
Score</t>
  </si>
  <si>
    <t>Risk
%</t>
  </si>
  <si>
    <t>Renal</t>
  </si>
  <si>
    <t>OTHER CYSTOSTOMY</t>
  </si>
  <si>
    <t>Skin</t>
  </si>
  <si>
    <t>CNS</t>
  </si>
  <si>
    <t>Pulmonary</t>
  </si>
  <si>
    <t>Psychiatric</t>
  </si>
  <si>
    <t>Hematological</t>
  </si>
  <si>
    <t>Cardiovascular</t>
  </si>
  <si>
    <t>Metabolic</t>
  </si>
  <si>
    <t>Skeletal</t>
  </si>
  <si>
    <t>Diabetes</t>
  </si>
  <si>
    <t>Substance Abuse</t>
  </si>
  <si>
    <t>Infectious</t>
  </si>
  <si>
    <t>Eye</t>
  </si>
  <si>
    <t>ULCER OF OTHER PART OF FOOT</t>
  </si>
  <si>
    <t>SPINAL CORD INJURY NOS</t>
  </si>
  <si>
    <t>FOOD/VOMIT PNEUMONITIS</t>
  </si>
  <si>
    <t>PARANOID SCHIZO-UNSPEC</t>
  </si>
  <si>
    <t>THROMBOCYTOPENIA NOS</t>
  </si>
  <si>
    <t>COMPLICATIONS/AUTO CARDIAC DEFIBRILLATOR</t>
  </si>
  <si>
    <t>HYPOPOTASSEMIA</t>
  </si>
  <si>
    <t>JT CONTRACTURE-HAND</t>
  </si>
  <si>
    <t>DIABETES W/O COMPLICATION</t>
  </si>
  <si>
    <t>ALCOHOL ABUSE-UNSPEC</t>
  </si>
  <si>
    <t>CEFPODOXIME PROXETIL TAB 200 MG</t>
  </si>
  <si>
    <t>METHOCARBAMOL TAB 500 MG</t>
  </si>
  <si>
    <t>SULFAMETHOXAZOLE-TRIMETHOPRIM TAB 800-160 MG</t>
  </si>
  <si>
    <t>CATARACT NOS</t>
  </si>
  <si>
    <t>PNEUMONIA, ORGANISM NOS</t>
  </si>
  <si>
    <t>CELLULITIS OF HAND</t>
  </si>
  <si>
    <t>HYPERTENSION NOS</t>
  </si>
  <si>
    <t>BRACHIAL PLEXUS LESIONS</t>
  </si>
  <si>
    <t>PSYCHOSIS NOS</t>
  </si>
  <si>
    <t>RETENTION OF URINE, UNSPECIFIED</t>
  </si>
  <si>
    <t>CHR FACTITIOUS ILLNESS</t>
  </si>
  <si>
    <t>CNS, medium</t>
  </si>
  <si>
    <t>Pulmonary, medium</t>
  </si>
  <si>
    <t>Hematological, low</t>
  </si>
  <si>
    <t>Cardiovascular, low</t>
  </si>
  <si>
    <t>Metabolic, very low</t>
  </si>
  <si>
    <t>Skeletal, low</t>
  </si>
  <si>
    <t>Diabetes, type 2 low</t>
  </si>
  <si>
    <t>Substance abuse, very low</t>
  </si>
  <si>
    <t>Infections, medium -Rx</t>
  </si>
  <si>
    <t>Multiple Sclerosis / Paralysis-Rx</t>
  </si>
  <si>
    <t>Infections, low -Rx</t>
  </si>
  <si>
    <t>Eye, very low</t>
  </si>
  <si>
    <t>Pulmonary, low</t>
  </si>
  <si>
    <t>Skin, very low</t>
  </si>
  <si>
    <t>Cardiovascular, extra low</t>
  </si>
  <si>
    <t>CNS, low</t>
  </si>
  <si>
    <t>Renal, low</t>
  </si>
  <si>
    <t>Psychiatric, low</t>
  </si>
  <si>
    <t>Psychiatric, medium</t>
  </si>
  <si>
    <t>Count of IP admits in past 181 to 365 days</t>
  </si>
  <si>
    <t>Count of IP admits in past 366 to 731 days</t>
  </si>
  <si>
    <t>Count of ER in past 31 to 90 days</t>
  </si>
  <si>
    <t>Count of ER in past 91 to 365 days</t>
  </si>
  <si>
    <t>Count of ER in past 366 to 730 days</t>
  </si>
  <si>
    <t>Cardiovascular, medium</t>
  </si>
  <si>
    <t>Renal, very high</t>
  </si>
  <si>
    <t>Gastro, medium</t>
  </si>
  <si>
    <t>Cancer, medium</t>
  </si>
  <si>
    <t>Cystic Fibrosis - Rx</t>
  </si>
  <si>
    <t>Skeletal, medium</t>
  </si>
  <si>
    <t>Hematological, medium</t>
  </si>
  <si>
    <t>Diabetes - Rx</t>
  </si>
  <si>
    <t>Cerebrovascular, low</t>
  </si>
  <si>
    <t>Metabolic, medium</t>
  </si>
  <si>
    <t>Inflammatory/Autoimmune - Rx</t>
  </si>
  <si>
    <t>Nausea - Rx</t>
  </si>
  <si>
    <t>Cardiac - Rx</t>
  </si>
  <si>
    <t>Seizure disorders - Rx</t>
  </si>
  <si>
    <t>Pain - Rx</t>
  </si>
  <si>
    <t>Infections, medium - Rx</t>
  </si>
  <si>
    <t>Infections, low - Rx</t>
  </si>
  <si>
    <t>Age 55-64</t>
  </si>
  <si>
    <t>Weight (raw)</t>
  </si>
  <si>
    <t>Events</t>
  </si>
  <si>
    <t>Diabetes, type 1 medium</t>
  </si>
  <si>
    <t>Male</t>
  </si>
  <si>
    <t>Line</t>
  </si>
  <si>
    <t>Drug</t>
  </si>
  <si>
    <t>Primary Diagnosis</t>
  </si>
  <si>
    <t>Procedure</t>
  </si>
  <si>
    <t>Revenue Code</t>
  </si>
  <si>
    <t>Servicing Provider</t>
  </si>
  <si>
    <t>Line Amount</t>
  </si>
  <si>
    <t>Paid Amount</t>
  </si>
  <si>
    <t>Claim Type</t>
  </si>
  <si>
    <t>PARANOID SCHIZO- UNSPEC</t>
  </si>
  <si>
    <t>ABDOMINAL PAIN, OTHER SPECIFIED SITE</t>
  </si>
  <si>
    <t>HYDRONEPHROSIS</t>
  </si>
  <si>
    <t>DIZZINESS AND GIDDINESS</t>
  </si>
  <si>
    <t>SWELLING OF LIMB</t>
  </si>
  <si>
    <t>Comp comm supp svc, 15 min</t>
  </si>
  <si>
    <t>Culture, bacteria, other</t>
  </si>
  <si>
    <t>Microbe susceptible, mic</t>
  </si>
  <si>
    <t>Culture aerobic identify</t>
  </si>
  <si>
    <t>Office/outpatient visit, est</t>
  </si>
  <si>
    <t>Us exam abdo back wall, comp</t>
  </si>
  <si>
    <t>00074176</t>
  </si>
  <si>
    <t>Mental health service, nos</t>
  </si>
  <si>
    <t>Urinary cath leg strap</t>
  </si>
  <si>
    <t>Waterproof tape</t>
  </si>
  <si>
    <t>Urinary leg or abdomen bag</t>
  </si>
  <si>
    <t>Bedside drainage bag</t>
  </si>
  <si>
    <t>Irrigation syringe</t>
  </si>
  <si>
    <t>Adult size brief/diaper lg</t>
  </si>
  <si>
    <t>Sterile gauze &lt;= 16 sq in</t>
  </si>
  <si>
    <t>Cath indw foley 2 way silicn</t>
  </si>
  <si>
    <t>Insert tray w/o bag/cath</t>
  </si>
  <si>
    <t>Electrocardiogram report</t>
  </si>
  <si>
    <t>Emergency dept visit</t>
  </si>
  <si>
    <t>X-ray exam of hand</t>
  </si>
  <si>
    <t>X-ray exam of wrist</t>
  </si>
  <si>
    <t>Hydration iv infusion, init</t>
  </si>
  <si>
    <t>Metapolic panel total ca</t>
  </si>
  <si>
    <t>Assay of troponin, quant</t>
  </si>
  <si>
    <t>Complete cbc, automated</t>
  </si>
  <si>
    <t>Clinic- General Classification</t>
  </si>
  <si>
    <t>IV Therapy- General Classification</t>
  </si>
  <si>
    <t>Laboratory- Chemistry</t>
  </si>
  <si>
    <t>Laboratory- Hematology</t>
  </si>
  <si>
    <t>Radiology- Diagnostic- General Classification</t>
  </si>
  <si>
    <t>Emergency room-General Classification</t>
  </si>
  <si>
    <t>SAMANTHA L SIMMONS DO</t>
  </si>
  <si>
    <t>NEAL CARLSON MD</t>
  </si>
  <si>
    <t>MARK LAMP MD</t>
  </si>
  <si>
    <t>Lin, Ne Zhue</t>
  </si>
  <si>
    <t>ANDY ROTH MD</t>
  </si>
  <si>
    <t>LAURIE ALONZO ARNP</t>
  </si>
  <si>
    <t>JEFF BINS MD</t>
  </si>
  <si>
    <t>Professional</t>
  </si>
  <si>
    <t>OPPS</t>
  </si>
  <si>
    <t>Med Vendor</t>
  </si>
  <si>
    <t>Claims Line41</t>
  </si>
  <si>
    <t>Office/outpatient visitl, est</t>
  </si>
  <si>
    <t>Beside drainage bag</t>
  </si>
  <si>
    <t>Service 
Start Date</t>
  </si>
  <si>
    <t>Service 
End Date</t>
  </si>
  <si>
    <t>Reimbursement</t>
  </si>
  <si>
    <t>ER</t>
  </si>
  <si>
    <t>Length of Stay</t>
  </si>
  <si>
    <t>DRG</t>
  </si>
  <si>
    <t>Billing Provider</t>
  </si>
  <si>
    <t>Provider</t>
  </si>
  <si>
    <t>E 
Codes</t>
  </si>
  <si>
    <t>URIN TRACT INFECTION NOS</t>
  </si>
  <si>
    <t>8 days</t>
  </si>
  <si>
    <t>SEAVIEW HOSPITAL</t>
  </si>
  <si>
    <t>Generic Name</t>
  </si>
  <si>
    <t>Drug Class</t>
  </si>
  <si>
    <t>Quantity</t>
  </si>
  <si>
    <t>Days Supplied</t>
  </si>
  <si>
    <t>Pharmacy</t>
  </si>
  <si>
    <t>Prescriber</t>
  </si>
  <si>
    <t>Refill sequence</t>
  </si>
  <si>
    <t>SULFAMETHOXAZOLE- TRIMETHOPRIM TAB 800-160 MG</t>
  </si>
  <si>
    <t>ABSORBABLE SULFONAMIDES</t>
  </si>
  <si>
    <t>STONE MEDICAL CENTER</t>
  </si>
  <si>
    <t>FIONA CALLUP MD</t>
  </si>
  <si>
    <t>00</t>
  </si>
  <si>
    <t>DIPHENHYDRAMINE HCL CAP 50 MG</t>
  </si>
  <si>
    <t>AMOXICILLIN &amp; K CLAVULANATE TAB 875-125 MG</t>
  </si>
  <si>
    <t>CLOTRIMAZOLE CREAM 1%</t>
  </si>
  <si>
    <t>NITROFURANTOIN MONOHYDRATE MACROCRYSTALLINE CAP 100 MG</t>
  </si>
  <si>
    <t>PERMETHRIN CREAM 5%</t>
  </si>
  <si>
    <t>DIPHENHYDRAMINE HCL CAP 25 MG</t>
  </si>
  <si>
    <t>ANTIHISTAMINES - 1ST GENERATION</t>
  </si>
  <si>
    <t>PENICILLINS</t>
  </si>
  <si>
    <t>TOPICAL ANTIFUNGALS</t>
  </si>
  <si>
    <t>TOPICAL ANTIPARASITICS</t>
  </si>
  <si>
    <t>SAFEWAY PHARMACY</t>
  </si>
  <si>
    <t>SEAVIEW OUTPT PHARMACY</t>
  </si>
  <si>
    <t>MELANIE MOCKS MD</t>
  </si>
  <si>
    <t>JILL WASABI MD</t>
  </si>
  <si>
    <t>DAVID WARREN MD</t>
  </si>
  <si>
    <t>TONY SIMPSON</t>
  </si>
  <si>
    <t>DANA GOTT ARNP</t>
  </si>
  <si>
    <t>JEDEDIAH BUHRL</t>
  </si>
  <si>
    <t>TOBAIS XHUE</t>
  </si>
  <si>
    <t>JOSON CHUE</t>
  </si>
  <si>
    <t>Service Start Date</t>
  </si>
  <si>
    <t>Paid</t>
  </si>
  <si>
    <t>NE</t>
  </si>
  <si>
    <t>EPCT</t>
  </si>
  <si>
    <t>EPCP</t>
  </si>
  <si>
    <t>ENP</t>
  </si>
  <si>
    <t>Alcohol</t>
  </si>
  <si>
    <t>Injury</t>
  </si>
  <si>
    <t>Psych</t>
  </si>
  <si>
    <t>Other</t>
  </si>
  <si>
    <t>E
Codes</t>
  </si>
  <si>
    <t>yes</t>
  </si>
  <si>
    <t>JOINT PAIN-FOREARM</t>
  </si>
  <si>
    <t>HEADACHE</t>
  </si>
  <si>
    <t>PENUMONIA, ORGANISM NOS</t>
  </si>
  <si>
    <t>ABN URINE FINDINGS NEC</t>
  </si>
  <si>
    <t>MALFUNC URETHRAL CATH</t>
  </si>
  <si>
    <t>COMPLICATIONS DUE TO GENITOURINARY DEVIC</t>
  </si>
  <si>
    <t>CHEST PAIN NEC</t>
  </si>
  <si>
    <t>NEUROGENIC BLADDER NOS</t>
  </si>
  <si>
    <t>ABN INVOLUN MOVEMENT NEC</t>
  </si>
  <si>
    <t>LAKE PLEASANT HOSPITAL MEDICAL CENTER</t>
  </si>
  <si>
    <t>PACIFIC NEW HOSP MED CENTER</t>
  </si>
  <si>
    <t>WASHINGTON MEDICAL CTR</t>
  </si>
  <si>
    <t>ABN REACT-SURG PROC NEC</t>
  </si>
  <si>
    <t>BHO/RSN Mental Health encounters sourced from ProviderOne</t>
  </si>
  <si>
    <t>Self-help/peer svc per 15 min</t>
  </si>
  <si>
    <t>MH Line29</t>
  </si>
  <si>
    <t>MH Line30</t>
  </si>
  <si>
    <t>MH Line31</t>
  </si>
  <si>
    <t>MH Line32</t>
  </si>
  <si>
    <t>MH Line33</t>
  </si>
  <si>
    <t>MH Line34</t>
  </si>
  <si>
    <t>MH Line35</t>
  </si>
  <si>
    <t>MH Line36</t>
  </si>
  <si>
    <t>MH Line37</t>
  </si>
  <si>
    <t>MH Line38</t>
  </si>
  <si>
    <t>MH Line39</t>
  </si>
  <si>
    <t>MH Line40</t>
  </si>
  <si>
    <t>MH Line41</t>
  </si>
  <si>
    <t>MH Line42</t>
  </si>
  <si>
    <t>MH Line43</t>
  </si>
  <si>
    <t>MH Line44</t>
  </si>
  <si>
    <t>MH Line45</t>
  </si>
  <si>
    <t>MH Line46</t>
  </si>
  <si>
    <t>MH Line47</t>
  </si>
  <si>
    <t>MH Line48</t>
  </si>
  <si>
    <t>MH Line49</t>
  </si>
  <si>
    <t>MH Line50</t>
  </si>
  <si>
    <t>Metabolic panel total ca</t>
  </si>
  <si>
    <t>Urine culture/colony count</t>
  </si>
  <si>
    <t>Urinalysis, auto w/scope</t>
  </si>
  <si>
    <t>Routine venipuncture</t>
  </si>
  <si>
    <t>Urine bacteria culture</t>
  </si>
  <si>
    <t>Measure blood oxygen level</t>
  </si>
  <si>
    <t>Assay of phosphorus</t>
  </si>
  <si>
    <t>Assay of magnesium</t>
  </si>
  <si>
    <t>Laboratory- Urology</t>
  </si>
  <si>
    <t>Laboratory- Bacteriology &amp; Microbiology</t>
  </si>
  <si>
    <t>Laboratory- General Classification</t>
  </si>
  <si>
    <t>Emergency Room- General Classification</t>
  </si>
  <si>
    <t>Last Service 
Date</t>
  </si>
  <si>
    <t>Acme Health Options Blind/Disabled</t>
  </si>
  <si>
    <t>MARNIN HEALTHCARE CENTERS INC</t>
  </si>
  <si>
    <t>PHYSICIAN ASSOC OF PUGET SOUND</t>
  </si>
  <si>
    <t>TINA NEARLSON MD</t>
  </si>
  <si>
    <t>SEAVIEW EMER PHYSICIANS</t>
  </si>
  <si>
    <t>Cadfile, Krista</t>
  </si>
  <si>
    <t>ISA VAN DORMELIN MD</t>
  </si>
  <si>
    <t>WHITE, NADINE</t>
  </si>
  <si>
    <t>JONA LABEL MD</t>
  </si>
  <si>
    <t>DON READY MD</t>
  </si>
  <si>
    <t>MARGOT ANDERTON MD</t>
  </si>
  <si>
    <t>DAN ROSE MD</t>
  </si>
  <si>
    <t>OSBORT, SAMANTHA</t>
  </si>
  <si>
    <t>SEAVIEW MEDICAL CENTER</t>
  </si>
  <si>
    <t>DAWNA KRATZ MD</t>
  </si>
  <si>
    <t>WHITENY GREET</t>
  </si>
  <si>
    <t>JAMIE NOVAK PA</t>
  </si>
  <si>
    <t>UMA THERMAN MD</t>
  </si>
  <si>
    <t>ASSOCIATION OF PHYSICIANS</t>
  </si>
  <si>
    <t>Clad, Edward</t>
  </si>
  <si>
    <t>DAVID BROWN MD</t>
  </si>
  <si>
    <t>ANN DORNE</t>
  </si>
  <si>
    <t>PATHMAJA PARSIMONY MD</t>
  </si>
  <si>
    <t>KELLEY RURIE MD</t>
  </si>
  <si>
    <t>RICHARD UTTICH MD</t>
  </si>
  <si>
    <t>THERESA WU MD</t>
  </si>
  <si>
    <t>KATHLEEN JACOBSON MD</t>
  </si>
  <si>
    <t>STEO, KARL</t>
  </si>
  <si>
    <t>DAVID LINK MD</t>
  </si>
  <si>
    <t>ROMANOFF, CATHERINE</t>
  </si>
  <si>
    <t>MARGOT WILLIS MD</t>
  </si>
  <si>
    <t>AUSTIN-GOTSFRID, WADE</t>
  </si>
  <si>
    <t>ALVIN CHIP MD</t>
  </si>
  <si>
    <t>LA RUIE LEE MD</t>
  </si>
  <si>
    <t>DON RITZ MD</t>
  </si>
  <si>
    <t>KAMURL CARLEY</t>
  </si>
  <si>
    <t>PHINEOUS FOG MD</t>
  </si>
  <si>
    <t>NINA SELLERPERN ARNP</t>
  </si>
  <si>
    <t>DEBORAH HANDEL MD</t>
  </si>
  <si>
    <t>KELLI HELLER MD</t>
  </si>
  <si>
    <t>LINA JOHNSON MD</t>
  </si>
  <si>
    <t>SEATTLE EMERGENCY PHYSICIANS</t>
  </si>
  <si>
    <t>RICH GOOD MD</t>
  </si>
  <si>
    <t>PACIFIC NW HOSP MED CENTER</t>
  </si>
  <si>
    <t>JOSHUA MIDDLE MD</t>
  </si>
  <si>
    <t>AMERICAN MEDICAL RESPONSE AMBUL</t>
  </si>
  <si>
    <t>HON CAMBRA MD</t>
  </si>
  <si>
    <t>KEVIN WANDA PA</t>
  </si>
  <si>
    <t>SEAVIEW OUTPUT PHARMACY</t>
  </si>
  <si>
    <t>WIS, SARAH</t>
  </si>
  <si>
    <t>WILLAIM CARLOS WILLIAMS MD</t>
  </si>
  <si>
    <t>LEIGH ANG MD</t>
  </si>
  <si>
    <t>IAN DOXEN MD</t>
  </si>
  <si>
    <t>DARLING LIVINGSTON MD</t>
  </si>
  <si>
    <t>ANNA TONE MD</t>
  </si>
  <si>
    <t>MINESTRONIE, RICK</t>
  </si>
  <si>
    <t>FRANK YEARLY MD</t>
  </si>
  <si>
    <t>VIE MAKIS</t>
  </si>
  <si>
    <t>Martel, Yan</t>
  </si>
  <si>
    <t>JASON ZIEGLER PA</t>
  </si>
  <si>
    <t>LYNN WAZIG PA</t>
  </si>
  <si>
    <t>DAN GARFIELD ARNP</t>
  </si>
  <si>
    <t>YI-YU, ALAN</t>
  </si>
  <si>
    <t>DUBBED, BERTRAM</t>
  </si>
  <si>
    <t>Saureno, Clark</t>
  </si>
  <si>
    <t>YARDIS, MARY</t>
  </si>
  <si>
    <t>MAGGIE SEAWORD PA</t>
  </si>
  <si>
    <t>ROB MOOSE PA</t>
  </si>
  <si>
    <t>Prov Line50</t>
  </si>
  <si>
    <t>Prov Line51</t>
  </si>
  <si>
    <t>Prov Line52</t>
  </si>
  <si>
    <t>Prov Line53</t>
  </si>
  <si>
    <t>Prov Line54</t>
  </si>
  <si>
    <t>Prov Line55</t>
  </si>
  <si>
    <t>Prov Line56</t>
  </si>
  <si>
    <t>Prov Line57</t>
  </si>
  <si>
    <t>Prov Line58</t>
  </si>
  <si>
    <t>Prov Line59</t>
  </si>
  <si>
    <t>Prov Line60</t>
  </si>
  <si>
    <t>Prov Line61</t>
  </si>
  <si>
    <t>Prov Line62</t>
  </si>
  <si>
    <t>Prov Line63</t>
  </si>
  <si>
    <t>Prov Line64</t>
  </si>
  <si>
    <t>Prov Line65</t>
  </si>
  <si>
    <t>Prov Line66</t>
  </si>
  <si>
    <t>Prov Line67</t>
  </si>
  <si>
    <t>Prov Line68</t>
  </si>
  <si>
    <t>Prov Line69</t>
  </si>
  <si>
    <t>Prov Line70</t>
  </si>
  <si>
    <t>Prov Line71</t>
  </si>
  <si>
    <t>Prov Line72</t>
  </si>
  <si>
    <t>Prov Line73</t>
  </si>
  <si>
    <t>Prov Line74</t>
  </si>
  <si>
    <t>Prov Line75</t>
  </si>
  <si>
    <t>Prov Line76</t>
  </si>
  <si>
    <t>Prov Line77</t>
  </si>
  <si>
    <t>Prov Line78</t>
  </si>
  <si>
    <t>Prov Line79</t>
  </si>
  <si>
    <t>Prov Line80</t>
  </si>
  <si>
    <t>Middle aged male client who has been homeless for the last 8 years. Client reports multiple health conditions that are being treated by health care professionals. Client reports that he has a history of mental health problems, including psychotic episodes. Client was friendly and sociable during assessment. He tended to speak in great detail about his "problems" and reported that he can meet all his personal care related tasks. Client reports that he needs housing because he lost his Section 8 housing.</t>
  </si>
  <si>
    <t>FITTING URINARY DEVICES</t>
  </si>
  <si>
    <t>FEVER UNSPECIFIED</t>
  </si>
  <si>
    <t>NAUSEA W/VOMITING</t>
  </si>
  <si>
    <t>ENCOUNTER FOR CHG OR REMOV OF NONSURG DR</t>
  </si>
  <si>
    <t>ATRIAL FILBRILLATION</t>
  </si>
  <si>
    <t>VISUAL DISTRUBANCE NOS</t>
  </si>
  <si>
    <t>VISUAL DISTRUBANCE NEC</t>
  </si>
  <si>
    <t>DELUSIONAL DISORDER</t>
  </si>
  <si>
    <t>SKIN SENSATION DISTURB</t>
  </si>
  <si>
    <t>Office consultation</t>
  </si>
  <si>
    <t>CERVICAL GIA</t>
  </si>
  <si>
    <t>WILLIAM CARLOS WILLIAMS MD</t>
  </si>
  <si>
    <t>ClaimsPri Line17</t>
  </si>
  <si>
    <t>ClaimsPri Line18</t>
  </si>
  <si>
    <t>ClaimsPri Line19</t>
  </si>
  <si>
    <t>ClaimsPri Line20</t>
  </si>
  <si>
    <t>ClaimsPri Line21</t>
  </si>
  <si>
    <t>ClaimsPri Line22</t>
  </si>
  <si>
    <t>ClaimsPri Line23</t>
  </si>
  <si>
    <t>ClaimsPri Line24</t>
  </si>
  <si>
    <t>ClaimsPri Line25</t>
  </si>
  <si>
    <t>ClaimsPri Line26</t>
  </si>
  <si>
    <t>ClaimsPri Line27</t>
  </si>
  <si>
    <t>ClaimsPri Line28</t>
  </si>
  <si>
    <t>ClaimsPri Line29</t>
  </si>
  <si>
    <t>ClaimsPri Line30</t>
  </si>
  <si>
    <t>ClaimsPri Line31</t>
  </si>
  <si>
    <t>ClaimsPri Line32</t>
  </si>
  <si>
    <t>ClaimsPri Line33</t>
  </si>
  <si>
    <t>ClaimsPri Line34</t>
  </si>
  <si>
    <t>ClaimsPri Line35</t>
  </si>
  <si>
    <t>ClaimsPsy Line21</t>
  </si>
  <si>
    <t>ClaimsPsy Line22</t>
  </si>
  <si>
    <t>ClaimsPsy Line23</t>
  </si>
  <si>
    <t>ClaimsPsy Line24</t>
  </si>
  <si>
    <t>ClaimsPsy Line25</t>
  </si>
  <si>
    <t>ClaimsPsy Line26</t>
  </si>
  <si>
    <t>ClaimsPsy Line27</t>
  </si>
  <si>
    <t>ClaimsPsy Line28</t>
  </si>
  <si>
    <t>ClaimsPsy Line29</t>
  </si>
  <si>
    <t>ClaimsPsy Line30</t>
  </si>
  <si>
    <t>ClaimsPsy Line31</t>
  </si>
  <si>
    <t>ClaimsPsy Line32</t>
  </si>
  <si>
    <t>ClaimsPsy Line33</t>
  </si>
  <si>
    <t>ClaimsPsy Line34</t>
  </si>
  <si>
    <t>ClaimsPsy Line35</t>
  </si>
  <si>
    <t>ClaimsPsy Line36</t>
  </si>
  <si>
    <t>ClaimsPsy Line37</t>
  </si>
  <si>
    <t>ClaimsPsy Line38</t>
  </si>
  <si>
    <t>ClaimsPsy Line39</t>
  </si>
  <si>
    <t>ClaimsPsy Line40</t>
  </si>
  <si>
    <t>ClaimsPsy Line41</t>
  </si>
  <si>
    <t>ClaimsPsy Line42</t>
  </si>
  <si>
    <t>ClaimsPsy Line43</t>
  </si>
  <si>
    <t>ClaimsPsy Line44</t>
  </si>
  <si>
    <t>ClaimsPsy Line45</t>
  </si>
  <si>
    <t>ClaimsPsy Line46</t>
  </si>
  <si>
    <t>ClaimsPsy Line47</t>
  </si>
  <si>
    <t>ClaimsPsy Line48</t>
  </si>
  <si>
    <t>ClaimsPsy Line49</t>
  </si>
  <si>
    <t>ClaimsPsy Line50</t>
  </si>
  <si>
    <t>County BHO - Mental Health Services Only</t>
  </si>
  <si>
    <t>County BHO</t>
  </si>
  <si>
    <t>2222222222WA (2222222222)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</si>
</sst>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164" formatCode="0.0%"/>
    <numFmt numFmtId="165" formatCode="yyyy\-mm\-dd"/>
    <numFmt numFmtId="166" formatCode="yyyy"/>
    <numFmt numFmtId="167" formatCode="yyyymm"/>
    <numFmt numFmtId="168" formatCode="mmm\ yyyy"/>
  </numFmts>
  <fonts count="22"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7"/>
      <color theme="1"/>
      <name val="Times New Roman"/>
      <family val="1"/>
    </font>
    <font>
      <sz val="11"/>
      <name val="Calibri"/>
      <family val="2"/>
      <scheme val="minor"/>
    </font>
    <font>
      <b/>
      <sz val="14"/>
      <color theme="1"/>
      <name val="Calibri"/>
      <family val="2"/>
      <scheme val="minor"/>
    </font>
    <font>
      <b/>
      <sz val="18"/>
      <color theme="1"/>
      <name val="Calibri"/>
      <family val="2"/>
      <scheme val="minor"/>
    </font>
    <font>
      <u/>
      <sz val="11"/>
      <color rgb="FF0070C0"/>
      <name val="Calibri"/>
      <family val="2"/>
      <scheme val="minor"/>
    </font>
    <font>
      <b/>
      <sz val="13.5"/>
      <color theme="1"/>
      <name val="Calibri"/>
      <family val="2"/>
      <scheme val="minor"/>
    </font>
    <font>
      <u/>
      <sz val="22"/>
      <color theme="1"/>
      <name val="Calibri"/>
      <family val="2"/>
      <scheme val="minor"/>
    </font>
    <font>
      <b/>
      <sz val="16"/>
      <color theme="1"/>
      <name val="Calibri"/>
      <family val="2"/>
      <scheme val="minor"/>
    </font>
    <font>
      <sz val="14"/>
      <color theme="1"/>
      <name val="Arial"/>
      <family val="2"/>
    </font>
    <font>
      <sz val="9"/>
      <color theme="1"/>
      <name val="Arial"/>
      <family val="2"/>
    </font>
    <font>
      <b/>
      <sz val="9"/>
      <color theme="1"/>
      <name val="Arial"/>
      <family val="2"/>
    </font>
    <font>
      <u/>
      <sz val="9"/>
      <color theme="3"/>
      <name val="Arial"/>
      <family val="2"/>
    </font>
    <font>
      <b/>
      <sz val="14"/>
      <color theme="1"/>
      <name val="Arial"/>
      <family val="2"/>
    </font>
    <font>
      <b/>
      <u/>
      <sz val="11"/>
      <color rgb="FF0070C0"/>
      <name val="Calibri"/>
      <family val="2"/>
      <scheme val="minor"/>
    </font>
    <font>
      <sz val="9"/>
      <color rgb="FFFF0000"/>
      <name val="Arial"/>
      <family val="2"/>
    </font>
    <font>
      <sz val="9"/>
      <name val="Arial"/>
      <family val="2"/>
    </font>
    <font>
      <b/>
      <u/>
      <sz val="11"/>
      <color theme="1"/>
      <name val="Calibri"/>
      <family val="2"/>
      <scheme val="minor"/>
    </font>
    <font>
      <u/>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E9A3"/>
        <bgColor indexed="64"/>
      </patternFill>
    </fill>
  </fills>
  <borders count="13">
    <border>
      <left/>
      <right/>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style="medium">
        <color theme="0"/>
      </right>
      <top/>
      <bottom/>
      <diagonal/>
    </border>
    <border>
      <left/>
      <right/>
      <top style="medium">
        <color theme="0"/>
      </top>
      <bottom/>
      <diagonal/>
    </border>
  </borders>
  <cellStyleXfs count="2">
    <xf numFmtId="0" fontId="0" fillId="0" borderId="0"/>
    <xf numFmtId="0" fontId="3" fillId="0" borderId="0" applyNumberFormat="0" applyFill="0" applyBorder="0" applyAlignment="0" applyProtection="0"/>
  </cellStyleXfs>
  <cellXfs count="420">
    <xf numFmtId="0" fontId="0" fillId="0" borderId="0" xfId="0"/>
    <xf numFmtId="0" fontId="0" fillId="0" borderId="0" xfId="0" applyBorder="1"/>
    <xf numFmtId="0" fontId="0" fillId="0" borderId="0" xfId="0" applyAlignment="1">
      <alignment vertical="center"/>
    </xf>
    <xf numFmtId="0" fontId="2" fillId="0" borderId="0" xfId="0" applyFont="1" applyAlignment="1">
      <alignment vertical="center"/>
    </xf>
    <xf numFmtId="0" fontId="0" fillId="0" borderId="0" xfId="0" applyAlignment="1">
      <alignment horizontal="left" vertical="center" indent="8"/>
    </xf>
    <xf numFmtId="0" fontId="2" fillId="0" borderId="0" xfId="0" applyFont="1" applyAlignment="1">
      <alignment vertical="top"/>
    </xf>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165" fontId="0" fillId="2" borderId="0" xfId="0" applyNumberFormat="1" applyFill="1" applyBorder="1" applyAlignment="1">
      <alignment horizontal="left" vertical="center"/>
    </xf>
    <xf numFmtId="0" fontId="0" fillId="0" borderId="0" xfId="0" applyBorder="1" applyAlignment="1">
      <alignment horizontal="left" vertical="center"/>
    </xf>
    <xf numFmtId="0" fontId="5" fillId="2" borderId="0" xfId="0" applyFont="1" applyFill="1" applyBorder="1" applyAlignment="1">
      <alignment horizontal="left" vertical="center"/>
    </xf>
    <xf numFmtId="164" fontId="5" fillId="2" borderId="0" xfId="0" applyNumberFormat="1" applyFont="1" applyFill="1" applyBorder="1" applyAlignment="1">
      <alignment horizontal="left" vertical="center"/>
    </xf>
    <xf numFmtId="0" fontId="0" fillId="0" borderId="2" xfId="0" applyBorder="1" applyAlignment="1">
      <alignment wrapText="1"/>
    </xf>
    <xf numFmtId="0" fontId="0" fillId="0" borderId="3" xfId="0" applyBorder="1" applyAlignment="1">
      <alignment wrapText="1"/>
    </xf>
    <xf numFmtId="0" fontId="6" fillId="0" borderId="0" xfId="0" applyFont="1" applyBorder="1" applyAlignment="1">
      <alignment horizontal="left" vertical="center"/>
    </xf>
    <xf numFmtId="0" fontId="0" fillId="0" borderId="0" xfId="0" applyBorder="1" applyAlignment="1">
      <alignment wrapText="1"/>
    </xf>
    <xf numFmtId="0" fontId="3" fillId="2" borderId="0" xfId="1" applyFill="1" applyBorder="1" applyAlignment="1">
      <alignment vertical="center" wrapText="1"/>
    </xf>
    <xf numFmtId="0" fontId="0" fillId="0" borderId="0" xfId="0" applyFill="1" applyBorder="1" applyAlignment="1">
      <alignment vertical="center" wrapText="1"/>
    </xf>
    <xf numFmtId="0" fontId="3" fillId="0" borderId="0" xfId="1" applyFill="1" applyBorder="1" applyAlignment="1">
      <alignment vertical="center" wrapText="1"/>
    </xf>
    <xf numFmtId="0" fontId="0" fillId="0" borderId="0" xfId="0" applyFill="1" applyBorder="1" applyAlignment="1">
      <alignment horizontal="right" vertical="center" wrapText="1"/>
    </xf>
    <xf numFmtId="0" fontId="1" fillId="0" borderId="0" xfId="0" applyFont="1" applyFill="1" applyBorder="1" applyAlignment="1">
      <alignment vertical="center"/>
    </xf>
    <xf numFmtId="0" fontId="7" fillId="0" borderId="0" xfId="0" applyFont="1" applyAlignment="1">
      <alignment vertical="center"/>
    </xf>
    <xf numFmtId="0" fontId="0" fillId="0" borderId="0" xfId="0" applyBorder="1" applyAlignment="1">
      <alignment horizontal="left" vertical="center"/>
    </xf>
    <xf numFmtId="0" fontId="0" fillId="2" borderId="0" xfId="0" applyFill="1" applyBorder="1" applyAlignment="1">
      <alignment horizontal="righ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xf>
    <xf numFmtId="0" fontId="7" fillId="0" borderId="0" xfId="0" applyFont="1" applyAlignment="1">
      <alignment horizontal="left" vertical="center"/>
    </xf>
    <xf numFmtId="0" fontId="12" fillId="0" borderId="0" xfId="0" applyFont="1" applyBorder="1"/>
    <xf numFmtId="0" fontId="14" fillId="4" borderId="4" xfId="0" applyFont="1" applyFill="1" applyBorder="1" applyAlignment="1">
      <alignment horizontal="left" vertical="center" wrapText="1" indent="1"/>
    </xf>
    <xf numFmtId="0" fontId="13" fillId="0" borderId="4" xfId="0" applyFont="1" applyBorder="1" applyAlignment="1">
      <alignment horizontal="left" vertical="center" wrapText="1" indent="1"/>
    </xf>
    <xf numFmtId="0" fontId="13" fillId="3" borderId="4" xfId="0" applyFont="1" applyFill="1" applyBorder="1" applyAlignment="1">
      <alignment horizontal="left" vertical="center" wrapText="1" indent="1"/>
    </xf>
    <xf numFmtId="0" fontId="13" fillId="0" borderId="6" xfId="0" applyFont="1" applyBorder="1" applyAlignment="1">
      <alignment horizontal="left" vertical="center" wrapText="1" indent="1"/>
    </xf>
    <xf numFmtId="165" fontId="13" fillId="0" borderId="4" xfId="0" applyNumberFormat="1" applyFont="1" applyBorder="1" applyAlignment="1">
      <alignment horizontal="left" vertical="center" wrapText="1" indent="1"/>
    </xf>
    <xf numFmtId="165" fontId="13" fillId="3" borderId="4" xfId="0" applyNumberFormat="1" applyFont="1" applyFill="1" applyBorder="1" applyAlignment="1">
      <alignment horizontal="left" vertical="center" wrapText="1" indent="1"/>
    </xf>
    <xf numFmtId="0" fontId="14" fillId="4" borderId="4" xfId="0" applyFont="1" applyFill="1" applyBorder="1" applyAlignment="1">
      <alignment horizontal="left" vertical="center" wrapText="1" indent="1"/>
    </xf>
    <xf numFmtId="0" fontId="13" fillId="0" borderId="4" xfId="0" applyFont="1" applyBorder="1" applyAlignment="1">
      <alignment horizontal="left" vertical="center" wrapText="1" indent="1"/>
    </xf>
    <xf numFmtId="0" fontId="13" fillId="3" borderId="4" xfId="0" applyFont="1" applyFill="1" applyBorder="1" applyAlignment="1">
      <alignment horizontal="left" vertical="center" wrapText="1" indent="1"/>
    </xf>
    <xf numFmtId="0" fontId="0" fillId="0" borderId="0" xfId="0"/>
    <xf numFmtId="0" fontId="13" fillId="0" borderId="0" xfId="0" applyFont="1" applyBorder="1" applyAlignment="1">
      <alignment horizontal="left"/>
    </xf>
    <xf numFmtId="0" fontId="16" fillId="0" borderId="0" xfId="0" applyFont="1" applyAlignment="1">
      <alignment vertical="center"/>
    </xf>
    <xf numFmtId="0" fontId="13"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0" fillId="2" borderId="0" xfId="0" applyFill="1" applyBorder="1" applyAlignment="1">
      <alignment horizontal="righ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left" vertical="center"/>
    </xf>
    <xf numFmtId="0" fontId="14" fillId="4" borderId="0" xfId="0" applyFont="1" applyFill="1" applyAlignment="1">
      <alignment horizontal="left" vertical="center" wrapText="1" indent="1"/>
    </xf>
    <xf numFmtId="0" fontId="14" fillId="4" borderId="0" xfId="0" applyFont="1" applyFill="1" applyAlignment="1">
      <alignment horizontal="left" vertical="center" wrapText="1"/>
    </xf>
    <xf numFmtId="0" fontId="14" fillId="0" borderId="0" xfId="0" applyFont="1" applyFill="1" applyBorder="1" applyAlignment="1">
      <alignment vertical="center"/>
    </xf>
    <xf numFmtId="0" fontId="0" fillId="0" borderId="0" xfId="0"/>
    <xf numFmtId="0" fontId="13"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13" fillId="2" borderId="5" xfId="0" applyFont="1" applyFill="1" applyBorder="1" applyAlignment="1">
      <alignment horizontal="left" vertical="center" indent="1"/>
    </xf>
    <xf numFmtId="0" fontId="18" fillId="2" borderId="4" xfId="0" applyFont="1" applyFill="1" applyBorder="1" applyAlignment="1">
      <alignment horizontal="left" vertical="center" wrapText="1" indent="1"/>
    </xf>
    <xf numFmtId="0" fontId="18" fillId="2" borderId="4" xfId="0" applyFont="1" applyFill="1" applyBorder="1" applyAlignment="1">
      <alignment horizontal="left" vertical="center" wrapText="1" indent="2"/>
    </xf>
    <xf numFmtId="9" fontId="18" fillId="0" borderId="7" xfId="0" applyNumberFormat="1" applyFont="1" applyBorder="1" applyAlignment="1">
      <alignment vertical="center" wrapText="1"/>
    </xf>
    <xf numFmtId="9" fontId="13" fillId="0" borderId="7" xfId="0" applyNumberFormat="1" applyFont="1" applyBorder="1" applyAlignment="1">
      <alignment horizontal="left" vertical="center" wrapText="1" indent="1"/>
    </xf>
    <xf numFmtId="0" fontId="0" fillId="0" borderId="0" xfId="0"/>
    <xf numFmtId="0" fontId="14" fillId="4" borderId="4" xfId="0" applyFont="1" applyFill="1" applyBorder="1" applyAlignment="1">
      <alignment horizontal="left" vertical="center" wrapText="1" indent="1"/>
    </xf>
    <xf numFmtId="165" fontId="13" fillId="0" borderId="4" xfId="0" applyNumberFormat="1" applyFont="1" applyBorder="1" applyAlignment="1">
      <alignment horizontal="left" vertical="center" wrapText="1" indent="1"/>
    </xf>
    <xf numFmtId="0" fontId="13"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13" fillId="2" borderId="5" xfId="0" applyFont="1" applyFill="1" applyBorder="1" applyAlignment="1">
      <alignment horizontal="left" vertical="center" indent="1"/>
    </xf>
    <xf numFmtId="0" fontId="19" fillId="0" borderId="6" xfId="0" applyNumberFormat="1" applyFont="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4" xfId="0" applyFont="1" applyFill="1" applyBorder="1" applyAlignment="1">
      <alignment horizontal="left" vertical="center" wrapText="1" indent="2"/>
    </xf>
    <xf numFmtId="9" fontId="18" fillId="0" borderId="7" xfId="0" applyNumberFormat="1" applyFont="1" applyBorder="1" applyAlignment="1">
      <alignment vertical="center" wrapText="1"/>
    </xf>
    <xf numFmtId="9" fontId="13" fillId="0" borderId="7" xfId="0" applyNumberFormat="1" applyFont="1" applyBorder="1" applyAlignment="1">
      <alignment horizontal="left" vertical="center" wrapText="1" indent="1"/>
    </xf>
    <xf numFmtId="0" fontId="14" fillId="0" borderId="4" xfId="0" applyFont="1" applyFill="1" applyBorder="1" applyAlignment="1">
      <alignment horizontal="left" vertical="center" wrapText="1" indent="1"/>
    </xf>
    <xf numFmtId="0" fontId="0" fillId="0" borderId="0" xfId="0"/>
    <xf numFmtId="0" fontId="13"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13" fillId="2" borderId="5" xfId="0" applyFont="1" applyFill="1" applyBorder="1" applyAlignment="1">
      <alignment horizontal="left" vertical="center" indent="1"/>
    </xf>
    <xf numFmtId="0" fontId="18" fillId="2" borderId="4" xfId="0" applyFont="1" applyFill="1" applyBorder="1" applyAlignment="1">
      <alignment horizontal="left" vertical="center" wrapText="1" indent="1"/>
    </xf>
    <xf numFmtId="0" fontId="18" fillId="2" borderId="4" xfId="0" applyFont="1" applyFill="1" applyBorder="1" applyAlignment="1">
      <alignment horizontal="left" vertical="center" wrapText="1" indent="2"/>
    </xf>
    <xf numFmtId="9" fontId="18" fillId="0" borderId="7" xfId="0" applyNumberFormat="1" applyFont="1" applyBorder="1" applyAlignment="1">
      <alignment vertical="center" wrapText="1"/>
    </xf>
    <xf numFmtId="9" fontId="13" fillId="0" borderId="7" xfId="0" applyNumberFormat="1" applyFont="1" applyBorder="1" applyAlignment="1">
      <alignment horizontal="left" vertical="center" wrapText="1" indent="1"/>
    </xf>
    <xf numFmtId="0" fontId="19" fillId="0" borderId="0" xfId="0" applyNumberFormat="1" applyFont="1" applyFill="1" applyBorder="1" applyAlignment="1">
      <alignment horizontal="left" vertical="center" wrapText="1" indent="1"/>
    </xf>
    <xf numFmtId="0" fontId="0" fillId="0" borderId="5" xfId="0" applyBorder="1" applyAlignment="1">
      <alignment horizontal="left" indent="1"/>
    </xf>
    <xf numFmtId="0" fontId="0" fillId="0" borderId="7" xfId="0" applyBorder="1" applyAlignment="1">
      <alignment horizontal="left" indent="1"/>
    </xf>
    <xf numFmtId="0" fontId="0" fillId="0" borderId="0" xfId="0" applyBorder="1" applyAlignment="1">
      <alignment horizontal="left" indent="1"/>
    </xf>
    <xf numFmtId="0" fontId="0" fillId="0" borderId="0" xfId="0"/>
    <xf numFmtId="0" fontId="14" fillId="4" borderId="4"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1"/>
    </xf>
    <xf numFmtId="0" fontId="13" fillId="2" borderId="5" xfId="0" applyFont="1" applyFill="1" applyBorder="1" applyAlignment="1">
      <alignment horizontal="left" vertical="center" indent="1"/>
    </xf>
    <xf numFmtId="0" fontId="19" fillId="0" borderId="5" xfId="0" applyNumberFormat="1" applyFont="1" applyBorder="1" applyAlignment="1">
      <alignment horizontal="left" vertical="center" wrapText="1" indent="1"/>
    </xf>
    <xf numFmtId="0" fontId="18" fillId="2" borderId="4" xfId="0" applyFont="1" applyFill="1" applyBorder="1" applyAlignment="1">
      <alignment horizontal="left" vertical="center" wrapText="1" indent="1"/>
    </xf>
    <xf numFmtId="0" fontId="18" fillId="2" borderId="4" xfId="0" applyFont="1" applyFill="1" applyBorder="1" applyAlignment="1">
      <alignment horizontal="left" vertical="center" wrapText="1" indent="2"/>
    </xf>
    <xf numFmtId="9" fontId="18" fillId="0" borderId="7" xfId="0" applyNumberFormat="1" applyFont="1" applyBorder="1" applyAlignment="1">
      <alignment vertical="center" wrapText="1"/>
    </xf>
    <xf numFmtId="9" fontId="13" fillId="0" borderId="7" xfId="0" applyNumberFormat="1" applyFont="1" applyBorder="1" applyAlignment="1">
      <alignment horizontal="left" vertical="center" wrapText="1" indent="1"/>
    </xf>
    <xf numFmtId="0" fontId="14" fillId="4" borderId="5" xfId="0" applyFont="1" applyFill="1" applyBorder="1" applyAlignment="1">
      <alignment horizontal="left" vertical="center" wrapText="1" indent="1"/>
    </xf>
    <xf numFmtId="0" fontId="14" fillId="0" borderId="7" xfId="0" applyFont="1" applyFill="1" applyBorder="1" applyAlignment="1">
      <alignment vertical="center" wrapText="1"/>
    </xf>
    <xf numFmtId="0" fontId="14" fillId="0" borderId="0" xfId="0" applyFont="1" applyFill="1" applyAlignment="1">
      <alignment vertical="center"/>
    </xf>
    <xf numFmtId="0" fontId="13" fillId="0" borderId="6" xfId="0" applyFont="1" applyBorder="1" applyAlignment="1">
      <alignment horizontal="left" vertical="center" wrapText="1" indent="1"/>
    </xf>
    <xf numFmtId="0" fontId="11" fillId="0" borderId="0" xfId="0" applyFont="1" applyAlignment="1">
      <alignment horizontal="center"/>
    </xf>
    <xf numFmtId="0" fontId="0" fillId="0" borderId="0" xfId="0" applyAlignment="1">
      <alignment horizontal="left"/>
    </xf>
    <xf numFmtId="0" fontId="20" fillId="0" borderId="0" xfId="0" applyFont="1" applyAlignment="1">
      <alignment horizontal="left"/>
    </xf>
    <xf numFmtId="0" fontId="20" fillId="0" borderId="0" xfId="0" applyFont="1"/>
    <xf numFmtId="0" fontId="2" fillId="0" borderId="0" xfId="0" applyFont="1"/>
    <xf numFmtId="49" fontId="0" fillId="0" borderId="0" xfId="0" applyNumberFormat="1" applyAlignment="1">
      <alignment horizontal="left"/>
    </xf>
    <xf numFmtId="166" fontId="0" fillId="0" borderId="0" xfId="0" applyNumberFormat="1"/>
    <xf numFmtId="14" fontId="0" fillId="0" borderId="0" xfId="0" applyNumberFormat="1"/>
    <xf numFmtId="1" fontId="0" fillId="0" borderId="0" xfId="0" applyNumberFormat="1"/>
    <xf numFmtId="165" fontId="0" fillId="0" borderId="0" xfId="0" applyNumberFormat="1"/>
    <xf numFmtId="0" fontId="20" fillId="3" borderId="0" xfId="0" applyFont="1" applyFill="1"/>
    <xf numFmtId="0" fontId="20" fillId="3" borderId="0" xfId="0" applyFont="1" applyFill="1" applyAlignment="1">
      <alignment horizontal="left"/>
    </xf>
    <xf numFmtId="0" fontId="21" fillId="3" borderId="0" xfId="0" applyFont="1" applyFill="1"/>
    <xf numFmtId="165" fontId="20" fillId="3" borderId="0" xfId="0" applyNumberFormat="1" applyFont="1" applyFill="1"/>
    <xf numFmtId="1" fontId="0" fillId="0" borderId="0" xfId="0" applyNumberFormat="1" applyBorder="1" applyAlignment="1">
      <alignment horizontal="left" vertical="center"/>
    </xf>
    <xf numFmtId="167" fontId="0" fillId="0" borderId="0" xfId="0" applyNumberFormat="1" applyBorder="1" applyAlignment="1">
      <alignment horizontal="left" vertical="center" indent="1"/>
    </xf>
    <xf numFmtId="167" fontId="0" fillId="3" borderId="0" xfId="0" applyNumberFormat="1" applyFill="1" applyBorder="1" applyAlignment="1">
      <alignment horizontal="left" vertical="center" indent="1"/>
    </xf>
    <xf numFmtId="165" fontId="0" fillId="0" borderId="0" xfId="0" applyNumberFormat="1" applyBorder="1" applyAlignment="1">
      <alignment horizontal="left"/>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0" fillId="0" borderId="0" xfId="0" applyBorder="1" applyAlignment="1">
      <alignment horizontal="left"/>
    </xf>
    <xf numFmtId="0" fontId="1" fillId="0" borderId="0" xfId="0" applyFont="1" applyBorder="1" applyAlignment="1">
      <alignment horizontal="left"/>
    </xf>
    <xf numFmtId="9" fontId="0" fillId="0" borderId="0" xfId="0" applyNumberFormat="1" applyBorder="1" applyAlignment="1">
      <alignment horizontal="left"/>
    </xf>
    <xf numFmtId="0" fontId="2" fillId="2" borderId="0" xfId="0" applyFont="1" applyFill="1" applyBorder="1" applyAlignment="1">
      <alignment horizontal="left" wrapText="1" indent="1"/>
    </xf>
    <xf numFmtId="0" fontId="2" fillId="2" borderId="0" xfId="0" applyFont="1" applyFill="1" applyBorder="1" applyAlignment="1">
      <alignment vertical="center"/>
    </xf>
    <xf numFmtId="0" fontId="2" fillId="2" borderId="0" xfId="0" applyFont="1" applyFill="1" applyBorder="1" applyAlignment="1">
      <alignment horizontal="left" vertical="center"/>
    </xf>
    <xf numFmtId="0" fontId="3" fillId="0" borderId="0" xfId="1" applyFill="1" applyBorder="1" applyAlignment="1">
      <alignment horizontal="left" vertical="center" wrapText="1" indent="1"/>
    </xf>
    <xf numFmtId="0" fontId="3" fillId="0" borderId="0" xfId="1" applyFill="1" applyBorder="1" applyAlignment="1">
      <alignment horizontal="left" vertical="center" wrapText="1"/>
    </xf>
    <xf numFmtId="0" fontId="3" fillId="0" borderId="0" xfId="1" applyFill="1" applyBorder="1" applyAlignment="1">
      <alignment horizontal="left" vertical="center"/>
    </xf>
    <xf numFmtId="2" fontId="1" fillId="0" borderId="0" xfId="0" applyNumberFormat="1" applyFont="1" applyBorder="1" applyAlignment="1">
      <alignment horizontal="left"/>
    </xf>
    <xf numFmtId="0" fontId="0" fillId="0" borderId="0" xfId="0"/>
    <xf numFmtId="0" fontId="0" fillId="0" borderId="0" xfId="0" applyBorder="1"/>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0" fillId="2" borderId="0" xfId="0"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0" borderId="0" xfId="0" applyFont="1" applyBorder="1" applyAlignment="1">
      <alignmen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2" borderId="0" xfId="0" applyFill="1" applyBorder="1" applyAlignment="1">
      <alignment horizontal="right" vertical="center" wrapText="1"/>
    </xf>
    <xf numFmtId="164" fontId="1" fillId="2" borderId="0" xfId="0" applyNumberFormat="1" applyFont="1" applyFill="1" applyBorder="1" applyAlignment="1">
      <alignment horizontal="left" vertical="center"/>
    </xf>
    <xf numFmtId="165" fontId="0" fillId="2" borderId="0" xfId="0" applyNumberFormat="1" applyFill="1" applyBorder="1" applyAlignment="1">
      <alignment horizontal="left" vertical="center"/>
    </xf>
    <xf numFmtId="0" fontId="0" fillId="0" borderId="2" xfId="0" applyBorder="1" applyAlignment="1">
      <alignment wrapText="1"/>
    </xf>
    <xf numFmtId="0" fontId="0" fillId="0" borderId="3" xfId="0" applyBorder="1" applyAlignment="1">
      <alignment wrapText="1"/>
    </xf>
    <xf numFmtId="0" fontId="12" fillId="0" borderId="0" xfId="0" applyFont="1" applyBorder="1"/>
    <xf numFmtId="1" fontId="0" fillId="0" borderId="0" xfId="0" applyNumberFormat="1" applyBorder="1" applyAlignment="1">
      <alignment horizontal="left" vertical="center"/>
    </xf>
    <xf numFmtId="165" fontId="0" fillId="0" borderId="0" xfId="0" applyNumberFormat="1" applyBorder="1" applyAlignment="1">
      <alignment horizontal="left"/>
    </xf>
    <xf numFmtId="165" fontId="0" fillId="3" borderId="0" xfId="0" applyNumberFormat="1" applyFill="1" applyBorder="1" applyAlignment="1">
      <alignment horizontal="left"/>
    </xf>
    <xf numFmtId="0" fontId="2" fillId="2" borderId="0" xfId="0" applyFont="1" applyFill="1" applyBorder="1" applyAlignment="1">
      <alignment vertical="center" wrapText="1"/>
    </xf>
    <xf numFmtId="0" fontId="0" fillId="0" borderId="0" xfId="0" applyBorder="1" applyAlignment="1">
      <alignment horizontal="left"/>
    </xf>
    <xf numFmtId="164" fontId="0" fillId="0" borderId="0" xfId="0" applyNumberFormat="1" applyBorder="1" applyAlignment="1">
      <alignment horizontal="left"/>
    </xf>
    <xf numFmtId="0" fontId="1" fillId="0" borderId="0" xfId="0" applyFont="1" applyBorder="1" applyAlignment="1">
      <alignment horizontal="left"/>
    </xf>
    <xf numFmtId="164" fontId="0" fillId="3" borderId="0" xfId="0" applyNumberFormat="1" applyFill="1" applyBorder="1" applyAlignment="1">
      <alignment horizontal="left"/>
    </xf>
    <xf numFmtId="0" fontId="1" fillId="3" borderId="0" xfId="0" applyFont="1" applyFill="1" applyBorder="1" applyAlignment="1">
      <alignment horizontal="left"/>
    </xf>
    <xf numFmtId="0" fontId="0" fillId="3" borderId="0" xfId="0" applyFill="1" applyBorder="1" applyAlignment="1">
      <alignment horizontal="left"/>
    </xf>
    <xf numFmtId="0" fontId="0" fillId="0" borderId="0" xfId="0"/>
    <xf numFmtId="0" fontId="0" fillId="0" borderId="0" xfId="0" applyBorder="1" applyAlignment="1">
      <alignment vertical="center"/>
    </xf>
    <xf numFmtId="0" fontId="0" fillId="2" borderId="0" xfId="0" applyFill="1" applyBorder="1"/>
    <xf numFmtId="0" fontId="0" fillId="0" borderId="0" xfId="0" applyBorder="1" applyAlignment="1">
      <alignment horizontal="left" vertical="center"/>
    </xf>
    <xf numFmtId="165" fontId="0" fillId="0" borderId="0" xfId="0" applyNumberFormat="1"/>
    <xf numFmtId="0" fontId="0" fillId="0" borderId="0" xfId="0" applyAlignment="1">
      <alignment horizontal="left"/>
    </xf>
    <xf numFmtId="0" fontId="2" fillId="0" borderId="0" xfId="0" applyFont="1"/>
    <xf numFmtId="0" fontId="0" fillId="3" borderId="0" xfId="0" applyFill="1" applyBorder="1" applyAlignment="1">
      <alignment horizontal="lef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165" fontId="0" fillId="0" borderId="0" xfId="0" applyNumberFormat="1" applyBorder="1" applyAlignment="1">
      <alignment horizontal="left" vertical="center"/>
    </xf>
    <xf numFmtId="165" fontId="0" fillId="3" borderId="0" xfId="0" applyNumberFormat="1" applyFill="1" applyBorder="1" applyAlignment="1">
      <alignment horizontal="left" vertical="center"/>
    </xf>
    <xf numFmtId="165" fontId="0" fillId="0" borderId="0" xfId="0" applyNumberFormat="1" applyBorder="1" applyAlignment="1">
      <alignment horizontal="left" vertical="center" indent="1"/>
    </xf>
    <xf numFmtId="165" fontId="0" fillId="3" borderId="0" xfId="0" applyNumberFormat="1" applyFill="1" applyBorder="1" applyAlignment="1">
      <alignment horizontal="left" vertical="center" indent="1"/>
    </xf>
    <xf numFmtId="8" fontId="0" fillId="0" borderId="0" xfId="0" applyNumberFormat="1" applyBorder="1" applyAlignment="1">
      <alignment horizontal="left" vertical="center"/>
    </xf>
    <xf numFmtId="8" fontId="0" fillId="3" borderId="0" xfId="0" applyNumberFormat="1" applyFill="1" applyBorder="1" applyAlignment="1">
      <alignment horizontal="left" vertical="center"/>
    </xf>
    <xf numFmtId="0" fontId="0" fillId="0" borderId="0" xfId="0" applyBorder="1" applyAlignment="1">
      <alignment vertical="center" wrapText="1"/>
    </xf>
    <xf numFmtId="0" fontId="0" fillId="3" borderId="0" xfId="0" applyFill="1" applyBorder="1" applyAlignment="1">
      <alignment vertical="center" wrapText="1"/>
    </xf>
    <xf numFmtId="0" fontId="2" fillId="2" borderId="0" xfId="0" applyFont="1" applyFill="1" applyBorder="1" applyAlignment="1">
      <alignment horizontal="left" vertical="center" indent="1"/>
    </xf>
    <xf numFmtId="0" fontId="0" fillId="2" borderId="0" xfId="0" applyFill="1" applyBorder="1" applyAlignment="1">
      <alignment horizontal="left" vertical="center" indent="4"/>
    </xf>
    <xf numFmtId="0" fontId="0" fillId="0" borderId="0" xfId="0" applyBorder="1" applyAlignment="1">
      <alignment horizontal="left" vertical="center" indent="4"/>
    </xf>
    <xf numFmtId="0" fontId="0" fillId="3" borderId="0" xfId="0" applyFill="1" applyBorder="1" applyAlignment="1">
      <alignment vertical="center"/>
    </xf>
    <xf numFmtId="0" fontId="3" fillId="3" borderId="0" xfId="1" applyFill="1" applyBorder="1" applyAlignment="1">
      <alignment horizontal="left" vertical="center" wrapText="1"/>
    </xf>
    <xf numFmtId="0" fontId="0" fillId="0" borderId="0" xfId="0"/>
    <xf numFmtId="0" fontId="0" fillId="0" borderId="0" xfId="0" applyBorder="1"/>
    <xf numFmtId="0" fontId="0" fillId="0" borderId="0" xfId="0" applyBorder="1" applyAlignment="1">
      <alignment horizontal="left" vertical="center"/>
    </xf>
    <xf numFmtId="165" fontId="0" fillId="0" borderId="0" xfId="0" applyNumberFormat="1"/>
    <xf numFmtId="0" fontId="0" fillId="0" borderId="0" xfId="0" applyAlignment="1">
      <alignment horizontal="left"/>
    </xf>
    <xf numFmtId="0" fontId="0" fillId="3" borderId="0" xfId="0" applyFill="1" applyBorder="1" applyAlignment="1">
      <alignment horizontal="left" vertical="center"/>
    </xf>
    <xf numFmtId="0" fontId="2" fillId="4" borderId="0" xfId="0" applyFont="1" applyFill="1" applyBorder="1" applyAlignment="1">
      <alignment vertical="center"/>
    </xf>
    <xf numFmtId="0" fontId="2" fillId="4" borderId="0" xfId="0" applyFont="1" applyFill="1" applyBorder="1" applyAlignment="1">
      <alignment vertical="center" wrapText="1"/>
    </xf>
    <xf numFmtId="0" fontId="2" fillId="4" borderId="0" xfId="0" applyFont="1" applyFill="1" applyBorder="1" applyAlignment="1">
      <alignment horizontal="left" vertical="center"/>
    </xf>
    <xf numFmtId="0" fontId="2" fillId="4" borderId="0" xfId="0" applyFont="1" applyFill="1" applyBorder="1" applyAlignment="1">
      <alignment horizontal="left" vertical="center" indent="1"/>
    </xf>
    <xf numFmtId="0" fontId="2" fillId="4" borderId="0" xfId="0" applyFont="1" applyFill="1" applyBorder="1" applyAlignment="1">
      <alignment horizontal="left" vertical="center" wrapText="1"/>
    </xf>
    <xf numFmtId="0" fontId="0" fillId="0" borderId="0" xfId="0" applyBorder="1" applyAlignment="1">
      <alignment horizontal="left" vertical="center" wrapText="1"/>
    </xf>
    <xf numFmtId="8" fontId="0" fillId="0" borderId="0" xfId="0" applyNumberFormat="1" applyBorder="1" applyAlignment="1">
      <alignment horizontal="left" vertical="center"/>
    </xf>
    <xf numFmtId="8" fontId="0" fillId="3" borderId="0" xfId="0" applyNumberFormat="1" applyFill="1" applyBorder="1" applyAlignment="1">
      <alignment horizontal="left" vertical="center"/>
    </xf>
    <xf numFmtId="165"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center" indent="1"/>
    </xf>
    <xf numFmtId="0" fontId="13" fillId="0" borderId="0" xfId="0" applyFont="1" applyFill="1" applyBorder="1" applyAlignment="1">
      <alignment horizontal="left" vertical="center" wrapText="1"/>
    </xf>
    <xf numFmtId="165" fontId="0" fillId="3" borderId="0" xfId="0" applyNumberFormat="1" applyFill="1" applyBorder="1" applyAlignment="1">
      <alignment horizontal="left" vertical="center" wrapText="1"/>
    </xf>
    <xf numFmtId="0" fontId="0" fillId="3" borderId="0" xfId="0" applyFill="1" applyBorder="1" applyAlignment="1">
      <alignment horizontal="left" vertical="center" wrapText="1"/>
    </xf>
    <xf numFmtId="0" fontId="0" fillId="0" borderId="0" xfId="0" applyBorder="1" applyAlignment="1">
      <alignment horizontal="left" vertical="center"/>
    </xf>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indent="1"/>
    </xf>
    <xf numFmtId="0" fontId="2" fillId="4" borderId="0" xfId="0" applyFont="1" applyFill="1" applyBorder="1" applyAlignment="1">
      <alignment horizontal="left" vertical="center"/>
    </xf>
    <xf numFmtId="165" fontId="0" fillId="0" borderId="0" xfId="0" applyNumberFormat="1" applyBorder="1" applyAlignment="1">
      <alignment horizontal="left" vertical="center"/>
    </xf>
    <xf numFmtId="0" fontId="2" fillId="4" borderId="0" xfId="0" applyFont="1" applyFill="1" applyBorder="1" applyAlignment="1">
      <alignment horizontal="left" vertical="center" wrapText="1"/>
    </xf>
    <xf numFmtId="8" fontId="0" fillId="0" borderId="0" xfId="0" applyNumberFormat="1" applyBorder="1" applyAlignment="1">
      <alignment horizontal="left" vertical="center"/>
    </xf>
    <xf numFmtId="0" fontId="3" fillId="0" borderId="0" xfId="1" applyFill="1" applyBorder="1" applyAlignment="1">
      <alignment horizontal="left" vertical="center" wrapText="1"/>
    </xf>
    <xf numFmtId="0" fontId="3" fillId="0" borderId="0" xfId="1" applyFill="1" applyBorder="1" applyAlignment="1">
      <alignment vertical="center" wrapText="1"/>
    </xf>
    <xf numFmtId="0" fontId="2" fillId="4" borderId="0" xfId="0" applyFont="1" applyFill="1" applyBorder="1" applyAlignment="1">
      <alignment vertical="center"/>
    </xf>
    <xf numFmtId="0" fontId="2" fillId="4" borderId="0" xfId="0" applyFont="1" applyFill="1" applyBorder="1" applyAlignment="1">
      <alignment vertical="center" wrapText="1"/>
    </xf>
    <xf numFmtId="0" fontId="2" fillId="4" borderId="0" xfId="0" applyFont="1" applyFill="1" applyBorder="1" applyAlignment="1">
      <alignment horizontal="left" vertical="center" indent="1"/>
    </xf>
    <xf numFmtId="0" fontId="2" fillId="4" borderId="0" xfId="0" applyFont="1" applyFill="1" applyBorder="1" applyAlignment="1">
      <alignment horizontal="left" vertical="center" wrapTex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165" fontId="0" fillId="0" borderId="0" xfId="0" applyNumberFormat="1" applyBorder="1" applyAlignment="1">
      <alignment horizontal="left" vertical="center" wrapText="1" indent="1"/>
    </xf>
    <xf numFmtId="8" fontId="0" fillId="0" borderId="0" xfId="0" applyNumberFormat="1" applyBorder="1" applyAlignment="1">
      <alignment horizontal="left" vertical="center" wrapText="1"/>
    </xf>
    <xf numFmtId="8" fontId="0" fillId="3" borderId="0" xfId="0" applyNumberFormat="1" applyFill="1" applyBorder="1" applyAlignment="1">
      <alignment horizontal="left" vertical="center" wrapText="1"/>
    </xf>
    <xf numFmtId="165" fontId="0" fillId="3" borderId="0" xfId="0" applyNumberFormat="1" applyFill="1" applyBorder="1" applyAlignment="1">
      <alignment horizontal="left" vertical="center" wrapText="1" indent="1"/>
    </xf>
    <xf numFmtId="0" fontId="0" fillId="0" borderId="0" xfId="0" quotePrefix="1" applyBorder="1" applyAlignment="1">
      <alignment horizontal="left" vertical="center" wrapText="1"/>
    </xf>
    <xf numFmtId="0" fontId="3" fillId="3" borderId="0" xfId="1" applyFill="1" applyBorder="1" applyAlignment="1">
      <alignment vertical="center" wrapText="1"/>
    </xf>
    <xf numFmtId="0" fontId="0" fillId="3" borderId="0" xfId="0" quotePrefix="1" applyFill="1" applyBorder="1" applyAlignment="1">
      <alignment horizontal="left" vertical="center" wrapText="1"/>
    </xf>
    <xf numFmtId="0" fontId="0" fillId="0" borderId="0" xfId="0"/>
    <xf numFmtId="0" fontId="0" fillId="0" borderId="0" xfId="0" applyBorder="1"/>
    <xf numFmtId="0" fontId="0" fillId="0" borderId="0" xfId="0" applyBorder="1" applyAlignment="1">
      <alignment vertical="center"/>
    </xf>
    <xf numFmtId="0" fontId="0" fillId="2" borderId="0" xfId="0" applyFill="1" applyBorder="1" applyAlignment="1">
      <alignment vertical="center"/>
    </xf>
    <xf numFmtId="0" fontId="0" fillId="2" borderId="0" xfId="0" applyFill="1" applyBorder="1" applyAlignment="1">
      <alignment vertical="center" wrapText="1"/>
    </xf>
    <xf numFmtId="0" fontId="1" fillId="2" borderId="0" xfId="0" applyFont="1" applyFill="1" applyBorder="1" applyAlignment="1">
      <alignment horizontal="left" vertical="center"/>
    </xf>
    <xf numFmtId="0" fontId="0" fillId="2" borderId="0" xfId="0" applyFill="1" applyBorder="1" applyAlignment="1">
      <alignment horizontal="right" vertical="center" wrapText="1"/>
    </xf>
    <xf numFmtId="165" fontId="0" fillId="0" borderId="0" xfId="0" applyNumberFormat="1"/>
    <xf numFmtId="0" fontId="2" fillId="0" borderId="0" xfId="0" applyFont="1"/>
    <xf numFmtId="0" fontId="2" fillId="2" borderId="0" xfId="0" applyFont="1" applyFill="1" applyBorder="1" applyAlignment="1">
      <alignment horizontal="left" vertical="center" wrapText="1" inden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2" fillId="4" borderId="0" xfId="0" applyFont="1" applyFill="1" applyBorder="1" applyAlignment="1">
      <alignment vertical="center"/>
    </xf>
    <xf numFmtId="0" fontId="2" fillId="4" borderId="0" xfId="0" applyFont="1" applyFill="1" applyBorder="1" applyAlignment="1">
      <alignment vertical="center" wrapText="1"/>
    </xf>
    <xf numFmtId="0" fontId="2" fillId="4" borderId="0" xfId="0" applyFont="1" applyFill="1" applyBorder="1" applyAlignment="1">
      <alignment horizontal="left" vertical="center" wrapText="1" indent="1"/>
    </xf>
    <xf numFmtId="0" fontId="2" fillId="4" borderId="0" xfId="0" applyFont="1" applyFill="1" applyBorder="1" applyAlignment="1">
      <alignment horizontal="left" vertical="center" wrapTex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165" fontId="0" fillId="0" borderId="0" xfId="0" applyNumberFormat="1" applyBorder="1" applyAlignment="1">
      <alignment horizontal="left" vertical="center" wrapText="1" indent="1"/>
    </xf>
    <xf numFmtId="8" fontId="0" fillId="0" borderId="0" xfId="0" applyNumberFormat="1" applyBorder="1" applyAlignment="1">
      <alignment horizontal="left" vertical="center" wrapText="1"/>
    </xf>
    <xf numFmtId="8" fontId="0" fillId="3" borderId="0" xfId="0" applyNumberFormat="1" applyFill="1" applyBorder="1" applyAlignment="1">
      <alignment horizontal="left" vertical="center" wrapText="1"/>
    </xf>
    <xf numFmtId="9" fontId="0" fillId="0" borderId="0" xfId="0" applyNumberFormat="1" applyBorder="1" applyAlignment="1">
      <alignment horizontal="left" vertical="center" wrapText="1"/>
    </xf>
    <xf numFmtId="9" fontId="0" fillId="3" borderId="0" xfId="0" applyNumberFormat="1" applyFill="1" applyBorder="1" applyAlignment="1">
      <alignment horizontal="left" vertical="center" wrapText="1"/>
    </xf>
    <xf numFmtId="165" fontId="0" fillId="3" borderId="0" xfId="0" applyNumberFormat="1" applyFill="1" applyBorder="1" applyAlignment="1">
      <alignment horizontal="left" vertical="center" wrapText="1" indent="1"/>
    </xf>
    <xf numFmtId="0" fontId="0" fillId="0" borderId="0" xfId="0" applyFont="1" applyBorder="1"/>
    <xf numFmtId="0" fontId="0" fillId="0" borderId="0" xfId="0" applyFont="1" applyAlignment="1">
      <alignment horizontal="left" vertical="center"/>
    </xf>
    <xf numFmtId="8" fontId="0" fillId="0" borderId="0" xfId="0" applyNumberFormat="1" applyFont="1" applyBorder="1" applyAlignment="1">
      <alignment horizontal="left" vertical="center"/>
    </xf>
    <xf numFmtId="0" fontId="0" fillId="0" borderId="0" xfId="0" applyFont="1" applyBorder="1" applyAlignment="1">
      <alignment horizontal="left" vertical="center"/>
    </xf>
    <xf numFmtId="165" fontId="0" fillId="0" borderId="0" xfId="0" applyNumberFormat="1" applyFont="1" applyAlignment="1">
      <alignment horizontal="left" vertical="center"/>
    </xf>
    <xf numFmtId="165" fontId="0" fillId="0" borderId="0" xfId="0" applyNumberFormat="1" applyFont="1" applyAlignment="1">
      <alignment horizontal="left" vertical="center" indent="1"/>
    </xf>
    <xf numFmtId="165" fontId="0" fillId="3" borderId="0" xfId="0" applyNumberFormat="1" applyFont="1" applyFill="1" applyAlignment="1">
      <alignment horizontal="left" vertical="center" indent="1"/>
    </xf>
    <xf numFmtId="165" fontId="0" fillId="3" borderId="0" xfId="0" applyNumberFormat="1" applyFont="1" applyFill="1" applyAlignment="1">
      <alignment horizontal="left" vertical="center"/>
    </xf>
    <xf numFmtId="0" fontId="0" fillId="0" borderId="0" xfId="0"/>
    <xf numFmtId="0" fontId="0" fillId="0" borderId="0" xfId="0" applyBorder="1"/>
    <xf numFmtId="0" fontId="0" fillId="2" borderId="0" xfId="0" applyFill="1" applyBorder="1" applyAlignment="1">
      <alignment vertical="center" wrapTex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165" fontId="0" fillId="0" borderId="0" xfId="0" applyNumberFormat="1" applyBorder="1" applyAlignment="1">
      <alignment horizontal="left" vertical="center" wrapText="1" indent="1"/>
    </xf>
    <xf numFmtId="8" fontId="0" fillId="0" borderId="0" xfId="0" applyNumberFormat="1" applyBorder="1" applyAlignment="1">
      <alignment horizontal="left" vertical="center" wrapText="1"/>
    </xf>
    <xf numFmtId="8" fontId="0" fillId="3" borderId="0" xfId="0" applyNumberFormat="1" applyFill="1" applyBorder="1" applyAlignment="1">
      <alignment horizontal="left" vertical="center" wrapText="1"/>
    </xf>
    <xf numFmtId="165" fontId="0" fillId="3" borderId="0" xfId="0" applyNumberFormat="1" applyFill="1" applyBorder="1" applyAlignment="1">
      <alignment horizontal="left" vertical="center" wrapText="1" indent="1"/>
    </xf>
    <xf numFmtId="0" fontId="0" fillId="2" borderId="0" xfId="0" applyFill="1" applyBorder="1" applyAlignment="1">
      <alignment horizontal="left" vertical="center" wrapText="1" indent="1"/>
    </xf>
    <xf numFmtId="165" fontId="0" fillId="0" borderId="0" xfId="0" applyNumberFormat="1" applyBorder="1" applyAlignment="1">
      <alignment horizontal="left" vertical="center" wrapText="1"/>
    </xf>
    <xf numFmtId="165" fontId="0" fillId="3" borderId="0" xfId="0" applyNumberFormat="1" applyFill="1" applyBorder="1" applyAlignment="1">
      <alignment horizontal="left" vertical="center" wrapText="1"/>
    </xf>
    <xf numFmtId="0" fontId="0" fillId="3" borderId="0" xfId="0" applyFont="1" applyFill="1" applyAlignment="1">
      <alignment horizontal="left" vertical="center"/>
    </xf>
    <xf numFmtId="0" fontId="3" fillId="3" borderId="0" xfId="1" applyFill="1" applyBorder="1" applyAlignment="1">
      <alignment horizontal="left" vertical="center" wrapText="1"/>
    </xf>
    <xf numFmtId="8" fontId="0" fillId="3" borderId="0" xfId="0" applyNumberFormat="1" applyFont="1" applyFill="1" applyBorder="1" applyAlignment="1">
      <alignment horizontal="left" vertical="center"/>
    </xf>
    <xf numFmtId="0" fontId="0" fillId="3" borderId="0" xfId="0" applyFont="1" applyFill="1" applyBorder="1" applyAlignment="1">
      <alignment horizontal="left" vertical="center"/>
    </xf>
    <xf numFmtId="0" fontId="3" fillId="3" borderId="0" xfId="1" applyFill="1" applyBorder="1" applyAlignment="1">
      <alignment horizontal="left" vertical="center" wrapText="1"/>
    </xf>
    <xf numFmtId="0" fontId="0" fillId="0" borderId="0" xfId="0"/>
    <xf numFmtId="0" fontId="0" fillId="0" borderId="0" xfId="0" applyBorder="1" applyAlignment="1">
      <alignment vertical="center"/>
    </xf>
    <xf numFmtId="0" fontId="0" fillId="0" borderId="0" xfId="0" applyBorder="1" applyAlignment="1">
      <alignment wrapText="1"/>
    </xf>
    <xf numFmtId="0" fontId="0" fillId="0" borderId="0" xfId="0" applyBorder="1" applyAlignment="1">
      <alignment horizontal="left" vertical="center"/>
    </xf>
    <xf numFmtId="165" fontId="0" fillId="0" borderId="0" xfId="0" applyNumberFormat="1"/>
    <xf numFmtId="0" fontId="0" fillId="0" borderId="0" xfId="0" applyAlignment="1">
      <alignment horizontal="left"/>
    </xf>
    <xf numFmtId="0" fontId="2" fillId="0" borderId="0" xfId="0" applyFont="1"/>
    <xf numFmtId="0" fontId="0" fillId="3" borderId="0" xfId="0" applyFill="1" applyBorder="1" applyAlignment="1">
      <alignment horizontal="left" vertical="center"/>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165" fontId="0" fillId="0" borderId="0" xfId="0" applyNumberFormat="1" applyBorder="1" applyAlignment="1">
      <alignment horizontal="left" vertical="center"/>
    </xf>
    <xf numFmtId="165" fontId="0" fillId="3" borderId="0" xfId="0" applyNumberFormat="1" applyFill="1" applyBorder="1" applyAlignment="1">
      <alignment horizontal="left" vertical="center"/>
    </xf>
    <xf numFmtId="165" fontId="0" fillId="0" borderId="0" xfId="0" applyNumberFormat="1" applyBorder="1" applyAlignment="1">
      <alignment horizontal="left" vertical="center" indent="1"/>
    </xf>
    <xf numFmtId="165" fontId="0" fillId="3" borderId="0" xfId="0" applyNumberFormat="1" applyFill="1" applyBorder="1" applyAlignment="1">
      <alignment horizontal="left" vertical="center" inden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8" fontId="0" fillId="0" borderId="0" xfId="0" applyNumberFormat="1" applyBorder="1" applyAlignment="1">
      <alignment horizontal="left" vertical="center"/>
    </xf>
    <xf numFmtId="8" fontId="0" fillId="3" borderId="0" xfId="0" applyNumberFormat="1" applyFill="1" applyBorder="1" applyAlignment="1">
      <alignment horizontal="left" vertical="center"/>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wrapText="1"/>
    </xf>
    <xf numFmtId="0" fontId="0" fillId="0" borderId="0" xfId="0" applyBorder="1" applyAlignment="1">
      <alignment horizontal="left" wrapText="1"/>
    </xf>
    <xf numFmtId="0" fontId="0" fillId="3" borderId="0" xfId="0" applyFill="1" applyBorder="1" applyAlignment="1">
      <alignment horizontal="left" wrapText="1"/>
    </xf>
    <xf numFmtId="168" fontId="0" fillId="0" borderId="0" xfId="0" applyNumberFormat="1" applyBorder="1"/>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3" fillId="0" borderId="0" xfId="1" applyBorder="1" applyAlignment="1">
      <alignment horizontal="left"/>
    </xf>
    <xf numFmtId="168" fontId="0" fillId="0" borderId="0" xfId="0" applyNumberFormat="1" applyBorder="1" applyAlignment="1">
      <alignment horizontal="center"/>
    </xf>
    <xf numFmtId="0" fontId="11" fillId="0" borderId="0" xfId="0" applyFont="1" applyAlignment="1">
      <alignment horizontal="center"/>
    </xf>
    <xf numFmtId="0" fontId="0" fillId="0" borderId="0" xfId="0" applyBorder="1" applyAlignment="1">
      <alignment horizontal="left" vertical="center"/>
    </xf>
    <xf numFmtId="0" fontId="13" fillId="0" borderId="5"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6" xfId="0" applyFont="1" applyBorder="1" applyAlignment="1">
      <alignment horizontal="left" vertical="center" wrapText="1" indent="1"/>
    </xf>
    <xf numFmtId="0" fontId="0" fillId="0" borderId="7" xfId="0" applyBorder="1" applyAlignment="1">
      <alignment horizontal="left" vertical="center" wrapText="1" indent="1"/>
    </xf>
    <xf numFmtId="0" fontId="14" fillId="4" borderId="10" xfId="0" applyFont="1" applyFill="1" applyBorder="1" applyAlignment="1">
      <alignment horizontal="left" vertical="center" wrapText="1" indent="1"/>
    </xf>
    <xf numFmtId="0" fontId="14" fillId="4" borderId="0" xfId="0" applyFont="1" applyFill="1" applyBorder="1" applyAlignment="1">
      <alignment horizontal="left" vertical="center" wrapText="1" indent="1"/>
    </xf>
    <xf numFmtId="165" fontId="13" fillId="0" borderId="10" xfId="0" applyNumberFormat="1" applyFont="1" applyBorder="1" applyAlignment="1">
      <alignment horizontal="left" vertical="center" wrapText="1" indent="1"/>
    </xf>
    <xf numFmtId="165" fontId="13" fillId="0" borderId="0" xfId="0" applyNumberFormat="1" applyFont="1" applyBorder="1" applyAlignment="1">
      <alignment horizontal="left" vertical="center" wrapText="1" indent="1"/>
    </xf>
    <xf numFmtId="165" fontId="13" fillId="3" borderId="10" xfId="0" applyNumberFormat="1" applyFont="1" applyFill="1" applyBorder="1" applyAlignment="1">
      <alignment horizontal="left" vertical="center" wrapText="1" indent="1"/>
    </xf>
    <xf numFmtId="165" fontId="13" fillId="3" borderId="0" xfId="0" applyNumberFormat="1" applyFont="1" applyFill="1" applyBorder="1" applyAlignment="1">
      <alignment horizontal="left" vertical="center" wrapText="1" indent="1"/>
    </xf>
    <xf numFmtId="0" fontId="14" fillId="4" borderId="5"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3" fillId="3" borderId="10" xfId="0" applyFont="1" applyFill="1" applyBorder="1" applyAlignment="1">
      <alignment horizontal="left" vertical="center" wrapText="1" indent="1"/>
    </xf>
    <xf numFmtId="0" fontId="13" fillId="3" borderId="0" xfId="0" applyFont="1" applyFill="1" applyBorder="1" applyAlignment="1">
      <alignment horizontal="left" vertical="center" wrapText="1" indent="1"/>
    </xf>
    <xf numFmtId="0" fontId="13" fillId="3" borderId="11" xfId="0" applyFont="1" applyFill="1" applyBorder="1" applyAlignment="1">
      <alignment horizontal="left" vertical="center" wrapText="1" indent="1"/>
    </xf>
    <xf numFmtId="0" fontId="14" fillId="4" borderId="11" xfId="0" applyFont="1" applyFill="1" applyBorder="1" applyAlignment="1">
      <alignment horizontal="left" vertical="center" wrapText="1" indent="1"/>
    </xf>
    <xf numFmtId="0" fontId="13" fillId="3" borderId="5" xfId="0" applyFont="1" applyFill="1" applyBorder="1" applyAlignment="1">
      <alignment horizontal="left" vertical="center" wrapText="1" indent="1"/>
    </xf>
    <xf numFmtId="0" fontId="13" fillId="3" borderId="6" xfId="0" applyFont="1" applyFill="1" applyBorder="1" applyAlignment="1">
      <alignment horizontal="left" vertical="center" wrapText="1" inden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0" fillId="2" borderId="0" xfId="0" applyFill="1" applyBorder="1" applyAlignment="1">
      <alignment horizontal="right" vertical="center" wrapText="1"/>
    </xf>
    <xf numFmtId="0" fontId="0" fillId="2" borderId="0" xfId="0" applyFill="1" applyBorder="1" applyAlignment="1">
      <alignment horizontal="right" vertical="center"/>
    </xf>
    <xf numFmtId="0" fontId="0" fillId="0" borderId="0" xfId="0" applyBorder="1" applyAlignment="1">
      <alignment horizontal="right" vertical="center"/>
    </xf>
    <xf numFmtId="0" fontId="0" fillId="0" borderId="9" xfId="0" applyBorder="1" applyAlignment="1">
      <alignment horizontal="left" vertical="center" wrapText="1" indent="1"/>
    </xf>
    <xf numFmtId="0" fontId="0" fillId="0" borderId="9" xfId="0" applyBorder="1" applyAlignment="1">
      <alignment horizontal="left" vertical="center"/>
    </xf>
    <xf numFmtId="0" fontId="0" fillId="0" borderId="8" xfId="0" applyBorder="1" applyAlignment="1">
      <alignment horizontal="left" vertical="center"/>
    </xf>
    <xf numFmtId="0" fontId="13" fillId="0" borderId="9" xfId="0" applyFont="1" applyBorder="1" applyAlignment="1">
      <alignment horizontal="left" vertical="center" wrapText="1" indent="1"/>
    </xf>
    <xf numFmtId="0" fontId="0" fillId="2" borderId="0" xfId="0" applyFill="1" applyBorder="1" applyAlignment="1">
      <alignment horizontal="left" vertical="center" wrapText="1"/>
    </xf>
    <xf numFmtId="0" fontId="0" fillId="2" borderId="0" xfId="0" applyFill="1" applyBorder="1" applyAlignment="1">
      <alignment horizontal="left" vertical="center"/>
    </xf>
    <xf numFmtId="0" fontId="2" fillId="2" borderId="0" xfId="0" applyFont="1" applyFill="1" applyBorder="1" applyAlignment="1">
      <alignment horizontal="left" vertical="center"/>
    </xf>
    <xf numFmtId="0" fontId="0" fillId="0" borderId="0" xfId="0" applyBorder="1" applyAlignment="1">
      <alignment horizontal="left" wrapText="1" indent="1"/>
    </xf>
    <xf numFmtId="0" fontId="0" fillId="3" borderId="0" xfId="0" applyFill="1" applyBorder="1" applyAlignment="1">
      <alignment horizontal="left" wrapText="1" indent="1"/>
    </xf>
    <xf numFmtId="0" fontId="2" fillId="2" borderId="0" xfId="0" applyFont="1" applyFill="1" applyBorder="1" applyAlignment="1">
      <alignment horizontal="left" vertical="center" indent="1"/>
    </xf>
    <xf numFmtId="0" fontId="0" fillId="0" borderId="0" xfId="0" applyBorder="1" applyAlignment="1">
      <alignment horizontal="left" indent="1"/>
    </xf>
    <xf numFmtId="0" fontId="5" fillId="2" borderId="0" xfId="0" applyFont="1" applyFill="1" applyBorder="1" applyAlignment="1">
      <alignment horizontal="left" vertical="center"/>
    </xf>
    <xf numFmtId="0" fontId="0" fillId="0" borderId="0" xfId="0" applyBorder="1" applyAlignment="1">
      <alignment horizontal="left"/>
    </xf>
    <xf numFmtId="0" fontId="2" fillId="2" borderId="0" xfId="0" applyFont="1" applyFill="1" applyBorder="1" applyAlignment="1">
      <alignment horizontal="left" vertical="center" wrapText="1"/>
    </xf>
    <xf numFmtId="0" fontId="1" fillId="0" borderId="0" xfId="0" applyFont="1" applyBorder="1" applyAlignment="1">
      <alignment horizontal="left" vertical="center" wrapText="1"/>
    </xf>
    <xf numFmtId="0" fontId="3" fillId="2" borderId="0" xfId="1" applyFill="1" applyBorder="1" applyAlignment="1">
      <alignment horizontal="left" vertical="center" wrapText="1"/>
    </xf>
    <xf numFmtId="0" fontId="0" fillId="0" borderId="0" xfId="0" applyBorder="1" applyAlignment="1">
      <alignment horizontal="left" vertical="center" wrapText="1"/>
    </xf>
    <xf numFmtId="0" fontId="0" fillId="3" borderId="0" xfId="0"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0" xfId="0" applyFont="1" applyFill="1" applyBorder="1" applyAlignment="1">
      <alignment horizontal="left" vertical="center"/>
    </xf>
    <xf numFmtId="0" fontId="3" fillId="0" borderId="0" xfId="1" applyFill="1" applyBorder="1" applyAlignment="1">
      <alignment horizontal="left" vertical="center" wrapText="1"/>
    </xf>
    <xf numFmtId="0" fontId="1" fillId="2" borderId="0" xfId="0" applyFont="1" applyFill="1" applyBorder="1" applyAlignment="1">
      <alignment horizontal="left" vertical="center"/>
    </xf>
    <xf numFmtId="165" fontId="0" fillId="2" borderId="0" xfId="0" applyNumberFormat="1" applyFill="1" applyBorder="1" applyAlignment="1">
      <alignment horizontal="left" vertical="center"/>
    </xf>
    <xf numFmtId="164" fontId="5" fillId="2" borderId="0" xfId="0" applyNumberFormat="1" applyFont="1" applyFill="1" applyBorder="1" applyAlignment="1">
      <alignment horizontal="left" vertical="center"/>
    </xf>
    <xf numFmtId="164" fontId="1" fillId="2" borderId="0" xfId="0" applyNumberFormat="1" applyFont="1" applyFill="1" applyBorder="1" applyAlignment="1">
      <alignment horizontal="left" vertical="center"/>
    </xf>
    <xf numFmtId="0" fontId="7" fillId="0" borderId="0" xfId="0" applyFont="1" applyAlignment="1">
      <alignment horizontal="left" vertical="center"/>
    </xf>
    <xf numFmtId="0" fontId="0" fillId="3" borderId="0" xfId="0" applyFont="1" applyFill="1" applyAlignment="1">
      <alignment horizontal="left" vertical="center" wrapText="1"/>
    </xf>
    <xf numFmtId="0" fontId="0" fillId="3" borderId="0" xfId="0" applyFont="1" applyFill="1" applyAlignment="1">
      <alignment horizontal="left" vertical="center"/>
    </xf>
    <xf numFmtId="0" fontId="3" fillId="3" borderId="0" xfId="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left" vertical="center"/>
    </xf>
    <xf numFmtId="0" fontId="3" fillId="0" borderId="0" xfId="1" applyFill="1" applyBorder="1" applyAlignment="1">
      <alignment horizontal="left" vertical="center" wrapText="1" indent="1"/>
    </xf>
    <xf numFmtId="165" fontId="0" fillId="0" borderId="0" xfId="0" applyNumberFormat="1" applyBorder="1" applyAlignment="1">
      <alignment horizontal="left" vertical="center" wrapText="1"/>
    </xf>
    <xf numFmtId="0" fontId="2" fillId="2" borderId="0" xfId="0" applyFont="1" applyFill="1" applyBorder="1" applyAlignment="1">
      <alignment horizontal="left" vertical="center" wrapText="1" indent="1"/>
    </xf>
    <xf numFmtId="0" fontId="9" fillId="0" borderId="0" xfId="0" applyFont="1" applyAlignment="1">
      <alignment horizontal="left" vertical="center"/>
    </xf>
    <xf numFmtId="0" fontId="14" fillId="4"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165" fontId="14" fillId="4" borderId="0" xfId="0" applyNumberFormat="1" applyFont="1" applyFill="1" applyAlignment="1">
      <alignment horizontal="left" vertical="center" wrapText="1" indent="1"/>
    </xf>
    <xf numFmtId="165" fontId="13" fillId="0" borderId="0" xfId="0" applyNumberFormat="1" applyFont="1" applyFill="1" applyBorder="1" applyAlignment="1">
      <alignment horizontal="center" vertical="center" wrapText="1"/>
    </xf>
    <xf numFmtId="0" fontId="0" fillId="0" borderId="2" xfId="0" applyBorder="1" applyAlignment="1">
      <alignment horizontal="left" vertical="center" wrapText="1"/>
    </xf>
    <xf numFmtId="0" fontId="10" fillId="0" borderId="0" xfId="0" applyFont="1" applyAlignment="1">
      <alignment horizontal="left"/>
    </xf>
    <xf numFmtId="0" fontId="11" fillId="0" borderId="0" xfId="0" applyFont="1" applyAlignment="1">
      <alignment horizontal="left" vertical="center"/>
    </xf>
    <xf numFmtId="0" fontId="2" fillId="0" borderId="0" xfId="0" applyFont="1" applyBorder="1" applyAlignment="1">
      <alignment horizontal="left"/>
    </xf>
    <xf numFmtId="0" fontId="16" fillId="0" borderId="0" xfId="0" applyFont="1" applyAlignment="1">
      <alignment horizontal="left" vertical="center"/>
    </xf>
    <xf numFmtId="0" fontId="0" fillId="0" borderId="0" xfId="0" applyBorder="1" applyAlignment="1">
      <alignment horizontal="left" vertical="top" wrapText="1"/>
    </xf>
    <xf numFmtId="0" fontId="14" fillId="5" borderId="0" xfId="0" applyFont="1" applyFill="1" applyAlignment="1">
      <alignment horizontal="center" vertical="center"/>
    </xf>
    <xf numFmtId="0" fontId="19" fillId="0" borderId="5" xfId="0" applyNumberFormat="1" applyFont="1" applyBorder="1" applyAlignment="1">
      <alignment horizontal="left" vertical="center" wrapText="1" indent="1"/>
    </xf>
    <xf numFmtId="0" fontId="15" fillId="0" borderId="6" xfId="0" applyNumberFormat="1" applyFont="1" applyBorder="1" applyAlignment="1">
      <alignment horizontal="left" vertical="center" wrapText="1" indent="1"/>
    </xf>
    <xf numFmtId="165" fontId="18" fillId="0" borderId="5" xfId="0" applyNumberFormat="1" applyFont="1" applyBorder="1" applyAlignment="1">
      <alignment horizontal="left" vertical="center" wrapText="1" indent="1"/>
    </xf>
    <xf numFmtId="165" fontId="18" fillId="0" borderId="6" xfId="0" applyNumberFormat="1" applyFont="1" applyBorder="1" applyAlignment="1">
      <alignment horizontal="left" vertical="center" wrapText="1" indent="1"/>
    </xf>
    <xf numFmtId="9" fontId="13" fillId="0" borderId="5" xfId="0" applyNumberFormat="1" applyFont="1" applyBorder="1" applyAlignment="1">
      <alignment horizontal="left" vertical="center" wrapText="1" indent="1"/>
    </xf>
    <xf numFmtId="9" fontId="13" fillId="0" borderId="7" xfId="0" applyNumberFormat="1" applyFont="1" applyBorder="1" applyAlignment="1">
      <alignment horizontal="left" vertical="center" wrapText="1" indent="1"/>
    </xf>
    <xf numFmtId="0" fontId="13" fillId="2" borderId="5" xfId="0" applyFont="1" applyFill="1" applyBorder="1" applyAlignment="1">
      <alignment horizontal="left" vertical="center" wrapText="1" indent="1"/>
    </xf>
    <xf numFmtId="0" fontId="13" fillId="2" borderId="6"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18" fillId="2" borderId="7" xfId="0" applyFont="1" applyFill="1" applyBorder="1" applyAlignment="1">
      <alignment horizontal="left" vertical="center" wrapText="1" indent="1"/>
    </xf>
    <xf numFmtId="0" fontId="13" fillId="2" borderId="7" xfId="0" applyFont="1" applyFill="1" applyBorder="1" applyAlignment="1">
      <alignment horizontal="left" vertical="center" wrapText="1" indent="1"/>
    </xf>
    <xf numFmtId="0" fontId="14" fillId="0" borderId="9" xfId="0" applyFont="1" applyBorder="1" applyAlignment="1">
      <alignment horizontal="left"/>
    </xf>
    <xf numFmtId="0" fontId="14" fillId="4" borderId="5" xfId="0" applyFont="1" applyFill="1" applyBorder="1" applyAlignment="1">
      <alignment horizontal="left" vertical="center" wrapText="1" indent="1"/>
    </xf>
    <xf numFmtId="0" fontId="14" fillId="4" borderId="6" xfId="0" applyFont="1" applyFill="1" applyBorder="1" applyAlignment="1">
      <alignment horizontal="left" vertical="center" wrapText="1" indent="1"/>
    </xf>
    <xf numFmtId="0" fontId="14" fillId="4" borderId="5" xfId="0" applyFont="1" applyFill="1" applyBorder="1" applyAlignment="1">
      <alignment horizontal="left" vertical="center" indent="1"/>
    </xf>
    <xf numFmtId="0" fontId="14" fillId="4" borderId="7" xfId="0" applyFont="1" applyFill="1" applyBorder="1" applyAlignment="1">
      <alignment horizontal="left" vertical="center" indent="1"/>
    </xf>
    <xf numFmtId="0" fontId="14" fillId="4" borderId="7" xfId="0" applyFont="1" applyFill="1" applyBorder="1" applyAlignment="1">
      <alignment horizontal="left" vertical="center" wrapText="1" indent="1"/>
    </xf>
    <xf numFmtId="0" fontId="19" fillId="0" borderId="6" xfId="0" applyNumberFormat="1" applyFont="1" applyBorder="1" applyAlignment="1">
      <alignment horizontal="left" vertical="center" wrapText="1" indent="1"/>
    </xf>
    <xf numFmtId="9" fontId="13" fillId="0" borderId="4" xfId="0" applyNumberFormat="1" applyFont="1" applyBorder="1" applyAlignment="1">
      <alignment horizontal="left" vertical="center" wrapText="1" indent="1"/>
    </xf>
    <xf numFmtId="9" fontId="13" fillId="0" borderId="6" xfId="0" applyNumberFormat="1" applyFont="1" applyBorder="1" applyAlignment="1">
      <alignment horizontal="left" vertical="center" wrapText="1" indent="1"/>
    </xf>
    <xf numFmtId="0" fontId="13" fillId="0" borderId="5" xfId="0" applyFont="1" applyFill="1" applyBorder="1" applyAlignment="1">
      <alignment horizontal="left" vertical="center" wrapText="1" indent="1"/>
    </xf>
    <xf numFmtId="0" fontId="13" fillId="0" borderId="6" xfId="0" applyFont="1" applyFill="1" applyBorder="1" applyAlignment="1">
      <alignment horizontal="left" vertical="center" wrapText="1" indent="1"/>
    </xf>
    <xf numFmtId="0" fontId="14" fillId="0" borderId="5" xfId="0" applyFont="1" applyFill="1" applyBorder="1" applyAlignment="1">
      <alignment horizontal="left" vertical="center" indent="1"/>
    </xf>
    <xf numFmtId="0" fontId="14" fillId="0" borderId="7" xfId="0" applyFont="1" applyFill="1" applyBorder="1" applyAlignment="1">
      <alignment horizontal="left" vertical="center" indent="1"/>
    </xf>
    <xf numFmtId="0" fontId="14" fillId="0" borderId="5"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19" fillId="3" borderId="5" xfId="0" applyNumberFormat="1" applyFont="1" applyFill="1" applyBorder="1" applyAlignment="1">
      <alignment horizontal="left" vertical="center" wrapText="1" indent="1"/>
    </xf>
    <xf numFmtId="0" fontId="19" fillId="3" borderId="6" xfId="0" applyNumberFormat="1" applyFont="1" applyFill="1" applyBorder="1" applyAlignment="1">
      <alignment horizontal="left" vertical="center" wrapText="1" indent="1"/>
    </xf>
    <xf numFmtId="0" fontId="19" fillId="3" borderId="10" xfId="0" applyNumberFormat="1" applyFont="1" applyFill="1" applyBorder="1" applyAlignment="1">
      <alignment horizontal="left" vertical="center" wrapText="1" indent="1"/>
    </xf>
    <xf numFmtId="0" fontId="19" fillId="3" borderId="0" xfId="0" applyNumberFormat="1" applyFont="1" applyFill="1" applyBorder="1" applyAlignment="1">
      <alignment horizontal="left" vertical="center" wrapText="1" indent="1"/>
    </xf>
    <xf numFmtId="0" fontId="19" fillId="0" borderId="12" xfId="0" applyNumberFormat="1" applyFont="1" applyFill="1" applyBorder="1" applyAlignment="1">
      <alignment horizontal="left" vertical="center" wrapText="1" indent="1"/>
    </xf>
    <xf numFmtId="0" fontId="0" fillId="0" borderId="7" xfId="0" applyBorder="1" applyAlignment="1">
      <alignment horizontal="left" indent="1"/>
    </xf>
    <xf numFmtId="0" fontId="19" fillId="0" borderId="5" xfId="0" applyNumberFormat="1" applyFont="1" applyFill="1" applyBorder="1" applyAlignment="1">
      <alignment horizontal="left" vertical="center" wrapText="1" indent="1"/>
    </xf>
    <xf numFmtId="0" fontId="19" fillId="0" borderId="6" xfId="0" applyNumberFormat="1" applyFont="1" applyFill="1" applyBorder="1" applyAlignment="1">
      <alignment horizontal="left" vertical="center" wrapText="1" indent="1"/>
    </xf>
    <xf numFmtId="0" fontId="15" fillId="0" borderId="7" xfId="0" applyNumberFormat="1" applyFont="1" applyBorder="1" applyAlignment="1">
      <alignment horizontal="left" vertical="center" wrapText="1" indent="1"/>
    </xf>
    <xf numFmtId="0" fontId="13" fillId="0" borderId="5" xfId="0" quotePrefix="1" applyNumberFormat="1" applyFont="1" applyBorder="1" applyAlignment="1">
      <alignment horizontal="left" vertical="center" wrapText="1" indent="1"/>
    </xf>
    <xf numFmtId="0" fontId="13" fillId="0" borderId="7" xfId="0" applyNumberFormat="1" applyFont="1" applyBorder="1" applyAlignment="1">
      <alignment horizontal="left" vertical="center" wrapText="1" indent="1"/>
    </xf>
    <xf numFmtId="0" fontId="13" fillId="0" borderId="6" xfId="0" applyNumberFormat="1" applyFont="1" applyBorder="1" applyAlignment="1">
      <alignment horizontal="left" vertical="center" wrapText="1" indent="1"/>
    </xf>
    <xf numFmtId="165" fontId="0" fillId="0" borderId="12" xfId="0" applyNumberFormat="1" applyBorder="1" applyAlignment="1">
      <alignment horizontal="left" indent="1"/>
    </xf>
    <xf numFmtId="0" fontId="0" fillId="0" borderId="0" xfId="0" applyAlignment="1">
      <alignment horizontal="left" vertical="center" wrapText="1"/>
    </xf>
    <xf numFmtId="0" fontId="0" fillId="0" borderId="0" xfId="0"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E9A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8" Type="http://schemas.openxmlformats.org/officeDocument/2006/relationships/hyperlink" Target="#Claims!A1"/><Relationship Id="rId13" Type="http://schemas.openxmlformats.org/officeDocument/2006/relationships/hyperlink" Target="#AOD!A1"/><Relationship Id="rId18" Type="http://schemas.openxmlformats.org/officeDocument/2006/relationships/hyperlink" Target="#HRI!A1"/><Relationship Id="rId3" Type="http://schemas.openxmlformats.org/officeDocument/2006/relationships/hyperlink" Target="#Events!A1"/><Relationship Id="rId7" Type="http://schemas.openxmlformats.org/officeDocument/2006/relationships/hyperlink" Target="#'IP Score'!A1"/><Relationship Id="rId12" Type="http://schemas.openxmlformats.org/officeDocument/2006/relationships/hyperlink" Target="#ER!A1"/><Relationship Id="rId17" Type="http://schemas.openxmlformats.org/officeDocument/2006/relationships/hyperlink" Target="#Care!A1"/><Relationship Id="rId2" Type="http://schemas.openxmlformats.org/officeDocument/2006/relationships/image" Target="../media/image2.png"/><Relationship Id="rId16" Type="http://schemas.openxmlformats.org/officeDocument/2006/relationships/hyperlink" Target="#Providers!A1"/><Relationship Id="rId1" Type="http://schemas.openxmlformats.org/officeDocument/2006/relationships/image" Target="../media/image1.png"/><Relationship Id="rId6" Type="http://schemas.openxmlformats.org/officeDocument/2006/relationships/hyperlink" Target="#Risk!A1"/><Relationship Id="rId11" Type="http://schemas.openxmlformats.org/officeDocument/2006/relationships/hyperlink" Target="#Rx!A1"/><Relationship Id="rId5" Type="http://schemas.openxmlformats.org/officeDocument/2006/relationships/hyperlink" Target="#Elig!A1"/><Relationship Id="rId15" Type="http://schemas.openxmlformats.org/officeDocument/2006/relationships/hyperlink" Target="#Labs!A1"/><Relationship Id="rId10" Type="http://schemas.openxmlformats.org/officeDocument/2006/relationships/hyperlink" Target="#IP!A1"/><Relationship Id="rId19" Type="http://schemas.openxmlformats.org/officeDocument/2006/relationships/hyperlink" Target="#LTC!A1"/><Relationship Id="rId4" Type="http://schemas.openxmlformats.org/officeDocument/2006/relationships/hyperlink" Target="#AD!A1"/><Relationship Id="rId9" Type="http://schemas.openxmlformats.org/officeDocument/2006/relationships/hyperlink" Target="#OP!A1"/><Relationship Id="rId14" Type="http://schemas.openxmlformats.org/officeDocument/2006/relationships/hyperlink" Target="#MH!A1"/></Relationships>
</file>

<file path=xl/drawings/_rels/drawing10.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5.png"/><Relationship Id="rId1" Type="http://schemas.openxmlformats.org/officeDocument/2006/relationships/image" Target="../media/image17.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1.xml.rels><?xml version="1.0" encoding="UTF-8" standalone="yes"?>
<Relationships xmlns="http://schemas.openxmlformats.org/package/2006/relationships"><Relationship Id="rId8" Type="http://schemas.openxmlformats.org/officeDocument/2006/relationships/hyperlink" Target="#OP!A1"/><Relationship Id="rId13" Type="http://schemas.openxmlformats.org/officeDocument/2006/relationships/hyperlink" Target="#MH!A1"/><Relationship Id="rId18" Type="http://schemas.openxmlformats.org/officeDocument/2006/relationships/hyperlink" Target="#Events!A1"/><Relationship Id="rId3" Type="http://schemas.openxmlformats.org/officeDocument/2006/relationships/hyperlink" Target="#AD!A1"/><Relationship Id="rId7" Type="http://schemas.openxmlformats.org/officeDocument/2006/relationships/hyperlink" Target="#Claims!A1"/><Relationship Id="rId12" Type="http://schemas.openxmlformats.org/officeDocument/2006/relationships/hyperlink" Target="#AOD!A1"/><Relationship Id="rId17" Type="http://schemas.openxmlformats.org/officeDocument/2006/relationships/hyperlink" Target="#HRI!A1"/><Relationship Id="rId2" Type="http://schemas.openxmlformats.org/officeDocument/2006/relationships/image" Target="../media/image7.png"/><Relationship Id="rId16" Type="http://schemas.openxmlformats.org/officeDocument/2006/relationships/hyperlink" Target="#Care!A1"/><Relationship Id="rId1" Type="http://schemas.openxmlformats.org/officeDocument/2006/relationships/image" Target="../media/image18.png"/><Relationship Id="rId6" Type="http://schemas.openxmlformats.org/officeDocument/2006/relationships/hyperlink" Target="#'IP Score'!A1"/><Relationship Id="rId11" Type="http://schemas.openxmlformats.org/officeDocument/2006/relationships/hyperlink" Target="#ER!A1"/><Relationship Id="rId5" Type="http://schemas.openxmlformats.org/officeDocument/2006/relationships/hyperlink" Target="#Risk!A1"/><Relationship Id="rId15" Type="http://schemas.openxmlformats.org/officeDocument/2006/relationships/hyperlink" Target="#Providers!A1"/><Relationship Id="rId10" Type="http://schemas.openxmlformats.org/officeDocument/2006/relationships/hyperlink" Target="#Rx!A1"/><Relationship Id="rId19" Type="http://schemas.openxmlformats.org/officeDocument/2006/relationships/hyperlink" Target="#LTC!A1"/><Relationship Id="rId4" Type="http://schemas.openxmlformats.org/officeDocument/2006/relationships/hyperlink" Target="#Elig!A1"/><Relationship Id="rId9" Type="http://schemas.openxmlformats.org/officeDocument/2006/relationships/hyperlink" Target="#IP!A1"/><Relationship Id="rId14" Type="http://schemas.openxmlformats.org/officeDocument/2006/relationships/hyperlink" Target="#Labs!A1"/></Relationships>
</file>

<file path=xl/drawings/_rels/drawing12.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19.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20.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2.png"/><Relationship Id="rId1" Type="http://schemas.openxmlformats.org/officeDocument/2006/relationships/image" Target="../media/image2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5.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laimsPri!A1"/><Relationship Id="rId1" Type="http://schemas.openxmlformats.org/officeDocument/2006/relationships/image" Target="../media/image22.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Dtl!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25.png"/><Relationship Id="rId1" Type="http://schemas.openxmlformats.org/officeDocument/2006/relationships/image" Target="../media/image24.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1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19.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1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2.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Events!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HRI!A1"/><Relationship Id="rId2" Type="http://schemas.openxmlformats.org/officeDocument/2006/relationships/hyperlink" Target="#AD!A1"/><Relationship Id="rId16" Type="http://schemas.openxmlformats.org/officeDocument/2006/relationships/hyperlink" Target="#PAM!A1"/><Relationship Id="rId20" Type="http://schemas.openxmlformats.org/officeDocument/2006/relationships/hyperlink" Target="#LTC!A1"/><Relationship Id="rId1" Type="http://schemas.openxmlformats.org/officeDocument/2006/relationships/image" Target="../media/image3.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4.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20.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6.png"/><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21.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2.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2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26" Type="http://schemas.openxmlformats.org/officeDocument/2006/relationships/hyperlink" Target="#CarePCP!A1"/><Relationship Id="rId3" Type="http://schemas.openxmlformats.org/officeDocument/2006/relationships/hyperlink" Target="#Elig!A1"/><Relationship Id="rId21" Type="http://schemas.openxmlformats.org/officeDocument/2006/relationships/hyperlink" Target="#CareFall!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5" Type="http://schemas.openxmlformats.org/officeDocument/2006/relationships/hyperlink" Target="#CareWorker!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areBehav!A1"/><Relationship Id="rId1" Type="http://schemas.openxmlformats.org/officeDocument/2006/relationships/image" Target="../media/image23.png"/><Relationship Id="rId6" Type="http://schemas.openxmlformats.org/officeDocument/2006/relationships/hyperlink" Target="#Claims!A1"/><Relationship Id="rId11" Type="http://schemas.openxmlformats.org/officeDocument/2006/relationships/hyperlink" Target="#AOD!A1"/><Relationship Id="rId24" Type="http://schemas.openxmlformats.org/officeDocument/2006/relationships/hyperlink" Target="#CareClient!A1"/><Relationship Id="rId5" Type="http://schemas.openxmlformats.org/officeDocument/2006/relationships/hyperlink" Target="#'IP Score'!A1"/><Relationship Id="rId15" Type="http://schemas.openxmlformats.org/officeDocument/2006/relationships/hyperlink" Target="#Care!A1"/><Relationship Id="rId23" Type="http://schemas.openxmlformats.org/officeDocument/2006/relationships/hyperlink" Target="#CareLimit!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 Id="rId22" Type="http://schemas.openxmlformats.org/officeDocument/2006/relationships/hyperlink" Target="#CarePain!A1"/></Relationships>
</file>

<file path=xl/drawings/_rels/drawing3.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6.png"/><Relationship Id="rId3" Type="http://schemas.openxmlformats.org/officeDocument/2006/relationships/hyperlink" Target="#Elig!A1"/><Relationship Id="rId21" Type="http://schemas.openxmlformats.org/officeDocument/2006/relationships/hyperlink" Target="#'Elig View'!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5.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4.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image" Target="../media/image6.png"/><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7.png"/><Relationship Id="rId1" Type="http://schemas.openxmlformats.org/officeDocument/2006/relationships/image" Target="../media/image8.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hyperlink" Target="#LTC!A1"/><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5.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1" Type="http://schemas.openxmlformats.org/officeDocument/2006/relationships/image" Target="../media/image9.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10.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6.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21" Type="http://schemas.openxmlformats.org/officeDocument/2006/relationships/image" Target="../media/image12.png"/><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hyperlink" Target="#ClaimsPri!A1"/><Relationship Id="rId1" Type="http://schemas.openxmlformats.org/officeDocument/2006/relationships/image" Target="../media/image11.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7.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2.png"/><Relationship Id="rId1" Type="http://schemas.openxmlformats.org/officeDocument/2006/relationships/image" Target="../media/image13.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8.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_rels/drawing9.xml.rels><?xml version="1.0" encoding="UTF-8" standalone="yes"?>
<Relationships xmlns="http://schemas.openxmlformats.org/package/2006/relationships"><Relationship Id="rId8" Type="http://schemas.openxmlformats.org/officeDocument/2006/relationships/hyperlink" Target="#IP!A1"/><Relationship Id="rId13" Type="http://schemas.openxmlformats.org/officeDocument/2006/relationships/hyperlink" Target="#Labs!A1"/><Relationship Id="rId18" Type="http://schemas.openxmlformats.org/officeDocument/2006/relationships/hyperlink" Target="#LTC!A1"/><Relationship Id="rId3" Type="http://schemas.openxmlformats.org/officeDocument/2006/relationships/hyperlink" Target="#Elig!A1"/><Relationship Id="rId7" Type="http://schemas.openxmlformats.org/officeDocument/2006/relationships/hyperlink" Target="#OP!A1"/><Relationship Id="rId12" Type="http://schemas.openxmlformats.org/officeDocument/2006/relationships/hyperlink" Target="#MH!A1"/><Relationship Id="rId17" Type="http://schemas.openxmlformats.org/officeDocument/2006/relationships/hyperlink" Target="#Events!A1"/><Relationship Id="rId2" Type="http://schemas.openxmlformats.org/officeDocument/2006/relationships/hyperlink" Target="#AD!A1"/><Relationship Id="rId16" Type="http://schemas.openxmlformats.org/officeDocument/2006/relationships/hyperlink" Target="#HRI!A1"/><Relationship Id="rId20" Type="http://schemas.openxmlformats.org/officeDocument/2006/relationships/image" Target="../media/image15.png"/><Relationship Id="rId1" Type="http://schemas.openxmlformats.org/officeDocument/2006/relationships/image" Target="../media/image16.png"/><Relationship Id="rId6" Type="http://schemas.openxmlformats.org/officeDocument/2006/relationships/hyperlink" Target="#Claims!A1"/><Relationship Id="rId11" Type="http://schemas.openxmlformats.org/officeDocument/2006/relationships/hyperlink" Target="#AOD!A1"/><Relationship Id="rId5" Type="http://schemas.openxmlformats.org/officeDocument/2006/relationships/hyperlink" Target="#'IP Score'!A1"/><Relationship Id="rId15" Type="http://schemas.openxmlformats.org/officeDocument/2006/relationships/hyperlink" Target="#Care!A1"/><Relationship Id="rId10" Type="http://schemas.openxmlformats.org/officeDocument/2006/relationships/hyperlink" Target="#ER!A1"/><Relationship Id="rId19" Type="http://schemas.openxmlformats.org/officeDocument/2006/relationships/image" Target="../media/image7.png"/><Relationship Id="rId4" Type="http://schemas.openxmlformats.org/officeDocument/2006/relationships/hyperlink" Target="#Risk!A1"/><Relationship Id="rId9" Type="http://schemas.openxmlformats.org/officeDocument/2006/relationships/hyperlink" Target="#Rx!A1"/><Relationship Id="rId14" Type="http://schemas.openxmlformats.org/officeDocument/2006/relationships/hyperlink" Target="#Providers!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390525</xdr:colOff>
      <xdr:row>2</xdr:row>
      <xdr:rowOff>0</xdr:rowOff>
    </xdr:to>
    <xdr:pic>
      <xdr:nvPicPr>
        <xdr:cNvPr id="31"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86582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xdr:row>
      <xdr:rowOff>581025</xdr:rowOff>
    </xdr:from>
    <xdr:to>
      <xdr:col>16</xdr:col>
      <xdr:colOff>438150</xdr:colOff>
      <xdr:row>33</xdr:row>
      <xdr:rowOff>0</xdr:rowOff>
    </xdr:to>
    <xdr:pic>
      <xdr:nvPicPr>
        <xdr:cNvPr id="30" name="Picture 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 y="771525"/>
          <a:ext cx="9296400" cy="582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1</xdr:row>
      <xdr:rowOff>342900</xdr:rowOff>
    </xdr:from>
    <xdr:to>
      <xdr:col>2</xdr:col>
      <xdr:colOff>57150</xdr:colOff>
      <xdr:row>1</xdr:row>
      <xdr:rowOff>542925</xdr:rowOff>
    </xdr:to>
    <xdr:sp macro="" textlink="">
      <xdr:nvSpPr>
        <xdr:cNvPr id="3" name="Rectangle 2">
          <a:hlinkClick xmlns:r="http://schemas.openxmlformats.org/officeDocument/2006/relationships" r:id="rId3"/>
        </xdr:cNvPr>
        <xdr:cNvSpPr/>
      </xdr:nvSpPr>
      <xdr:spPr>
        <a:xfrm>
          <a:off x="704850" y="533400"/>
          <a:ext cx="5715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371475</xdr:rowOff>
    </xdr:from>
    <xdr:to>
      <xdr:col>2</xdr:col>
      <xdr:colOff>323850</xdr:colOff>
      <xdr:row>1</xdr:row>
      <xdr:rowOff>552450</xdr:rowOff>
    </xdr:to>
    <xdr:sp macro="" textlink="">
      <xdr:nvSpPr>
        <xdr:cNvPr id="4" name="Rectangle 3">
          <a:hlinkClick xmlns:r="http://schemas.openxmlformats.org/officeDocument/2006/relationships" r:id="rId4"/>
        </xdr:cNvPr>
        <xdr:cNvSpPr/>
      </xdr:nvSpPr>
      <xdr:spPr>
        <a:xfrm>
          <a:off x="1276350" y="561975"/>
          <a:ext cx="2667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419099</xdr:colOff>
      <xdr:row>1</xdr:row>
      <xdr:rowOff>323850</xdr:rowOff>
    </xdr:from>
    <xdr:to>
      <xdr:col>3</xdr:col>
      <xdr:colOff>257174</xdr:colOff>
      <xdr:row>1</xdr:row>
      <xdr:rowOff>571500</xdr:rowOff>
    </xdr:to>
    <xdr:sp macro="" textlink="">
      <xdr:nvSpPr>
        <xdr:cNvPr id="5" name="Rectangle 4">
          <a:hlinkClick xmlns:r="http://schemas.openxmlformats.org/officeDocument/2006/relationships" r:id="rId5"/>
        </xdr:cNvPr>
        <xdr:cNvSpPr/>
      </xdr:nvSpPr>
      <xdr:spPr>
        <a:xfrm>
          <a:off x="1638299" y="514350"/>
          <a:ext cx="2571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371476</xdr:colOff>
      <xdr:row>1</xdr:row>
      <xdr:rowOff>361951</xdr:rowOff>
    </xdr:from>
    <xdr:to>
      <xdr:col>4</xdr:col>
      <xdr:colOff>47626</xdr:colOff>
      <xdr:row>1</xdr:row>
      <xdr:rowOff>561975</xdr:rowOff>
    </xdr:to>
    <xdr:sp macro="" textlink="">
      <xdr:nvSpPr>
        <xdr:cNvPr id="6" name="Rectangle 5">
          <a:hlinkClick xmlns:r="http://schemas.openxmlformats.org/officeDocument/2006/relationships" r:id="rId6"/>
        </xdr:cNvPr>
        <xdr:cNvSpPr/>
      </xdr:nvSpPr>
      <xdr:spPr>
        <a:xfrm>
          <a:off x="2009776" y="552451"/>
          <a:ext cx="285750"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171450</xdr:colOff>
      <xdr:row>1</xdr:row>
      <xdr:rowOff>342900</xdr:rowOff>
    </xdr:from>
    <xdr:to>
      <xdr:col>5</xdr:col>
      <xdr:colOff>104775</xdr:colOff>
      <xdr:row>1</xdr:row>
      <xdr:rowOff>552450</xdr:rowOff>
    </xdr:to>
    <xdr:sp macro="" textlink="">
      <xdr:nvSpPr>
        <xdr:cNvPr id="7" name="Rectangle 6">
          <a:hlinkClick xmlns:r="http://schemas.openxmlformats.org/officeDocument/2006/relationships" r:id="rId7"/>
        </xdr:cNvPr>
        <xdr:cNvSpPr/>
      </xdr:nvSpPr>
      <xdr:spPr>
        <a:xfrm>
          <a:off x="2419350" y="533400"/>
          <a:ext cx="5429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238125</xdr:colOff>
      <xdr:row>1</xdr:row>
      <xdr:rowOff>333375</xdr:rowOff>
    </xdr:from>
    <xdr:to>
      <xdr:col>6</xdr:col>
      <xdr:colOff>66675</xdr:colOff>
      <xdr:row>1</xdr:row>
      <xdr:rowOff>542925</xdr:rowOff>
    </xdr:to>
    <xdr:sp macro="" textlink="">
      <xdr:nvSpPr>
        <xdr:cNvPr id="8" name="Rectangle 7">
          <a:hlinkClick xmlns:r="http://schemas.openxmlformats.org/officeDocument/2006/relationships" r:id="rId8"/>
        </xdr:cNvPr>
        <xdr:cNvSpPr/>
      </xdr:nvSpPr>
      <xdr:spPr>
        <a:xfrm>
          <a:off x="3095625" y="523875"/>
          <a:ext cx="4381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171451</xdr:colOff>
      <xdr:row>1</xdr:row>
      <xdr:rowOff>352424</xdr:rowOff>
    </xdr:from>
    <xdr:to>
      <xdr:col>6</xdr:col>
      <xdr:colOff>381001</xdr:colOff>
      <xdr:row>1</xdr:row>
      <xdr:rowOff>542925</xdr:rowOff>
    </xdr:to>
    <xdr:sp macro="" textlink="">
      <xdr:nvSpPr>
        <xdr:cNvPr id="9" name="Rectangle 8">
          <a:hlinkClick xmlns:r="http://schemas.openxmlformats.org/officeDocument/2006/relationships" r:id="rId9"/>
        </xdr:cNvPr>
        <xdr:cNvSpPr/>
      </xdr:nvSpPr>
      <xdr:spPr>
        <a:xfrm>
          <a:off x="3638551" y="542924"/>
          <a:ext cx="209550" cy="1905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533400</xdr:colOff>
      <xdr:row>1</xdr:row>
      <xdr:rowOff>371476</xdr:rowOff>
    </xdr:from>
    <xdr:to>
      <xdr:col>7</xdr:col>
      <xdr:colOff>133350</xdr:colOff>
      <xdr:row>1</xdr:row>
      <xdr:rowOff>542926</xdr:rowOff>
    </xdr:to>
    <xdr:sp macro="" textlink="">
      <xdr:nvSpPr>
        <xdr:cNvPr id="10" name="Rectangle 9">
          <a:hlinkClick xmlns:r="http://schemas.openxmlformats.org/officeDocument/2006/relationships" r:id="rId10"/>
        </xdr:cNvPr>
        <xdr:cNvSpPr/>
      </xdr:nvSpPr>
      <xdr:spPr>
        <a:xfrm>
          <a:off x="4000500" y="561976"/>
          <a:ext cx="2095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209550</xdr:colOff>
      <xdr:row>1</xdr:row>
      <xdr:rowOff>361951</xdr:rowOff>
    </xdr:from>
    <xdr:to>
      <xdr:col>7</xdr:col>
      <xdr:colOff>409576</xdr:colOff>
      <xdr:row>1</xdr:row>
      <xdr:rowOff>523875</xdr:rowOff>
    </xdr:to>
    <xdr:sp macro="" textlink="">
      <xdr:nvSpPr>
        <xdr:cNvPr id="11" name="Rectangle 10">
          <a:hlinkClick xmlns:r="http://schemas.openxmlformats.org/officeDocument/2006/relationships" r:id="rId11"/>
        </xdr:cNvPr>
        <xdr:cNvSpPr/>
      </xdr:nvSpPr>
      <xdr:spPr>
        <a:xfrm>
          <a:off x="4286250" y="552451"/>
          <a:ext cx="200026" cy="1619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333375</xdr:rowOff>
    </xdr:from>
    <xdr:to>
      <xdr:col>8</xdr:col>
      <xdr:colOff>133350</xdr:colOff>
      <xdr:row>1</xdr:row>
      <xdr:rowOff>561975</xdr:rowOff>
    </xdr:to>
    <xdr:sp macro="" textlink="">
      <xdr:nvSpPr>
        <xdr:cNvPr id="12" name="Rectangle 11">
          <a:hlinkClick xmlns:r="http://schemas.openxmlformats.org/officeDocument/2006/relationships" r:id="rId12"/>
        </xdr:cNvPr>
        <xdr:cNvSpPr/>
      </xdr:nvSpPr>
      <xdr:spPr>
        <a:xfrm>
          <a:off x="4600575" y="523875"/>
          <a:ext cx="2190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276225</xdr:colOff>
      <xdr:row>1</xdr:row>
      <xdr:rowOff>342900</xdr:rowOff>
    </xdr:from>
    <xdr:to>
      <xdr:col>8</xdr:col>
      <xdr:colOff>514350</xdr:colOff>
      <xdr:row>1</xdr:row>
      <xdr:rowOff>542925</xdr:rowOff>
    </xdr:to>
    <xdr:sp macro="" textlink="">
      <xdr:nvSpPr>
        <xdr:cNvPr id="13" name="Rectangle 12">
          <a:hlinkClick xmlns:r="http://schemas.openxmlformats.org/officeDocument/2006/relationships" r:id="rId13"/>
        </xdr:cNvPr>
        <xdr:cNvSpPr/>
      </xdr:nvSpPr>
      <xdr:spPr>
        <a:xfrm>
          <a:off x="4962525" y="53340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104775</xdr:colOff>
      <xdr:row>1</xdr:row>
      <xdr:rowOff>323850</xdr:rowOff>
    </xdr:from>
    <xdr:to>
      <xdr:col>9</xdr:col>
      <xdr:colOff>342900</xdr:colOff>
      <xdr:row>1</xdr:row>
      <xdr:rowOff>552450</xdr:rowOff>
    </xdr:to>
    <xdr:sp macro="" textlink="">
      <xdr:nvSpPr>
        <xdr:cNvPr id="14" name="Rectangle 13">
          <a:hlinkClick xmlns:r="http://schemas.openxmlformats.org/officeDocument/2006/relationships" r:id="rId14"/>
        </xdr:cNvPr>
        <xdr:cNvSpPr/>
      </xdr:nvSpPr>
      <xdr:spPr>
        <a:xfrm>
          <a:off x="5362575" y="514350"/>
          <a:ext cx="2381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257174</xdr:colOff>
      <xdr:row>1</xdr:row>
      <xdr:rowOff>352425</xdr:rowOff>
    </xdr:from>
    <xdr:to>
      <xdr:col>10</xdr:col>
      <xdr:colOff>590549</xdr:colOff>
      <xdr:row>1</xdr:row>
      <xdr:rowOff>561975</xdr:rowOff>
    </xdr:to>
    <xdr:sp macro="" textlink="">
      <xdr:nvSpPr>
        <xdr:cNvPr id="16" name="Rectangle 15">
          <a:hlinkClick xmlns:r="http://schemas.openxmlformats.org/officeDocument/2006/relationships" r:id="rId15"/>
        </xdr:cNvPr>
        <xdr:cNvSpPr/>
      </xdr:nvSpPr>
      <xdr:spPr>
        <a:xfrm>
          <a:off x="6124574" y="542925"/>
          <a:ext cx="3333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95250</xdr:colOff>
      <xdr:row>1</xdr:row>
      <xdr:rowOff>352425</xdr:rowOff>
    </xdr:from>
    <xdr:to>
      <xdr:col>12</xdr:col>
      <xdr:colOff>133349</xdr:colOff>
      <xdr:row>1</xdr:row>
      <xdr:rowOff>552450</xdr:rowOff>
    </xdr:to>
    <xdr:sp macro="" textlink="">
      <xdr:nvSpPr>
        <xdr:cNvPr id="17" name="Rectangle 16">
          <a:hlinkClick xmlns:r="http://schemas.openxmlformats.org/officeDocument/2006/relationships" r:id="rId16"/>
        </xdr:cNvPr>
        <xdr:cNvSpPr/>
      </xdr:nvSpPr>
      <xdr:spPr>
        <a:xfrm>
          <a:off x="6572250" y="542925"/>
          <a:ext cx="609599"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247651</xdr:colOff>
      <xdr:row>1</xdr:row>
      <xdr:rowOff>342899</xdr:rowOff>
    </xdr:from>
    <xdr:to>
      <xdr:col>13</xdr:col>
      <xdr:colOff>1</xdr:colOff>
      <xdr:row>1</xdr:row>
      <xdr:rowOff>561975</xdr:rowOff>
    </xdr:to>
    <xdr:sp macro="" textlink="">
      <xdr:nvSpPr>
        <xdr:cNvPr id="18" name="Rectangle 17">
          <a:hlinkClick xmlns:r="http://schemas.openxmlformats.org/officeDocument/2006/relationships" r:id="rId17"/>
        </xdr:cNvPr>
        <xdr:cNvSpPr/>
      </xdr:nvSpPr>
      <xdr:spPr>
        <a:xfrm>
          <a:off x="7296151" y="533399"/>
          <a:ext cx="36195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161925</xdr:colOff>
      <xdr:row>1</xdr:row>
      <xdr:rowOff>352424</xdr:rowOff>
    </xdr:from>
    <xdr:to>
      <xdr:col>13</xdr:col>
      <xdr:colOff>438150</xdr:colOff>
      <xdr:row>1</xdr:row>
      <xdr:rowOff>552449</xdr:rowOff>
    </xdr:to>
    <xdr:sp macro="" textlink="">
      <xdr:nvSpPr>
        <xdr:cNvPr id="20" name="Rectangle 19">
          <a:hlinkClick xmlns:r="http://schemas.openxmlformats.org/officeDocument/2006/relationships" r:id="rId18"/>
        </xdr:cNvPr>
        <xdr:cNvSpPr/>
      </xdr:nvSpPr>
      <xdr:spPr>
        <a:xfrm>
          <a:off x="7820025" y="542924"/>
          <a:ext cx="2762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457199</xdr:colOff>
      <xdr:row>1</xdr:row>
      <xdr:rowOff>371475</xdr:rowOff>
    </xdr:from>
    <xdr:to>
      <xdr:col>10</xdr:col>
      <xdr:colOff>133350</xdr:colOff>
      <xdr:row>1</xdr:row>
      <xdr:rowOff>552450</xdr:rowOff>
    </xdr:to>
    <xdr:sp macro="" textlink="">
      <xdr:nvSpPr>
        <xdr:cNvPr id="22" name="Rectangle 21">
          <a:hlinkClick xmlns:r="http://schemas.openxmlformats.org/officeDocument/2006/relationships" r:id="rId19"/>
        </xdr:cNvPr>
        <xdr:cNvSpPr/>
      </xdr:nvSpPr>
      <xdr:spPr>
        <a:xfrm>
          <a:off x="5714999" y="561975"/>
          <a:ext cx="285751"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590550</xdr:colOff>
      <xdr:row>0</xdr:row>
      <xdr:rowOff>180975</xdr:rowOff>
    </xdr:from>
    <xdr:to>
      <xdr:col>13</xdr:col>
      <xdr:colOff>142875</xdr:colOff>
      <xdr:row>1</xdr:row>
      <xdr:rowOff>581025</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80975"/>
          <a:ext cx="865822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2</xdr:col>
      <xdr:colOff>9525</xdr:colOff>
      <xdr:row>1</xdr:row>
      <xdr:rowOff>533400</xdr:rowOff>
    </xdr:to>
    <xdr:sp macro="" textlink="">
      <xdr:nvSpPr>
        <xdr:cNvPr id="3" name="Rectangle 2">
          <a:hlinkClick xmlns:r="http://schemas.openxmlformats.org/officeDocument/2006/relationships" r:id="rId2"/>
        </xdr:cNvPr>
        <xdr:cNvSpPr/>
      </xdr:nvSpPr>
      <xdr:spPr>
        <a:xfrm>
          <a:off x="1323975" y="561975"/>
          <a:ext cx="2190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1</xdr:row>
      <xdr:rowOff>323850</xdr:rowOff>
    </xdr:from>
    <xdr:to>
      <xdr:col>2</xdr:col>
      <xdr:colOff>342900</xdr:colOff>
      <xdr:row>1</xdr:row>
      <xdr:rowOff>542925</xdr:rowOff>
    </xdr:to>
    <xdr:sp macro="" textlink="">
      <xdr:nvSpPr>
        <xdr:cNvPr id="4" name="Rectangle 3">
          <a:hlinkClick xmlns:r="http://schemas.openxmlformats.org/officeDocument/2006/relationships" r:id="rId3"/>
        </xdr:cNvPr>
        <xdr:cNvSpPr/>
      </xdr:nvSpPr>
      <xdr:spPr>
        <a:xfrm>
          <a:off x="1638300" y="514350"/>
          <a:ext cx="2381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504826</xdr:colOff>
      <xdr:row>1</xdr:row>
      <xdr:rowOff>361951</xdr:rowOff>
    </xdr:from>
    <xdr:to>
      <xdr:col>2</xdr:col>
      <xdr:colOff>790576</xdr:colOff>
      <xdr:row>1</xdr:row>
      <xdr:rowOff>552450</xdr:rowOff>
    </xdr:to>
    <xdr:sp macro="" textlink="">
      <xdr:nvSpPr>
        <xdr:cNvPr id="5" name="Rectangle 4">
          <a:hlinkClick xmlns:r="http://schemas.openxmlformats.org/officeDocument/2006/relationships" r:id="rId4"/>
        </xdr:cNvPr>
        <xdr:cNvSpPr/>
      </xdr:nvSpPr>
      <xdr:spPr>
        <a:xfrm>
          <a:off x="2038351" y="552451"/>
          <a:ext cx="285750"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923925</xdr:colOff>
      <xdr:row>1</xdr:row>
      <xdr:rowOff>342900</xdr:rowOff>
    </xdr:from>
    <xdr:to>
      <xdr:col>2</xdr:col>
      <xdr:colOff>1390650</xdr:colOff>
      <xdr:row>1</xdr:row>
      <xdr:rowOff>542925</xdr:rowOff>
    </xdr:to>
    <xdr:sp macro="" textlink="">
      <xdr:nvSpPr>
        <xdr:cNvPr id="6" name="Rectangle 5">
          <a:hlinkClick xmlns:r="http://schemas.openxmlformats.org/officeDocument/2006/relationships" r:id="rId5"/>
        </xdr:cNvPr>
        <xdr:cNvSpPr/>
      </xdr:nvSpPr>
      <xdr:spPr>
        <a:xfrm>
          <a:off x="2457450" y="533400"/>
          <a:ext cx="4667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38100</xdr:colOff>
      <xdr:row>1</xdr:row>
      <xdr:rowOff>333374</xdr:rowOff>
    </xdr:from>
    <xdr:to>
      <xdr:col>3</xdr:col>
      <xdr:colOff>457200</xdr:colOff>
      <xdr:row>1</xdr:row>
      <xdr:rowOff>552449</xdr:rowOff>
    </xdr:to>
    <xdr:sp macro="" textlink="">
      <xdr:nvSpPr>
        <xdr:cNvPr id="7" name="Rectangle 6">
          <a:hlinkClick xmlns:r="http://schemas.openxmlformats.org/officeDocument/2006/relationships" r:id="rId6"/>
        </xdr:cNvPr>
        <xdr:cNvSpPr/>
      </xdr:nvSpPr>
      <xdr:spPr>
        <a:xfrm>
          <a:off x="3124200" y="523874"/>
          <a:ext cx="4191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581026</xdr:colOff>
      <xdr:row>1</xdr:row>
      <xdr:rowOff>352424</xdr:rowOff>
    </xdr:from>
    <xdr:to>
      <xdr:col>4</xdr:col>
      <xdr:colOff>19051</xdr:colOff>
      <xdr:row>1</xdr:row>
      <xdr:rowOff>571500</xdr:rowOff>
    </xdr:to>
    <xdr:sp macro="" textlink="">
      <xdr:nvSpPr>
        <xdr:cNvPr id="8" name="Rectangle 7">
          <a:hlinkClick xmlns:r="http://schemas.openxmlformats.org/officeDocument/2006/relationships" r:id="rId7"/>
        </xdr:cNvPr>
        <xdr:cNvSpPr/>
      </xdr:nvSpPr>
      <xdr:spPr>
        <a:xfrm>
          <a:off x="3667126" y="542924"/>
          <a:ext cx="2286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142875</xdr:colOff>
      <xdr:row>1</xdr:row>
      <xdr:rowOff>352425</xdr:rowOff>
    </xdr:from>
    <xdr:to>
      <xdr:col>4</xdr:col>
      <xdr:colOff>323850</xdr:colOff>
      <xdr:row>1</xdr:row>
      <xdr:rowOff>533400</xdr:rowOff>
    </xdr:to>
    <xdr:sp macro="" textlink="">
      <xdr:nvSpPr>
        <xdr:cNvPr id="9" name="Rectangle 8">
          <a:hlinkClick xmlns:r="http://schemas.openxmlformats.org/officeDocument/2006/relationships" r:id="rId8"/>
        </xdr:cNvPr>
        <xdr:cNvSpPr/>
      </xdr:nvSpPr>
      <xdr:spPr>
        <a:xfrm>
          <a:off x="4019550" y="542925"/>
          <a:ext cx="1809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438149</xdr:colOff>
      <xdr:row>1</xdr:row>
      <xdr:rowOff>361951</xdr:rowOff>
    </xdr:from>
    <xdr:to>
      <xdr:col>5</xdr:col>
      <xdr:colOff>57150</xdr:colOff>
      <xdr:row>1</xdr:row>
      <xdr:rowOff>581025</xdr:rowOff>
    </xdr:to>
    <xdr:sp macro="" textlink="">
      <xdr:nvSpPr>
        <xdr:cNvPr id="10" name="Rectangle 9">
          <a:hlinkClick xmlns:r="http://schemas.openxmlformats.org/officeDocument/2006/relationships" r:id="rId9"/>
        </xdr:cNvPr>
        <xdr:cNvSpPr/>
      </xdr:nvSpPr>
      <xdr:spPr>
        <a:xfrm>
          <a:off x="4314824" y="552451"/>
          <a:ext cx="200026"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161925</xdr:colOff>
      <xdr:row>1</xdr:row>
      <xdr:rowOff>352425</xdr:rowOff>
    </xdr:from>
    <xdr:to>
      <xdr:col>5</xdr:col>
      <xdr:colOff>381000</xdr:colOff>
      <xdr:row>1</xdr:row>
      <xdr:rowOff>552450</xdr:rowOff>
    </xdr:to>
    <xdr:sp macro="" textlink="">
      <xdr:nvSpPr>
        <xdr:cNvPr id="11" name="Rectangle 10">
          <a:hlinkClick xmlns:r="http://schemas.openxmlformats.org/officeDocument/2006/relationships" r:id="rId10"/>
        </xdr:cNvPr>
        <xdr:cNvSpPr/>
      </xdr:nvSpPr>
      <xdr:spPr>
        <a:xfrm>
          <a:off x="4619625" y="542925"/>
          <a:ext cx="2190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504825</xdr:colOff>
      <xdr:row>1</xdr:row>
      <xdr:rowOff>342900</xdr:rowOff>
    </xdr:from>
    <xdr:to>
      <xdr:col>6</xdr:col>
      <xdr:colOff>180975</xdr:colOff>
      <xdr:row>1</xdr:row>
      <xdr:rowOff>561975</xdr:rowOff>
    </xdr:to>
    <xdr:sp macro="" textlink="">
      <xdr:nvSpPr>
        <xdr:cNvPr id="12" name="Rectangle 11">
          <a:hlinkClick xmlns:r="http://schemas.openxmlformats.org/officeDocument/2006/relationships" r:id="rId11"/>
        </xdr:cNvPr>
        <xdr:cNvSpPr/>
      </xdr:nvSpPr>
      <xdr:spPr>
        <a:xfrm>
          <a:off x="4962525" y="533400"/>
          <a:ext cx="257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361950</xdr:colOff>
      <xdr:row>1</xdr:row>
      <xdr:rowOff>323850</xdr:rowOff>
    </xdr:from>
    <xdr:to>
      <xdr:col>7</xdr:col>
      <xdr:colOff>0</xdr:colOff>
      <xdr:row>1</xdr:row>
      <xdr:rowOff>561975</xdr:rowOff>
    </xdr:to>
    <xdr:sp macro="" textlink="">
      <xdr:nvSpPr>
        <xdr:cNvPr id="13" name="Rectangle 12">
          <a:hlinkClick xmlns:r="http://schemas.openxmlformats.org/officeDocument/2006/relationships" r:id="rId12"/>
        </xdr:cNvPr>
        <xdr:cNvSpPr/>
      </xdr:nvSpPr>
      <xdr:spPr>
        <a:xfrm>
          <a:off x="5400675" y="514350"/>
          <a:ext cx="21907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523876</xdr:colOff>
      <xdr:row>1</xdr:row>
      <xdr:rowOff>352425</xdr:rowOff>
    </xdr:from>
    <xdr:to>
      <xdr:col>8</xdr:col>
      <xdr:colOff>247651</xdr:colOff>
      <xdr:row>1</xdr:row>
      <xdr:rowOff>523875</xdr:rowOff>
    </xdr:to>
    <xdr:sp macro="" textlink="">
      <xdr:nvSpPr>
        <xdr:cNvPr id="14" name="Rectangle 13">
          <a:hlinkClick xmlns:r="http://schemas.openxmlformats.org/officeDocument/2006/relationships" r:id="rId13"/>
        </xdr:cNvPr>
        <xdr:cNvSpPr/>
      </xdr:nvSpPr>
      <xdr:spPr>
        <a:xfrm>
          <a:off x="6143626" y="542925"/>
          <a:ext cx="3048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342900</xdr:colOff>
      <xdr:row>1</xdr:row>
      <xdr:rowOff>352425</xdr:rowOff>
    </xdr:from>
    <xdr:to>
      <xdr:col>9</xdr:col>
      <xdr:colOff>390525</xdr:colOff>
      <xdr:row>1</xdr:row>
      <xdr:rowOff>542925</xdr:rowOff>
    </xdr:to>
    <xdr:sp macro="" textlink="">
      <xdr:nvSpPr>
        <xdr:cNvPr id="15" name="Rectangle 14">
          <a:hlinkClick xmlns:r="http://schemas.openxmlformats.org/officeDocument/2006/relationships" r:id="rId14"/>
        </xdr:cNvPr>
        <xdr:cNvSpPr/>
      </xdr:nvSpPr>
      <xdr:spPr>
        <a:xfrm>
          <a:off x="6543675" y="542925"/>
          <a:ext cx="6286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457201</xdr:colOff>
      <xdr:row>1</xdr:row>
      <xdr:rowOff>352424</xdr:rowOff>
    </xdr:from>
    <xdr:to>
      <xdr:col>11</xdr:col>
      <xdr:colOff>161926</xdr:colOff>
      <xdr:row>1</xdr:row>
      <xdr:rowOff>552449</xdr:rowOff>
    </xdr:to>
    <xdr:sp macro="" textlink="">
      <xdr:nvSpPr>
        <xdr:cNvPr id="18" name="Rectangle 17">
          <a:hlinkClick xmlns:r="http://schemas.openxmlformats.org/officeDocument/2006/relationships" r:id="rId16"/>
        </xdr:cNvPr>
        <xdr:cNvSpPr/>
      </xdr:nvSpPr>
      <xdr:spPr>
        <a:xfrm>
          <a:off x="7820026" y="542924"/>
          <a:ext cx="2857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114301</xdr:colOff>
      <xdr:row>1</xdr:row>
      <xdr:rowOff>333375</xdr:rowOff>
    </xdr:from>
    <xdr:to>
      <xdr:col>1</xdr:col>
      <xdr:colOff>533400</xdr:colOff>
      <xdr:row>1</xdr:row>
      <xdr:rowOff>552451</xdr:rowOff>
    </xdr:to>
    <xdr:sp macro="" textlink="">
      <xdr:nvSpPr>
        <xdr:cNvPr id="19" name="Rectangle 18">
          <a:hlinkClick xmlns:r="http://schemas.openxmlformats.org/officeDocument/2006/relationships" r:id="rId17"/>
        </xdr:cNvPr>
        <xdr:cNvSpPr/>
      </xdr:nvSpPr>
      <xdr:spPr>
        <a:xfrm>
          <a:off x="723901" y="523875"/>
          <a:ext cx="419099"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114300</xdr:colOff>
      <xdr:row>1</xdr:row>
      <xdr:rowOff>323850</xdr:rowOff>
    </xdr:from>
    <xdr:to>
      <xdr:col>7</xdr:col>
      <xdr:colOff>352425</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152400</xdr:colOff>
      <xdr:row>2</xdr:row>
      <xdr:rowOff>114300</xdr:rowOff>
    </xdr:from>
    <xdr:to>
      <xdr:col>12</xdr:col>
      <xdr:colOff>76200</xdr:colOff>
      <xdr:row>9</xdr:row>
      <xdr:rowOff>371475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353175" y="89535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38100</xdr:rowOff>
    </xdr:from>
    <xdr:to>
      <xdr:col>1</xdr:col>
      <xdr:colOff>866775</xdr:colOff>
      <xdr:row>14</xdr:row>
      <xdr:rowOff>104775</xdr:rowOff>
    </xdr:to>
    <xdr:pic>
      <xdr:nvPicPr>
        <xdr:cNvPr id="29" name="Picture 28"/>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962400"/>
          <a:ext cx="8667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28575</xdr:colOff>
      <xdr:row>1</xdr:row>
      <xdr:rowOff>9525</xdr:rowOff>
    </xdr:from>
    <xdr:to>
      <xdr:col>13</xdr:col>
      <xdr:colOff>95250</xdr:colOff>
      <xdr:row>2</xdr:row>
      <xdr:rowOff>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200025"/>
          <a:ext cx="86677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304800</xdr:colOff>
      <xdr:row>2</xdr:row>
      <xdr:rowOff>104775</xdr:rowOff>
    </xdr:from>
    <xdr:to>
      <xdr:col>11</xdr:col>
      <xdr:colOff>114300</xdr:colOff>
      <xdr:row>9</xdr:row>
      <xdr:rowOff>361950</xdr:rowOff>
    </xdr:to>
    <xdr:pic>
      <xdr:nvPicPr>
        <xdr:cNvPr id="21" name="Picture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3"/>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4"/>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5"/>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6"/>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7"/>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8"/>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9"/>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10"/>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1"/>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2"/>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3"/>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4"/>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5"/>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6"/>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447675</xdr:colOff>
      <xdr:row>1</xdr:row>
      <xdr:rowOff>352425</xdr:rowOff>
    </xdr:from>
    <xdr:to>
      <xdr:col>11</xdr:col>
      <xdr:colOff>190500</xdr:colOff>
      <xdr:row>1</xdr:row>
      <xdr:rowOff>542925</xdr:rowOff>
    </xdr:to>
    <xdr:sp macro="" textlink="">
      <xdr:nvSpPr>
        <xdr:cNvPr id="18" name="Rectangle 17">
          <a:hlinkClick xmlns:r="http://schemas.openxmlformats.org/officeDocument/2006/relationships" r:id="rId17"/>
        </xdr:cNvPr>
        <xdr:cNvSpPr/>
      </xdr:nvSpPr>
      <xdr:spPr>
        <a:xfrm>
          <a:off x="78295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8"/>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14</xdr:col>
      <xdr:colOff>266700</xdr:colOff>
      <xdr:row>2</xdr:row>
      <xdr:rowOff>9525</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90500"/>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714375</xdr:colOff>
      <xdr:row>1</xdr:row>
      <xdr:rowOff>371475</xdr:rowOff>
    </xdr:from>
    <xdr:to>
      <xdr:col>2</xdr:col>
      <xdr:colOff>57150</xdr:colOff>
      <xdr:row>1</xdr:row>
      <xdr:rowOff>561975</xdr:rowOff>
    </xdr:to>
    <xdr:sp macro="" textlink="">
      <xdr:nvSpPr>
        <xdr:cNvPr id="2" name="Rectangle 1">
          <a:hlinkClick xmlns:r="http://schemas.openxmlformats.org/officeDocument/2006/relationships" r:id="rId2"/>
        </xdr:cNvPr>
        <xdr:cNvSpPr/>
      </xdr:nvSpPr>
      <xdr:spPr>
        <a:xfrm>
          <a:off x="1323975" y="561975"/>
          <a:ext cx="2667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xdr:colOff>
      <xdr:row>1</xdr:row>
      <xdr:rowOff>323850</xdr:rowOff>
    </xdr:from>
    <xdr:to>
      <xdr:col>2</xdr:col>
      <xdr:colOff>390525</xdr:colOff>
      <xdr:row>1</xdr:row>
      <xdr:rowOff>571500</xdr:rowOff>
    </xdr:to>
    <xdr:sp macro="" textlink="">
      <xdr:nvSpPr>
        <xdr:cNvPr id="3" name="Rectangle 2">
          <a:hlinkClick xmlns:r="http://schemas.openxmlformats.org/officeDocument/2006/relationships" r:id="rId3"/>
        </xdr:cNvPr>
        <xdr:cNvSpPr/>
      </xdr:nvSpPr>
      <xdr:spPr>
        <a:xfrm>
          <a:off x="1647825" y="514350"/>
          <a:ext cx="2762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504825</xdr:colOff>
      <xdr:row>1</xdr:row>
      <xdr:rowOff>361951</xdr:rowOff>
    </xdr:from>
    <xdr:to>
      <xdr:col>3</xdr:col>
      <xdr:colOff>38100</xdr:colOff>
      <xdr:row>1</xdr:row>
      <xdr:rowOff>552451</xdr:rowOff>
    </xdr:to>
    <xdr:sp macro="" textlink="">
      <xdr:nvSpPr>
        <xdr:cNvPr id="4" name="Rectangle 3">
          <a:hlinkClick xmlns:r="http://schemas.openxmlformats.org/officeDocument/2006/relationships" r:id="rId4"/>
        </xdr:cNvPr>
        <xdr:cNvSpPr/>
      </xdr:nvSpPr>
      <xdr:spPr>
        <a:xfrm>
          <a:off x="2038350" y="552451"/>
          <a:ext cx="276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180975</xdr:colOff>
      <xdr:row>1</xdr:row>
      <xdr:rowOff>342900</xdr:rowOff>
    </xdr:from>
    <xdr:to>
      <xdr:col>4</xdr:col>
      <xdr:colOff>104775</xdr:colOff>
      <xdr:row>1</xdr:row>
      <xdr:rowOff>561975</xdr:rowOff>
    </xdr:to>
    <xdr:sp macro="" textlink="">
      <xdr:nvSpPr>
        <xdr:cNvPr id="5" name="Rectangle 4">
          <a:hlinkClick xmlns:r="http://schemas.openxmlformats.org/officeDocument/2006/relationships" r:id="rId5"/>
        </xdr:cNvPr>
        <xdr:cNvSpPr/>
      </xdr:nvSpPr>
      <xdr:spPr>
        <a:xfrm>
          <a:off x="2457450" y="533400"/>
          <a:ext cx="5334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247650</xdr:colOff>
      <xdr:row>1</xdr:row>
      <xdr:rowOff>333374</xdr:rowOff>
    </xdr:from>
    <xdr:to>
      <xdr:col>5</xdr:col>
      <xdr:colOff>47625</xdr:colOff>
      <xdr:row>1</xdr:row>
      <xdr:rowOff>552449</xdr:rowOff>
    </xdr:to>
    <xdr:sp macro="" textlink="">
      <xdr:nvSpPr>
        <xdr:cNvPr id="6" name="Rectangle 5">
          <a:hlinkClick xmlns:r="http://schemas.openxmlformats.org/officeDocument/2006/relationships" r:id="rId6"/>
        </xdr:cNvPr>
        <xdr:cNvSpPr/>
      </xdr:nvSpPr>
      <xdr:spPr>
        <a:xfrm>
          <a:off x="3133725" y="523874"/>
          <a:ext cx="4095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190500</xdr:colOff>
      <xdr:row>1</xdr:row>
      <xdr:rowOff>352424</xdr:rowOff>
    </xdr:from>
    <xdr:to>
      <xdr:col>6</xdr:col>
      <xdr:colOff>123825</xdr:colOff>
      <xdr:row>1</xdr:row>
      <xdr:rowOff>552450</xdr:rowOff>
    </xdr:to>
    <xdr:sp macro="" textlink="">
      <xdr:nvSpPr>
        <xdr:cNvPr id="7" name="Rectangle 6">
          <a:hlinkClick xmlns:r="http://schemas.openxmlformats.org/officeDocument/2006/relationships" r:id="rId7"/>
        </xdr:cNvPr>
        <xdr:cNvSpPr/>
      </xdr:nvSpPr>
      <xdr:spPr>
        <a:xfrm>
          <a:off x="3686175" y="542924"/>
          <a:ext cx="200025"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247650</xdr:colOff>
      <xdr:row>1</xdr:row>
      <xdr:rowOff>361950</xdr:rowOff>
    </xdr:from>
    <xdr:to>
      <xdr:col>6</xdr:col>
      <xdr:colOff>438150</xdr:colOff>
      <xdr:row>1</xdr:row>
      <xdr:rowOff>571500</xdr:rowOff>
    </xdr:to>
    <xdr:sp macro="" textlink="">
      <xdr:nvSpPr>
        <xdr:cNvPr id="8" name="Rectangle 7">
          <a:hlinkClick xmlns:r="http://schemas.openxmlformats.org/officeDocument/2006/relationships" r:id="rId8"/>
        </xdr:cNvPr>
        <xdr:cNvSpPr/>
      </xdr:nvSpPr>
      <xdr:spPr>
        <a:xfrm>
          <a:off x="4010025" y="552450"/>
          <a:ext cx="1905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552450</xdr:colOff>
      <xdr:row>1</xdr:row>
      <xdr:rowOff>361951</xdr:rowOff>
    </xdr:from>
    <xdr:to>
      <xdr:col>6</xdr:col>
      <xdr:colOff>752476</xdr:colOff>
      <xdr:row>1</xdr:row>
      <xdr:rowOff>561975</xdr:rowOff>
    </xdr:to>
    <xdr:sp macro="" textlink="">
      <xdr:nvSpPr>
        <xdr:cNvPr id="9" name="Rectangle 8">
          <a:hlinkClick xmlns:r="http://schemas.openxmlformats.org/officeDocument/2006/relationships" r:id="rId9"/>
        </xdr:cNvPr>
        <xdr:cNvSpPr/>
      </xdr:nvSpPr>
      <xdr:spPr>
        <a:xfrm>
          <a:off x="4314825" y="552451"/>
          <a:ext cx="200026"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885826</xdr:colOff>
      <xdr:row>1</xdr:row>
      <xdr:rowOff>333374</xdr:rowOff>
    </xdr:from>
    <xdr:to>
      <xdr:col>7</xdr:col>
      <xdr:colOff>114301</xdr:colOff>
      <xdr:row>1</xdr:row>
      <xdr:rowOff>552449</xdr:rowOff>
    </xdr:to>
    <xdr:sp macro="" textlink="">
      <xdr:nvSpPr>
        <xdr:cNvPr id="10" name="Rectangle 9">
          <a:hlinkClick xmlns:r="http://schemas.openxmlformats.org/officeDocument/2006/relationships" r:id="rId10"/>
        </xdr:cNvPr>
        <xdr:cNvSpPr/>
      </xdr:nvSpPr>
      <xdr:spPr>
        <a:xfrm>
          <a:off x="4648201" y="523874"/>
          <a:ext cx="2095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219075</xdr:colOff>
      <xdr:row>1</xdr:row>
      <xdr:rowOff>342900</xdr:rowOff>
    </xdr:from>
    <xdr:to>
      <xdr:col>7</xdr:col>
      <xdr:colOff>504825</xdr:colOff>
      <xdr:row>1</xdr:row>
      <xdr:rowOff>561975</xdr:rowOff>
    </xdr:to>
    <xdr:sp macro="" textlink="">
      <xdr:nvSpPr>
        <xdr:cNvPr id="11" name="Rectangle 10">
          <a:hlinkClick xmlns:r="http://schemas.openxmlformats.org/officeDocument/2006/relationships" r:id="rId11"/>
        </xdr:cNvPr>
        <xdr:cNvSpPr/>
      </xdr:nvSpPr>
      <xdr:spPr>
        <a:xfrm>
          <a:off x="4962525" y="533400"/>
          <a:ext cx="2857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38101</xdr:colOff>
      <xdr:row>1</xdr:row>
      <xdr:rowOff>323850</xdr:rowOff>
    </xdr:from>
    <xdr:to>
      <xdr:col>8</xdr:col>
      <xdr:colOff>247651</xdr:colOff>
      <xdr:row>1</xdr:row>
      <xdr:rowOff>552450</xdr:rowOff>
    </xdr:to>
    <xdr:sp macro="" textlink="">
      <xdr:nvSpPr>
        <xdr:cNvPr id="12" name="Rectangle 11">
          <a:hlinkClick xmlns:r="http://schemas.openxmlformats.org/officeDocument/2006/relationships" r:id="rId12"/>
        </xdr:cNvPr>
        <xdr:cNvSpPr/>
      </xdr:nvSpPr>
      <xdr:spPr>
        <a:xfrm>
          <a:off x="5391151" y="514350"/>
          <a:ext cx="2095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180975</xdr:colOff>
      <xdr:row>1</xdr:row>
      <xdr:rowOff>352424</xdr:rowOff>
    </xdr:from>
    <xdr:to>
      <xdr:col>9</xdr:col>
      <xdr:colOff>476250</xdr:colOff>
      <xdr:row>1</xdr:row>
      <xdr:rowOff>552449</xdr:rowOff>
    </xdr:to>
    <xdr:sp macro="" textlink="">
      <xdr:nvSpPr>
        <xdr:cNvPr id="13" name="Rectangle 12">
          <a:hlinkClick xmlns:r="http://schemas.openxmlformats.org/officeDocument/2006/relationships" r:id="rId13"/>
        </xdr:cNvPr>
        <xdr:cNvSpPr/>
      </xdr:nvSpPr>
      <xdr:spPr>
        <a:xfrm>
          <a:off x="6143625" y="542924"/>
          <a:ext cx="2952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28575</xdr:colOff>
      <xdr:row>1</xdr:row>
      <xdr:rowOff>352425</xdr:rowOff>
    </xdr:from>
    <xdr:to>
      <xdr:col>11</xdr:col>
      <xdr:colOff>19050</xdr:colOff>
      <xdr:row>1</xdr:row>
      <xdr:rowOff>542925</xdr:rowOff>
    </xdr:to>
    <xdr:sp macro="" textlink="">
      <xdr:nvSpPr>
        <xdr:cNvPr id="14" name="Rectangle 13">
          <a:hlinkClick xmlns:r="http://schemas.openxmlformats.org/officeDocument/2006/relationships" r:id="rId14"/>
        </xdr:cNvPr>
        <xdr:cNvSpPr/>
      </xdr:nvSpPr>
      <xdr:spPr>
        <a:xfrm>
          <a:off x="6600825" y="542925"/>
          <a:ext cx="6000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142875</xdr:colOff>
      <xdr:row>1</xdr:row>
      <xdr:rowOff>342900</xdr:rowOff>
    </xdr:from>
    <xdr:to>
      <xdr:col>11</xdr:col>
      <xdr:colOff>495300</xdr:colOff>
      <xdr:row>1</xdr:row>
      <xdr:rowOff>542925</xdr:rowOff>
    </xdr:to>
    <xdr:sp macro="" textlink="">
      <xdr:nvSpPr>
        <xdr:cNvPr id="15" name="Rectangle 14">
          <a:hlinkClick xmlns:r="http://schemas.openxmlformats.org/officeDocument/2006/relationships" r:id="rId15"/>
        </xdr:cNvPr>
        <xdr:cNvSpPr/>
      </xdr:nvSpPr>
      <xdr:spPr>
        <a:xfrm>
          <a:off x="7324725" y="533400"/>
          <a:ext cx="3524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28576</xdr:colOff>
      <xdr:row>1</xdr:row>
      <xdr:rowOff>361950</xdr:rowOff>
    </xdr:from>
    <xdr:to>
      <xdr:col>12</xdr:col>
      <xdr:colOff>295276</xdr:colOff>
      <xdr:row>1</xdr:row>
      <xdr:rowOff>542925</xdr:rowOff>
    </xdr:to>
    <xdr:sp macro="" textlink="">
      <xdr:nvSpPr>
        <xdr:cNvPr id="17" name="Rectangle 16">
          <a:hlinkClick xmlns:r="http://schemas.openxmlformats.org/officeDocument/2006/relationships" r:id="rId16"/>
        </xdr:cNvPr>
        <xdr:cNvSpPr/>
      </xdr:nvSpPr>
      <xdr:spPr>
        <a:xfrm>
          <a:off x="7820026" y="552450"/>
          <a:ext cx="2667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133351</xdr:colOff>
      <xdr:row>1</xdr:row>
      <xdr:rowOff>333374</xdr:rowOff>
    </xdr:from>
    <xdr:to>
      <xdr:col>1</xdr:col>
      <xdr:colOff>600075</xdr:colOff>
      <xdr:row>1</xdr:row>
      <xdr:rowOff>561975</xdr:rowOff>
    </xdr:to>
    <xdr:sp macro="" textlink="">
      <xdr:nvSpPr>
        <xdr:cNvPr id="18" name="Rectangle 17">
          <a:hlinkClick xmlns:r="http://schemas.openxmlformats.org/officeDocument/2006/relationships" r:id="rId17"/>
        </xdr:cNvPr>
        <xdr:cNvSpPr/>
      </xdr:nvSpPr>
      <xdr:spPr>
        <a:xfrm>
          <a:off x="742951" y="523874"/>
          <a:ext cx="466724"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419100</xdr:colOff>
      <xdr:row>1</xdr:row>
      <xdr:rowOff>323850</xdr:rowOff>
    </xdr:from>
    <xdr:to>
      <xdr:col>9</xdr:col>
      <xdr:colOff>47625</xdr:colOff>
      <xdr:row>1</xdr:row>
      <xdr:rowOff>523875</xdr:rowOff>
    </xdr:to>
    <xdr:sp macro="" textlink="">
      <xdr:nvSpPr>
        <xdr:cNvPr id="19" name="Rectangle 18">
          <a:hlinkClick xmlns:r="http://schemas.openxmlformats.org/officeDocument/2006/relationships" r:id="rId18"/>
        </xdr:cNvPr>
        <xdr:cNvSpPr/>
      </xdr:nvSpPr>
      <xdr:spPr>
        <a:xfrm>
          <a:off x="57721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257175</xdr:colOff>
      <xdr:row>2</xdr:row>
      <xdr:rowOff>104775</xdr:rowOff>
    </xdr:from>
    <xdr:to>
      <xdr:col>13</xdr:col>
      <xdr:colOff>66675</xdr:colOff>
      <xdr:row>9</xdr:row>
      <xdr:rowOff>361950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1982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13</xdr:col>
      <xdr:colOff>66675</xdr:colOff>
      <xdr:row>1</xdr:row>
      <xdr:rowOff>581025</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2" name="Rectangle 1">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3" name="Rectangle 2">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4" name="Rectangle 3">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5" name="Rectangle 4">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6" name="Rectangle 5">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7" name="Rectangle 6">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8" name="Rectangle 7">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9" name="Rectangle 8">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0" name="Rectangle 9">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1" name="Rectangle 10">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2" name="Rectangle 11">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3" name="Rectangle 12">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4" name="Rectangle 13">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5" name="Rectangle 14">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438150</xdr:colOff>
      <xdr:row>1</xdr:row>
      <xdr:rowOff>352425</xdr:rowOff>
    </xdr:from>
    <xdr:to>
      <xdr:col>11</xdr:col>
      <xdr:colOff>180975</xdr:colOff>
      <xdr:row>1</xdr:row>
      <xdr:rowOff>542925</xdr:rowOff>
    </xdr:to>
    <xdr:sp macro="" textlink="">
      <xdr:nvSpPr>
        <xdr:cNvPr id="17" name="Rectangle 16">
          <a:hlinkClick xmlns:r="http://schemas.openxmlformats.org/officeDocument/2006/relationships" r:id="rId16"/>
        </xdr:cNvPr>
        <xdr:cNvSpPr/>
      </xdr:nvSpPr>
      <xdr:spPr>
        <a:xfrm>
          <a:off x="78200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19" name="Rectangle 18">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13</xdr:col>
      <xdr:colOff>466725</xdr:colOff>
      <xdr:row>2</xdr:row>
      <xdr:rowOff>9525</xdr:rowOff>
    </xdr:to>
    <xdr:pic>
      <xdr:nvPicPr>
        <xdr:cNvPr id="33" name="Pictur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0975"/>
          <a:ext cx="8658225"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666750</xdr:colOff>
      <xdr:row>1</xdr:row>
      <xdr:rowOff>371474</xdr:rowOff>
    </xdr:from>
    <xdr:to>
      <xdr:col>1</xdr:col>
      <xdr:colOff>914400</xdr:colOff>
      <xdr:row>1</xdr:row>
      <xdr:rowOff>571499</xdr:rowOff>
    </xdr:to>
    <xdr:sp macro="" textlink="">
      <xdr:nvSpPr>
        <xdr:cNvPr id="2" name="Rectangle 1">
          <a:hlinkClick xmlns:r="http://schemas.openxmlformats.org/officeDocument/2006/relationships" r:id="rId2"/>
        </xdr:cNvPr>
        <xdr:cNvSpPr/>
      </xdr:nvSpPr>
      <xdr:spPr>
        <a:xfrm>
          <a:off x="1276350" y="561974"/>
          <a:ext cx="2476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95250</xdr:colOff>
      <xdr:row>1</xdr:row>
      <xdr:rowOff>323851</xdr:rowOff>
    </xdr:from>
    <xdr:to>
      <xdr:col>2</xdr:col>
      <xdr:colOff>361950</xdr:colOff>
      <xdr:row>1</xdr:row>
      <xdr:rowOff>552451</xdr:rowOff>
    </xdr:to>
    <xdr:sp macro="" textlink="">
      <xdr:nvSpPr>
        <xdr:cNvPr id="3" name="Rectangle 2">
          <a:hlinkClick xmlns:r="http://schemas.openxmlformats.org/officeDocument/2006/relationships" r:id="rId3"/>
        </xdr:cNvPr>
        <xdr:cNvSpPr/>
      </xdr:nvSpPr>
      <xdr:spPr>
        <a:xfrm>
          <a:off x="1628775" y="514351"/>
          <a:ext cx="2667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361950</xdr:rowOff>
    </xdr:from>
    <xdr:to>
      <xdr:col>2</xdr:col>
      <xdr:colOff>781050</xdr:colOff>
      <xdr:row>1</xdr:row>
      <xdr:rowOff>571499</xdr:rowOff>
    </xdr:to>
    <xdr:sp macro="" textlink="">
      <xdr:nvSpPr>
        <xdr:cNvPr id="4" name="Rectangle 3">
          <a:hlinkClick xmlns:r="http://schemas.openxmlformats.org/officeDocument/2006/relationships" r:id="rId4"/>
        </xdr:cNvPr>
        <xdr:cNvSpPr/>
      </xdr:nvSpPr>
      <xdr:spPr>
        <a:xfrm>
          <a:off x="2000250" y="552450"/>
          <a:ext cx="314325" cy="2095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19050</xdr:colOff>
      <xdr:row>1</xdr:row>
      <xdr:rowOff>342900</xdr:rowOff>
    </xdr:from>
    <xdr:to>
      <xdr:col>3</xdr:col>
      <xdr:colOff>485775</xdr:colOff>
      <xdr:row>1</xdr:row>
      <xdr:rowOff>561975</xdr:rowOff>
    </xdr:to>
    <xdr:sp macro="" textlink="">
      <xdr:nvSpPr>
        <xdr:cNvPr id="5" name="Rectangle 4">
          <a:hlinkClick xmlns:r="http://schemas.openxmlformats.org/officeDocument/2006/relationships" r:id="rId5"/>
        </xdr:cNvPr>
        <xdr:cNvSpPr/>
      </xdr:nvSpPr>
      <xdr:spPr>
        <a:xfrm>
          <a:off x="2457450" y="533400"/>
          <a:ext cx="4667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66676</xdr:colOff>
      <xdr:row>1</xdr:row>
      <xdr:rowOff>333375</xdr:rowOff>
    </xdr:from>
    <xdr:to>
      <xdr:col>4</xdr:col>
      <xdr:colOff>485776</xdr:colOff>
      <xdr:row>1</xdr:row>
      <xdr:rowOff>542925</xdr:rowOff>
    </xdr:to>
    <xdr:sp macro="" textlink="">
      <xdr:nvSpPr>
        <xdr:cNvPr id="6" name="Rectangle 5">
          <a:hlinkClick xmlns:r="http://schemas.openxmlformats.org/officeDocument/2006/relationships" r:id="rId6"/>
        </xdr:cNvPr>
        <xdr:cNvSpPr/>
      </xdr:nvSpPr>
      <xdr:spPr>
        <a:xfrm>
          <a:off x="3114676" y="523875"/>
          <a:ext cx="4191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0</xdr:colOff>
      <xdr:row>1</xdr:row>
      <xdr:rowOff>352424</xdr:rowOff>
    </xdr:from>
    <xdr:to>
      <xdr:col>5</xdr:col>
      <xdr:colOff>209550</xdr:colOff>
      <xdr:row>1</xdr:row>
      <xdr:rowOff>571500</xdr:rowOff>
    </xdr:to>
    <xdr:sp macro="" textlink="">
      <xdr:nvSpPr>
        <xdr:cNvPr id="7" name="Rectangle 6">
          <a:hlinkClick xmlns:r="http://schemas.openxmlformats.org/officeDocument/2006/relationships" r:id="rId7"/>
        </xdr:cNvPr>
        <xdr:cNvSpPr/>
      </xdr:nvSpPr>
      <xdr:spPr>
        <a:xfrm>
          <a:off x="3657600" y="542924"/>
          <a:ext cx="20955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47625</xdr:colOff>
      <xdr:row>1</xdr:row>
      <xdr:rowOff>361950</xdr:rowOff>
    </xdr:from>
    <xdr:to>
      <xdr:col>6</xdr:col>
      <xdr:colOff>276225</xdr:colOff>
      <xdr:row>1</xdr:row>
      <xdr:rowOff>571500</xdr:rowOff>
    </xdr:to>
    <xdr:sp macro="" textlink="">
      <xdr:nvSpPr>
        <xdr:cNvPr id="8" name="Rectangle 7">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352424</xdr:colOff>
      <xdr:row>1</xdr:row>
      <xdr:rowOff>361951</xdr:rowOff>
    </xdr:from>
    <xdr:to>
      <xdr:col>6</xdr:col>
      <xdr:colOff>561975</xdr:colOff>
      <xdr:row>1</xdr:row>
      <xdr:rowOff>542925</xdr:rowOff>
    </xdr:to>
    <xdr:sp macro="" textlink="">
      <xdr:nvSpPr>
        <xdr:cNvPr id="9" name="Rectangle 8">
          <a:hlinkClick xmlns:r="http://schemas.openxmlformats.org/officeDocument/2006/relationships" r:id="rId9"/>
        </xdr:cNvPr>
        <xdr:cNvSpPr/>
      </xdr:nvSpPr>
      <xdr:spPr>
        <a:xfrm>
          <a:off x="4276724" y="552451"/>
          <a:ext cx="209551"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714375</xdr:colOff>
      <xdr:row>1</xdr:row>
      <xdr:rowOff>352425</xdr:rowOff>
    </xdr:from>
    <xdr:to>
      <xdr:col>6</xdr:col>
      <xdr:colOff>914400</xdr:colOff>
      <xdr:row>1</xdr:row>
      <xdr:rowOff>561975</xdr:rowOff>
    </xdr:to>
    <xdr:sp macro="" textlink="">
      <xdr:nvSpPr>
        <xdr:cNvPr id="10" name="Rectangle 9">
          <a:hlinkClick xmlns:r="http://schemas.openxmlformats.org/officeDocument/2006/relationships" r:id="rId10"/>
        </xdr:cNvPr>
        <xdr:cNvSpPr/>
      </xdr:nvSpPr>
      <xdr:spPr>
        <a:xfrm>
          <a:off x="4638675" y="542925"/>
          <a:ext cx="2000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38100</xdr:colOff>
      <xdr:row>1</xdr:row>
      <xdr:rowOff>342901</xdr:rowOff>
    </xdr:from>
    <xdr:to>
      <xdr:col>7</xdr:col>
      <xdr:colOff>314325</xdr:colOff>
      <xdr:row>1</xdr:row>
      <xdr:rowOff>552451</xdr:rowOff>
    </xdr:to>
    <xdr:sp macro="" textlink="">
      <xdr:nvSpPr>
        <xdr:cNvPr id="11" name="Rectangle 10">
          <a:hlinkClick xmlns:r="http://schemas.openxmlformats.org/officeDocument/2006/relationships" r:id="rId11"/>
        </xdr:cNvPr>
        <xdr:cNvSpPr/>
      </xdr:nvSpPr>
      <xdr:spPr>
        <a:xfrm>
          <a:off x="4943475" y="533401"/>
          <a:ext cx="2762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466725</xdr:colOff>
      <xdr:row>1</xdr:row>
      <xdr:rowOff>323850</xdr:rowOff>
    </xdr:from>
    <xdr:to>
      <xdr:col>7</xdr:col>
      <xdr:colOff>666750</xdr:colOff>
      <xdr:row>1</xdr:row>
      <xdr:rowOff>561975</xdr:rowOff>
    </xdr:to>
    <xdr:sp macro="" textlink="">
      <xdr:nvSpPr>
        <xdr:cNvPr id="12" name="Rectangle 11">
          <a:hlinkClick xmlns:r="http://schemas.openxmlformats.org/officeDocument/2006/relationships" r:id="rId12"/>
        </xdr:cNvPr>
        <xdr:cNvSpPr/>
      </xdr:nvSpPr>
      <xdr:spPr>
        <a:xfrm>
          <a:off x="5372100" y="514350"/>
          <a:ext cx="200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523874</xdr:colOff>
      <xdr:row>1</xdr:row>
      <xdr:rowOff>352424</xdr:rowOff>
    </xdr:from>
    <xdr:to>
      <xdr:col>9</xdr:col>
      <xdr:colOff>266699</xdr:colOff>
      <xdr:row>1</xdr:row>
      <xdr:rowOff>552449</xdr:rowOff>
    </xdr:to>
    <xdr:sp macro="" textlink="">
      <xdr:nvSpPr>
        <xdr:cNvPr id="13" name="Rectangle 12">
          <a:hlinkClick xmlns:r="http://schemas.openxmlformats.org/officeDocument/2006/relationships" r:id="rId13"/>
        </xdr:cNvPr>
        <xdr:cNvSpPr/>
      </xdr:nvSpPr>
      <xdr:spPr>
        <a:xfrm>
          <a:off x="6115049" y="542924"/>
          <a:ext cx="3524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352425</xdr:colOff>
      <xdr:row>1</xdr:row>
      <xdr:rowOff>352425</xdr:rowOff>
    </xdr:from>
    <xdr:to>
      <xdr:col>10</xdr:col>
      <xdr:colOff>266700</xdr:colOff>
      <xdr:row>1</xdr:row>
      <xdr:rowOff>542925</xdr:rowOff>
    </xdr:to>
    <xdr:sp macro="" textlink="">
      <xdr:nvSpPr>
        <xdr:cNvPr id="14" name="Rectangle 13">
          <a:hlinkClick xmlns:r="http://schemas.openxmlformats.org/officeDocument/2006/relationships" r:id="rId14"/>
        </xdr:cNvPr>
        <xdr:cNvSpPr/>
      </xdr:nvSpPr>
      <xdr:spPr>
        <a:xfrm>
          <a:off x="6553200" y="542925"/>
          <a:ext cx="609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400050</xdr:colOff>
      <xdr:row>1</xdr:row>
      <xdr:rowOff>342900</xdr:rowOff>
    </xdr:from>
    <xdr:to>
      <xdr:col>11</xdr:col>
      <xdr:colOff>47625</xdr:colOff>
      <xdr:row>1</xdr:row>
      <xdr:rowOff>523875</xdr:rowOff>
    </xdr:to>
    <xdr:sp macro="" textlink="">
      <xdr:nvSpPr>
        <xdr:cNvPr id="15" name="Rectangle 14">
          <a:hlinkClick xmlns:r="http://schemas.openxmlformats.org/officeDocument/2006/relationships" r:id="rId15"/>
        </xdr:cNvPr>
        <xdr:cNvSpPr/>
      </xdr:nvSpPr>
      <xdr:spPr>
        <a:xfrm>
          <a:off x="7296150" y="533400"/>
          <a:ext cx="3333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171450</xdr:colOff>
      <xdr:row>1</xdr:row>
      <xdr:rowOff>352425</xdr:rowOff>
    </xdr:from>
    <xdr:to>
      <xdr:col>11</xdr:col>
      <xdr:colOff>523875</xdr:colOff>
      <xdr:row>1</xdr:row>
      <xdr:rowOff>542925</xdr:rowOff>
    </xdr:to>
    <xdr:sp macro="" textlink="">
      <xdr:nvSpPr>
        <xdr:cNvPr id="17" name="Rectangle 16">
          <a:hlinkClick xmlns:r="http://schemas.openxmlformats.org/officeDocument/2006/relationships" r:id="rId16"/>
        </xdr:cNvPr>
        <xdr:cNvSpPr/>
      </xdr:nvSpPr>
      <xdr:spPr>
        <a:xfrm>
          <a:off x="8162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142875</xdr:colOff>
      <xdr:row>1</xdr:row>
      <xdr:rowOff>323850</xdr:rowOff>
    </xdr:from>
    <xdr:to>
      <xdr:col>8</xdr:col>
      <xdr:colOff>381000</xdr:colOff>
      <xdr:row>1</xdr:row>
      <xdr:rowOff>523875</xdr:rowOff>
    </xdr:to>
    <xdr:sp macro="" textlink="">
      <xdr:nvSpPr>
        <xdr:cNvPr id="19" name="Rectangle 18">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552450</xdr:colOff>
      <xdr:row>9</xdr:row>
      <xdr:rowOff>361950</xdr:rowOff>
    </xdr:to>
    <xdr:pic>
      <xdr:nvPicPr>
        <xdr:cNvPr id="20" name="Picture 19"/>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xdr:row>
      <xdr:rowOff>19050</xdr:rowOff>
    </xdr:from>
    <xdr:to>
      <xdr:col>6</xdr:col>
      <xdr:colOff>0</xdr:colOff>
      <xdr:row>13</xdr:row>
      <xdr:rowOff>133350</xdr:rowOff>
    </xdr:to>
    <xdr:pic>
      <xdr:nvPicPr>
        <xdr:cNvPr id="32" name="Picture 3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724275"/>
          <a:ext cx="33147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590550</xdr:colOff>
      <xdr:row>1</xdr:row>
      <xdr:rowOff>9525</xdr:rowOff>
    </xdr:from>
    <xdr:to>
      <xdr:col>12</xdr:col>
      <xdr:colOff>85725</xdr:colOff>
      <xdr:row>2</xdr:row>
      <xdr:rowOff>0</xdr:rowOff>
    </xdr:to>
    <xdr:pic>
      <xdr:nvPicPr>
        <xdr:cNvPr id="30"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200025"/>
          <a:ext cx="863917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1</xdr:col>
      <xdr:colOff>971550</xdr:colOff>
      <xdr:row>1</xdr:row>
      <xdr:rowOff>552450</xdr:rowOff>
    </xdr:to>
    <xdr:sp macro="" textlink="">
      <xdr:nvSpPr>
        <xdr:cNvPr id="3" name="Rectangle 2">
          <a:hlinkClick xmlns:r="http://schemas.openxmlformats.org/officeDocument/2006/relationships" r:id="rId2"/>
        </xdr:cNvPr>
        <xdr:cNvSpPr/>
      </xdr:nvSpPr>
      <xdr:spPr>
        <a:xfrm>
          <a:off x="1247775" y="561975"/>
          <a:ext cx="3333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1047750</xdr:colOff>
      <xdr:row>1</xdr:row>
      <xdr:rowOff>323850</xdr:rowOff>
    </xdr:from>
    <xdr:to>
      <xdr:col>2</xdr:col>
      <xdr:colOff>133350</xdr:colOff>
      <xdr:row>1</xdr:row>
      <xdr:rowOff>542925</xdr:rowOff>
    </xdr:to>
    <xdr:sp macro="" textlink="">
      <xdr:nvSpPr>
        <xdr:cNvPr id="4" name="Rectangle 3">
          <a:hlinkClick xmlns:r="http://schemas.openxmlformats.org/officeDocument/2006/relationships" r:id="rId3"/>
        </xdr:cNvPr>
        <xdr:cNvSpPr/>
      </xdr:nvSpPr>
      <xdr:spPr>
        <a:xfrm>
          <a:off x="1657350" y="514350"/>
          <a:ext cx="2667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247650</xdr:colOff>
      <xdr:row>1</xdr:row>
      <xdr:rowOff>361951</xdr:rowOff>
    </xdr:from>
    <xdr:to>
      <xdr:col>2</xdr:col>
      <xdr:colOff>514350</xdr:colOff>
      <xdr:row>1</xdr:row>
      <xdr:rowOff>581025</xdr:rowOff>
    </xdr:to>
    <xdr:sp macro="" textlink="">
      <xdr:nvSpPr>
        <xdr:cNvPr id="5" name="Rectangle 4">
          <a:hlinkClick xmlns:r="http://schemas.openxmlformats.org/officeDocument/2006/relationships" r:id="rId4"/>
        </xdr:cNvPr>
        <xdr:cNvSpPr/>
      </xdr:nvSpPr>
      <xdr:spPr>
        <a:xfrm>
          <a:off x="2038350" y="552451"/>
          <a:ext cx="26670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685800</xdr:colOff>
      <xdr:row>1</xdr:row>
      <xdr:rowOff>342901</xdr:rowOff>
    </xdr:from>
    <xdr:to>
      <xdr:col>2</xdr:col>
      <xdr:colOff>1200150</xdr:colOff>
      <xdr:row>1</xdr:row>
      <xdr:rowOff>533401</xdr:rowOff>
    </xdr:to>
    <xdr:sp macro="" textlink="">
      <xdr:nvSpPr>
        <xdr:cNvPr id="6" name="Rectangle 5">
          <a:hlinkClick xmlns:r="http://schemas.openxmlformats.org/officeDocument/2006/relationships" r:id="rId5"/>
        </xdr:cNvPr>
        <xdr:cNvSpPr/>
      </xdr:nvSpPr>
      <xdr:spPr>
        <a:xfrm>
          <a:off x="2476500" y="533401"/>
          <a:ext cx="5143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1323975</xdr:colOff>
      <xdr:row>1</xdr:row>
      <xdr:rowOff>333374</xdr:rowOff>
    </xdr:from>
    <xdr:to>
      <xdr:col>3</xdr:col>
      <xdr:colOff>180975</xdr:colOff>
      <xdr:row>1</xdr:row>
      <xdr:rowOff>552449</xdr:rowOff>
    </xdr:to>
    <xdr:sp macro="" textlink="">
      <xdr:nvSpPr>
        <xdr:cNvPr id="7" name="Rectangle 6">
          <a:hlinkClick xmlns:r="http://schemas.openxmlformats.org/officeDocument/2006/relationships" r:id="rId6"/>
        </xdr:cNvPr>
        <xdr:cNvSpPr/>
      </xdr:nvSpPr>
      <xdr:spPr>
        <a:xfrm>
          <a:off x="3114675" y="523874"/>
          <a:ext cx="4095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333375</xdr:colOff>
      <xdr:row>1</xdr:row>
      <xdr:rowOff>352424</xdr:rowOff>
    </xdr:from>
    <xdr:to>
      <xdr:col>3</xdr:col>
      <xdr:colOff>542925</xdr:colOff>
      <xdr:row>1</xdr:row>
      <xdr:rowOff>552450</xdr:rowOff>
    </xdr:to>
    <xdr:sp macro="" textlink="">
      <xdr:nvSpPr>
        <xdr:cNvPr id="8" name="Rectangle 7">
          <a:hlinkClick xmlns:r="http://schemas.openxmlformats.org/officeDocument/2006/relationships" r:id="rId7"/>
        </xdr:cNvPr>
        <xdr:cNvSpPr/>
      </xdr:nvSpPr>
      <xdr:spPr>
        <a:xfrm>
          <a:off x="3676650" y="542924"/>
          <a:ext cx="2095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57150</xdr:colOff>
      <xdr:row>1</xdr:row>
      <xdr:rowOff>361950</xdr:rowOff>
    </xdr:from>
    <xdr:to>
      <xdr:col>4</xdr:col>
      <xdr:colOff>219075</xdr:colOff>
      <xdr:row>1</xdr:row>
      <xdr:rowOff>561975</xdr:rowOff>
    </xdr:to>
    <xdr:sp macro="" textlink="">
      <xdr:nvSpPr>
        <xdr:cNvPr id="9" name="Rectangle 8">
          <a:hlinkClick xmlns:r="http://schemas.openxmlformats.org/officeDocument/2006/relationships" r:id="rId8"/>
        </xdr:cNvPr>
        <xdr:cNvSpPr/>
      </xdr:nvSpPr>
      <xdr:spPr>
        <a:xfrm>
          <a:off x="4010025" y="552450"/>
          <a:ext cx="1619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352424</xdr:colOff>
      <xdr:row>1</xdr:row>
      <xdr:rowOff>361951</xdr:rowOff>
    </xdr:from>
    <xdr:to>
      <xdr:col>4</xdr:col>
      <xdr:colOff>542925</xdr:colOff>
      <xdr:row>1</xdr:row>
      <xdr:rowOff>561975</xdr:rowOff>
    </xdr:to>
    <xdr:sp macro="" textlink="">
      <xdr:nvSpPr>
        <xdr:cNvPr id="10" name="Rectangle 9">
          <a:hlinkClick xmlns:r="http://schemas.openxmlformats.org/officeDocument/2006/relationships" r:id="rId9"/>
        </xdr:cNvPr>
        <xdr:cNvSpPr/>
      </xdr:nvSpPr>
      <xdr:spPr>
        <a:xfrm>
          <a:off x="4305299" y="552451"/>
          <a:ext cx="190501"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66676</xdr:colOff>
      <xdr:row>1</xdr:row>
      <xdr:rowOff>333374</xdr:rowOff>
    </xdr:from>
    <xdr:to>
      <xdr:col>5</xdr:col>
      <xdr:colOff>276226</xdr:colOff>
      <xdr:row>1</xdr:row>
      <xdr:rowOff>552449</xdr:rowOff>
    </xdr:to>
    <xdr:sp macro="" textlink="">
      <xdr:nvSpPr>
        <xdr:cNvPr id="11" name="Rectangle 10">
          <a:hlinkClick xmlns:r="http://schemas.openxmlformats.org/officeDocument/2006/relationships" r:id="rId10"/>
        </xdr:cNvPr>
        <xdr:cNvSpPr/>
      </xdr:nvSpPr>
      <xdr:spPr>
        <a:xfrm>
          <a:off x="4629151" y="523874"/>
          <a:ext cx="2095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381000</xdr:colOff>
      <xdr:row>1</xdr:row>
      <xdr:rowOff>342901</xdr:rowOff>
    </xdr:from>
    <xdr:to>
      <xdr:col>6</xdr:col>
      <xdr:colOff>142875</xdr:colOff>
      <xdr:row>1</xdr:row>
      <xdr:rowOff>552451</xdr:rowOff>
    </xdr:to>
    <xdr:sp macro="" textlink="">
      <xdr:nvSpPr>
        <xdr:cNvPr id="12" name="Rectangle 11">
          <a:hlinkClick xmlns:r="http://schemas.openxmlformats.org/officeDocument/2006/relationships" r:id="rId11"/>
        </xdr:cNvPr>
        <xdr:cNvSpPr/>
      </xdr:nvSpPr>
      <xdr:spPr>
        <a:xfrm>
          <a:off x="4943475" y="533401"/>
          <a:ext cx="3143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276226</xdr:colOff>
      <xdr:row>1</xdr:row>
      <xdr:rowOff>323850</xdr:rowOff>
    </xdr:from>
    <xdr:to>
      <xdr:col>6</xdr:col>
      <xdr:colOff>485776</xdr:colOff>
      <xdr:row>1</xdr:row>
      <xdr:rowOff>542925</xdr:rowOff>
    </xdr:to>
    <xdr:sp macro="" textlink="">
      <xdr:nvSpPr>
        <xdr:cNvPr id="13" name="Rectangle 12">
          <a:hlinkClick xmlns:r="http://schemas.openxmlformats.org/officeDocument/2006/relationships" r:id="rId12"/>
        </xdr:cNvPr>
        <xdr:cNvSpPr/>
      </xdr:nvSpPr>
      <xdr:spPr>
        <a:xfrm>
          <a:off x="5391151" y="514350"/>
          <a:ext cx="2095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38100</xdr:colOff>
      <xdr:row>1</xdr:row>
      <xdr:rowOff>352425</xdr:rowOff>
    </xdr:from>
    <xdr:to>
      <xdr:col>7</xdr:col>
      <xdr:colOff>371475</xdr:colOff>
      <xdr:row>1</xdr:row>
      <xdr:rowOff>533400</xdr:rowOff>
    </xdr:to>
    <xdr:sp macro="" textlink="">
      <xdr:nvSpPr>
        <xdr:cNvPr id="14" name="Rectangle 13">
          <a:hlinkClick xmlns:r="http://schemas.openxmlformats.org/officeDocument/2006/relationships" r:id="rId13"/>
        </xdr:cNvPr>
        <xdr:cNvSpPr/>
      </xdr:nvSpPr>
      <xdr:spPr>
        <a:xfrm>
          <a:off x="6134100" y="542925"/>
          <a:ext cx="3333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457200</xdr:colOff>
      <xdr:row>1</xdr:row>
      <xdr:rowOff>352425</xdr:rowOff>
    </xdr:from>
    <xdr:to>
      <xdr:col>8</xdr:col>
      <xdr:colOff>504825</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600076</xdr:colOff>
      <xdr:row>1</xdr:row>
      <xdr:rowOff>342900</xdr:rowOff>
    </xdr:from>
    <xdr:to>
      <xdr:col>9</xdr:col>
      <xdr:colOff>333375</xdr:colOff>
      <xdr:row>1</xdr:row>
      <xdr:rowOff>552450</xdr:rowOff>
    </xdr:to>
    <xdr:sp macro="" textlink="">
      <xdr:nvSpPr>
        <xdr:cNvPr id="16" name="Rectangle 15">
          <a:hlinkClick xmlns:r="http://schemas.openxmlformats.org/officeDocument/2006/relationships" r:id="rId15"/>
        </xdr:cNvPr>
        <xdr:cNvSpPr/>
      </xdr:nvSpPr>
      <xdr:spPr>
        <a:xfrm>
          <a:off x="7305676" y="533400"/>
          <a:ext cx="342899"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485776</xdr:colOff>
      <xdr:row>1</xdr:row>
      <xdr:rowOff>352425</xdr:rowOff>
    </xdr:from>
    <xdr:to>
      <xdr:col>10</xdr:col>
      <xdr:colOff>161926</xdr:colOff>
      <xdr:row>1</xdr:row>
      <xdr:rowOff>523875</xdr:rowOff>
    </xdr:to>
    <xdr:sp macro="" textlink="">
      <xdr:nvSpPr>
        <xdr:cNvPr id="18" name="Rectangle 17">
          <a:hlinkClick xmlns:r="http://schemas.openxmlformats.org/officeDocument/2006/relationships" r:id="rId16"/>
        </xdr:cNvPr>
        <xdr:cNvSpPr/>
      </xdr:nvSpPr>
      <xdr:spPr>
        <a:xfrm>
          <a:off x="7800976" y="542925"/>
          <a:ext cx="2857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114301</xdr:colOff>
      <xdr:row>1</xdr:row>
      <xdr:rowOff>333374</xdr:rowOff>
    </xdr:from>
    <xdr:to>
      <xdr:col>1</xdr:col>
      <xdr:colOff>581025</xdr:colOff>
      <xdr:row>1</xdr:row>
      <xdr:rowOff>581025</xdr:rowOff>
    </xdr:to>
    <xdr:sp macro="" textlink="">
      <xdr:nvSpPr>
        <xdr:cNvPr id="19" name="Rectangle 18">
          <a:hlinkClick xmlns:r="http://schemas.openxmlformats.org/officeDocument/2006/relationships" r:id="rId17"/>
        </xdr:cNvPr>
        <xdr:cNvSpPr/>
      </xdr:nvSpPr>
      <xdr:spPr>
        <a:xfrm>
          <a:off x="723901" y="523874"/>
          <a:ext cx="466724" cy="2476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628650</xdr:colOff>
      <xdr:row>1</xdr:row>
      <xdr:rowOff>323850</xdr:rowOff>
    </xdr:from>
    <xdr:to>
      <xdr:col>6</xdr:col>
      <xdr:colOff>866775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438150</xdr:colOff>
      <xdr:row>12</xdr:row>
      <xdr:rowOff>38100</xdr:rowOff>
    </xdr:from>
    <xdr:to>
      <xdr:col>9</xdr:col>
      <xdr:colOff>390525</xdr:colOff>
      <xdr:row>12</xdr:row>
      <xdr:rowOff>161925</xdr:rowOff>
    </xdr:to>
    <xdr:sp macro="" textlink="">
      <xdr:nvSpPr>
        <xdr:cNvPr id="2" name="Rectangle 1">
          <a:hlinkClick xmlns:r="http://schemas.openxmlformats.org/officeDocument/2006/relationships" r:id="rId20"/>
        </xdr:cNvPr>
        <xdr:cNvSpPr/>
      </xdr:nvSpPr>
      <xdr:spPr>
        <a:xfrm>
          <a:off x="1971675" y="3743325"/>
          <a:ext cx="519112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66675</xdr:colOff>
      <xdr:row>13</xdr:row>
      <xdr:rowOff>38100</xdr:rowOff>
    </xdr:from>
    <xdr:to>
      <xdr:col>1</xdr:col>
      <xdr:colOff>933450</xdr:colOff>
      <xdr:row>14</xdr:row>
      <xdr:rowOff>104775</xdr:rowOff>
    </xdr:to>
    <xdr:pic>
      <xdr:nvPicPr>
        <xdr:cNvPr id="26" name="Picture 2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76275" y="3924300"/>
          <a:ext cx="8667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xdr:colOff>
      <xdr:row>0</xdr:row>
      <xdr:rowOff>180975</xdr:rowOff>
    </xdr:from>
    <xdr:to>
      <xdr:col>13</xdr:col>
      <xdr:colOff>38100</xdr:colOff>
      <xdr:row>1</xdr:row>
      <xdr:rowOff>571500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8097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400050</xdr:colOff>
      <xdr:row>1</xdr:row>
      <xdr:rowOff>352425</xdr:rowOff>
    </xdr:from>
    <xdr:to>
      <xdr:col>11</xdr:col>
      <xdr:colOff>142875</xdr:colOff>
      <xdr:row>1</xdr:row>
      <xdr:rowOff>542925</xdr:rowOff>
    </xdr:to>
    <xdr:sp macro="" textlink="">
      <xdr:nvSpPr>
        <xdr:cNvPr id="18" name="Rectangle 17">
          <a:hlinkClick xmlns:r="http://schemas.openxmlformats.org/officeDocument/2006/relationships" r:id="rId16"/>
        </xdr:cNvPr>
        <xdr:cNvSpPr/>
      </xdr:nvSpPr>
      <xdr:spPr>
        <a:xfrm>
          <a:off x="780097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114300</xdr:colOff>
      <xdr:row>14</xdr:row>
      <xdr:rowOff>352425</xdr:rowOff>
    </xdr:from>
    <xdr:to>
      <xdr:col>1</xdr:col>
      <xdr:colOff>561975</xdr:colOff>
      <xdr:row>14</xdr:row>
      <xdr:rowOff>466725</xdr:rowOff>
    </xdr:to>
    <xdr:sp macro="" textlink="">
      <xdr:nvSpPr>
        <xdr:cNvPr id="2" name="Rectangle 1">
          <a:hlinkClick xmlns:r="http://schemas.openxmlformats.org/officeDocument/2006/relationships" r:id="rId20"/>
        </xdr:cNvPr>
        <xdr:cNvSpPr/>
      </xdr:nvSpPr>
      <xdr:spPr>
        <a:xfrm>
          <a:off x="723900" y="4657725"/>
          <a:ext cx="447675"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13</xdr:col>
      <xdr:colOff>47625</xdr:colOff>
      <xdr:row>2</xdr:row>
      <xdr:rowOff>0</xdr:rowOff>
    </xdr:to>
    <xdr:pic>
      <xdr:nvPicPr>
        <xdr:cNvPr id="23"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0002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390525</xdr:colOff>
      <xdr:row>1</xdr:row>
      <xdr:rowOff>352425</xdr:rowOff>
    </xdr:from>
    <xdr:to>
      <xdr:col>11</xdr:col>
      <xdr:colOff>133350</xdr:colOff>
      <xdr:row>1</xdr:row>
      <xdr:rowOff>542925</xdr:rowOff>
    </xdr:to>
    <xdr:sp macro="" textlink="">
      <xdr:nvSpPr>
        <xdr:cNvPr id="18" name="Rectangle 17">
          <a:hlinkClick xmlns:r="http://schemas.openxmlformats.org/officeDocument/2006/relationships" r:id="rId16"/>
        </xdr:cNvPr>
        <xdr:cNvSpPr/>
      </xdr:nvSpPr>
      <xdr:spPr>
        <a:xfrm>
          <a:off x="77724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11</xdr:col>
      <xdr:colOff>104775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561975</xdr:colOff>
      <xdr:row>15</xdr:row>
      <xdr:rowOff>66675</xdr:rowOff>
    </xdr:from>
    <xdr:to>
      <xdr:col>6</xdr:col>
      <xdr:colOff>962025</xdr:colOff>
      <xdr:row>18</xdr:row>
      <xdr:rowOff>95250</xdr:rowOff>
    </xdr:to>
    <xdr:pic>
      <xdr:nvPicPr>
        <xdr:cNvPr id="24" name="Picture 23"/>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61975" y="4591050"/>
          <a:ext cx="49720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10</xdr:col>
      <xdr:colOff>257175</xdr:colOff>
      <xdr:row>1</xdr:row>
      <xdr:rowOff>571500</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685800</xdr:colOff>
      <xdr:row>1</xdr:row>
      <xdr:rowOff>371474</xdr:rowOff>
    </xdr:from>
    <xdr:to>
      <xdr:col>2</xdr:col>
      <xdr:colOff>28575</xdr:colOff>
      <xdr:row>1</xdr:row>
      <xdr:rowOff>571499</xdr:rowOff>
    </xdr:to>
    <xdr:sp macro="" textlink="">
      <xdr:nvSpPr>
        <xdr:cNvPr id="3" name="Rectangle 2">
          <a:hlinkClick xmlns:r="http://schemas.openxmlformats.org/officeDocument/2006/relationships" r:id="rId2"/>
        </xdr:cNvPr>
        <xdr:cNvSpPr/>
      </xdr:nvSpPr>
      <xdr:spPr>
        <a:xfrm>
          <a:off x="1295400" y="561974"/>
          <a:ext cx="2667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104775</xdr:colOff>
      <xdr:row>1</xdr:row>
      <xdr:rowOff>323850</xdr:rowOff>
    </xdr:from>
    <xdr:to>
      <xdr:col>2</xdr:col>
      <xdr:colOff>381000</xdr:colOff>
      <xdr:row>1</xdr:row>
      <xdr:rowOff>571500</xdr:rowOff>
    </xdr:to>
    <xdr:sp macro="" textlink="">
      <xdr:nvSpPr>
        <xdr:cNvPr id="4" name="Rectangle 3">
          <a:hlinkClick xmlns:r="http://schemas.openxmlformats.org/officeDocument/2006/relationships" r:id="rId3"/>
        </xdr:cNvPr>
        <xdr:cNvSpPr/>
      </xdr:nvSpPr>
      <xdr:spPr>
        <a:xfrm>
          <a:off x="1638300" y="514350"/>
          <a:ext cx="2762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495300</xdr:colOff>
      <xdr:row>1</xdr:row>
      <xdr:rowOff>361951</xdr:rowOff>
    </xdr:from>
    <xdr:to>
      <xdr:col>2</xdr:col>
      <xdr:colOff>752475</xdr:colOff>
      <xdr:row>1</xdr:row>
      <xdr:rowOff>542925</xdr:rowOff>
    </xdr:to>
    <xdr:sp macro="" textlink="">
      <xdr:nvSpPr>
        <xdr:cNvPr id="5" name="Rectangle 4">
          <a:hlinkClick xmlns:r="http://schemas.openxmlformats.org/officeDocument/2006/relationships" r:id="rId4"/>
        </xdr:cNvPr>
        <xdr:cNvSpPr/>
      </xdr:nvSpPr>
      <xdr:spPr>
        <a:xfrm>
          <a:off x="2028825" y="552451"/>
          <a:ext cx="25717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47624</xdr:colOff>
      <xdr:row>1</xdr:row>
      <xdr:rowOff>323850</xdr:rowOff>
    </xdr:from>
    <xdr:to>
      <xdr:col>4</xdr:col>
      <xdr:colOff>133349</xdr:colOff>
      <xdr:row>1</xdr:row>
      <xdr:rowOff>542925</xdr:rowOff>
    </xdr:to>
    <xdr:sp macro="" textlink="">
      <xdr:nvSpPr>
        <xdr:cNvPr id="6" name="Rectangle 5">
          <a:hlinkClick xmlns:r="http://schemas.openxmlformats.org/officeDocument/2006/relationships" r:id="rId5"/>
        </xdr:cNvPr>
        <xdr:cNvSpPr/>
      </xdr:nvSpPr>
      <xdr:spPr>
        <a:xfrm>
          <a:off x="2428874" y="514350"/>
          <a:ext cx="5429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352425</xdr:rowOff>
    </xdr:from>
    <xdr:to>
      <xdr:col>5</xdr:col>
      <xdr:colOff>219075</xdr:colOff>
      <xdr:row>1</xdr:row>
      <xdr:rowOff>561975</xdr:rowOff>
    </xdr:to>
    <xdr:sp macro="" textlink="">
      <xdr:nvSpPr>
        <xdr:cNvPr id="7" name="Rectangle 6">
          <a:hlinkClick xmlns:r="http://schemas.openxmlformats.org/officeDocument/2006/relationships" r:id="rId6"/>
        </xdr:cNvPr>
        <xdr:cNvSpPr/>
      </xdr:nvSpPr>
      <xdr:spPr>
        <a:xfrm>
          <a:off x="3095625" y="542925"/>
          <a:ext cx="4572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323850</xdr:colOff>
      <xdr:row>1</xdr:row>
      <xdr:rowOff>352424</xdr:rowOff>
    </xdr:from>
    <xdr:to>
      <xdr:col>5</xdr:col>
      <xdr:colOff>542925</xdr:colOff>
      <xdr:row>1</xdr:row>
      <xdr:rowOff>571500</xdr:rowOff>
    </xdr:to>
    <xdr:sp macro="" textlink="">
      <xdr:nvSpPr>
        <xdr:cNvPr id="8" name="Rectangle 7">
          <a:hlinkClick xmlns:r="http://schemas.openxmlformats.org/officeDocument/2006/relationships" r:id="rId7"/>
        </xdr:cNvPr>
        <xdr:cNvSpPr/>
      </xdr:nvSpPr>
      <xdr:spPr>
        <a:xfrm>
          <a:off x="3657600" y="54292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638175</xdr:colOff>
      <xdr:row>1</xdr:row>
      <xdr:rowOff>361950</xdr:rowOff>
    </xdr:from>
    <xdr:to>
      <xdr:col>5</xdr:col>
      <xdr:colOff>866775</xdr:colOff>
      <xdr:row>1</xdr:row>
      <xdr:rowOff>571500</xdr:rowOff>
    </xdr:to>
    <xdr:sp macro="" textlink="">
      <xdr:nvSpPr>
        <xdr:cNvPr id="9" name="Rectangle 8">
          <a:hlinkClick xmlns:r="http://schemas.openxmlformats.org/officeDocument/2006/relationships" r:id="rId8"/>
        </xdr:cNvPr>
        <xdr:cNvSpPr/>
      </xdr:nvSpPr>
      <xdr:spPr>
        <a:xfrm>
          <a:off x="397192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942974</xdr:colOff>
      <xdr:row>1</xdr:row>
      <xdr:rowOff>371476</xdr:rowOff>
    </xdr:from>
    <xdr:to>
      <xdr:col>5</xdr:col>
      <xdr:colOff>1190624</xdr:colOff>
      <xdr:row>1</xdr:row>
      <xdr:rowOff>571500</xdr:rowOff>
    </xdr:to>
    <xdr:sp macro="" textlink="">
      <xdr:nvSpPr>
        <xdr:cNvPr id="10" name="Rectangle 9">
          <a:hlinkClick xmlns:r="http://schemas.openxmlformats.org/officeDocument/2006/relationships" r:id="rId9"/>
        </xdr:cNvPr>
        <xdr:cNvSpPr/>
      </xdr:nvSpPr>
      <xdr:spPr>
        <a:xfrm>
          <a:off x="4276724" y="561976"/>
          <a:ext cx="247650"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1285875</xdr:colOff>
      <xdr:row>1</xdr:row>
      <xdr:rowOff>333375</xdr:rowOff>
    </xdr:from>
    <xdr:to>
      <xdr:col>5</xdr:col>
      <xdr:colOff>1476375</xdr:colOff>
      <xdr:row>1</xdr:row>
      <xdr:rowOff>542925</xdr:rowOff>
    </xdr:to>
    <xdr:sp macro="" textlink="">
      <xdr:nvSpPr>
        <xdr:cNvPr id="11" name="Rectangle 10">
          <a:hlinkClick xmlns:r="http://schemas.openxmlformats.org/officeDocument/2006/relationships" r:id="rId10"/>
        </xdr:cNvPr>
        <xdr:cNvSpPr/>
      </xdr:nvSpPr>
      <xdr:spPr>
        <a:xfrm>
          <a:off x="4619625" y="523875"/>
          <a:ext cx="1905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1619250</xdr:colOff>
      <xdr:row>1</xdr:row>
      <xdr:rowOff>342901</xdr:rowOff>
    </xdr:from>
    <xdr:to>
      <xdr:col>6</xdr:col>
      <xdr:colOff>238125</xdr:colOff>
      <xdr:row>1</xdr:row>
      <xdr:rowOff>561975</xdr:rowOff>
    </xdr:to>
    <xdr:sp macro="" textlink="">
      <xdr:nvSpPr>
        <xdr:cNvPr id="12" name="Rectangle 11">
          <a:hlinkClick xmlns:r="http://schemas.openxmlformats.org/officeDocument/2006/relationships" r:id="rId11"/>
        </xdr:cNvPr>
        <xdr:cNvSpPr/>
      </xdr:nvSpPr>
      <xdr:spPr>
        <a:xfrm>
          <a:off x="4953000" y="533401"/>
          <a:ext cx="26670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390525</xdr:colOff>
      <xdr:row>1</xdr:row>
      <xdr:rowOff>323850</xdr:rowOff>
    </xdr:from>
    <xdr:to>
      <xdr:col>6</xdr:col>
      <xdr:colOff>609600</xdr:colOff>
      <xdr:row>1</xdr:row>
      <xdr:rowOff>552450</xdr:rowOff>
    </xdr:to>
    <xdr:sp macro="" textlink="">
      <xdr:nvSpPr>
        <xdr:cNvPr id="13" name="Rectangle 12">
          <a:hlinkClick xmlns:r="http://schemas.openxmlformats.org/officeDocument/2006/relationships" r:id="rId12"/>
        </xdr:cNvPr>
        <xdr:cNvSpPr/>
      </xdr:nvSpPr>
      <xdr:spPr>
        <a:xfrm>
          <a:off x="5372100" y="514350"/>
          <a:ext cx="2190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1123950</xdr:colOff>
      <xdr:row>1</xdr:row>
      <xdr:rowOff>352425</xdr:rowOff>
    </xdr:from>
    <xdr:to>
      <xdr:col>7</xdr:col>
      <xdr:colOff>200025</xdr:colOff>
      <xdr:row>1</xdr:row>
      <xdr:rowOff>523875</xdr:rowOff>
    </xdr:to>
    <xdr:sp macro="" textlink="">
      <xdr:nvSpPr>
        <xdr:cNvPr id="14" name="Rectangle 13">
          <a:hlinkClick xmlns:r="http://schemas.openxmlformats.org/officeDocument/2006/relationships" r:id="rId13"/>
        </xdr:cNvPr>
        <xdr:cNvSpPr/>
      </xdr:nvSpPr>
      <xdr:spPr>
        <a:xfrm>
          <a:off x="6105525" y="542925"/>
          <a:ext cx="3333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342901</xdr:colOff>
      <xdr:row>1</xdr:row>
      <xdr:rowOff>352425</xdr:rowOff>
    </xdr:from>
    <xdr:to>
      <xdr:col>7</xdr:col>
      <xdr:colOff>914401</xdr:colOff>
      <xdr:row>1</xdr:row>
      <xdr:rowOff>504825</xdr:rowOff>
    </xdr:to>
    <xdr:sp macro="" textlink="">
      <xdr:nvSpPr>
        <xdr:cNvPr id="15" name="Rectangle 14">
          <a:hlinkClick xmlns:r="http://schemas.openxmlformats.org/officeDocument/2006/relationships" r:id="rId14"/>
        </xdr:cNvPr>
        <xdr:cNvSpPr/>
      </xdr:nvSpPr>
      <xdr:spPr>
        <a:xfrm>
          <a:off x="6581776" y="542925"/>
          <a:ext cx="57150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1066800</xdr:colOff>
      <xdr:row>1</xdr:row>
      <xdr:rowOff>342900</xdr:rowOff>
    </xdr:from>
    <xdr:to>
      <xdr:col>8</xdr:col>
      <xdr:colOff>276225</xdr:colOff>
      <xdr:row>1</xdr:row>
      <xdr:rowOff>523875</xdr:rowOff>
    </xdr:to>
    <xdr:sp macro="" textlink="">
      <xdr:nvSpPr>
        <xdr:cNvPr id="16" name="Rectangle 15">
          <a:hlinkClick xmlns:r="http://schemas.openxmlformats.org/officeDocument/2006/relationships" r:id="rId15"/>
        </xdr:cNvPr>
        <xdr:cNvSpPr/>
      </xdr:nvSpPr>
      <xdr:spPr>
        <a:xfrm>
          <a:off x="7305675" y="533400"/>
          <a:ext cx="3524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371475</xdr:colOff>
      <xdr:row>1</xdr:row>
      <xdr:rowOff>352425</xdr:rowOff>
    </xdr:from>
    <xdr:to>
      <xdr:col>8</xdr:col>
      <xdr:colOff>723900</xdr:colOff>
      <xdr:row>1</xdr:row>
      <xdr:rowOff>542925</xdr:rowOff>
    </xdr:to>
    <xdr:sp macro="" textlink="">
      <xdr:nvSpPr>
        <xdr:cNvPr id="18" name="Rectangle 17">
          <a:hlinkClick xmlns:r="http://schemas.openxmlformats.org/officeDocument/2006/relationships" r:id="rId16"/>
        </xdr:cNvPr>
        <xdr:cNvSpPr/>
      </xdr:nvSpPr>
      <xdr:spPr>
        <a:xfrm>
          <a:off x="77533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104776</xdr:colOff>
      <xdr:row>1</xdr:row>
      <xdr:rowOff>333375</xdr:rowOff>
    </xdr:from>
    <xdr:to>
      <xdr:col>1</xdr:col>
      <xdr:colOff>590550</xdr:colOff>
      <xdr:row>1</xdr:row>
      <xdr:rowOff>552451</xdr:rowOff>
    </xdr:to>
    <xdr:sp macro="" textlink="">
      <xdr:nvSpPr>
        <xdr:cNvPr id="19" name="Rectangle 18">
          <a:hlinkClick xmlns:r="http://schemas.openxmlformats.org/officeDocument/2006/relationships" r:id="rId17"/>
        </xdr:cNvPr>
        <xdr:cNvSpPr/>
      </xdr:nvSpPr>
      <xdr:spPr>
        <a:xfrm>
          <a:off x="714376" y="523875"/>
          <a:ext cx="485774"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6</xdr:col>
      <xdr:colOff>990600</xdr:colOff>
      <xdr:row>1</xdr:row>
      <xdr:rowOff>523875</xdr:rowOff>
    </xdr:to>
    <xdr:sp macro="" textlink="">
      <xdr:nvSpPr>
        <xdr:cNvPr id="20" name="Rectangle 19">
          <a:hlinkClick xmlns:r="http://schemas.openxmlformats.org/officeDocument/2006/relationships" r:id="rId18"/>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314325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9525</xdr:colOff>
      <xdr:row>0</xdr:row>
      <xdr:rowOff>142875</xdr:rowOff>
    </xdr:from>
    <xdr:to>
      <xdr:col>11</xdr:col>
      <xdr:colOff>552450</xdr:colOff>
      <xdr:row>1</xdr:row>
      <xdr:rowOff>552450</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42875"/>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342900</xdr:rowOff>
    </xdr:from>
    <xdr:to>
      <xdr:col>2</xdr:col>
      <xdr:colOff>57150</xdr:colOff>
      <xdr:row>1</xdr:row>
      <xdr:rowOff>533400</xdr:rowOff>
    </xdr:to>
    <xdr:sp macro="" textlink="">
      <xdr:nvSpPr>
        <xdr:cNvPr id="3" name="Rectangle 2">
          <a:hlinkClick xmlns:r="http://schemas.openxmlformats.org/officeDocument/2006/relationships" r:id="rId2"/>
        </xdr:cNvPr>
        <xdr:cNvSpPr/>
      </xdr:nvSpPr>
      <xdr:spPr>
        <a:xfrm>
          <a:off x="1304925" y="533400"/>
          <a:ext cx="2857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95250</xdr:colOff>
      <xdr:row>1</xdr:row>
      <xdr:rowOff>323850</xdr:rowOff>
    </xdr:from>
    <xdr:to>
      <xdr:col>2</xdr:col>
      <xdr:colOff>390525</xdr:colOff>
      <xdr:row>1</xdr:row>
      <xdr:rowOff>542925</xdr:rowOff>
    </xdr:to>
    <xdr:sp macro="" textlink="">
      <xdr:nvSpPr>
        <xdr:cNvPr id="4" name="Rectangle 3">
          <a:hlinkClick xmlns:r="http://schemas.openxmlformats.org/officeDocument/2006/relationships" r:id="rId3"/>
        </xdr:cNvPr>
        <xdr:cNvSpPr/>
      </xdr:nvSpPr>
      <xdr:spPr>
        <a:xfrm>
          <a:off x="1628775" y="514350"/>
          <a:ext cx="2952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476250</xdr:colOff>
      <xdr:row>1</xdr:row>
      <xdr:rowOff>352426</xdr:rowOff>
    </xdr:from>
    <xdr:to>
      <xdr:col>2</xdr:col>
      <xdr:colOff>752475</xdr:colOff>
      <xdr:row>1</xdr:row>
      <xdr:rowOff>542925</xdr:rowOff>
    </xdr:to>
    <xdr:sp macro="" textlink="">
      <xdr:nvSpPr>
        <xdr:cNvPr id="5" name="Rectangle 4">
          <a:hlinkClick xmlns:r="http://schemas.openxmlformats.org/officeDocument/2006/relationships" r:id="rId4"/>
        </xdr:cNvPr>
        <xdr:cNvSpPr/>
      </xdr:nvSpPr>
      <xdr:spPr>
        <a:xfrm>
          <a:off x="2009775" y="542926"/>
          <a:ext cx="27622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114300</xdr:colOff>
      <xdr:row>1</xdr:row>
      <xdr:rowOff>342900</xdr:rowOff>
    </xdr:from>
    <xdr:to>
      <xdr:col>4</xdr:col>
      <xdr:colOff>200025</xdr:colOff>
      <xdr:row>1</xdr:row>
      <xdr:rowOff>542925</xdr:rowOff>
    </xdr:to>
    <xdr:sp macro="" textlink="">
      <xdr:nvSpPr>
        <xdr:cNvPr id="6" name="Rectangle 5">
          <a:hlinkClick xmlns:r="http://schemas.openxmlformats.org/officeDocument/2006/relationships" r:id="rId5"/>
        </xdr:cNvPr>
        <xdr:cNvSpPr/>
      </xdr:nvSpPr>
      <xdr:spPr>
        <a:xfrm>
          <a:off x="2466975" y="533400"/>
          <a:ext cx="4762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381000</xdr:colOff>
      <xdr:row>1</xdr:row>
      <xdr:rowOff>323850</xdr:rowOff>
    </xdr:from>
    <xdr:to>
      <xdr:col>5</xdr:col>
      <xdr:colOff>304800</xdr:colOff>
      <xdr:row>1</xdr:row>
      <xdr:rowOff>533400</xdr:rowOff>
    </xdr:to>
    <xdr:sp macro="" textlink="">
      <xdr:nvSpPr>
        <xdr:cNvPr id="7" name="Rectangle 6">
          <a:hlinkClick xmlns:r="http://schemas.openxmlformats.org/officeDocument/2006/relationships" r:id="rId6"/>
        </xdr:cNvPr>
        <xdr:cNvSpPr/>
      </xdr:nvSpPr>
      <xdr:spPr>
        <a:xfrm>
          <a:off x="3124200" y="514350"/>
          <a:ext cx="3905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447675</xdr:colOff>
      <xdr:row>1</xdr:row>
      <xdr:rowOff>323849</xdr:rowOff>
    </xdr:from>
    <xdr:to>
      <xdr:col>5</xdr:col>
      <xdr:colOff>666750</xdr:colOff>
      <xdr:row>1</xdr:row>
      <xdr:rowOff>542925</xdr:rowOff>
    </xdr:to>
    <xdr:sp macro="" textlink="">
      <xdr:nvSpPr>
        <xdr:cNvPr id="8" name="Rectangle 7">
          <a:hlinkClick xmlns:r="http://schemas.openxmlformats.org/officeDocument/2006/relationships" r:id="rId7"/>
        </xdr:cNvPr>
        <xdr:cNvSpPr/>
      </xdr:nvSpPr>
      <xdr:spPr>
        <a:xfrm>
          <a:off x="3657600" y="514349"/>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771525</xdr:colOff>
      <xdr:row>1</xdr:row>
      <xdr:rowOff>333375</xdr:rowOff>
    </xdr:from>
    <xdr:to>
      <xdr:col>5</xdr:col>
      <xdr:colOff>981075</xdr:colOff>
      <xdr:row>1</xdr:row>
      <xdr:rowOff>542925</xdr:rowOff>
    </xdr:to>
    <xdr:sp macro="" textlink="">
      <xdr:nvSpPr>
        <xdr:cNvPr id="9" name="Rectangle 8">
          <a:hlinkClick xmlns:r="http://schemas.openxmlformats.org/officeDocument/2006/relationships" r:id="rId8"/>
        </xdr:cNvPr>
        <xdr:cNvSpPr/>
      </xdr:nvSpPr>
      <xdr:spPr>
        <a:xfrm>
          <a:off x="3981450" y="523875"/>
          <a:ext cx="2095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1076324</xdr:colOff>
      <xdr:row>1</xdr:row>
      <xdr:rowOff>342901</xdr:rowOff>
    </xdr:from>
    <xdr:to>
      <xdr:col>5</xdr:col>
      <xdr:colOff>1323974</xdr:colOff>
      <xdr:row>1</xdr:row>
      <xdr:rowOff>542925</xdr:rowOff>
    </xdr:to>
    <xdr:sp macro="" textlink="">
      <xdr:nvSpPr>
        <xdr:cNvPr id="10" name="Rectangle 9">
          <a:hlinkClick xmlns:r="http://schemas.openxmlformats.org/officeDocument/2006/relationships" r:id="rId9"/>
        </xdr:cNvPr>
        <xdr:cNvSpPr/>
      </xdr:nvSpPr>
      <xdr:spPr>
        <a:xfrm>
          <a:off x="4286249" y="533401"/>
          <a:ext cx="247650"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1409700</xdr:colOff>
      <xdr:row>1</xdr:row>
      <xdr:rowOff>333375</xdr:rowOff>
    </xdr:from>
    <xdr:to>
      <xdr:col>6</xdr:col>
      <xdr:colOff>180975</xdr:colOff>
      <xdr:row>1</xdr:row>
      <xdr:rowOff>533400</xdr:rowOff>
    </xdr:to>
    <xdr:sp macro="" textlink="">
      <xdr:nvSpPr>
        <xdr:cNvPr id="11" name="Rectangle 10">
          <a:hlinkClick xmlns:r="http://schemas.openxmlformats.org/officeDocument/2006/relationships" r:id="rId10"/>
        </xdr:cNvPr>
        <xdr:cNvSpPr/>
      </xdr:nvSpPr>
      <xdr:spPr>
        <a:xfrm>
          <a:off x="4619625" y="523875"/>
          <a:ext cx="2000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342901</xdr:rowOff>
    </xdr:from>
    <xdr:to>
      <xdr:col>6</xdr:col>
      <xdr:colOff>619125</xdr:colOff>
      <xdr:row>1</xdr:row>
      <xdr:rowOff>533401</xdr:rowOff>
    </xdr:to>
    <xdr:sp macro="" textlink="">
      <xdr:nvSpPr>
        <xdr:cNvPr id="12" name="Rectangle 11">
          <a:hlinkClick xmlns:r="http://schemas.openxmlformats.org/officeDocument/2006/relationships" r:id="rId11"/>
        </xdr:cNvPr>
        <xdr:cNvSpPr/>
      </xdr:nvSpPr>
      <xdr:spPr>
        <a:xfrm>
          <a:off x="4962525" y="533401"/>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323851</xdr:rowOff>
    </xdr:from>
    <xdr:to>
      <xdr:col>6</xdr:col>
      <xdr:colOff>990600</xdr:colOff>
      <xdr:row>1</xdr:row>
      <xdr:rowOff>514351</xdr:rowOff>
    </xdr:to>
    <xdr:sp macro="" textlink="">
      <xdr:nvSpPr>
        <xdr:cNvPr id="13" name="Rectangle 12">
          <a:hlinkClick xmlns:r="http://schemas.openxmlformats.org/officeDocument/2006/relationships" r:id="rId12"/>
        </xdr:cNvPr>
        <xdr:cNvSpPr/>
      </xdr:nvSpPr>
      <xdr:spPr>
        <a:xfrm>
          <a:off x="5391150" y="514351"/>
          <a:ext cx="2381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381000</xdr:colOff>
      <xdr:row>1</xdr:row>
      <xdr:rowOff>333375</xdr:rowOff>
    </xdr:from>
    <xdr:to>
      <xdr:col>8</xdr:col>
      <xdr:colOff>66675</xdr:colOff>
      <xdr:row>1</xdr:row>
      <xdr:rowOff>523875</xdr:rowOff>
    </xdr:to>
    <xdr:sp macro="" textlink="">
      <xdr:nvSpPr>
        <xdr:cNvPr id="14" name="Rectangle 13">
          <a:hlinkClick xmlns:r="http://schemas.openxmlformats.org/officeDocument/2006/relationships" r:id="rId13"/>
        </xdr:cNvPr>
        <xdr:cNvSpPr/>
      </xdr:nvSpPr>
      <xdr:spPr>
        <a:xfrm>
          <a:off x="6124575" y="523875"/>
          <a:ext cx="2952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228600</xdr:colOff>
      <xdr:row>1</xdr:row>
      <xdr:rowOff>342900</xdr:rowOff>
    </xdr:from>
    <xdr:to>
      <xdr:col>8</xdr:col>
      <xdr:colOff>828675</xdr:colOff>
      <xdr:row>1</xdr:row>
      <xdr:rowOff>495300</xdr:rowOff>
    </xdr:to>
    <xdr:sp macro="" textlink="">
      <xdr:nvSpPr>
        <xdr:cNvPr id="15" name="Rectangle 14">
          <a:hlinkClick xmlns:r="http://schemas.openxmlformats.org/officeDocument/2006/relationships" r:id="rId14"/>
        </xdr:cNvPr>
        <xdr:cNvSpPr/>
      </xdr:nvSpPr>
      <xdr:spPr>
        <a:xfrm>
          <a:off x="6581775" y="533400"/>
          <a:ext cx="6000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981075</xdr:colOff>
      <xdr:row>1</xdr:row>
      <xdr:rowOff>333375</xdr:rowOff>
    </xdr:from>
    <xdr:to>
      <xdr:col>9</xdr:col>
      <xdr:colOff>142875</xdr:colOff>
      <xdr:row>1</xdr:row>
      <xdr:rowOff>542925</xdr:rowOff>
    </xdr:to>
    <xdr:sp macro="" textlink="">
      <xdr:nvSpPr>
        <xdr:cNvPr id="16" name="Rectangle 15">
          <a:hlinkClick xmlns:r="http://schemas.openxmlformats.org/officeDocument/2006/relationships" r:id="rId15"/>
        </xdr:cNvPr>
        <xdr:cNvSpPr/>
      </xdr:nvSpPr>
      <xdr:spPr>
        <a:xfrm>
          <a:off x="7334250" y="523875"/>
          <a:ext cx="31432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285750</xdr:colOff>
      <xdr:row>1</xdr:row>
      <xdr:rowOff>314325</xdr:rowOff>
    </xdr:from>
    <xdr:to>
      <xdr:col>10</xdr:col>
      <xdr:colOff>28575</xdr:colOff>
      <xdr:row>1</xdr:row>
      <xdr:rowOff>504825</xdr:rowOff>
    </xdr:to>
    <xdr:sp macro="" textlink="">
      <xdr:nvSpPr>
        <xdr:cNvPr id="18" name="Rectangle 17">
          <a:hlinkClick xmlns:r="http://schemas.openxmlformats.org/officeDocument/2006/relationships" r:id="rId16"/>
        </xdr:cNvPr>
        <xdr:cNvSpPr/>
      </xdr:nvSpPr>
      <xdr:spPr>
        <a:xfrm>
          <a:off x="7791450" y="5048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104776</xdr:colOff>
      <xdr:row>1</xdr:row>
      <xdr:rowOff>314325</xdr:rowOff>
    </xdr:from>
    <xdr:to>
      <xdr:col>1</xdr:col>
      <xdr:colOff>590550</xdr:colOff>
      <xdr:row>1</xdr:row>
      <xdr:rowOff>533401</xdr:rowOff>
    </xdr:to>
    <xdr:sp macro="" textlink="">
      <xdr:nvSpPr>
        <xdr:cNvPr id="19" name="Rectangle 18">
          <a:hlinkClick xmlns:r="http://schemas.openxmlformats.org/officeDocument/2006/relationships" r:id="rId17"/>
        </xdr:cNvPr>
        <xdr:cNvSpPr/>
      </xdr:nvSpPr>
      <xdr:spPr>
        <a:xfrm>
          <a:off x="714376" y="504825"/>
          <a:ext cx="485774"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xdr:colOff>
      <xdr:row>1</xdr:row>
      <xdr:rowOff>323850</xdr:rowOff>
    </xdr:from>
    <xdr:to>
      <xdr:col>7</xdr:col>
      <xdr:colOff>247650</xdr:colOff>
      <xdr:row>1</xdr:row>
      <xdr:rowOff>523875</xdr:rowOff>
    </xdr:to>
    <xdr:sp macro="" textlink="">
      <xdr:nvSpPr>
        <xdr:cNvPr id="20" name="Rectangle 19">
          <a:hlinkClick xmlns:r="http://schemas.openxmlformats.org/officeDocument/2006/relationships" r:id="rId18"/>
        </xdr:cNvPr>
        <xdr:cNvSpPr/>
      </xdr:nvSpPr>
      <xdr:spPr>
        <a:xfrm>
          <a:off x="575310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10</xdr:col>
      <xdr:colOff>171450</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15</xdr:col>
      <xdr:colOff>561975</xdr:colOff>
      <xdr:row>2</xdr:row>
      <xdr:rowOff>38100</xdr:rowOff>
    </xdr:to>
    <xdr:pic>
      <xdr:nvPicPr>
        <xdr:cNvPr id="20"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1450"/>
          <a:ext cx="909637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1</xdr:row>
      <xdr:rowOff>371475</xdr:rowOff>
    </xdr:from>
    <xdr:to>
      <xdr:col>2</xdr:col>
      <xdr:colOff>438150</xdr:colOff>
      <xdr:row>1</xdr:row>
      <xdr:rowOff>561975</xdr:rowOff>
    </xdr:to>
    <xdr:sp macro="" textlink="">
      <xdr:nvSpPr>
        <xdr:cNvPr id="4" name="Rectangle 3">
          <a:hlinkClick xmlns:r="http://schemas.openxmlformats.org/officeDocument/2006/relationships" r:id="rId2"/>
        </xdr:cNvPr>
        <xdr:cNvSpPr/>
      </xdr:nvSpPr>
      <xdr:spPr>
        <a:xfrm>
          <a:off x="1276350"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428625</xdr:colOff>
      <xdr:row>1</xdr:row>
      <xdr:rowOff>323850</xdr:rowOff>
    </xdr:from>
    <xdr:to>
      <xdr:col>3</xdr:col>
      <xdr:colOff>95250</xdr:colOff>
      <xdr:row>1</xdr:row>
      <xdr:rowOff>561975</xdr:rowOff>
    </xdr:to>
    <xdr:sp macro="" textlink="">
      <xdr:nvSpPr>
        <xdr:cNvPr id="5" name="Rectangle 4">
          <a:hlinkClick xmlns:r="http://schemas.openxmlformats.org/officeDocument/2006/relationships" r:id="rId3"/>
        </xdr:cNvPr>
        <xdr:cNvSpPr/>
      </xdr:nvSpPr>
      <xdr:spPr>
        <a:xfrm>
          <a:off x="1647825" y="514350"/>
          <a:ext cx="2762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180975</xdr:colOff>
      <xdr:row>1</xdr:row>
      <xdr:rowOff>361951</xdr:rowOff>
    </xdr:from>
    <xdr:to>
      <xdr:col>3</xdr:col>
      <xdr:colOff>533400</xdr:colOff>
      <xdr:row>1</xdr:row>
      <xdr:rowOff>552451</xdr:rowOff>
    </xdr:to>
    <xdr:sp macro="" textlink="">
      <xdr:nvSpPr>
        <xdr:cNvPr id="6" name="Rectangle 5">
          <a:hlinkClick xmlns:r="http://schemas.openxmlformats.org/officeDocument/2006/relationships" r:id="rId4"/>
        </xdr:cNvPr>
        <xdr:cNvSpPr/>
      </xdr:nvSpPr>
      <xdr:spPr>
        <a:xfrm>
          <a:off x="2009775"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600075</xdr:colOff>
      <xdr:row>1</xdr:row>
      <xdr:rowOff>342900</xdr:rowOff>
    </xdr:from>
    <xdr:to>
      <xdr:col>4</xdr:col>
      <xdr:colOff>600075</xdr:colOff>
      <xdr:row>1</xdr:row>
      <xdr:rowOff>542925</xdr:rowOff>
    </xdr:to>
    <xdr:sp macro="" textlink="">
      <xdr:nvSpPr>
        <xdr:cNvPr id="7" name="Rectangle 6">
          <a:hlinkClick xmlns:r="http://schemas.openxmlformats.org/officeDocument/2006/relationships" r:id="rId5"/>
        </xdr:cNvPr>
        <xdr:cNvSpPr/>
      </xdr:nvSpPr>
      <xdr:spPr>
        <a:xfrm>
          <a:off x="24288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19050</xdr:colOff>
      <xdr:row>1</xdr:row>
      <xdr:rowOff>333375</xdr:rowOff>
    </xdr:from>
    <xdr:to>
      <xdr:col>5</xdr:col>
      <xdr:colOff>552450</xdr:colOff>
      <xdr:row>1</xdr:row>
      <xdr:rowOff>542925</xdr:rowOff>
    </xdr:to>
    <xdr:sp macro="" textlink="">
      <xdr:nvSpPr>
        <xdr:cNvPr id="8" name="Rectangle 7">
          <a:hlinkClick xmlns:r="http://schemas.openxmlformats.org/officeDocument/2006/relationships" r:id="rId6"/>
        </xdr:cNvPr>
        <xdr:cNvSpPr/>
      </xdr:nvSpPr>
      <xdr:spPr>
        <a:xfrm>
          <a:off x="3067050"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552450</xdr:colOff>
      <xdr:row>1</xdr:row>
      <xdr:rowOff>352424</xdr:rowOff>
    </xdr:from>
    <xdr:to>
      <xdr:col>6</xdr:col>
      <xdr:colOff>276225</xdr:colOff>
      <xdr:row>1</xdr:row>
      <xdr:rowOff>552449</xdr:rowOff>
    </xdr:to>
    <xdr:sp macro="" textlink="">
      <xdr:nvSpPr>
        <xdr:cNvPr id="9" name="Rectangle 8">
          <a:hlinkClick xmlns:r="http://schemas.openxmlformats.org/officeDocument/2006/relationships" r:id="rId7"/>
        </xdr:cNvPr>
        <xdr:cNvSpPr/>
      </xdr:nvSpPr>
      <xdr:spPr>
        <a:xfrm>
          <a:off x="3600450" y="542924"/>
          <a:ext cx="3333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304800</xdr:colOff>
      <xdr:row>1</xdr:row>
      <xdr:rowOff>371475</xdr:rowOff>
    </xdr:from>
    <xdr:to>
      <xdr:col>6</xdr:col>
      <xdr:colOff>590550</xdr:colOff>
      <xdr:row>1</xdr:row>
      <xdr:rowOff>552450</xdr:rowOff>
    </xdr:to>
    <xdr:sp macro="" textlink="">
      <xdr:nvSpPr>
        <xdr:cNvPr id="10" name="Rectangle 9">
          <a:hlinkClick xmlns:r="http://schemas.openxmlformats.org/officeDocument/2006/relationships" r:id="rId8"/>
        </xdr:cNvPr>
        <xdr:cNvSpPr/>
      </xdr:nvSpPr>
      <xdr:spPr>
        <a:xfrm>
          <a:off x="3962400" y="561975"/>
          <a:ext cx="28575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1</xdr:row>
      <xdr:rowOff>361951</xdr:rowOff>
    </xdr:from>
    <xdr:to>
      <xdr:col>7</xdr:col>
      <xdr:colOff>276224</xdr:colOff>
      <xdr:row>1</xdr:row>
      <xdr:rowOff>561975</xdr:rowOff>
    </xdr:to>
    <xdr:sp macro="" textlink="">
      <xdr:nvSpPr>
        <xdr:cNvPr id="11" name="Rectangle 10">
          <a:hlinkClick xmlns:r="http://schemas.openxmlformats.org/officeDocument/2006/relationships" r:id="rId9"/>
        </xdr:cNvPr>
        <xdr:cNvSpPr/>
      </xdr:nvSpPr>
      <xdr:spPr>
        <a:xfrm>
          <a:off x="4248149"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314325</xdr:colOff>
      <xdr:row>1</xdr:row>
      <xdr:rowOff>333375</xdr:rowOff>
    </xdr:from>
    <xdr:to>
      <xdr:col>8</xdr:col>
      <xdr:colOff>0</xdr:colOff>
      <xdr:row>1</xdr:row>
      <xdr:rowOff>542925</xdr:rowOff>
    </xdr:to>
    <xdr:sp macro="" textlink="">
      <xdr:nvSpPr>
        <xdr:cNvPr id="12" name="Rectangle 11">
          <a:hlinkClick xmlns:r="http://schemas.openxmlformats.org/officeDocument/2006/relationships" r:id="rId10"/>
        </xdr:cNvPr>
        <xdr:cNvSpPr/>
      </xdr:nvSpPr>
      <xdr:spPr>
        <a:xfrm>
          <a:off x="458152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38100</xdr:colOff>
      <xdr:row>1</xdr:row>
      <xdr:rowOff>342900</xdr:rowOff>
    </xdr:from>
    <xdr:to>
      <xdr:col>8</xdr:col>
      <xdr:colOff>419100</xdr:colOff>
      <xdr:row>1</xdr:row>
      <xdr:rowOff>561975</xdr:rowOff>
    </xdr:to>
    <xdr:sp macro="" textlink="">
      <xdr:nvSpPr>
        <xdr:cNvPr id="13" name="Rectangle 12">
          <a:hlinkClick xmlns:r="http://schemas.openxmlformats.org/officeDocument/2006/relationships" r:id="rId11"/>
        </xdr:cNvPr>
        <xdr:cNvSpPr/>
      </xdr:nvSpPr>
      <xdr:spPr>
        <a:xfrm>
          <a:off x="491490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457200</xdr:colOff>
      <xdr:row>1</xdr:row>
      <xdr:rowOff>323850</xdr:rowOff>
    </xdr:from>
    <xdr:to>
      <xdr:col>9</xdr:col>
      <xdr:colOff>161925</xdr:colOff>
      <xdr:row>1</xdr:row>
      <xdr:rowOff>542925</xdr:rowOff>
    </xdr:to>
    <xdr:sp macro="" textlink="">
      <xdr:nvSpPr>
        <xdr:cNvPr id="14" name="Rectangle 13">
          <a:hlinkClick xmlns:r="http://schemas.openxmlformats.org/officeDocument/2006/relationships" r:id="rId12"/>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0</xdr:colOff>
      <xdr:row>1</xdr:row>
      <xdr:rowOff>352425</xdr:rowOff>
    </xdr:from>
    <xdr:to>
      <xdr:col>10</xdr:col>
      <xdr:colOff>419100</xdr:colOff>
      <xdr:row>1</xdr:row>
      <xdr:rowOff>542925</xdr:rowOff>
    </xdr:to>
    <xdr:sp macro="" textlink="">
      <xdr:nvSpPr>
        <xdr:cNvPr id="15" name="Rectangle 14">
          <a:hlinkClick xmlns:r="http://schemas.openxmlformats.org/officeDocument/2006/relationships" r:id="rId13"/>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438150</xdr:colOff>
      <xdr:row>1</xdr:row>
      <xdr:rowOff>352425</xdr:rowOff>
    </xdr:from>
    <xdr:to>
      <xdr:col>11</xdr:col>
      <xdr:colOff>485775</xdr:colOff>
      <xdr:row>1</xdr:row>
      <xdr:rowOff>542925</xdr:rowOff>
    </xdr:to>
    <xdr:sp macro="" textlink="">
      <xdr:nvSpPr>
        <xdr:cNvPr id="16" name="Rectangle 15">
          <a:hlinkClick xmlns:r="http://schemas.openxmlformats.org/officeDocument/2006/relationships" r:id="rId14"/>
        </xdr:cNvPr>
        <xdr:cNvSpPr/>
      </xdr:nvSpPr>
      <xdr:spPr>
        <a:xfrm>
          <a:off x="653415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552450</xdr:colOff>
      <xdr:row>1</xdr:row>
      <xdr:rowOff>342900</xdr:rowOff>
    </xdr:from>
    <xdr:to>
      <xdr:col>12</xdr:col>
      <xdr:colOff>390525</xdr:colOff>
      <xdr:row>1</xdr:row>
      <xdr:rowOff>552450</xdr:rowOff>
    </xdr:to>
    <xdr:sp macro="" textlink="">
      <xdr:nvSpPr>
        <xdr:cNvPr id="17" name="Rectangle 16">
          <a:hlinkClick xmlns:r="http://schemas.openxmlformats.org/officeDocument/2006/relationships" r:id="rId15"/>
        </xdr:cNvPr>
        <xdr:cNvSpPr/>
      </xdr:nvSpPr>
      <xdr:spPr>
        <a:xfrm>
          <a:off x="7258050"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409575</xdr:colOff>
      <xdr:row>1</xdr:row>
      <xdr:rowOff>342900</xdr:rowOff>
    </xdr:from>
    <xdr:to>
      <xdr:col>13</xdr:col>
      <xdr:colOff>219075</xdr:colOff>
      <xdr:row>1</xdr:row>
      <xdr:rowOff>552450</xdr:rowOff>
    </xdr:to>
    <xdr:sp macro="" textlink="">
      <xdr:nvSpPr>
        <xdr:cNvPr id="18" name="Rectangle 17">
          <a:hlinkClick xmlns:r="http://schemas.openxmlformats.org/officeDocument/2006/relationships" r:id="rId16"/>
        </xdr:cNvPr>
        <xdr:cNvSpPr/>
      </xdr:nvSpPr>
      <xdr:spPr>
        <a:xfrm>
          <a:off x="7724775" y="533400"/>
          <a:ext cx="4191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247650</xdr:colOff>
      <xdr:row>1</xdr:row>
      <xdr:rowOff>352425</xdr:rowOff>
    </xdr:from>
    <xdr:to>
      <xdr:col>13</xdr:col>
      <xdr:colOff>600075</xdr:colOff>
      <xdr:row>1</xdr:row>
      <xdr:rowOff>542925</xdr:rowOff>
    </xdr:to>
    <xdr:sp macro="" textlink="">
      <xdr:nvSpPr>
        <xdr:cNvPr id="19" name="Rectangle 18">
          <a:hlinkClick xmlns:r="http://schemas.openxmlformats.org/officeDocument/2006/relationships" r:id="rId17"/>
        </xdr:cNvPr>
        <xdr:cNvSpPr/>
      </xdr:nvSpPr>
      <xdr:spPr>
        <a:xfrm>
          <a:off x="8172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xdr:colOff>
      <xdr:row>1</xdr:row>
      <xdr:rowOff>333375</xdr:rowOff>
    </xdr:from>
    <xdr:to>
      <xdr:col>2</xdr:col>
      <xdr:colOff>28575</xdr:colOff>
      <xdr:row>1</xdr:row>
      <xdr:rowOff>561975</xdr:rowOff>
    </xdr:to>
    <xdr:sp macro="" textlink="">
      <xdr:nvSpPr>
        <xdr:cNvPr id="21" name="Rectangle 20">
          <a:hlinkClick xmlns:r="http://schemas.openxmlformats.org/officeDocument/2006/relationships" r:id="rId18"/>
        </xdr:cNvPr>
        <xdr:cNvSpPr/>
      </xdr:nvSpPr>
      <xdr:spPr>
        <a:xfrm>
          <a:off x="657225" y="523875"/>
          <a:ext cx="5905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38100</xdr:colOff>
      <xdr:row>2</xdr:row>
      <xdr:rowOff>85725</xdr:rowOff>
    </xdr:from>
    <xdr:to>
      <xdr:col>15</xdr:col>
      <xdr:colOff>581025</xdr:colOff>
      <xdr:row>52</xdr:row>
      <xdr:rowOff>0</xdr:rowOff>
    </xdr:to>
    <xdr:pic>
      <xdr:nvPicPr>
        <xdr:cNvPr id="23" name="Picture 22"/>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47700" y="866775"/>
          <a:ext cx="9077325" cy="9439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190500</xdr:colOff>
      <xdr:row>1</xdr:row>
      <xdr:rowOff>333375</xdr:rowOff>
    </xdr:from>
    <xdr:to>
      <xdr:col>9</xdr:col>
      <xdr:colOff>542925</xdr:colOff>
      <xdr:row>1</xdr:row>
      <xdr:rowOff>533399</xdr:rowOff>
    </xdr:to>
    <xdr:sp macro="" textlink="">
      <xdr:nvSpPr>
        <xdr:cNvPr id="24" name="Rectangle 23">
          <a:hlinkClick xmlns:r="http://schemas.openxmlformats.org/officeDocument/2006/relationships" r:id="rId20"/>
        </xdr:cNvPr>
        <xdr:cNvSpPr/>
      </xdr:nvSpPr>
      <xdr:spPr>
        <a:xfrm>
          <a:off x="5676900" y="523875"/>
          <a:ext cx="35242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152400</xdr:colOff>
      <xdr:row>6</xdr:row>
      <xdr:rowOff>152400</xdr:rowOff>
    </xdr:from>
    <xdr:to>
      <xdr:col>6</xdr:col>
      <xdr:colOff>198119</xdr:colOff>
      <xdr:row>7</xdr:row>
      <xdr:rowOff>7619</xdr:rowOff>
    </xdr:to>
    <xdr:sp macro="" textlink="">
      <xdr:nvSpPr>
        <xdr:cNvPr id="2" name="Isosceles Triangle 1">
          <a:hlinkClick xmlns:r="http://schemas.openxmlformats.org/officeDocument/2006/relationships" r:id="rId2" tooltip="ANALGESIC - ANTI-INFLAMMATORY - NONSTERO*: June 25 2013"/>
        </xdr:cNvPr>
        <xdr:cNvSpPr/>
      </xdr:nvSpPr>
      <xdr:spPr>
        <a:xfrm>
          <a:off x="3810000" y="169545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514350</xdr:colOff>
      <xdr:row>6</xdr:row>
      <xdr:rowOff>152400</xdr:rowOff>
    </xdr:from>
    <xdr:to>
      <xdr:col>6</xdr:col>
      <xdr:colOff>560069</xdr:colOff>
      <xdr:row>7</xdr:row>
      <xdr:rowOff>7619</xdr:rowOff>
    </xdr:to>
    <xdr:sp macro="" textlink="">
      <xdr:nvSpPr>
        <xdr:cNvPr id="25" name="Isosceles Triangle 24">
          <a:hlinkClick xmlns:r="http://schemas.openxmlformats.org/officeDocument/2006/relationships" r:id="rId2" tooltip="ANALGESIC - ANTI-INFLAMMATORY - NONSTERO*: July 25 2013"/>
        </xdr:cNvPr>
        <xdr:cNvSpPr/>
      </xdr:nvSpPr>
      <xdr:spPr>
        <a:xfrm>
          <a:off x="4171950" y="1695450"/>
          <a:ext cx="45719" cy="4571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13</xdr:col>
      <xdr:colOff>19050</xdr:colOff>
      <xdr:row>1</xdr:row>
      <xdr:rowOff>581025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9550"/>
          <a:ext cx="86106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685800</xdr:colOff>
      <xdr:row>1</xdr:row>
      <xdr:rowOff>371475</xdr:rowOff>
    </xdr:from>
    <xdr:to>
      <xdr:col>2</xdr:col>
      <xdr:colOff>76200</xdr:colOff>
      <xdr:row>1</xdr:row>
      <xdr:rowOff>552450</xdr:rowOff>
    </xdr:to>
    <xdr:sp macro="" textlink="">
      <xdr:nvSpPr>
        <xdr:cNvPr id="3" name="Rectangle 2">
          <a:hlinkClick xmlns:r="http://schemas.openxmlformats.org/officeDocument/2006/relationships" r:id="rId2"/>
        </xdr:cNvPr>
        <xdr:cNvSpPr/>
      </xdr:nvSpPr>
      <xdr:spPr>
        <a:xfrm>
          <a:off x="1295400" y="561975"/>
          <a:ext cx="3143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10" name="Rectangle 9">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2" name="Rectangle 11">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3" name="Rectangle 12">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4" name="Rectangle 13">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6" name="Rectangle 15">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428625</xdr:colOff>
      <xdr:row>1</xdr:row>
      <xdr:rowOff>352425</xdr:rowOff>
    </xdr:from>
    <xdr:to>
      <xdr:col>11</xdr:col>
      <xdr:colOff>171450</xdr:colOff>
      <xdr:row>1</xdr:row>
      <xdr:rowOff>542925</xdr:rowOff>
    </xdr:to>
    <xdr:sp macro="" textlink="">
      <xdr:nvSpPr>
        <xdr:cNvPr id="17" name="Rectangle 16">
          <a:hlinkClick xmlns:r="http://schemas.openxmlformats.org/officeDocument/2006/relationships" r:id="rId16"/>
        </xdr:cNvPr>
        <xdr:cNvSpPr/>
      </xdr:nvSpPr>
      <xdr:spPr>
        <a:xfrm>
          <a:off x="78105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8" name="Rectangle 17">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123825</xdr:rowOff>
    </xdr:from>
    <xdr:to>
      <xdr:col>2</xdr:col>
      <xdr:colOff>9525</xdr:colOff>
      <xdr:row>13</xdr:row>
      <xdr:rowOff>57150</xdr:rowOff>
    </xdr:to>
    <xdr:pic>
      <xdr:nvPicPr>
        <xdr:cNvPr id="19" name="Picture 18"/>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63855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180975</xdr:colOff>
      <xdr:row>1</xdr:row>
      <xdr:rowOff>323850</xdr:rowOff>
    </xdr:from>
    <xdr:to>
      <xdr:col>7</xdr:col>
      <xdr:colOff>419100</xdr:colOff>
      <xdr:row>1</xdr:row>
      <xdr:rowOff>523875</xdr:rowOff>
    </xdr:to>
    <xdr:sp macro="" textlink="">
      <xdr:nvSpPr>
        <xdr:cNvPr id="20" name="Rectangle 19">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190500</xdr:colOff>
      <xdr:row>2</xdr:row>
      <xdr:rowOff>114300</xdr:rowOff>
    </xdr:from>
    <xdr:to>
      <xdr:col>11</xdr:col>
      <xdr:colOff>0</xdr:colOff>
      <xdr:row>9</xdr:row>
      <xdr:rowOff>76200</xdr:rowOff>
    </xdr:to>
    <xdr:pic>
      <xdr:nvPicPr>
        <xdr:cNvPr id="21" name="Picture 20"/>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43575" y="89535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542925</xdr:colOff>
      <xdr:row>3</xdr:row>
      <xdr:rowOff>85726</xdr:rowOff>
    </xdr:from>
    <xdr:to>
      <xdr:col>10</xdr:col>
      <xdr:colOff>58762</xdr:colOff>
      <xdr:row>6</xdr:row>
      <xdr:rowOff>75092</xdr:rowOff>
    </xdr:to>
    <xdr:sp macro="" textlink="">
      <xdr:nvSpPr>
        <xdr:cNvPr id="22" name="Isosceles Triangle 21">
          <a:hlinkClick xmlns:r="http://schemas.openxmlformats.org/officeDocument/2006/relationships" r:id="rId3" tooltip="Cardiovascular, medium, score: 0.73"/>
        </xdr:cNvPr>
        <xdr:cNvSpPr/>
      </xdr:nvSpPr>
      <xdr:spPr>
        <a:xfrm rot="12175489">
          <a:off x="6705600" y="1057276"/>
          <a:ext cx="735037" cy="875191"/>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123825</xdr:colOff>
      <xdr:row>4</xdr:row>
      <xdr:rowOff>133350</xdr:rowOff>
    </xdr:from>
    <xdr:to>
      <xdr:col>10</xdr:col>
      <xdr:colOff>348691</xdr:colOff>
      <xdr:row>7</xdr:row>
      <xdr:rowOff>55576</xdr:rowOff>
    </xdr:to>
    <xdr:sp macro="" textlink="">
      <xdr:nvSpPr>
        <xdr:cNvPr id="23" name="Isosceles Triangle 22">
          <a:hlinkClick xmlns:r="http://schemas.openxmlformats.org/officeDocument/2006/relationships" r:id="rId3" tooltip="Renal, very high, score: 0.69"/>
        </xdr:cNvPr>
        <xdr:cNvSpPr/>
      </xdr:nvSpPr>
      <xdr:spPr>
        <a:xfrm rot="14746866">
          <a:off x="6961695" y="1334580"/>
          <a:ext cx="703276" cy="83446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5</xdr:row>
      <xdr:rowOff>190500</xdr:rowOff>
    </xdr:from>
    <xdr:to>
      <xdr:col>10</xdr:col>
      <xdr:colOff>352185</xdr:colOff>
      <xdr:row>8</xdr:row>
      <xdr:rowOff>149243</xdr:rowOff>
    </xdr:to>
    <xdr:sp macro="" textlink="">
      <xdr:nvSpPr>
        <xdr:cNvPr id="24" name="Isosceles Triangle 23">
          <a:hlinkClick xmlns:r="http://schemas.openxmlformats.org/officeDocument/2006/relationships" r:id="rId3" tooltip="Hematological, medium, score: 0.63"/>
        </xdr:cNvPr>
        <xdr:cNvSpPr/>
      </xdr:nvSpPr>
      <xdr:spPr>
        <a:xfrm rot="17255942">
          <a:off x="6959471" y="1679704"/>
          <a:ext cx="701693" cy="84748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213521</xdr:colOff>
      <xdr:row>5</xdr:row>
      <xdr:rowOff>277452</xdr:rowOff>
    </xdr:from>
    <xdr:to>
      <xdr:col>10</xdr:col>
      <xdr:colOff>20947</xdr:colOff>
      <xdr:row>9</xdr:row>
      <xdr:rowOff>90001</xdr:rowOff>
    </xdr:to>
    <xdr:sp macro="" textlink="">
      <xdr:nvSpPr>
        <xdr:cNvPr id="25" name="Isosceles Triangle 24">
          <a:hlinkClick xmlns:r="http://schemas.openxmlformats.org/officeDocument/2006/relationships" r:id="rId3" tooltip="Skin, low, score: 0.45"/>
        </xdr:cNvPr>
        <xdr:cNvSpPr/>
      </xdr:nvSpPr>
      <xdr:spPr>
        <a:xfrm rot="19078135">
          <a:off x="6985796" y="1839552"/>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38100</xdr:colOff>
      <xdr:row>6</xdr:row>
      <xdr:rowOff>104775</xdr:rowOff>
    </xdr:from>
    <xdr:to>
      <xdr:col>9</xdr:col>
      <xdr:colOff>455126</xdr:colOff>
      <xdr:row>9</xdr:row>
      <xdr:rowOff>212599</xdr:rowOff>
    </xdr:to>
    <xdr:sp macro="" textlink="">
      <xdr:nvSpPr>
        <xdr:cNvPr id="26" name="Isosceles Triangle 25">
          <a:hlinkClick xmlns:r="http://schemas.openxmlformats.org/officeDocument/2006/relationships" r:id="rId3" tooltip="Skeletal, medium, score: 0.42"/>
        </xdr:cNvPr>
        <xdr:cNvSpPr/>
      </xdr:nvSpPr>
      <xdr:spPr>
        <a:xfrm rot="20591579">
          <a:off x="6810375" y="1962150"/>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9525</xdr:colOff>
      <xdr:row>2</xdr:row>
      <xdr:rowOff>28575</xdr:rowOff>
    </xdr:from>
    <xdr:to>
      <xdr:col>2</xdr:col>
      <xdr:colOff>180975</xdr:colOff>
      <xdr:row>2</xdr:row>
      <xdr:rowOff>161925</xdr:rowOff>
    </xdr:to>
    <xdr:sp macro="" textlink="">
      <xdr:nvSpPr>
        <xdr:cNvPr id="27" name="Rectangle 26">
          <a:hlinkClick xmlns:r="http://schemas.openxmlformats.org/officeDocument/2006/relationships" r:id="rId3"/>
        </xdr:cNvPr>
        <xdr:cNvSpPr/>
      </xdr:nvSpPr>
      <xdr:spPr>
        <a:xfrm>
          <a:off x="619125" y="809625"/>
          <a:ext cx="10953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9525</xdr:colOff>
      <xdr:row>0</xdr:row>
      <xdr:rowOff>171450</xdr:rowOff>
    </xdr:from>
    <xdr:to>
      <xdr:col>11</xdr:col>
      <xdr:colOff>390525</xdr:colOff>
      <xdr:row>1</xdr:row>
      <xdr:rowOff>561975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71450"/>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8" name="Rectangle 7">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9" name="Rectangle 8">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142875</xdr:colOff>
      <xdr:row>1</xdr:row>
      <xdr:rowOff>542925</xdr:rowOff>
    </xdr:to>
    <xdr:sp macro="" textlink="">
      <xdr:nvSpPr>
        <xdr:cNvPr id="10" name="Rectangle 9">
          <a:hlinkClick xmlns:r="http://schemas.openxmlformats.org/officeDocument/2006/relationships" r:id="rId9"/>
        </xdr:cNvPr>
        <xdr:cNvSpPr/>
      </xdr:nvSpPr>
      <xdr:spPr>
        <a:xfrm>
          <a:off x="4257674" y="552451"/>
          <a:ext cx="295276"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161925</xdr:colOff>
      <xdr:row>1</xdr:row>
      <xdr:rowOff>333375</xdr:rowOff>
    </xdr:from>
    <xdr:to>
      <xdr:col>6</xdr:col>
      <xdr:colOff>190500</xdr:colOff>
      <xdr:row>1</xdr:row>
      <xdr:rowOff>542925</xdr:rowOff>
    </xdr:to>
    <xdr:sp macro="" textlink="">
      <xdr:nvSpPr>
        <xdr:cNvPr id="11" name="Rectangle 10">
          <a:hlinkClick xmlns:r="http://schemas.openxmlformats.org/officeDocument/2006/relationships" r:id="rId10"/>
        </xdr:cNvPr>
        <xdr:cNvSpPr/>
      </xdr:nvSpPr>
      <xdr:spPr>
        <a:xfrm>
          <a:off x="4572000"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257175</xdr:colOff>
      <xdr:row>1</xdr:row>
      <xdr:rowOff>342900</xdr:rowOff>
    </xdr:from>
    <xdr:to>
      <xdr:col>6</xdr:col>
      <xdr:colOff>638175</xdr:colOff>
      <xdr:row>1</xdr:row>
      <xdr:rowOff>561975</xdr:rowOff>
    </xdr:to>
    <xdr:sp macro="" textlink="">
      <xdr:nvSpPr>
        <xdr:cNvPr id="12" name="Rectangle 11">
          <a:hlinkClick xmlns:r="http://schemas.openxmlformats.org/officeDocument/2006/relationships" r:id="rId11"/>
        </xdr:cNvPr>
        <xdr:cNvSpPr/>
      </xdr:nvSpPr>
      <xdr:spPr>
        <a:xfrm>
          <a:off x="4924425"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666750</xdr:colOff>
      <xdr:row>1</xdr:row>
      <xdr:rowOff>323850</xdr:rowOff>
    </xdr:from>
    <xdr:to>
      <xdr:col>7</xdr:col>
      <xdr:colOff>0</xdr:colOff>
      <xdr:row>1</xdr:row>
      <xdr:rowOff>542925</xdr:rowOff>
    </xdr:to>
    <xdr:sp macro="" textlink="">
      <xdr:nvSpPr>
        <xdr:cNvPr id="13" name="Rectangle 12">
          <a:hlinkClick xmlns:r="http://schemas.openxmlformats.org/officeDocument/2006/relationships" r:id="rId12"/>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419100</xdr:colOff>
      <xdr:row>1</xdr:row>
      <xdr:rowOff>352425</xdr:rowOff>
    </xdr:from>
    <xdr:to>
      <xdr:col>8</xdr:col>
      <xdr:colOff>228600</xdr:colOff>
      <xdr:row>1</xdr:row>
      <xdr:rowOff>542925</xdr:rowOff>
    </xdr:to>
    <xdr:sp macro="" textlink="">
      <xdr:nvSpPr>
        <xdr:cNvPr id="14" name="Rectangle 13">
          <a:hlinkClick xmlns:r="http://schemas.openxmlformats.org/officeDocument/2006/relationships" r:id="rId13"/>
        </xdr:cNvPr>
        <xdr:cNvSpPr/>
      </xdr:nvSpPr>
      <xdr:spPr>
        <a:xfrm>
          <a:off x="6067425"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285750</xdr:colOff>
      <xdr:row>1</xdr:row>
      <xdr:rowOff>352425</xdr:rowOff>
    </xdr:from>
    <xdr:to>
      <xdr:col>9</xdr:col>
      <xdr:colOff>333375</xdr:colOff>
      <xdr:row>1</xdr:row>
      <xdr:rowOff>542925</xdr:rowOff>
    </xdr:to>
    <xdr:sp macro="" textlink="">
      <xdr:nvSpPr>
        <xdr:cNvPr id="15" name="Rectangle 14">
          <a:hlinkClick xmlns:r="http://schemas.openxmlformats.org/officeDocument/2006/relationships" r:id="rId14"/>
        </xdr:cNvPr>
        <xdr:cNvSpPr/>
      </xdr:nvSpPr>
      <xdr:spPr>
        <a:xfrm>
          <a:off x="654367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400050</xdr:colOff>
      <xdr:row>1</xdr:row>
      <xdr:rowOff>342900</xdr:rowOff>
    </xdr:from>
    <xdr:to>
      <xdr:col>9</xdr:col>
      <xdr:colOff>857250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923925</xdr:colOff>
      <xdr:row>1</xdr:row>
      <xdr:rowOff>352425</xdr:rowOff>
    </xdr:from>
    <xdr:to>
      <xdr:col>9</xdr:col>
      <xdr:colOff>1276350</xdr:colOff>
      <xdr:row>1</xdr:row>
      <xdr:rowOff>542925</xdr:rowOff>
    </xdr:to>
    <xdr:sp macro="" textlink="">
      <xdr:nvSpPr>
        <xdr:cNvPr id="18" name="Rectangle 17">
          <a:hlinkClick xmlns:r="http://schemas.openxmlformats.org/officeDocument/2006/relationships" r:id="rId16"/>
        </xdr:cNvPr>
        <xdr:cNvSpPr/>
      </xdr:nvSpPr>
      <xdr:spPr>
        <a:xfrm>
          <a:off x="7791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323850</xdr:rowOff>
    </xdr:from>
    <xdr:to>
      <xdr:col>7</xdr:col>
      <xdr:colOff>333375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674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13</xdr:row>
      <xdr:rowOff>66675</xdr:rowOff>
    </xdr:from>
    <xdr:to>
      <xdr:col>1</xdr:col>
      <xdr:colOff>809625</xdr:colOff>
      <xdr:row>13</xdr:row>
      <xdr:rowOff>219075</xdr:rowOff>
    </xdr:to>
    <xdr:sp macro="" textlink="">
      <xdr:nvSpPr>
        <xdr:cNvPr id="22" name="Rectangle 21">
          <a:hlinkClick xmlns:r="http://schemas.openxmlformats.org/officeDocument/2006/relationships" r:id="rId20"/>
        </xdr:cNvPr>
        <xdr:cNvSpPr/>
      </xdr:nvSpPr>
      <xdr:spPr>
        <a:xfrm>
          <a:off x="666750" y="4095750"/>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13</xdr:row>
      <xdr:rowOff>57150</xdr:rowOff>
    </xdr:from>
    <xdr:to>
      <xdr:col>2</xdr:col>
      <xdr:colOff>390525</xdr:colOff>
      <xdr:row>13</xdr:row>
      <xdr:rowOff>238125</xdr:rowOff>
    </xdr:to>
    <xdr:sp macro="" textlink="">
      <xdr:nvSpPr>
        <xdr:cNvPr id="23" name="Rectangle 22">
          <a:hlinkClick xmlns:r="http://schemas.openxmlformats.org/officeDocument/2006/relationships" r:id="rId21"/>
        </xdr:cNvPr>
        <xdr:cNvSpPr/>
      </xdr:nvSpPr>
      <xdr:spPr>
        <a:xfrm>
          <a:off x="1533525" y="4086225"/>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447675</xdr:colOff>
      <xdr:row>13</xdr:row>
      <xdr:rowOff>47625</xdr:rowOff>
    </xdr:from>
    <xdr:to>
      <xdr:col>2</xdr:col>
      <xdr:colOff>885825</xdr:colOff>
      <xdr:row>13</xdr:row>
      <xdr:rowOff>209550</xdr:rowOff>
    </xdr:to>
    <xdr:sp macro="" textlink="">
      <xdr:nvSpPr>
        <xdr:cNvPr id="24" name="Rectangle 23">
          <a:hlinkClick xmlns:r="http://schemas.openxmlformats.org/officeDocument/2006/relationships" r:id="rId22"/>
        </xdr:cNvPr>
        <xdr:cNvSpPr/>
      </xdr:nvSpPr>
      <xdr:spPr>
        <a:xfrm>
          <a:off x="1981200" y="4076700"/>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962025</xdr:colOff>
      <xdr:row>13</xdr:row>
      <xdr:rowOff>38100</xdr:rowOff>
    </xdr:from>
    <xdr:to>
      <xdr:col>3</xdr:col>
      <xdr:colOff>209550</xdr:colOff>
      <xdr:row>13</xdr:row>
      <xdr:rowOff>238125</xdr:rowOff>
    </xdr:to>
    <xdr:sp macro="" textlink="">
      <xdr:nvSpPr>
        <xdr:cNvPr id="25" name="Rectangle 24">
          <a:hlinkClick xmlns:r="http://schemas.openxmlformats.org/officeDocument/2006/relationships" r:id="rId23"/>
        </xdr:cNvPr>
        <xdr:cNvSpPr/>
      </xdr:nvSpPr>
      <xdr:spPr>
        <a:xfrm>
          <a:off x="2495550" y="4067175"/>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276225</xdr:colOff>
      <xdr:row>13</xdr:row>
      <xdr:rowOff>66675</xdr:rowOff>
    </xdr:from>
    <xdr:to>
      <xdr:col>4</xdr:col>
      <xdr:colOff>19050</xdr:colOff>
      <xdr:row>13</xdr:row>
      <xdr:rowOff>219075</xdr:rowOff>
    </xdr:to>
    <xdr:sp macro="" textlink="">
      <xdr:nvSpPr>
        <xdr:cNvPr id="26" name="Rectangle 25">
          <a:hlinkClick xmlns:r="http://schemas.openxmlformats.org/officeDocument/2006/relationships" r:id="rId24"/>
        </xdr:cNvPr>
        <xdr:cNvSpPr/>
      </xdr:nvSpPr>
      <xdr:spPr>
        <a:xfrm>
          <a:off x="3362325" y="409575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95250</xdr:colOff>
      <xdr:row>13</xdr:row>
      <xdr:rowOff>66675</xdr:rowOff>
    </xdr:from>
    <xdr:to>
      <xdr:col>4</xdr:col>
      <xdr:colOff>542925</xdr:colOff>
      <xdr:row>13</xdr:row>
      <xdr:rowOff>209550</xdr:rowOff>
    </xdr:to>
    <xdr:sp macro="" textlink="">
      <xdr:nvSpPr>
        <xdr:cNvPr id="27" name="Rectangle 26">
          <a:hlinkClick xmlns:r="http://schemas.openxmlformats.org/officeDocument/2006/relationships" r:id="rId25"/>
        </xdr:cNvPr>
        <xdr:cNvSpPr/>
      </xdr:nvSpPr>
      <xdr:spPr>
        <a:xfrm>
          <a:off x="3790950" y="4095750"/>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647700</xdr:colOff>
      <xdr:row>13</xdr:row>
      <xdr:rowOff>47625</xdr:rowOff>
    </xdr:from>
    <xdr:to>
      <xdr:col>5</xdr:col>
      <xdr:colOff>228600</xdr:colOff>
      <xdr:row>13</xdr:row>
      <xdr:rowOff>219075</xdr:rowOff>
    </xdr:to>
    <xdr:sp macro="" textlink="">
      <xdr:nvSpPr>
        <xdr:cNvPr id="28" name="Rectangle 27">
          <a:hlinkClick xmlns:r="http://schemas.openxmlformats.org/officeDocument/2006/relationships" r:id="rId26"/>
        </xdr:cNvPr>
        <xdr:cNvSpPr/>
      </xdr:nvSpPr>
      <xdr:spPr>
        <a:xfrm>
          <a:off x="4343400" y="4076700"/>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161925</xdr:rowOff>
    </xdr:from>
    <xdr:to>
      <xdr:col>11</xdr:col>
      <xdr:colOff>304800</xdr:colOff>
      <xdr:row>1</xdr:row>
      <xdr:rowOff>552450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6192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352425</xdr:rowOff>
    </xdr:from>
    <xdr:to>
      <xdr:col>2</xdr:col>
      <xdr:colOff>47625</xdr:colOff>
      <xdr:row>1</xdr:row>
      <xdr:rowOff>542925</xdr:rowOff>
    </xdr:to>
    <xdr:sp macro="" textlink="">
      <xdr:nvSpPr>
        <xdr:cNvPr id="3" name="Rectangle 2">
          <a:hlinkClick xmlns:r="http://schemas.openxmlformats.org/officeDocument/2006/relationships" r:id="rId2"/>
        </xdr:cNvPr>
        <xdr:cNvSpPr/>
      </xdr:nvSpPr>
      <xdr:spPr>
        <a:xfrm>
          <a:off x="1304925" y="542925"/>
          <a:ext cx="276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914400</xdr:colOff>
      <xdr:row>1</xdr:row>
      <xdr:rowOff>342901</xdr:rowOff>
    </xdr:from>
    <xdr:to>
      <xdr:col>2</xdr:col>
      <xdr:colOff>1438275</xdr:colOff>
      <xdr:row>1</xdr:row>
      <xdr:rowOff>533401</xdr:rowOff>
    </xdr:to>
    <xdr:sp macro="" textlink="">
      <xdr:nvSpPr>
        <xdr:cNvPr id="6" name="Rectangle 5">
          <a:hlinkClick xmlns:r="http://schemas.openxmlformats.org/officeDocument/2006/relationships" r:id="rId5"/>
        </xdr:cNvPr>
        <xdr:cNvSpPr/>
      </xdr:nvSpPr>
      <xdr:spPr>
        <a:xfrm>
          <a:off x="2447925" y="533401"/>
          <a:ext cx="5238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9525</xdr:colOff>
      <xdr:row>1</xdr:row>
      <xdr:rowOff>333375</xdr:rowOff>
    </xdr:from>
    <xdr:to>
      <xdr:col>3</xdr:col>
      <xdr:colOff>447675</xdr:colOff>
      <xdr:row>1</xdr:row>
      <xdr:rowOff>542925</xdr:rowOff>
    </xdr:to>
    <xdr:sp macro="" textlink="">
      <xdr:nvSpPr>
        <xdr:cNvPr id="7" name="Rectangle 6">
          <a:hlinkClick xmlns:r="http://schemas.openxmlformats.org/officeDocument/2006/relationships" r:id="rId6"/>
        </xdr:cNvPr>
        <xdr:cNvSpPr/>
      </xdr:nvSpPr>
      <xdr:spPr>
        <a:xfrm>
          <a:off x="3095625" y="523875"/>
          <a:ext cx="4381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600075</xdr:colOff>
      <xdr:row>1</xdr:row>
      <xdr:rowOff>323848</xdr:rowOff>
    </xdr:from>
    <xdr:to>
      <xdr:col>4</xdr:col>
      <xdr:colOff>152400</xdr:colOff>
      <xdr:row>1</xdr:row>
      <xdr:rowOff>552449</xdr:rowOff>
    </xdr:to>
    <xdr:sp macro="" textlink="">
      <xdr:nvSpPr>
        <xdr:cNvPr id="8" name="Rectangle 7">
          <a:hlinkClick xmlns:r="http://schemas.openxmlformats.org/officeDocument/2006/relationships" r:id="rId7"/>
        </xdr:cNvPr>
        <xdr:cNvSpPr/>
      </xdr:nvSpPr>
      <xdr:spPr>
        <a:xfrm>
          <a:off x="3686175" y="514348"/>
          <a:ext cx="238125"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209550</xdr:colOff>
      <xdr:row>1</xdr:row>
      <xdr:rowOff>342900</xdr:rowOff>
    </xdr:from>
    <xdr:to>
      <xdr:col>4</xdr:col>
      <xdr:colOff>438150</xdr:colOff>
      <xdr:row>1</xdr:row>
      <xdr:rowOff>552450</xdr:rowOff>
    </xdr:to>
    <xdr:sp macro="" textlink="">
      <xdr:nvSpPr>
        <xdr:cNvPr id="9" name="Rectangle 8">
          <a:hlinkClick xmlns:r="http://schemas.openxmlformats.org/officeDocument/2006/relationships" r:id="rId8"/>
        </xdr:cNvPr>
        <xdr:cNvSpPr/>
      </xdr:nvSpPr>
      <xdr:spPr>
        <a:xfrm>
          <a:off x="3981450" y="53340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66675</xdr:colOff>
      <xdr:row>1</xdr:row>
      <xdr:rowOff>533400</xdr:rowOff>
    </xdr:to>
    <xdr:sp macro="" textlink="">
      <xdr:nvSpPr>
        <xdr:cNvPr id="10" name="Rectangle 9">
          <a:hlinkClick xmlns:r="http://schemas.openxmlformats.org/officeDocument/2006/relationships" r:id="rId9"/>
        </xdr:cNvPr>
        <xdr:cNvSpPr/>
      </xdr:nvSpPr>
      <xdr:spPr>
        <a:xfrm>
          <a:off x="4333874" y="552451"/>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85725</xdr:colOff>
      <xdr:row>1</xdr:row>
      <xdr:rowOff>333375</xdr:rowOff>
    </xdr:from>
    <xdr:to>
      <xdr:col>6</xdr:col>
      <xdr:colOff>114300</xdr:colOff>
      <xdr:row>1</xdr:row>
      <xdr:rowOff>542925</xdr:rowOff>
    </xdr:to>
    <xdr:sp macro="" textlink="">
      <xdr:nvSpPr>
        <xdr:cNvPr id="11" name="Rectangle 10">
          <a:hlinkClick xmlns:r="http://schemas.openxmlformats.org/officeDocument/2006/relationships" r:id="rId10"/>
        </xdr:cNvPr>
        <xdr:cNvSpPr/>
      </xdr:nvSpPr>
      <xdr:spPr>
        <a:xfrm>
          <a:off x="4572000"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342900</xdr:rowOff>
    </xdr:from>
    <xdr:to>
      <xdr:col>6</xdr:col>
      <xdr:colOff>495300</xdr:colOff>
      <xdr:row>1</xdr:row>
      <xdr:rowOff>581025</xdr:rowOff>
    </xdr:to>
    <xdr:sp macro="" textlink="">
      <xdr:nvSpPr>
        <xdr:cNvPr id="12" name="Rectangle 11">
          <a:hlinkClick xmlns:r="http://schemas.openxmlformats.org/officeDocument/2006/relationships" r:id="rId11"/>
        </xdr:cNvPr>
        <xdr:cNvSpPr/>
      </xdr:nvSpPr>
      <xdr:spPr>
        <a:xfrm>
          <a:off x="4953000" y="53340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590550</xdr:colOff>
      <xdr:row>1</xdr:row>
      <xdr:rowOff>323850</xdr:rowOff>
    </xdr:from>
    <xdr:to>
      <xdr:col>6</xdr:col>
      <xdr:colOff>904875</xdr:colOff>
      <xdr:row>1</xdr:row>
      <xdr:rowOff>542925</xdr:rowOff>
    </xdr:to>
    <xdr:sp macro="" textlink="">
      <xdr:nvSpPr>
        <xdr:cNvPr id="13" name="Rectangle 12">
          <a:hlinkClick xmlns:r="http://schemas.openxmlformats.org/officeDocument/2006/relationships" r:id="rId12"/>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352425</xdr:rowOff>
    </xdr:from>
    <xdr:to>
      <xdr:col>8</xdr:col>
      <xdr:colOff>180975</xdr:colOff>
      <xdr:row>1</xdr:row>
      <xdr:rowOff>542925</xdr:rowOff>
    </xdr:to>
    <xdr:sp macro="" textlink="">
      <xdr:nvSpPr>
        <xdr:cNvPr id="14" name="Rectangle 13">
          <a:hlinkClick xmlns:r="http://schemas.openxmlformats.org/officeDocument/2006/relationships" r:id="rId13"/>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219075</xdr:colOff>
      <xdr:row>1</xdr:row>
      <xdr:rowOff>352425</xdr:rowOff>
    </xdr:from>
    <xdr:to>
      <xdr:col>9</xdr:col>
      <xdr:colOff>266700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9</xdr:col>
      <xdr:colOff>781050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847725</xdr:colOff>
      <xdr:row>1</xdr:row>
      <xdr:rowOff>352425</xdr:rowOff>
    </xdr:from>
    <xdr:to>
      <xdr:col>9</xdr:col>
      <xdr:colOff>1200150</xdr:colOff>
      <xdr:row>1</xdr:row>
      <xdr:rowOff>542925</xdr:rowOff>
    </xdr:to>
    <xdr:sp macro="" textlink="">
      <xdr:nvSpPr>
        <xdr:cNvPr id="18" name="Rectangle 17">
          <a:hlinkClick xmlns:r="http://schemas.openxmlformats.org/officeDocument/2006/relationships" r:id="rId16"/>
        </xdr:cNvPr>
        <xdr:cNvSpPr/>
      </xdr:nvSpPr>
      <xdr:spPr>
        <a:xfrm>
          <a:off x="7791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436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57150</xdr:colOff>
      <xdr:row>13</xdr:row>
      <xdr:rowOff>66675</xdr:rowOff>
    </xdr:from>
    <xdr:to>
      <xdr:col>1</xdr:col>
      <xdr:colOff>809625</xdr:colOff>
      <xdr:row>13</xdr:row>
      <xdr:rowOff>219075</xdr:rowOff>
    </xdr:to>
    <xdr:sp macro="" textlink="">
      <xdr:nvSpPr>
        <xdr:cNvPr id="22" name="Rectangle 21">
          <a:hlinkClick xmlns:r="http://schemas.openxmlformats.org/officeDocument/2006/relationships" r:id="rId20"/>
        </xdr:cNvPr>
        <xdr:cNvSpPr/>
      </xdr:nvSpPr>
      <xdr:spPr>
        <a:xfrm>
          <a:off x="666750" y="4095750"/>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914400</xdr:colOff>
      <xdr:row>13</xdr:row>
      <xdr:rowOff>47625</xdr:rowOff>
    </xdr:from>
    <xdr:to>
      <xdr:col>2</xdr:col>
      <xdr:colOff>381000</xdr:colOff>
      <xdr:row>13</xdr:row>
      <xdr:rowOff>228600</xdr:rowOff>
    </xdr:to>
    <xdr:sp macro="" textlink="">
      <xdr:nvSpPr>
        <xdr:cNvPr id="23" name="Rectangle 22">
          <a:hlinkClick xmlns:r="http://schemas.openxmlformats.org/officeDocument/2006/relationships" r:id="rId21"/>
        </xdr:cNvPr>
        <xdr:cNvSpPr/>
      </xdr:nvSpPr>
      <xdr:spPr>
        <a:xfrm>
          <a:off x="1524000" y="4076700"/>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13</xdr:row>
      <xdr:rowOff>47625</xdr:rowOff>
    </xdr:from>
    <xdr:to>
      <xdr:col>2</xdr:col>
      <xdr:colOff>895350</xdr:colOff>
      <xdr:row>13</xdr:row>
      <xdr:rowOff>209550</xdr:rowOff>
    </xdr:to>
    <xdr:sp macro="" textlink="">
      <xdr:nvSpPr>
        <xdr:cNvPr id="24" name="Rectangle 23">
          <a:hlinkClick xmlns:r="http://schemas.openxmlformats.org/officeDocument/2006/relationships" r:id="rId22"/>
        </xdr:cNvPr>
        <xdr:cNvSpPr/>
      </xdr:nvSpPr>
      <xdr:spPr>
        <a:xfrm>
          <a:off x="1990725" y="4076700"/>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942975</xdr:colOff>
      <xdr:row>13</xdr:row>
      <xdr:rowOff>47625</xdr:rowOff>
    </xdr:from>
    <xdr:to>
      <xdr:col>3</xdr:col>
      <xdr:colOff>190500</xdr:colOff>
      <xdr:row>13</xdr:row>
      <xdr:rowOff>247650</xdr:rowOff>
    </xdr:to>
    <xdr:sp macro="" textlink="">
      <xdr:nvSpPr>
        <xdr:cNvPr id="25" name="Rectangle 24">
          <a:hlinkClick xmlns:r="http://schemas.openxmlformats.org/officeDocument/2006/relationships" r:id="rId23"/>
        </xdr:cNvPr>
        <xdr:cNvSpPr/>
      </xdr:nvSpPr>
      <xdr:spPr>
        <a:xfrm>
          <a:off x="2476500" y="4076700"/>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295275</xdr:colOff>
      <xdr:row>13</xdr:row>
      <xdr:rowOff>76200</xdr:rowOff>
    </xdr:from>
    <xdr:to>
      <xdr:col>3</xdr:col>
      <xdr:colOff>647700</xdr:colOff>
      <xdr:row>13</xdr:row>
      <xdr:rowOff>228600</xdr:rowOff>
    </xdr:to>
    <xdr:sp macro="" textlink="">
      <xdr:nvSpPr>
        <xdr:cNvPr id="26" name="Rectangle 25">
          <a:hlinkClick xmlns:r="http://schemas.openxmlformats.org/officeDocument/2006/relationships" r:id="rId24"/>
        </xdr:cNvPr>
        <xdr:cNvSpPr/>
      </xdr:nvSpPr>
      <xdr:spPr>
        <a:xfrm>
          <a:off x="3381375" y="4105275"/>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13</xdr:row>
      <xdr:rowOff>66675</xdr:rowOff>
    </xdr:from>
    <xdr:to>
      <xdr:col>4</xdr:col>
      <xdr:colOff>514350</xdr:colOff>
      <xdr:row>13</xdr:row>
      <xdr:rowOff>209550</xdr:rowOff>
    </xdr:to>
    <xdr:sp macro="" textlink="">
      <xdr:nvSpPr>
        <xdr:cNvPr id="27" name="Rectangle 26">
          <a:hlinkClick xmlns:r="http://schemas.openxmlformats.org/officeDocument/2006/relationships" r:id="rId25"/>
        </xdr:cNvPr>
        <xdr:cNvSpPr/>
      </xdr:nvSpPr>
      <xdr:spPr>
        <a:xfrm>
          <a:off x="3838575" y="4095750"/>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619125</xdr:colOff>
      <xdr:row>13</xdr:row>
      <xdr:rowOff>66675</xdr:rowOff>
    </xdr:from>
    <xdr:to>
      <xdr:col>5</xdr:col>
      <xdr:colOff>200025</xdr:colOff>
      <xdr:row>13</xdr:row>
      <xdr:rowOff>238125</xdr:rowOff>
    </xdr:to>
    <xdr:sp macro="" textlink="">
      <xdr:nvSpPr>
        <xdr:cNvPr id="28" name="Rectangle 27">
          <a:hlinkClick xmlns:r="http://schemas.openxmlformats.org/officeDocument/2006/relationships" r:id="rId26"/>
        </xdr:cNvPr>
        <xdr:cNvSpPr/>
      </xdr:nvSpPr>
      <xdr:spPr>
        <a:xfrm>
          <a:off x="4391025" y="4095750"/>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180975</xdr:rowOff>
    </xdr:from>
    <xdr:to>
      <xdr:col>11</xdr:col>
      <xdr:colOff>304800</xdr:colOff>
      <xdr:row>1</xdr:row>
      <xdr:rowOff>571500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8097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685800</xdr:colOff>
      <xdr:row>1</xdr:row>
      <xdr:rowOff>371475</xdr:rowOff>
    </xdr:from>
    <xdr:to>
      <xdr:col>2</xdr:col>
      <xdr:colOff>19050</xdr:colOff>
      <xdr:row>1</xdr:row>
      <xdr:rowOff>552450</xdr:rowOff>
    </xdr:to>
    <xdr:sp macro="" textlink="">
      <xdr:nvSpPr>
        <xdr:cNvPr id="3" name="Rectangle 2">
          <a:hlinkClick xmlns:r="http://schemas.openxmlformats.org/officeDocument/2006/relationships" r:id="rId2"/>
        </xdr:cNvPr>
        <xdr:cNvSpPr/>
      </xdr:nvSpPr>
      <xdr:spPr>
        <a:xfrm>
          <a:off x="1295400" y="561975"/>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xdr:colOff>
      <xdr:row>1</xdr:row>
      <xdr:rowOff>323851</xdr:rowOff>
    </xdr:from>
    <xdr:to>
      <xdr:col>2</xdr:col>
      <xdr:colOff>390525</xdr:colOff>
      <xdr:row>1</xdr:row>
      <xdr:rowOff>552451</xdr:rowOff>
    </xdr:to>
    <xdr:sp macro="" textlink="">
      <xdr:nvSpPr>
        <xdr:cNvPr id="4" name="Rectangle 3">
          <a:hlinkClick xmlns:r="http://schemas.openxmlformats.org/officeDocument/2006/relationships" r:id="rId3"/>
        </xdr:cNvPr>
        <xdr:cNvSpPr/>
      </xdr:nvSpPr>
      <xdr:spPr>
        <a:xfrm>
          <a:off x="1619250" y="514351"/>
          <a:ext cx="3048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904875</xdr:colOff>
      <xdr:row>1</xdr:row>
      <xdr:rowOff>342900</xdr:rowOff>
    </xdr:from>
    <xdr:to>
      <xdr:col>2</xdr:col>
      <xdr:colOff>1466850</xdr:colOff>
      <xdr:row>1</xdr:row>
      <xdr:rowOff>523875</xdr:rowOff>
    </xdr:to>
    <xdr:sp macro="" textlink="">
      <xdr:nvSpPr>
        <xdr:cNvPr id="6" name="Rectangle 5">
          <a:hlinkClick xmlns:r="http://schemas.openxmlformats.org/officeDocument/2006/relationships" r:id="rId5"/>
        </xdr:cNvPr>
        <xdr:cNvSpPr/>
      </xdr:nvSpPr>
      <xdr:spPr>
        <a:xfrm>
          <a:off x="2438400" y="533400"/>
          <a:ext cx="5619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9525</xdr:colOff>
      <xdr:row>1</xdr:row>
      <xdr:rowOff>333374</xdr:rowOff>
    </xdr:from>
    <xdr:to>
      <xdr:col>3</xdr:col>
      <xdr:colOff>457200</xdr:colOff>
      <xdr:row>1</xdr:row>
      <xdr:rowOff>552449</xdr:rowOff>
    </xdr:to>
    <xdr:sp macro="" textlink="">
      <xdr:nvSpPr>
        <xdr:cNvPr id="7" name="Rectangle 6">
          <a:hlinkClick xmlns:r="http://schemas.openxmlformats.org/officeDocument/2006/relationships" r:id="rId6"/>
        </xdr:cNvPr>
        <xdr:cNvSpPr/>
      </xdr:nvSpPr>
      <xdr:spPr>
        <a:xfrm>
          <a:off x="3095625" y="523874"/>
          <a:ext cx="4476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581025</xdr:colOff>
      <xdr:row>1</xdr:row>
      <xdr:rowOff>342899</xdr:rowOff>
    </xdr:from>
    <xdr:to>
      <xdr:col>4</xdr:col>
      <xdr:colOff>142875</xdr:colOff>
      <xdr:row>1</xdr:row>
      <xdr:rowOff>523875</xdr:rowOff>
    </xdr:to>
    <xdr:sp macro="" textlink="">
      <xdr:nvSpPr>
        <xdr:cNvPr id="8" name="Rectangle 7">
          <a:hlinkClick xmlns:r="http://schemas.openxmlformats.org/officeDocument/2006/relationships" r:id="rId7"/>
        </xdr:cNvPr>
        <xdr:cNvSpPr/>
      </xdr:nvSpPr>
      <xdr:spPr>
        <a:xfrm>
          <a:off x="3667125" y="533399"/>
          <a:ext cx="247650"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238125</xdr:colOff>
      <xdr:row>1</xdr:row>
      <xdr:rowOff>361950</xdr:rowOff>
    </xdr:from>
    <xdr:to>
      <xdr:col>4</xdr:col>
      <xdr:colOff>438150</xdr:colOff>
      <xdr:row>1</xdr:row>
      <xdr:rowOff>552450</xdr:rowOff>
    </xdr:to>
    <xdr:sp macro="" textlink="">
      <xdr:nvSpPr>
        <xdr:cNvPr id="9" name="Rectangle 8">
          <a:hlinkClick xmlns:r="http://schemas.openxmlformats.org/officeDocument/2006/relationships" r:id="rId8"/>
        </xdr:cNvPr>
        <xdr:cNvSpPr/>
      </xdr:nvSpPr>
      <xdr:spPr>
        <a:xfrm>
          <a:off x="4010025" y="552450"/>
          <a:ext cx="200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533399</xdr:colOff>
      <xdr:row>1</xdr:row>
      <xdr:rowOff>352426</xdr:rowOff>
    </xdr:from>
    <xdr:to>
      <xdr:col>5</xdr:col>
      <xdr:colOff>38100</xdr:colOff>
      <xdr:row>1</xdr:row>
      <xdr:rowOff>523875</xdr:rowOff>
    </xdr:to>
    <xdr:sp macro="" textlink="">
      <xdr:nvSpPr>
        <xdr:cNvPr id="10" name="Rectangle 9">
          <a:hlinkClick xmlns:r="http://schemas.openxmlformats.org/officeDocument/2006/relationships" r:id="rId9"/>
        </xdr:cNvPr>
        <xdr:cNvSpPr/>
      </xdr:nvSpPr>
      <xdr:spPr>
        <a:xfrm>
          <a:off x="4305299" y="542926"/>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123825</xdr:colOff>
      <xdr:row>1</xdr:row>
      <xdr:rowOff>333375</xdr:rowOff>
    </xdr:from>
    <xdr:to>
      <xdr:col>6</xdr:col>
      <xdr:colOff>114300</xdr:colOff>
      <xdr:row>1</xdr:row>
      <xdr:rowOff>561975</xdr:rowOff>
    </xdr:to>
    <xdr:sp macro="" textlink="">
      <xdr:nvSpPr>
        <xdr:cNvPr id="11" name="Rectangle 10">
          <a:hlinkClick xmlns:r="http://schemas.openxmlformats.org/officeDocument/2006/relationships" r:id="rId10"/>
        </xdr:cNvPr>
        <xdr:cNvSpPr/>
      </xdr:nvSpPr>
      <xdr:spPr>
        <a:xfrm>
          <a:off x="4610100" y="523875"/>
          <a:ext cx="2476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342900</xdr:rowOff>
    </xdr:from>
    <xdr:to>
      <xdr:col>6</xdr:col>
      <xdr:colOff>495300</xdr:colOff>
      <xdr:row>1</xdr:row>
      <xdr:rowOff>581025</xdr:rowOff>
    </xdr:to>
    <xdr:sp macro="" textlink="">
      <xdr:nvSpPr>
        <xdr:cNvPr id="12" name="Rectangle 11">
          <a:hlinkClick xmlns:r="http://schemas.openxmlformats.org/officeDocument/2006/relationships" r:id="rId11"/>
        </xdr:cNvPr>
        <xdr:cNvSpPr/>
      </xdr:nvSpPr>
      <xdr:spPr>
        <a:xfrm>
          <a:off x="4953000" y="53340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628651</xdr:colOff>
      <xdr:row>1</xdr:row>
      <xdr:rowOff>323850</xdr:rowOff>
    </xdr:from>
    <xdr:to>
      <xdr:col>6</xdr:col>
      <xdr:colOff>857251</xdr:colOff>
      <xdr:row>1</xdr:row>
      <xdr:rowOff>552450</xdr:rowOff>
    </xdr:to>
    <xdr:sp macro="" textlink="">
      <xdr:nvSpPr>
        <xdr:cNvPr id="13" name="Rectangle 12">
          <a:hlinkClick xmlns:r="http://schemas.openxmlformats.org/officeDocument/2006/relationships" r:id="rId12"/>
        </xdr:cNvPr>
        <xdr:cNvSpPr/>
      </xdr:nvSpPr>
      <xdr:spPr>
        <a:xfrm>
          <a:off x="5372101" y="514350"/>
          <a:ext cx="2286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400050</xdr:colOff>
      <xdr:row>1</xdr:row>
      <xdr:rowOff>352425</xdr:rowOff>
    </xdr:from>
    <xdr:to>
      <xdr:col>8</xdr:col>
      <xdr:colOff>114300</xdr:colOff>
      <xdr:row>1</xdr:row>
      <xdr:rowOff>542925</xdr:rowOff>
    </xdr:to>
    <xdr:sp macro="" textlink="">
      <xdr:nvSpPr>
        <xdr:cNvPr id="14" name="Rectangle 13">
          <a:hlinkClick xmlns:r="http://schemas.openxmlformats.org/officeDocument/2006/relationships" r:id="rId13"/>
        </xdr:cNvPr>
        <xdr:cNvSpPr/>
      </xdr:nvSpPr>
      <xdr:spPr>
        <a:xfrm>
          <a:off x="6124575" y="542925"/>
          <a:ext cx="3238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219075</xdr:colOff>
      <xdr:row>1</xdr:row>
      <xdr:rowOff>352425</xdr:rowOff>
    </xdr:from>
    <xdr:to>
      <xdr:col>9</xdr:col>
      <xdr:colOff>266700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9</xdr:col>
      <xdr:colOff>781050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847725</xdr:colOff>
      <xdr:row>1</xdr:row>
      <xdr:rowOff>342900</xdr:rowOff>
    </xdr:from>
    <xdr:to>
      <xdr:col>9</xdr:col>
      <xdr:colOff>1200150</xdr:colOff>
      <xdr:row>1</xdr:row>
      <xdr:rowOff>533400</xdr:rowOff>
    </xdr:to>
    <xdr:sp macro="" textlink="">
      <xdr:nvSpPr>
        <xdr:cNvPr id="18" name="Rectangle 17">
          <a:hlinkClick xmlns:r="http://schemas.openxmlformats.org/officeDocument/2006/relationships" r:id="rId16"/>
        </xdr:cNvPr>
        <xdr:cNvSpPr/>
      </xdr:nvSpPr>
      <xdr:spPr>
        <a:xfrm>
          <a:off x="7791450" y="533400"/>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198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13</xdr:row>
      <xdr:rowOff>57150</xdr:rowOff>
    </xdr:from>
    <xdr:to>
      <xdr:col>1</xdr:col>
      <xdr:colOff>819150</xdr:colOff>
      <xdr:row>13</xdr:row>
      <xdr:rowOff>209550</xdr:rowOff>
    </xdr:to>
    <xdr:sp macro="" textlink="">
      <xdr:nvSpPr>
        <xdr:cNvPr id="22" name="Rectangle 21">
          <a:hlinkClick xmlns:r="http://schemas.openxmlformats.org/officeDocument/2006/relationships" r:id="rId20"/>
        </xdr:cNvPr>
        <xdr:cNvSpPr/>
      </xdr:nvSpPr>
      <xdr:spPr>
        <a:xfrm>
          <a:off x="676275" y="4086225"/>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13</xdr:row>
      <xdr:rowOff>47625</xdr:rowOff>
    </xdr:from>
    <xdr:to>
      <xdr:col>2</xdr:col>
      <xdr:colOff>390525</xdr:colOff>
      <xdr:row>13</xdr:row>
      <xdr:rowOff>228600</xdr:rowOff>
    </xdr:to>
    <xdr:sp macro="" textlink="">
      <xdr:nvSpPr>
        <xdr:cNvPr id="23" name="Rectangle 22">
          <a:hlinkClick xmlns:r="http://schemas.openxmlformats.org/officeDocument/2006/relationships" r:id="rId21"/>
        </xdr:cNvPr>
        <xdr:cNvSpPr/>
      </xdr:nvSpPr>
      <xdr:spPr>
        <a:xfrm>
          <a:off x="1533525" y="4076700"/>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13</xdr:row>
      <xdr:rowOff>47625</xdr:rowOff>
    </xdr:from>
    <xdr:to>
      <xdr:col>2</xdr:col>
      <xdr:colOff>904875</xdr:colOff>
      <xdr:row>13</xdr:row>
      <xdr:rowOff>209550</xdr:rowOff>
    </xdr:to>
    <xdr:sp macro="" textlink="">
      <xdr:nvSpPr>
        <xdr:cNvPr id="24" name="Rectangle 23">
          <a:hlinkClick xmlns:r="http://schemas.openxmlformats.org/officeDocument/2006/relationships" r:id="rId22"/>
        </xdr:cNvPr>
        <xdr:cNvSpPr/>
      </xdr:nvSpPr>
      <xdr:spPr>
        <a:xfrm>
          <a:off x="2000250" y="4076700"/>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962025</xdr:colOff>
      <xdr:row>13</xdr:row>
      <xdr:rowOff>47625</xdr:rowOff>
    </xdr:from>
    <xdr:to>
      <xdr:col>3</xdr:col>
      <xdr:colOff>209550</xdr:colOff>
      <xdr:row>13</xdr:row>
      <xdr:rowOff>247650</xdr:rowOff>
    </xdr:to>
    <xdr:sp macro="" textlink="">
      <xdr:nvSpPr>
        <xdr:cNvPr id="25" name="Rectangle 24">
          <a:hlinkClick xmlns:r="http://schemas.openxmlformats.org/officeDocument/2006/relationships" r:id="rId23"/>
        </xdr:cNvPr>
        <xdr:cNvSpPr/>
      </xdr:nvSpPr>
      <xdr:spPr>
        <a:xfrm>
          <a:off x="2495550" y="4076700"/>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285750</xdr:colOff>
      <xdr:row>13</xdr:row>
      <xdr:rowOff>66675</xdr:rowOff>
    </xdr:from>
    <xdr:to>
      <xdr:col>3</xdr:col>
      <xdr:colOff>638175</xdr:colOff>
      <xdr:row>13</xdr:row>
      <xdr:rowOff>219075</xdr:rowOff>
    </xdr:to>
    <xdr:sp macro="" textlink="">
      <xdr:nvSpPr>
        <xdr:cNvPr id="26" name="Rectangle 25">
          <a:hlinkClick xmlns:r="http://schemas.openxmlformats.org/officeDocument/2006/relationships" r:id="rId24"/>
        </xdr:cNvPr>
        <xdr:cNvSpPr/>
      </xdr:nvSpPr>
      <xdr:spPr>
        <a:xfrm>
          <a:off x="3371850" y="409575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13</xdr:row>
      <xdr:rowOff>66675</xdr:rowOff>
    </xdr:from>
    <xdr:to>
      <xdr:col>4</xdr:col>
      <xdr:colOff>514350</xdr:colOff>
      <xdr:row>13</xdr:row>
      <xdr:rowOff>209550</xdr:rowOff>
    </xdr:to>
    <xdr:sp macro="" textlink="">
      <xdr:nvSpPr>
        <xdr:cNvPr id="27" name="Rectangle 26">
          <a:hlinkClick xmlns:r="http://schemas.openxmlformats.org/officeDocument/2006/relationships" r:id="rId25"/>
        </xdr:cNvPr>
        <xdr:cNvSpPr/>
      </xdr:nvSpPr>
      <xdr:spPr>
        <a:xfrm>
          <a:off x="3838575" y="4095750"/>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13</xdr:row>
      <xdr:rowOff>66675</xdr:rowOff>
    </xdr:from>
    <xdr:to>
      <xdr:col>5</xdr:col>
      <xdr:colOff>209550</xdr:colOff>
      <xdr:row>13</xdr:row>
      <xdr:rowOff>238125</xdr:rowOff>
    </xdr:to>
    <xdr:sp macro="" textlink="">
      <xdr:nvSpPr>
        <xdr:cNvPr id="28" name="Rectangle 27">
          <a:hlinkClick xmlns:r="http://schemas.openxmlformats.org/officeDocument/2006/relationships" r:id="rId26"/>
        </xdr:cNvPr>
        <xdr:cNvSpPr/>
      </xdr:nvSpPr>
      <xdr:spPr>
        <a:xfrm>
          <a:off x="4400550" y="4095750"/>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11</xdr:col>
      <xdr:colOff>304800</xdr:colOff>
      <xdr:row>1</xdr:row>
      <xdr:rowOff>561975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71450"/>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371475</xdr:rowOff>
    </xdr:from>
    <xdr:to>
      <xdr:col>2</xdr:col>
      <xdr:colOff>95250</xdr:colOff>
      <xdr:row>1</xdr:row>
      <xdr:rowOff>561975</xdr:rowOff>
    </xdr:to>
    <xdr:sp macro="" textlink="">
      <xdr:nvSpPr>
        <xdr:cNvPr id="3" name="Rectangle 2">
          <a:hlinkClick xmlns:r="http://schemas.openxmlformats.org/officeDocument/2006/relationships" r:id="rId2"/>
        </xdr:cNvPr>
        <xdr:cNvSpPr/>
      </xdr:nvSpPr>
      <xdr:spPr>
        <a:xfrm>
          <a:off x="1247775" y="56197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4" name="Rectangle 3">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876300</xdr:colOff>
      <xdr:row>1</xdr:row>
      <xdr:rowOff>342900</xdr:rowOff>
    </xdr:from>
    <xdr:to>
      <xdr:col>2</xdr:col>
      <xdr:colOff>1485900</xdr:colOff>
      <xdr:row>1</xdr:row>
      <xdr:rowOff>542925</xdr:rowOff>
    </xdr:to>
    <xdr:sp macro="" textlink="">
      <xdr:nvSpPr>
        <xdr:cNvPr id="6" name="Rectangle 5">
          <a:hlinkClick xmlns:r="http://schemas.openxmlformats.org/officeDocument/2006/relationships" r:id="rId5"/>
        </xdr:cNvPr>
        <xdr:cNvSpPr/>
      </xdr:nvSpPr>
      <xdr:spPr>
        <a:xfrm>
          <a:off x="240982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333374</xdr:rowOff>
    </xdr:from>
    <xdr:to>
      <xdr:col>4</xdr:col>
      <xdr:colOff>219075</xdr:colOff>
      <xdr:row>1</xdr:row>
      <xdr:rowOff>552450</xdr:rowOff>
    </xdr:to>
    <xdr:sp macro="" textlink="">
      <xdr:nvSpPr>
        <xdr:cNvPr id="8" name="Rectangle 7">
          <a:hlinkClick xmlns:r="http://schemas.openxmlformats.org/officeDocument/2006/relationships" r:id="rId7"/>
        </xdr:cNvPr>
        <xdr:cNvSpPr/>
      </xdr:nvSpPr>
      <xdr:spPr>
        <a:xfrm>
          <a:off x="3609975" y="523874"/>
          <a:ext cx="3810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219075</xdr:colOff>
      <xdr:row>1</xdr:row>
      <xdr:rowOff>352425</xdr:rowOff>
    </xdr:from>
    <xdr:to>
      <xdr:col>4</xdr:col>
      <xdr:colOff>447675</xdr:colOff>
      <xdr:row>1</xdr:row>
      <xdr:rowOff>561975</xdr:rowOff>
    </xdr:to>
    <xdr:sp macro="" textlink="">
      <xdr:nvSpPr>
        <xdr:cNvPr id="9" name="Rectangle 8">
          <a:hlinkClick xmlns:r="http://schemas.openxmlformats.org/officeDocument/2006/relationships" r:id="rId8"/>
        </xdr:cNvPr>
        <xdr:cNvSpPr/>
      </xdr:nvSpPr>
      <xdr:spPr>
        <a:xfrm>
          <a:off x="3990975" y="54292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514349</xdr:colOff>
      <xdr:row>1</xdr:row>
      <xdr:rowOff>361951</xdr:rowOff>
    </xdr:from>
    <xdr:to>
      <xdr:col>5</xdr:col>
      <xdr:colOff>19050</xdr:colOff>
      <xdr:row>1</xdr:row>
      <xdr:rowOff>533400</xdr:rowOff>
    </xdr:to>
    <xdr:sp macro="" textlink="">
      <xdr:nvSpPr>
        <xdr:cNvPr id="10" name="Rectangle 9">
          <a:hlinkClick xmlns:r="http://schemas.openxmlformats.org/officeDocument/2006/relationships" r:id="rId9"/>
        </xdr:cNvPr>
        <xdr:cNvSpPr/>
      </xdr:nvSpPr>
      <xdr:spPr>
        <a:xfrm>
          <a:off x="4286249" y="552451"/>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85725</xdr:colOff>
      <xdr:row>1</xdr:row>
      <xdr:rowOff>333375</xdr:rowOff>
    </xdr:from>
    <xdr:to>
      <xdr:col>6</xdr:col>
      <xdr:colOff>114300</xdr:colOff>
      <xdr:row>1</xdr:row>
      <xdr:rowOff>542925</xdr:rowOff>
    </xdr:to>
    <xdr:sp macro="" textlink="">
      <xdr:nvSpPr>
        <xdr:cNvPr id="11" name="Rectangle 10">
          <a:hlinkClick xmlns:r="http://schemas.openxmlformats.org/officeDocument/2006/relationships" r:id="rId10"/>
        </xdr:cNvPr>
        <xdr:cNvSpPr/>
      </xdr:nvSpPr>
      <xdr:spPr>
        <a:xfrm>
          <a:off x="4572000"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342900</xdr:rowOff>
    </xdr:from>
    <xdr:to>
      <xdr:col>6</xdr:col>
      <xdr:colOff>495300</xdr:colOff>
      <xdr:row>1</xdr:row>
      <xdr:rowOff>581025</xdr:rowOff>
    </xdr:to>
    <xdr:sp macro="" textlink="">
      <xdr:nvSpPr>
        <xdr:cNvPr id="12" name="Rectangle 11">
          <a:hlinkClick xmlns:r="http://schemas.openxmlformats.org/officeDocument/2006/relationships" r:id="rId11"/>
        </xdr:cNvPr>
        <xdr:cNvSpPr/>
      </xdr:nvSpPr>
      <xdr:spPr>
        <a:xfrm>
          <a:off x="4953000" y="53340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590550</xdr:colOff>
      <xdr:row>1</xdr:row>
      <xdr:rowOff>323850</xdr:rowOff>
    </xdr:from>
    <xdr:to>
      <xdr:col>6</xdr:col>
      <xdr:colOff>904875</xdr:colOff>
      <xdr:row>1</xdr:row>
      <xdr:rowOff>542925</xdr:rowOff>
    </xdr:to>
    <xdr:sp macro="" textlink="">
      <xdr:nvSpPr>
        <xdr:cNvPr id="13" name="Rectangle 12">
          <a:hlinkClick xmlns:r="http://schemas.openxmlformats.org/officeDocument/2006/relationships" r:id="rId12"/>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352425</xdr:rowOff>
    </xdr:from>
    <xdr:to>
      <xdr:col>8</xdr:col>
      <xdr:colOff>180975</xdr:colOff>
      <xdr:row>1</xdr:row>
      <xdr:rowOff>542925</xdr:rowOff>
    </xdr:to>
    <xdr:sp macro="" textlink="">
      <xdr:nvSpPr>
        <xdr:cNvPr id="14" name="Rectangle 13">
          <a:hlinkClick xmlns:r="http://schemas.openxmlformats.org/officeDocument/2006/relationships" r:id="rId13"/>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219075</xdr:colOff>
      <xdr:row>1</xdr:row>
      <xdr:rowOff>352425</xdr:rowOff>
    </xdr:from>
    <xdr:to>
      <xdr:col>9</xdr:col>
      <xdr:colOff>266700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9</xdr:col>
      <xdr:colOff>781050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847725</xdr:colOff>
      <xdr:row>1</xdr:row>
      <xdr:rowOff>352425</xdr:rowOff>
    </xdr:from>
    <xdr:to>
      <xdr:col>9</xdr:col>
      <xdr:colOff>1200150</xdr:colOff>
      <xdr:row>1</xdr:row>
      <xdr:rowOff>542925</xdr:rowOff>
    </xdr:to>
    <xdr:sp macro="" textlink="">
      <xdr:nvSpPr>
        <xdr:cNvPr id="18" name="Rectangle 17">
          <a:hlinkClick xmlns:r="http://schemas.openxmlformats.org/officeDocument/2006/relationships" r:id="rId16"/>
        </xdr:cNvPr>
        <xdr:cNvSpPr/>
      </xdr:nvSpPr>
      <xdr:spPr>
        <a:xfrm>
          <a:off x="7791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198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13</xdr:row>
      <xdr:rowOff>76200</xdr:rowOff>
    </xdr:from>
    <xdr:to>
      <xdr:col>1</xdr:col>
      <xdr:colOff>828675</xdr:colOff>
      <xdr:row>13</xdr:row>
      <xdr:rowOff>228600</xdr:rowOff>
    </xdr:to>
    <xdr:sp macro="" textlink="">
      <xdr:nvSpPr>
        <xdr:cNvPr id="22" name="Rectangle 21">
          <a:hlinkClick xmlns:r="http://schemas.openxmlformats.org/officeDocument/2006/relationships" r:id="rId20"/>
        </xdr:cNvPr>
        <xdr:cNvSpPr/>
      </xdr:nvSpPr>
      <xdr:spPr>
        <a:xfrm>
          <a:off x="685800" y="4105275"/>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904875</xdr:colOff>
      <xdr:row>13</xdr:row>
      <xdr:rowOff>47625</xdr:rowOff>
    </xdr:from>
    <xdr:to>
      <xdr:col>2</xdr:col>
      <xdr:colOff>371475</xdr:colOff>
      <xdr:row>13</xdr:row>
      <xdr:rowOff>228600</xdr:rowOff>
    </xdr:to>
    <xdr:sp macro="" textlink="">
      <xdr:nvSpPr>
        <xdr:cNvPr id="23" name="Rectangle 22">
          <a:hlinkClick xmlns:r="http://schemas.openxmlformats.org/officeDocument/2006/relationships" r:id="rId21"/>
        </xdr:cNvPr>
        <xdr:cNvSpPr/>
      </xdr:nvSpPr>
      <xdr:spPr>
        <a:xfrm>
          <a:off x="1514475" y="4076700"/>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13</xdr:row>
      <xdr:rowOff>57150</xdr:rowOff>
    </xdr:from>
    <xdr:to>
      <xdr:col>2</xdr:col>
      <xdr:colOff>895350</xdr:colOff>
      <xdr:row>13</xdr:row>
      <xdr:rowOff>219075</xdr:rowOff>
    </xdr:to>
    <xdr:sp macro="" textlink="">
      <xdr:nvSpPr>
        <xdr:cNvPr id="24" name="Rectangle 23">
          <a:hlinkClick xmlns:r="http://schemas.openxmlformats.org/officeDocument/2006/relationships" r:id="rId22"/>
        </xdr:cNvPr>
        <xdr:cNvSpPr/>
      </xdr:nvSpPr>
      <xdr:spPr>
        <a:xfrm>
          <a:off x="1990725" y="4086225"/>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942975</xdr:colOff>
      <xdr:row>13</xdr:row>
      <xdr:rowOff>38100</xdr:rowOff>
    </xdr:from>
    <xdr:to>
      <xdr:col>3</xdr:col>
      <xdr:colOff>190500</xdr:colOff>
      <xdr:row>13</xdr:row>
      <xdr:rowOff>238125</xdr:rowOff>
    </xdr:to>
    <xdr:sp macro="" textlink="">
      <xdr:nvSpPr>
        <xdr:cNvPr id="25" name="Rectangle 24">
          <a:hlinkClick xmlns:r="http://schemas.openxmlformats.org/officeDocument/2006/relationships" r:id="rId23"/>
        </xdr:cNvPr>
        <xdr:cNvSpPr/>
      </xdr:nvSpPr>
      <xdr:spPr>
        <a:xfrm>
          <a:off x="2476500" y="4067175"/>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304800</xdr:colOff>
      <xdr:row>13</xdr:row>
      <xdr:rowOff>57150</xdr:rowOff>
    </xdr:from>
    <xdr:to>
      <xdr:col>3</xdr:col>
      <xdr:colOff>657225</xdr:colOff>
      <xdr:row>13</xdr:row>
      <xdr:rowOff>209550</xdr:rowOff>
    </xdr:to>
    <xdr:sp macro="" textlink="">
      <xdr:nvSpPr>
        <xdr:cNvPr id="26" name="Rectangle 25">
          <a:hlinkClick xmlns:r="http://schemas.openxmlformats.org/officeDocument/2006/relationships" r:id="rId24"/>
        </xdr:cNvPr>
        <xdr:cNvSpPr/>
      </xdr:nvSpPr>
      <xdr:spPr>
        <a:xfrm>
          <a:off x="3390900" y="4086225"/>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13</xdr:row>
      <xdr:rowOff>76200</xdr:rowOff>
    </xdr:from>
    <xdr:to>
      <xdr:col>4</xdr:col>
      <xdr:colOff>514350</xdr:colOff>
      <xdr:row>13</xdr:row>
      <xdr:rowOff>219075</xdr:rowOff>
    </xdr:to>
    <xdr:sp macro="" textlink="">
      <xdr:nvSpPr>
        <xdr:cNvPr id="27" name="Rectangle 26">
          <a:hlinkClick xmlns:r="http://schemas.openxmlformats.org/officeDocument/2006/relationships" r:id="rId25"/>
        </xdr:cNvPr>
        <xdr:cNvSpPr/>
      </xdr:nvSpPr>
      <xdr:spPr>
        <a:xfrm>
          <a:off x="3838575" y="4105275"/>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600075</xdr:colOff>
      <xdr:row>13</xdr:row>
      <xdr:rowOff>57150</xdr:rowOff>
    </xdr:from>
    <xdr:to>
      <xdr:col>5</xdr:col>
      <xdr:colOff>180975</xdr:colOff>
      <xdr:row>13</xdr:row>
      <xdr:rowOff>228600</xdr:rowOff>
    </xdr:to>
    <xdr:sp macro="" textlink="">
      <xdr:nvSpPr>
        <xdr:cNvPr id="28" name="Rectangle 27">
          <a:hlinkClick xmlns:r="http://schemas.openxmlformats.org/officeDocument/2006/relationships" r:id="rId26"/>
        </xdr:cNvPr>
        <xdr:cNvSpPr/>
      </xdr:nvSpPr>
      <xdr:spPr>
        <a:xfrm>
          <a:off x="4371975" y="4086225"/>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11</xdr:col>
      <xdr:colOff>314325</xdr:colOff>
      <xdr:row>1</xdr:row>
      <xdr:rowOff>552450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352425</xdr:rowOff>
    </xdr:from>
    <xdr:to>
      <xdr:col>2</xdr:col>
      <xdr:colOff>95250</xdr:colOff>
      <xdr:row>1</xdr:row>
      <xdr:rowOff>542925</xdr:rowOff>
    </xdr:to>
    <xdr:sp macro="" textlink="">
      <xdr:nvSpPr>
        <xdr:cNvPr id="3" name="Rectangle 2">
          <a:hlinkClick xmlns:r="http://schemas.openxmlformats.org/officeDocument/2006/relationships" r:id="rId2"/>
        </xdr:cNvPr>
        <xdr:cNvSpPr/>
      </xdr:nvSpPr>
      <xdr:spPr>
        <a:xfrm>
          <a:off x="1247775" y="54292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76200</xdr:colOff>
      <xdr:row>1</xdr:row>
      <xdr:rowOff>314325</xdr:rowOff>
    </xdr:from>
    <xdr:to>
      <xdr:col>2</xdr:col>
      <xdr:colOff>457200</xdr:colOff>
      <xdr:row>1</xdr:row>
      <xdr:rowOff>552450</xdr:rowOff>
    </xdr:to>
    <xdr:sp macro="" textlink="">
      <xdr:nvSpPr>
        <xdr:cNvPr id="4" name="Rectangle 3">
          <a:hlinkClick xmlns:r="http://schemas.openxmlformats.org/officeDocument/2006/relationships" r:id="rId3"/>
        </xdr:cNvPr>
        <xdr:cNvSpPr/>
      </xdr:nvSpPr>
      <xdr:spPr>
        <a:xfrm>
          <a:off x="1609725" y="504825"/>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476250</xdr:colOff>
      <xdr:row>1</xdr:row>
      <xdr:rowOff>342901</xdr:rowOff>
    </xdr:from>
    <xdr:to>
      <xdr:col>2</xdr:col>
      <xdr:colOff>828675</xdr:colOff>
      <xdr:row>1</xdr:row>
      <xdr:rowOff>533401</xdr:rowOff>
    </xdr:to>
    <xdr:sp macro="" textlink="">
      <xdr:nvSpPr>
        <xdr:cNvPr id="5" name="Rectangle 4">
          <a:hlinkClick xmlns:r="http://schemas.openxmlformats.org/officeDocument/2006/relationships" r:id="rId4"/>
        </xdr:cNvPr>
        <xdr:cNvSpPr/>
      </xdr:nvSpPr>
      <xdr:spPr>
        <a:xfrm>
          <a:off x="2009775" y="53340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504825</xdr:colOff>
      <xdr:row>1</xdr:row>
      <xdr:rowOff>333374</xdr:rowOff>
    </xdr:from>
    <xdr:to>
      <xdr:col>4</xdr:col>
      <xdr:colOff>200025</xdr:colOff>
      <xdr:row>1</xdr:row>
      <xdr:rowOff>552450</xdr:rowOff>
    </xdr:to>
    <xdr:sp macro="" textlink="">
      <xdr:nvSpPr>
        <xdr:cNvPr id="8" name="Rectangle 7">
          <a:hlinkClick xmlns:r="http://schemas.openxmlformats.org/officeDocument/2006/relationships" r:id="rId7"/>
        </xdr:cNvPr>
        <xdr:cNvSpPr/>
      </xdr:nvSpPr>
      <xdr:spPr>
        <a:xfrm>
          <a:off x="3590925" y="523874"/>
          <a:ext cx="3810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219075</xdr:colOff>
      <xdr:row>1</xdr:row>
      <xdr:rowOff>342900</xdr:rowOff>
    </xdr:from>
    <xdr:to>
      <xdr:col>4</xdr:col>
      <xdr:colOff>447675</xdr:colOff>
      <xdr:row>1</xdr:row>
      <xdr:rowOff>552450</xdr:rowOff>
    </xdr:to>
    <xdr:sp macro="" textlink="">
      <xdr:nvSpPr>
        <xdr:cNvPr id="9" name="Rectangle 8">
          <a:hlinkClick xmlns:r="http://schemas.openxmlformats.org/officeDocument/2006/relationships" r:id="rId8"/>
        </xdr:cNvPr>
        <xdr:cNvSpPr/>
      </xdr:nvSpPr>
      <xdr:spPr>
        <a:xfrm>
          <a:off x="3990975" y="53340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533399</xdr:colOff>
      <xdr:row>1</xdr:row>
      <xdr:rowOff>361951</xdr:rowOff>
    </xdr:from>
    <xdr:to>
      <xdr:col>5</xdr:col>
      <xdr:colOff>38100</xdr:colOff>
      <xdr:row>1</xdr:row>
      <xdr:rowOff>533400</xdr:rowOff>
    </xdr:to>
    <xdr:sp macro="" textlink="">
      <xdr:nvSpPr>
        <xdr:cNvPr id="10" name="Rectangle 9">
          <a:hlinkClick xmlns:r="http://schemas.openxmlformats.org/officeDocument/2006/relationships" r:id="rId9"/>
        </xdr:cNvPr>
        <xdr:cNvSpPr/>
      </xdr:nvSpPr>
      <xdr:spPr>
        <a:xfrm>
          <a:off x="4305299" y="552451"/>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85725</xdr:colOff>
      <xdr:row>1</xdr:row>
      <xdr:rowOff>333375</xdr:rowOff>
    </xdr:from>
    <xdr:to>
      <xdr:col>6</xdr:col>
      <xdr:colOff>114300</xdr:colOff>
      <xdr:row>1</xdr:row>
      <xdr:rowOff>542925</xdr:rowOff>
    </xdr:to>
    <xdr:sp macro="" textlink="">
      <xdr:nvSpPr>
        <xdr:cNvPr id="11" name="Rectangle 10">
          <a:hlinkClick xmlns:r="http://schemas.openxmlformats.org/officeDocument/2006/relationships" r:id="rId10"/>
        </xdr:cNvPr>
        <xdr:cNvSpPr/>
      </xdr:nvSpPr>
      <xdr:spPr>
        <a:xfrm>
          <a:off x="4572000" y="523875"/>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342900</xdr:rowOff>
    </xdr:from>
    <xdr:to>
      <xdr:col>6</xdr:col>
      <xdr:colOff>495300</xdr:colOff>
      <xdr:row>1</xdr:row>
      <xdr:rowOff>581025</xdr:rowOff>
    </xdr:to>
    <xdr:sp macro="" textlink="">
      <xdr:nvSpPr>
        <xdr:cNvPr id="12" name="Rectangle 11">
          <a:hlinkClick xmlns:r="http://schemas.openxmlformats.org/officeDocument/2006/relationships" r:id="rId11"/>
        </xdr:cNvPr>
        <xdr:cNvSpPr/>
      </xdr:nvSpPr>
      <xdr:spPr>
        <a:xfrm>
          <a:off x="4953000" y="53340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590550</xdr:colOff>
      <xdr:row>1</xdr:row>
      <xdr:rowOff>323850</xdr:rowOff>
    </xdr:from>
    <xdr:to>
      <xdr:col>6</xdr:col>
      <xdr:colOff>904875</xdr:colOff>
      <xdr:row>1</xdr:row>
      <xdr:rowOff>542925</xdr:rowOff>
    </xdr:to>
    <xdr:sp macro="" textlink="">
      <xdr:nvSpPr>
        <xdr:cNvPr id="13" name="Rectangle 12">
          <a:hlinkClick xmlns:r="http://schemas.openxmlformats.org/officeDocument/2006/relationships" r:id="rId12"/>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352425</xdr:rowOff>
    </xdr:from>
    <xdr:to>
      <xdr:col>8</xdr:col>
      <xdr:colOff>180975</xdr:colOff>
      <xdr:row>1</xdr:row>
      <xdr:rowOff>542925</xdr:rowOff>
    </xdr:to>
    <xdr:sp macro="" textlink="">
      <xdr:nvSpPr>
        <xdr:cNvPr id="14" name="Rectangle 13">
          <a:hlinkClick xmlns:r="http://schemas.openxmlformats.org/officeDocument/2006/relationships" r:id="rId13"/>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219075</xdr:colOff>
      <xdr:row>1</xdr:row>
      <xdr:rowOff>352425</xdr:rowOff>
    </xdr:from>
    <xdr:to>
      <xdr:col>9</xdr:col>
      <xdr:colOff>266700</xdr:colOff>
      <xdr:row>1</xdr:row>
      <xdr:rowOff>542925</xdr:rowOff>
    </xdr:to>
    <xdr:sp macro="" textlink="">
      <xdr:nvSpPr>
        <xdr:cNvPr id="15" name="Rectangle 14">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9</xdr:col>
      <xdr:colOff>781050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838200</xdr:colOff>
      <xdr:row>1</xdr:row>
      <xdr:rowOff>333375</xdr:rowOff>
    </xdr:from>
    <xdr:to>
      <xdr:col>9</xdr:col>
      <xdr:colOff>1190625</xdr:colOff>
      <xdr:row>1</xdr:row>
      <xdr:rowOff>523875</xdr:rowOff>
    </xdr:to>
    <xdr:sp macro="" textlink="">
      <xdr:nvSpPr>
        <xdr:cNvPr id="18" name="Rectangle 17">
          <a:hlinkClick xmlns:r="http://schemas.openxmlformats.org/officeDocument/2006/relationships" r:id="rId16"/>
        </xdr:cNvPr>
        <xdr:cNvSpPr/>
      </xdr:nvSpPr>
      <xdr:spPr>
        <a:xfrm>
          <a:off x="7781925" y="52387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314324</xdr:rowOff>
    </xdr:from>
    <xdr:to>
      <xdr:col>1</xdr:col>
      <xdr:colOff>619126</xdr:colOff>
      <xdr:row>1</xdr:row>
      <xdr:rowOff>552449</xdr:rowOff>
    </xdr:to>
    <xdr:sp macro="" textlink="">
      <xdr:nvSpPr>
        <xdr:cNvPr id="19" name="Rectangle 18">
          <a:hlinkClick xmlns:r="http://schemas.openxmlformats.org/officeDocument/2006/relationships" r:id="rId17"/>
        </xdr:cNvPr>
        <xdr:cNvSpPr/>
      </xdr:nvSpPr>
      <xdr:spPr>
        <a:xfrm>
          <a:off x="657226" y="50482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198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13</xdr:row>
      <xdr:rowOff>76200</xdr:rowOff>
    </xdr:from>
    <xdr:to>
      <xdr:col>1</xdr:col>
      <xdr:colOff>819150</xdr:colOff>
      <xdr:row>13</xdr:row>
      <xdr:rowOff>228600</xdr:rowOff>
    </xdr:to>
    <xdr:sp macro="" textlink="">
      <xdr:nvSpPr>
        <xdr:cNvPr id="22" name="Rectangle 21">
          <a:hlinkClick xmlns:r="http://schemas.openxmlformats.org/officeDocument/2006/relationships" r:id="rId20"/>
        </xdr:cNvPr>
        <xdr:cNvSpPr/>
      </xdr:nvSpPr>
      <xdr:spPr>
        <a:xfrm>
          <a:off x="676275" y="4105275"/>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914400</xdr:colOff>
      <xdr:row>13</xdr:row>
      <xdr:rowOff>47625</xdr:rowOff>
    </xdr:from>
    <xdr:to>
      <xdr:col>2</xdr:col>
      <xdr:colOff>381000</xdr:colOff>
      <xdr:row>13</xdr:row>
      <xdr:rowOff>228600</xdr:rowOff>
    </xdr:to>
    <xdr:sp macro="" textlink="">
      <xdr:nvSpPr>
        <xdr:cNvPr id="23" name="Rectangle 22">
          <a:hlinkClick xmlns:r="http://schemas.openxmlformats.org/officeDocument/2006/relationships" r:id="rId21"/>
        </xdr:cNvPr>
        <xdr:cNvSpPr/>
      </xdr:nvSpPr>
      <xdr:spPr>
        <a:xfrm>
          <a:off x="1524000" y="4076700"/>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13</xdr:row>
      <xdr:rowOff>76200</xdr:rowOff>
    </xdr:from>
    <xdr:to>
      <xdr:col>2</xdr:col>
      <xdr:colOff>895350</xdr:colOff>
      <xdr:row>13</xdr:row>
      <xdr:rowOff>238125</xdr:rowOff>
    </xdr:to>
    <xdr:sp macro="" textlink="">
      <xdr:nvSpPr>
        <xdr:cNvPr id="24" name="Rectangle 23">
          <a:hlinkClick xmlns:r="http://schemas.openxmlformats.org/officeDocument/2006/relationships" r:id="rId22"/>
        </xdr:cNvPr>
        <xdr:cNvSpPr/>
      </xdr:nvSpPr>
      <xdr:spPr>
        <a:xfrm>
          <a:off x="1990725" y="4105275"/>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952500</xdr:colOff>
      <xdr:row>13</xdr:row>
      <xdr:rowOff>47625</xdr:rowOff>
    </xdr:from>
    <xdr:to>
      <xdr:col>3</xdr:col>
      <xdr:colOff>200025</xdr:colOff>
      <xdr:row>13</xdr:row>
      <xdr:rowOff>247650</xdr:rowOff>
    </xdr:to>
    <xdr:sp macro="" textlink="">
      <xdr:nvSpPr>
        <xdr:cNvPr id="25" name="Rectangle 24">
          <a:hlinkClick xmlns:r="http://schemas.openxmlformats.org/officeDocument/2006/relationships" r:id="rId23"/>
        </xdr:cNvPr>
        <xdr:cNvSpPr/>
      </xdr:nvSpPr>
      <xdr:spPr>
        <a:xfrm>
          <a:off x="2486025" y="4076700"/>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285750</xdr:colOff>
      <xdr:row>13</xdr:row>
      <xdr:rowOff>57150</xdr:rowOff>
    </xdr:from>
    <xdr:to>
      <xdr:col>3</xdr:col>
      <xdr:colOff>638175</xdr:colOff>
      <xdr:row>13</xdr:row>
      <xdr:rowOff>209550</xdr:rowOff>
    </xdr:to>
    <xdr:sp macro="" textlink="">
      <xdr:nvSpPr>
        <xdr:cNvPr id="26" name="Rectangle 25">
          <a:hlinkClick xmlns:r="http://schemas.openxmlformats.org/officeDocument/2006/relationships" r:id="rId24"/>
        </xdr:cNvPr>
        <xdr:cNvSpPr/>
      </xdr:nvSpPr>
      <xdr:spPr>
        <a:xfrm>
          <a:off x="3371850" y="4086225"/>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13</xdr:row>
      <xdr:rowOff>76200</xdr:rowOff>
    </xdr:from>
    <xdr:to>
      <xdr:col>4</xdr:col>
      <xdr:colOff>523875</xdr:colOff>
      <xdr:row>13</xdr:row>
      <xdr:rowOff>219075</xdr:rowOff>
    </xdr:to>
    <xdr:sp macro="" textlink="">
      <xdr:nvSpPr>
        <xdr:cNvPr id="27" name="Rectangle 26">
          <a:hlinkClick xmlns:r="http://schemas.openxmlformats.org/officeDocument/2006/relationships" r:id="rId25"/>
        </xdr:cNvPr>
        <xdr:cNvSpPr/>
      </xdr:nvSpPr>
      <xdr:spPr>
        <a:xfrm>
          <a:off x="3848100" y="4105275"/>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609600</xdr:colOff>
      <xdr:row>13</xdr:row>
      <xdr:rowOff>57150</xdr:rowOff>
    </xdr:from>
    <xdr:to>
      <xdr:col>5</xdr:col>
      <xdr:colOff>190500</xdr:colOff>
      <xdr:row>13</xdr:row>
      <xdr:rowOff>228600</xdr:rowOff>
    </xdr:to>
    <xdr:sp macro="" textlink="">
      <xdr:nvSpPr>
        <xdr:cNvPr id="28" name="Rectangle 27">
          <a:hlinkClick xmlns:r="http://schemas.openxmlformats.org/officeDocument/2006/relationships" r:id="rId26"/>
        </xdr:cNvPr>
        <xdr:cNvSpPr/>
      </xdr:nvSpPr>
      <xdr:spPr>
        <a:xfrm>
          <a:off x="4381500" y="4086225"/>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11</xdr:col>
      <xdr:colOff>314325</xdr:colOff>
      <xdr:row>1</xdr:row>
      <xdr:rowOff>552450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352425</xdr:rowOff>
    </xdr:from>
    <xdr:to>
      <xdr:col>2</xdr:col>
      <xdr:colOff>95250</xdr:colOff>
      <xdr:row>1</xdr:row>
      <xdr:rowOff>542925</xdr:rowOff>
    </xdr:to>
    <xdr:sp macro="" textlink="">
      <xdr:nvSpPr>
        <xdr:cNvPr id="3" name="Rectangle 2">
          <a:hlinkClick xmlns:r="http://schemas.openxmlformats.org/officeDocument/2006/relationships" r:id="rId2"/>
        </xdr:cNvPr>
        <xdr:cNvSpPr/>
      </xdr:nvSpPr>
      <xdr:spPr>
        <a:xfrm>
          <a:off x="1247775" y="54292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304800</xdr:rowOff>
    </xdr:from>
    <xdr:to>
      <xdr:col>2</xdr:col>
      <xdr:colOff>438150</xdr:colOff>
      <xdr:row>1</xdr:row>
      <xdr:rowOff>542925</xdr:rowOff>
    </xdr:to>
    <xdr:sp macro="" textlink="">
      <xdr:nvSpPr>
        <xdr:cNvPr id="4" name="Rectangle 3">
          <a:hlinkClick xmlns:r="http://schemas.openxmlformats.org/officeDocument/2006/relationships" r:id="rId3"/>
        </xdr:cNvPr>
        <xdr:cNvSpPr/>
      </xdr:nvSpPr>
      <xdr:spPr>
        <a:xfrm>
          <a:off x="1590675" y="49530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352426</xdr:rowOff>
    </xdr:from>
    <xdr:to>
      <xdr:col>2</xdr:col>
      <xdr:colOff>819150</xdr:colOff>
      <xdr:row>1</xdr:row>
      <xdr:rowOff>542926</xdr:rowOff>
    </xdr:to>
    <xdr:sp macro="" textlink="">
      <xdr:nvSpPr>
        <xdr:cNvPr id="5" name="Rectangle 4">
          <a:hlinkClick xmlns:r="http://schemas.openxmlformats.org/officeDocument/2006/relationships" r:id="rId4"/>
        </xdr:cNvPr>
        <xdr:cNvSpPr/>
      </xdr:nvSpPr>
      <xdr:spPr>
        <a:xfrm>
          <a:off x="2000250" y="542926"/>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7" name="Rectangle 6">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514350</xdr:colOff>
      <xdr:row>1</xdr:row>
      <xdr:rowOff>323849</xdr:rowOff>
    </xdr:from>
    <xdr:to>
      <xdr:col>4</xdr:col>
      <xdr:colOff>209550</xdr:colOff>
      <xdr:row>1</xdr:row>
      <xdr:rowOff>542925</xdr:rowOff>
    </xdr:to>
    <xdr:sp macro="" textlink="">
      <xdr:nvSpPr>
        <xdr:cNvPr id="8" name="Rectangle 7">
          <a:hlinkClick xmlns:r="http://schemas.openxmlformats.org/officeDocument/2006/relationships" r:id="rId7"/>
        </xdr:cNvPr>
        <xdr:cNvSpPr/>
      </xdr:nvSpPr>
      <xdr:spPr>
        <a:xfrm>
          <a:off x="3600450" y="514349"/>
          <a:ext cx="3810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228600</xdr:colOff>
      <xdr:row>1</xdr:row>
      <xdr:rowOff>333375</xdr:rowOff>
    </xdr:from>
    <xdr:to>
      <xdr:col>4</xdr:col>
      <xdr:colOff>457200</xdr:colOff>
      <xdr:row>1</xdr:row>
      <xdr:rowOff>542925</xdr:rowOff>
    </xdr:to>
    <xdr:sp macro="" textlink="">
      <xdr:nvSpPr>
        <xdr:cNvPr id="9" name="Rectangle 8">
          <a:hlinkClick xmlns:r="http://schemas.openxmlformats.org/officeDocument/2006/relationships" r:id="rId8"/>
        </xdr:cNvPr>
        <xdr:cNvSpPr/>
      </xdr:nvSpPr>
      <xdr:spPr>
        <a:xfrm>
          <a:off x="4000500" y="5238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542924</xdr:colOff>
      <xdr:row>1</xdr:row>
      <xdr:rowOff>352426</xdr:rowOff>
    </xdr:from>
    <xdr:to>
      <xdr:col>5</xdr:col>
      <xdr:colOff>47625</xdr:colOff>
      <xdr:row>1</xdr:row>
      <xdr:rowOff>523875</xdr:rowOff>
    </xdr:to>
    <xdr:sp macro="" textlink="">
      <xdr:nvSpPr>
        <xdr:cNvPr id="10" name="Rectangle 9">
          <a:hlinkClick xmlns:r="http://schemas.openxmlformats.org/officeDocument/2006/relationships" r:id="rId9"/>
        </xdr:cNvPr>
        <xdr:cNvSpPr/>
      </xdr:nvSpPr>
      <xdr:spPr>
        <a:xfrm>
          <a:off x="4314824" y="542926"/>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104775</xdr:colOff>
      <xdr:row>1</xdr:row>
      <xdr:rowOff>323850</xdr:rowOff>
    </xdr:from>
    <xdr:to>
      <xdr:col>6</xdr:col>
      <xdr:colOff>133350</xdr:colOff>
      <xdr:row>1</xdr:row>
      <xdr:rowOff>533400</xdr:rowOff>
    </xdr:to>
    <xdr:sp macro="" textlink="">
      <xdr:nvSpPr>
        <xdr:cNvPr id="11" name="Rectangle 10">
          <a:hlinkClick xmlns:r="http://schemas.openxmlformats.org/officeDocument/2006/relationships" r:id="rId10"/>
        </xdr:cNvPr>
        <xdr:cNvSpPr/>
      </xdr:nvSpPr>
      <xdr:spPr>
        <a:xfrm>
          <a:off x="4591050" y="514350"/>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304800</xdr:rowOff>
    </xdr:from>
    <xdr:to>
      <xdr:col>6</xdr:col>
      <xdr:colOff>495300</xdr:colOff>
      <xdr:row>1</xdr:row>
      <xdr:rowOff>542925</xdr:rowOff>
    </xdr:to>
    <xdr:sp macro="" textlink="">
      <xdr:nvSpPr>
        <xdr:cNvPr id="12" name="Rectangle 11">
          <a:hlinkClick xmlns:r="http://schemas.openxmlformats.org/officeDocument/2006/relationships" r:id="rId11"/>
        </xdr:cNvPr>
        <xdr:cNvSpPr/>
      </xdr:nvSpPr>
      <xdr:spPr>
        <a:xfrm>
          <a:off x="4953000" y="49530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590550</xdr:colOff>
      <xdr:row>1</xdr:row>
      <xdr:rowOff>323850</xdr:rowOff>
    </xdr:from>
    <xdr:to>
      <xdr:col>6</xdr:col>
      <xdr:colOff>904875</xdr:colOff>
      <xdr:row>1</xdr:row>
      <xdr:rowOff>542925</xdr:rowOff>
    </xdr:to>
    <xdr:sp macro="" textlink="">
      <xdr:nvSpPr>
        <xdr:cNvPr id="13" name="Rectangle 12">
          <a:hlinkClick xmlns:r="http://schemas.openxmlformats.org/officeDocument/2006/relationships" r:id="rId12"/>
        </xdr:cNvPr>
        <xdr:cNvSpPr/>
      </xdr:nvSpPr>
      <xdr:spPr>
        <a:xfrm>
          <a:off x="5334000"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352425</xdr:rowOff>
    </xdr:from>
    <xdr:to>
      <xdr:col>8</xdr:col>
      <xdr:colOff>180975</xdr:colOff>
      <xdr:row>1</xdr:row>
      <xdr:rowOff>542925</xdr:rowOff>
    </xdr:to>
    <xdr:sp macro="" textlink="">
      <xdr:nvSpPr>
        <xdr:cNvPr id="14" name="Rectangle 13">
          <a:hlinkClick xmlns:r="http://schemas.openxmlformats.org/officeDocument/2006/relationships" r:id="rId13"/>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228600</xdr:colOff>
      <xdr:row>1</xdr:row>
      <xdr:rowOff>352425</xdr:rowOff>
    </xdr:from>
    <xdr:to>
      <xdr:col>9</xdr:col>
      <xdr:colOff>276225</xdr:colOff>
      <xdr:row>1</xdr:row>
      <xdr:rowOff>542925</xdr:rowOff>
    </xdr:to>
    <xdr:sp macro="" textlink="">
      <xdr:nvSpPr>
        <xdr:cNvPr id="15" name="Rectangle 14">
          <a:hlinkClick xmlns:r="http://schemas.openxmlformats.org/officeDocument/2006/relationships" r:id="rId14"/>
        </xdr:cNvPr>
        <xdr:cNvSpPr/>
      </xdr:nvSpPr>
      <xdr:spPr>
        <a:xfrm>
          <a:off x="656272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9</xdr:col>
      <xdr:colOff>781050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857250</xdr:colOff>
      <xdr:row>1</xdr:row>
      <xdr:rowOff>333375</xdr:rowOff>
    </xdr:from>
    <xdr:to>
      <xdr:col>9</xdr:col>
      <xdr:colOff>1209675</xdr:colOff>
      <xdr:row>1</xdr:row>
      <xdr:rowOff>523875</xdr:rowOff>
    </xdr:to>
    <xdr:sp macro="" textlink="">
      <xdr:nvSpPr>
        <xdr:cNvPr id="18" name="Rectangle 17">
          <a:hlinkClick xmlns:r="http://schemas.openxmlformats.org/officeDocument/2006/relationships" r:id="rId16"/>
        </xdr:cNvPr>
        <xdr:cNvSpPr/>
      </xdr:nvSpPr>
      <xdr:spPr>
        <a:xfrm>
          <a:off x="7800975" y="52387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304799</xdr:rowOff>
    </xdr:from>
    <xdr:to>
      <xdr:col>1</xdr:col>
      <xdr:colOff>619126</xdr:colOff>
      <xdr:row>1</xdr:row>
      <xdr:rowOff>542924</xdr:rowOff>
    </xdr:to>
    <xdr:sp macro="" textlink="">
      <xdr:nvSpPr>
        <xdr:cNvPr id="19" name="Rectangle 18">
          <a:hlinkClick xmlns:r="http://schemas.openxmlformats.org/officeDocument/2006/relationships" r:id="rId17"/>
        </xdr:cNvPr>
        <xdr:cNvSpPr/>
      </xdr:nvSpPr>
      <xdr:spPr>
        <a:xfrm>
          <a:off x="657226" y="495299"/>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198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13</xdr:row>
      <xdr:rowOff>66675</xdr:rowOff>
    </xdr:from>
    <xdr:to>
      <xdr:col>1</xdr:col>
      <xdr:colOff>828675</xdr:colOff>
      <xdr:row>13</xdr:row>
      <xdr:rowOff>219075</xdr:rowOff>
    </xdr:to>
    <xdr:sp macro="" textlink="">
      <xdr:nvSpPr>
        <xdr:cNvPr id="22" name="Rectangle 21">
          <a:hlinkClick xmlns:r="http://schemas.openxmlformats.org/officeDocument/2006/relationships" r:id="rId20"/>
        </xdr:cNvPr>
        <xdr:cNvSpPr/>
      </xdr:nvSpPr>
      <xdr:spPr>
        <a:xfrm>
          <a:off x="685800" y="4095750"/>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13</xdr:row>
      <xdr:rowOff>57150</xdr:rowOff>
    </xdr:from>
    <xdr:to>
      <xdr:col>2</xdr:col>
      <xdr:colOff>390525</xdr:colOff>
      <xdr:row>13</xdr:row>
      <xdr:rowOff>238125</xdr:rowOff>
    </xdr:to>
    <xdr:sp macro="" textlink="">
      <xdr:nvSpPr>
        <xdr:cNvPr id="23" name="Rectangle 22">
          <a:hlinkClick xmlns:r="http://schemas.openxmlformats.org/officeDocument/2006/relationships" r:id="rId21"/>
        </xdr:cNvPr>
        <xdr:cNvSpPr/>
      </xdr:nvSpPr>
      <xdr:spPr>
        <a:xfrm>
          <a:off x="1533525" y="4086225"/>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13</xdr:row>
      <xdr:rowOff>57150</xdr:rowOff>
    </xdr:from>
    <xdr:to>
      <xdr:col>2</xdr:col>
      <xdr:colOff>904875</xdr:colOff>
      <xdr:row>13</xdr:row>
      <xdr:rowOff>219075</xdr:rowOff>
    </xdr:to>
    <xdr:sp macro="" textlink="">
      <xdr:nvSpPr>
        <xdr:cNvPr id="24" name="Rectangle 23">
          <a:hlinkClick xmlns:r="http://schemas.openxmlformats.org/officeDocument/2006/relationships" r:id="rId22"/>
        </xdr:cNvPr>
        <xdr:cNvSpPr/>
      </xdr:nvSpPr>
      <xdr:spPr>
        <a:xfrm>
          <a:off x="2000250" y="4086225"/>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962025</xdr:colOff>
      <xdr:row>13</xdr:row>
      <xdr:rowOff>28575</xdr:rowOff>
    </xdr:from>
    <xdr:to>
      <xdr:col>3</xdr:col>
      <xdr:colOff>209550</xdr:colOff>
      <xdr:row>13</xdr:row>
      <xdr:rowOff>228600</xdr:rowOff>
    </xdr:to>
    <xdr:sp macro="" textlink="">
      <xdr:nvSpPr>
        <xdr:cNvPr id="25" name="Rectangle 24">
          <a:hlinkClick xmlns:r="http://schemas.openxmlformats.org/officeDocument/2006/relationships" r:id="rId23"/>
        </xdr:cNvPr>
        <xdr:cNvSpPr/>
      </xdr:nvSpPr>
      <xdr:spPr>
        <a:xfrm>
          <a:off x="2495550" y="4057650"/>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285750</xdr:colOff>
      <xdr:row>13</xdr:row>
      <xdr:rowOff>76200</xdr:rowOff>
    </xdr:from>
    <xdr:to>
      <xdr:col>3</xdr:col>
      <xdr:colOff>638175</xdr:colOff>
      <xdr:row>13</xdr:row>
      <xdr:rowOff>228600</xdr:rowOff>
    </xdr:to>
    <xdr:sp macro="" textlink="">
      <xdr:nvSpPr>
        <xdr:cNvPr id="26" name="Rectangle 25">
          <a:hlinkClick xmlns:r="http://schemas.openxmlformats.org/officeDocument/2006/relationships" r:id="rId24"/>
        </xdr:cNvPr>
        <xdr:cNvSpPr/>
      </xdr:nvSpPr>
      <xdr:spPr>
        <a:xfrm>
          <a:off x="3371850" y="4105275"/>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85725</xdr:colOff>
      <xdr:row>13</xdr:row>
      <xdr:rowOff>66675</xdr:rowOff>
    </xdr:from>
    <xdr:to>
      <xdr:col>4</xdr:col>
      <xdr:colOff>533400</xdr:colOff>
      <xdr:row>13</xdr:row>
      <xdr:rowOff>209550</xdr:rowOff>
    </xdr:to>
    <xdr:sp macro="" textlink="">
      <xdr:nvSpPr>
        <xdr:cNvPr id="27" name="Rectangle 26">
          <a:hlinkClick xmlns:r="http://schemas.openxmlformats.org/officeDocument/2006/relationships" r:id="rId25"/>
        </xdr:cNvPr>
        <xdr:cNvSpPr/>
      </xdr:nvSpPr>
      <xdr:spPr>
        <a:xfrm>
          <a:off x="3857625" y="4095750"/>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628650</xdr:colOff>
      <xdr:row>13</xdr:row>
      <xdr:rowOff>47625</xdr:rowOff>
    </xdr:from>
    <xdr:to>
      <xdr:col>5</xdr:col>
      <xdr:colOff>209550</xdr:colOff>
      <xdr:row>13</xdr:row>
      <xdr:rowOff>219075</xdr:rowOff>
    </xdr:to>
    <xdr:sp macro="" textlink="">
      <xdr:nvSpPr>
        <xdr:cNvPr id="28" name="Rectangle 27">
          <a:hlinkClick xmlns:r="http://schemas.openxmlformats.org/officeDocument/2006/relationships" r:id="rId26"/>
        </xdr:cNvPr>
        <xdr:cNvSpPr/>
      </xdr:nvSpPr>
      <xdr:spPr>
        <a:xfrm>
          <a:off x="4400550" y="4076700"/>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0</xdr:row>
      <xdr:rowOff>171450</xdr:rowOff>
    </xdr:from>
    <xdr:to>
      <xdr:col>11</xdr:col>
      <xdr:colOff>323850</xdr:colOff>
      <xdr:row>1</xdr:row>
      <xdr:rowOff>561975</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71450"/>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361950</xdr:rowOff>
    </xdr:from>
    <xdr:to>
      <xdr:col>2</xdr:col>
      <xdr:colOff>95250</xdr:colOff>
      <xdr:row>1</xdr:row>
      <xdr:rowOff>552450</xdr:rowOff>
    </xdr:to>
    <xdr:sp macro="" textlink="">
      <xdr:nvSpPr>
        <xdr:cNvPr id="3" name="Rectangle 2">
          <a:hlinkClick xmlns:r="http://schemas.openxmlformats.org/officeDocument/2006/relationships" r:id="rId2"/>
        </xdr:cNvPr>
        <xdr:cNvSpPr/>
      </xdr:nvSpPr>
      <xdr:spPr>
        <a:xfrm>
          <a:off x="1247775" y="552450"/>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314325</xdr:rowOff>
    </xdr:from>
    <xdr:to>
      <xdr:col>2</xdr:col>
      <xdr:colOff>438150</xdr:colOff>
      <xdr:row>1</xdr:row>
      <xdr:rowOff>552450</xdr:rowOff>
    </xdr:to>
    <xdr:sp macro="" textlink="">
      <xdr:nvSpPr>
        <xdr:cNvPr id="4" name="Rectangle 3">
          <a:hlinkClick xmlns:r="http://schemas.openxmlformats.org/officeDocument/2006/relationships" r:id="rId3"/>
        </xdr:cNvPr>
        <xdr:cNvSpPr/>
      </xdr:nvSpPr>
      <xdr:spPr>
        <a:xfrm>
          <a:off x="1590675" y="504825"/>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5" name="Rectangle 4">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1524000</xdr:colOff>
      <xdr:row>1</xdr:row>
      <xdr:rowOff>333375</xdr:rowOff>
    </xdr:from>
    <xdr:to>
      <xdr:col>3</xdr:col>
      <xdr:colOff>504825</xdr:colOff>
      <xdr:row>1</xdr:row>
      <xdr:rowOff>542925</xdr:rowOff>
    </xdr:to>
    <xdr:sp macro="" textlink="">
      <xdr:nvSpPr>
        <xdr:cNvPr id="7" name="Rectangle 6">
          <a:hlinkClick xmlns:r="http://schemas.openxmlformats.org/officeDocument/2006/relationships" r:id="rId6"/>
        </xdr:cNvPr>
        <xdr:cNvSpPr/>
      </xdr:nvSpPr>
      <xdr:spPr>
        <a:xfrm>
          <a:off x="305752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342899</xdr:rowOff>
    </xdr:from>
    <xdr:to>
      <xdr:col>4</xdr:col>
      <xdr:colOff>219075</xdr:colOff>
      <xdr:row>1</xdr:row>
      <xdr:rowOff>561975</xdr:rowOff>
    </xdr:to>
    <xdr:sp macro="" textlink="">
      <xdr:nvSpPr>
        <xdr:cNvPr id="8" name="Rectangle 7">
          <a:hlinkClick xmlns:r="http://schemas.openxmlformats.org/officeDocument/2006/relationships" r:id="rId7"/>
        </xdr:cNvPr>
        <xdr:cNvSpPr/>
      </xdr:nvSpPr>
      <xdr:spPr>
        <a:xfrm>
          <a:off x="3609975" y="533399"/>
          <a:ext cx="3810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238125</xdr:colOff>
      <xdr:row>1</xdr:row>
      <xdr:rowOff>352425</xdr:rowOff>
    </xdr:from>
    <xdr:to>
      <xdr:col>4</xdr:col>
      <xdr:colOff>466725</xdr:colOff>
      <xdr:row>1</xdr:row>
      <xdr:rowOff>561975</xdr:rowOff>
    </xdr:to>
    <xdr:sp macro="" textlink="">
      <xdr:nvSpPr>
        <xdr:cNvPr id="9" name="Rectangle 8">
          <a:hlinkClick xmlns:r="http://schemas.openxmlformats.org/officeDocument/2006/relationships" r:id="rId8"/>
        </xdr:cNvPr>
        <xdr:cNvSpPr/>
      </xdr:nvSpPr>
      <xdr:spPr>
        <a:xfrm>
          <a:off x="4010025" y="54292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533399</xdr:colOff>
      <xdr:row>1</xdr:row>
      <xdr:rowOff>352426</xdr:rowOff>
    </xdr:from>
    <xdr:to>
      <xdr:col>5</xdr:col>
      <xdr:colOff>38100</xdr:colOff>
      <xdr:row>1</xdr:row>
      <xdr:rowOff>523875</xdr:rowOff>
    </xdr:to>
    <xdr:sp macro="" textlink="">
      <xdr:nvSpPr>
        <xdr:cNvPr id="10" name="Rectangle 9">
          <a:hlinkClick xmlns:r="http://schemas.openxmlformats.org/officeDocument/2006/relationships" r:id="rId9"/>
        </xdr:cNvPr>
        <xdr:cNvSpPr/>
      </xdr:nvSpPr>
      <xdr:spPr>
        <a:xfrm>
          <a:off x="4305299" y="542926"/>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95250</xdr:colOff>
      <xdr:row>1</xdr:row>
      <xdr:rowOff>323850</xdr:rowOff>
    </xdr:from>
    <xdr:to>
      <xdr:col>6</xdr:col>
      <xdr:colOff>123825</xdr:colOff>
      <xdr:row>1</xdr:row>
      <xdr:rowOff>533400</xdr:rowOff>
    </xdr:to>
    <xdr:sp macro="" textlink="">
      <xdr:nvSpPr>
        <xdr:cNvPr id="11" name="Rectangle 10">
          <a:hlinkClick xmlns:r="http://schemas.openxmlformats.org/officeDocument/2006/relationships" r:id="rId10"/>
        </xdr:cNvPr>
        <xdr:cNvSpPr/>
      </xdr:nvSpPr>
      <xdr:spPr>
        <a:xfrm>
          <a:off x="4581525" y="514350"/>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314325</xdr:rowOff>
    </xdr:from>
    <xdr:to>
      <xdr:col>6</xdr:col>
      <xdr:colOff>495300</xdr:colOff>
      <xdr:row>1</xdr:row>
      <xdr:rowOff>552450</xdr:rowOff>
    </xdr:to>
    <xdr:sp macro="" textlink="">
      <xdr:nvSpPr>
        <xdr:cNvPr id="12" name="Rectangle 11">
          <a:hlinkClick xmlns:r="http://schemas.openxmlformats.org/officeDocument/2006/relationships" r:id="rId11"/>
        </xdr:cNvPr>
        <xdr:cNvSpPr/>
      </xdr:nvSpPr>
      <xdr:spPr>
        <a:xfrm>
          <a:off x="4953000" y="504825"/>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590550</xdr:colOff>
      <xdr:row>1</xdr:row>
      <xdr:rowOff>314325</xdr:rowOff>
    </xdr:from>
    <xdr:to>
      <xdr:col>6</xdr:col>
      <xdr:colOff>904875</xdr:colOff>
      <xdr:row>1</xdr:row>
      <xdr:rowOff>533400</xdr:rowOff>
    </xdr:to>
    <xdr:sp macro="" textlink="">
      <xdr:nvSpPr>
        <xdr:cNvPr id="13" name="Rectangle 12">
          <a:hlinkClick xmlns:r="http://schemas.openxmlformats.org/officeDocument/2006/relationships" r:id="rId12"/>
        </xdr:cNvPr>
        <xdr:cNvSpPr/>
      </xdr:nvSpPr>
      <xdr:spPr>
        <a:xfrm>
          <a:off x="5334000" y="504825"/>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352425</xdr:rowOff>
    </xdr:from>
    <xdr:to>
      <xdr:col>8</xdr:col>
      <xdr:colOff>180975</xdr:colOff>
      <xdr:row>1</xdr:row>
      <xdr:rowOff>542925</xdr:rowOff>
    </xdr:to>
    <xdr:sp macro="" textlink="">
      <xdr:nvSpPr>
        <xdr:cNvPr id="14" name="Rectangle 13">
          <a:hlinkClick xmlns:r="http://schemas.openxmlformats.org/officeDocument/2006/relationships" r:id="rId13"/>
        </xdr:cNvPr>
        <xdr:cNvSpPr/>
      </xdr:nvSpPr>
      <xdr:spPr>
        <a:xfrm>
          <a:off x="609600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238125</xdr:colOff>
      <xdr:row>1</xdr:row>
      <xdr:rowOff>352425</xdr:rowOff>
    </xdr:from>
    <xdr:to>
      <xdr:col>9</xdr:col>
      <xdr:colOff>285750</xdr:colOff>
      <xdr:row>1</xdr:row>
      <xdr:rowOff>542925</xdr:rowOff>
    </xdr:to>
    <xdr:sp macro="" textlink="">
      <xdr:nvSpPr>
        <xdr:cNvPr id="15" name="Rectangle 14">
          <a:hlinkClick xmlns:r="http://schemas.openxmlformats.org/officeDocument/2006/relationships" r:id="rId14"/>
        </xdr:cNvPr>
        <xdr:cNvSpPr/>
      </xdr:nvSpPr>
      <xdr:spPr>
        <a:xfrm>
          <a:off x="657225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342900</xdr:rowOff>
    </xdr:from>
    <xdr:to>
      <xdr:col>9</xdr:col>
      <xdr:colOff>781050</xdr:colOff>
      <xdr:row>1</xdr:row>
      <xdr:rowOff>542925</xdr:rowOff>
    </xdr:to>
    <xdr:sp macro="" textlink="">
      <xdr:nvSpPr>
        <xdr:cNvPr id="16" name="Rectangle 15">
          <a:hlinkClick xmlns:r="http://schemas.openxmlformats.org/officeDocument/2006/relationships" r:id="rId15"/>
        </xdr:cNvPr>
        <xdr:cNvSpPr/>
      </xdr:nvSpPr>
      <xdr:spPr>
        <a:xfrm>
          <a:off x="7267575" y="533400"/>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876300</xdr:colOff>
      <xdr:row>1</xdr:row>
      <xdr:rowOff>342900</xdr:rowOff>
    </xdr:from>
    <xdr:to>
      <xdr:col>9</xdr:col>
      <xdr:colOff>1228725</xdr:colOff>
      <xdr:row>1</xdr:row>
      <xdr:rowOff>533400</xdr:rowOff>
    </xdr:to>
    <xdr:sp macro="" textlink="">
      <xdr:nvSpPr>
        <xdr:cNvPr id="18" name="Rectangle 17">
          <a:hlinkClick xmlns:r="http://schemas.openxmlformats.org/officeDocument/2006/relationships" r:id="rId16"/>
        </xdr:cNvPr>
        <xdr:cNvSpPr/>
      </xdr:nvSpPr>
      <xdr:spPr>
        <a:xfrm>
          <a:off x="7820025" y="533400"/>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323849</xdr:rowOff>
    </xdr:from>
    <xdr:to>
      <xdr:col>1</xdr:col>
      <xdr:colOff>619126</xdr:colOff>
      <xdr:row>1</xdr:row>
      <xdr:rowOff>561974</xdr:rowOff>
    </xdr:to>
    <xdr:sp macro="" textlink="">
      <xdr:nvSpPr>
        <xdr:cNvPr id="19" name="Rectangle 18">
          <a:hlinkClick xmlns:r="http://schemas.openxmlformats.org/officeDocument/2006/relationships" r:id="rId17"/>
        </xdr:cNvPr>
        <xdr:cNvSpPr/>
      </xdr:nvSpPr>
      <xdr:spPr>
        <a:xfrm>
          <a:off x="657226" y="514349"/>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198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13</xdr:row>
      <xdr:rowOff>66675</xdr:rowOff>
    </xdr:from>
    <xdr:to>
      <xdr:col>1</xdr:col>
      <xdr:colOff>828675</xdr:colOff>
      <xdr:row>13</xdr:row>
      <xdr:rowOff>219075</xdr:rowOff>
    </xdr:to>
    <xdr:sp macro="" textlink="">
      <xdr:nvSpPr>
        <xdr:cNvPr id="22" name="Rectangle 21">
          <a:hlinkClick xmlns:r="http://schemas.openxmlformats.org/officeDocument/2006/relationships" r:id="rId20"/>
        </xdr:cNvPr>
        <xdr:cNvSpPr/>
      </xdr:nvSpPr>
      <xdr:spPr>
        <a:xfrm>
          <a:off x="685800" y="4095750"/>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13</xdr:row>
      <xdr:rowOff>47625</xdr:rowOff>
    </xdr:from>
    <xdr:to>
      <xdr:col>2</xdr:col>
      <xdr:colOff>390525</xdr:colOff>
      <xdr:row>13</xdr:row>
      <xdr:rowOff>228600</xdr:rowOff>
    </xdr:to>
    <xdr:sp macro="" textlink="">
      <xdr:nvSpPr>
        <xdr:cNvPr id="23" name="Rectangle 22">
          <a:hlinkClick xmlns:r="http://schemas.openxmlformats.org/officeDocument/2006/relationships" r:id="rId21"/>
        </xdr:cNvPr>
        <xdr:cNvSpPr/>
      </xdr:nvSpPr>
      <xdr:spPr>
        <a:xfrm>
          <a:off x="1533525" y="4076700"/>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457200</xdr:colOff>
      <xdr:row>13</xdr:row>
      <xdr:rowOff>66675</xdr:rowOff>
    </xdr:from>
    <xdr:to>
      <xdr:col>2</xdr:col>
      <xdr:colOff>895350</xdr:colOff>
      <xdr:row>13</xdr:row>
      <xdr:rowOff>228600</xdr:rowOff>
    </xdr:to>
    <xdr:sp macro="" textlink="">
      <xdr:nvSpPr>
        <xdr:cNvPr id="24" name="Rectangle 23">
          <a:hlinkClick xmlns:r="http://schemas.openxmlformats.org/officeDocument/2006/relationships" r:id="rId22"/>
        </xdr:cNvPr>
        <xdr:cNvSpPr/>
      </xdr:nvSpPr>
      <xdr:spPr>
        <a:xfrm>
          <a:off x="1990725" y="4095750"/>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952500</xdr:colOff>
      <xdr:row>13</xdr:row>
      <xdr:rowOff>47625</xdr:rowOff>
    </xdr:from>
    <xdr:to>
      <xdr:col>3</xdr:col>
      <xdr:colOff>200025</xdr:colOff>
      <xdr:row>13</xdr:row>
      <xdr:rowOff>247650</xdr:rowOff>
    </xdr:to>
    <xdr:sp macro="" textlink="">
      <xdr:nvSpPr>
        <xdr:cNvPr id="25" name="Rectangle 24">
          <a:hlinkClick xmlns:r="http://schemas.openxmlformats.org/officeDocument/2006/relationships" r:id="rId23"/>
        </xdr:cNvPr>
        <xdr:cNvSpPr/>
      </xdr:nvSpPr>
      <xdr:spPr>
        <a:xfrm>
          <a:off x="2486025" y="4076700"/>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285750</xdr:colOff>
      <xdr:row>13</xdr:row>
      <xdr:rowOff>66675</xdr:rowOff>
    </xdr:from>
    <xdr:to>
      <xdr:col>3</xdr:col>
      <xdr:colOff>638175</xdr:colOff>
      <xdr:row>13</xdr:row>
      <xdr:rowOff>219075</xdr:rowOff>
    </xdr:to>
    <xdr:sp macro="" textlink="">
      <xdr:nvSpPr>
        <xdr:cNvPr id="26" name="Rectangle 25">
          <a:hlinkClick xmlns:r="http://schemas.openxmlformats.org/officeDocument/2006/relationships" r:id="rId24"/>
        </xdr:cNvPr>
        <xdr:cNvSpPr/>
      </xdr:nvSpPr>
      <xdr:spPr>
        <a:xfrm>
          <a:off x="3371850" y="409575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57150</xdr:colOff>
      <xdr:row>13</xdr:row>
      <xdr:rowOff>76200</xdr:rowOff>
    </xdr:from>
    <xdr:to>
      <xdr:col>4</xdr:col>
      <xdr:colOff>504825</xdr:colOff>
      <xdr:row>13</xdr:row>
      <xdr:rowOff>219075</xdr:rowOff>
    </xdr:to>
    <xdr:sp macro="" textlink="">
      <xdr:nvSpPr>
        <xdr:cNvPr id="27" name="Rectangle 26">
          <a:hlinkClick xmlns:r="http://schemas.openxmlformats.org/officeDocument/2006/relationships" r:id="rId25"/>
        </xdr:cNvPr>
        <xdr:cNvSpPr/>
      </xdr:nvSpPr>
      <xdr:spPr>
        <a:xfrm>
          <a:off x="3829050" y="4105275"/>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619125</xdr:colOff>
      <xdr:row>13</xdr:row>
      <xdr:rowOff>47625</xdr:rowOff>
    </xdr:from>
    <xdr:to>
      <xdr:col>5</xdr:col>
      <xdr:colOff>200025</xdr:colOff>
      <xdr:row>13</xdr:row>
      <xdr:rowOff>219075</xdr:rowOff>
    </xdr:to>
    <xdr:sp macro="" textlink="">
      <xdr:nvSpPr>
        <xdr:cNvPr id="28" name="Rectangle 27">
          <a:hlinkClick xmlns:r="http://schemas.openxmlformats.org/officeDocument/2006/relationships" r:id="rId26"/>
        </xdr:cNvPr>
        <xdr:cNvSpPr/>
      </xdr:nvSpPr>
      <xdr:spPr>
        <a:xfrm>
          <a:off x="4391025" y="4076700"/>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11</xdr:col>
      <xdr:colOff>314325</xdr:colOff>
      <xdr:row>1</xdr:row>
      <xdr:rowOff>552450</xdr:rowOff>
    </xdr:to>
    <xdr:pic>
      <xdr:nvPicPr>
        <xdr:cNvPr id="29"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192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638175</xdr:colOff>
      <xdr:row>1</xdr:row>
      <xdr:rowOff>352425</xdr:rowOff>
    </xdr:from>
    <xdr:to>
      <xdr:col>2</xdr:col>
      <xdr:colOff>95250</xdr:colOff>
      <xdr:row>1</xdr:row>
      <xdr:rowOff>542925</xdr:rowOff>
    </xdr:to>
    <xdr:sp macro="" textlink="">
      <xdr:nvSpPr>
        <xdr:cNvPr id="3" name="Rectangle 2">
          <a:hlinkClick xmlns:r="http://schemas.openxmlformats.org/officeDocument/2006/relationships" r:id="rId2"/>
        </xdr:cNvPr>
        <xdr:cNvSpPr/>
      </xdr:nvSpPr>
      <xdr:spPr>
        <a:xfrm>
          <a:off x="1247775" y="542925"/>
          <a:ext cx="3810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304800</xdr:rowOff>
    </xdr:from>
    <xdr:to>
      <xdr:col>2</xdr:col>
      <xdr:colOff>438150</xdr:colOff>
      <xdr:row>1</xdr:row>
      <xdr:rowOff>542925</xdr:rowOff>
    </xdr:to>
    <xdr:sp macro="" textlink="">
      <xdr:nvSpPr>
        <xdr:cNvPr id="4" name="Rectangle 3">
          <a:hlinkClick xmlns:r="http://schemas.openxmlformats.org/officeDocument/2006/relationships" r:id="rId3"/>
        </xdr:cNvPr>
        <xdr:cNvSpPr/>
      </xdr:nvSpPr>
      <xdr:spPr>
        <a:xfrm>
          <a:off x="1590675" y="49530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476250</xdr:colOff>
      <xdr:row>1</xdr:row>
      <xdr:rowOff>352426</xdr:rowOff>
    </xdr:from>
    <xdr:to>
      <xdr:col>2</xdr:col>
      <xdr:colOff>828675</xdr:colOff>
      <xdr:row>1</xdr:row>
      <xdr:rowOff>542926</xdr:rowOff>
    </xdr:to>
    <xdr:sp macro="" textlink="">
      <xdr:nvSpPr>
        <xdr:cNvPr id="5" name="Rectangle 4">
          <a:hlinkClick xmlns:r="http://schemas.openxmlformats.org/officeDocument/2006/relationships" r:id="rId4"/>
        </xdr:cNvPr>
        <xdr:cNvSpPr/>
      </xdr:nvSpPr>
      <xdr:spPr>
        <a:xfrm>
          <a:off x="2009775" y="542926"/>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323850</xdr:rowOff>
    </xdr:from>
    <xdr:to>
      <xdr:col>3</xdr:col>
      <xdr:colOff>485775</xdr:colOff>
      <xdr:row>1</xdr:row>
      <xdr:rowOff>533400</xdr:rowOff>
    </xdr:to>
    <xdr:sp macro="" textlink="">
      <xdr:nvSpPr>
        <xdr:cNvPr id="7" name="Rectangle 6">
          <a:hlinkClick xmlns:r="http://schemas.openxmlformats.org/officeDocument/2006/relationships" r:id="rId6"/>
        </xdr:cNvPr>
        <xdr:cNvSpPr/>
      </xdr:nvSpPr>
      <xdr:spPr>
        <a:xfrm>
          <a:off x="3038475" y="514350"/>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504825</xdr:colOff>
      <xdr:row>1</xdr:row>
      <xdr:rowOff>323849</xdr:rowOff>
    </xdr:from>
    <xdr:to>
      <xdr:col>4</xdr:col>
      <xdr:colOff>200025</xdr:colOff>
      <xdr:row>1</xdr:row>
      <xdr:rowOff>542925</xdr:rowOff>
    </xdr:to>
    <xdr:sp macro="" textlink="">
      <xdr:nvSpPr>
        <xdr:cNvPr id="8" name="Rectangle 7">
          <a:hlinkClick xmlns:r="http://schemas.openxmlformats.org/officeDocument/2006/relationships" r:id="rId7"/>
        </xdr:cNvPr>
        <xdr:cNvSpPr/>
      </xdr:nvSpPr>
      <xdr:spPr>
        <a:xfrm>
          <a:off x="3590925" y="514349"/>
          <a:ext cx="3810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219075</xdr:colOff>
      <xdr:row>1</xdr:row>
      <xdr:rowOff>342900</xdr:rowOff>
    </xdr:from>
    <xdr:to>
      <xdr:col>4</xdr:col>
      <xdr:colOff>447675</xdr:colOff>
      <xdr:row>1</xdr:row>
      <xdr:rowOff>552450</xdr:rowOff>
    </xdr:to>
    <xdr:sp macro="" textlink="">
      <xdr:nvSpPr>
        <xdr:cNvPr id="9" name="Rectangle 8">
          <a:hlinkClick xmlns:r="http://schemas.openxmlformats.org/officeDocument/2006/relationships" r:id="rId8"/>
        </xdr:cNvPr>
        <xdr:cNvSpPr/>
      </xdr:nvSpPr>
      <xdr:spPr>
        <a:xfrm>
          <a:off x="3990975" y="53340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523874</xdr:colOff>
      <xdr:row>1</xdr:row>
      <xdr:rowOff>352426</xdr:rowOff>
    </xdr:from>
    <xdr:to>
      <xdr:col>5</xdr:col>
      <xdr:colOff>28575</xdr:colOff>
      <xdr:row>1</xdr:row>
      <xdr:rowOff>523875</xdr:rowOff>
    </xdr:to>
    <xdr:sp macro="" textlink="">
      <xdr:nvSpPr>
        <xdr:cNvPr id="10" name="Rectangle 9">
          <a:hlinkClick xmlns:r="http://schemas.openxmlformats.org/officeDocument/2006/relationships" r:id="rId9"/>
        </xdr:cNvPr>
        <xdr:cNvSpPr/>
      </xdr:nvSpPr>
      <xdr:spPr>
        <a:xfrm>
          <a:off x="4295774" y="542926"/>
          <a:ext cx="219076"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85725</xdr:colOff>
      <xdr:row>1</xdr:row>
      <xdr:rowOff>323850</xdr:rowOff>
    </xdr:from>
    <xdr:to>
      <xdr:col>6</xdr:col>
      <xdr:colOff>114300</xdr:colOff>
      <xdr:row>1</xdr:row>
      <xdr:rowOff>533400</xdr:rowOff>
    </xdr:to>
    <xdr:sp macro="" textlink="">
      <xdr:nvSpPr>
        <xdr:cNvPr id="11" name="Rectangle 10">
          <a:hlinkClick xmlns:r="http://schemas.openxmlformats.org/officeDocument/2006/relationships" r:id="rId10"/>
        </xdr:cNvPr>
        <xdr:cNvSpPr/>
      </xdr:nvSpPr>
      <xdr:spPr>
        <a:xfrm>
          <a:off x="4572000" y="514350"/>
          <a:ext cx="2857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209550</xdr:colOff>
      <xdr:row>1</xdr:row>
      <xdr:rowOff>304800</xdr:rowOff>
    </xdr:from>
    <xdr:to>
      <xdr:col>6</xdr:col>
      <xdr:colOff>495300</xdr:colOff>
      <xdr:row>1</xdr:row>
      <xdr:rowOff>542925</xdr:rowOff>
    </xdr:to>
    <xdr:sp macro="" textlink="">
      <xdr:nvSpPr>
        <xdr:cNvPr id="12" name="Rectangle 11">
          <a:hlinkClick xmlns:r="http://schemas.openxmlformats.org/officeDocument/2006/relationships" r:id="rId11"/>
        </xdr:cNvPr>
        <xdr:cNvSpPr/>
      </xdr:nvSpPr>
      <xdr:spPr>
        <a:xfrm>
          <a:off x="4953000" y="49530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590550</xdr:colOff>
      <xdr:row>1</xdr:row>
      <xdr:rowOff>304800</xdr:rowOff>
    </xdr:from>
    <xdr:to>
      <xdr:col>6</xdr:col>
      <xdr:colOff>904875</xdr:colOff>
      <xdr:row>1</xdr:row>
      <xdr:rowOff>523875</xdr:rowOff>
    </xdr:to>
    <xdr:sp macro="" textlink="">
      <xdr:nvSpPr>
        <xdr:cNvPr id="13" name="Rectangle 12">
          <a:hlinkClick xmlns:r="http://schemas.openxmlformats.org/officeDocument/2006/relationships" r:id="rId12"/>
        </xdr:cNvPr>
        <xdr:cNvSpPr/>
      </xdr:nvSpPr>
      <xdr:spPr>
        <a:xfrm>
          <a:off x="5334000" y="49530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371475</xdr:colOff>
      <xdr:row>1</xdr:row>
      <xdr:rowOff>342900</xdr:rowOff>
    </xdr:from>
    <xdr:to>
      <xdr:col>8</xdr:col>
      <xdr:colOff>180975</xdr:colOff>
      <xdr:row>1</xdr:row>
      <xdr:rowOff>533400</xdr:rowOff>
    </xdr:to>
    <xdr:sp macro="" textlink="">
      <xdr:nvSpPr>
        <xdr:cNvPr id="14" name="Rectangle 13">
          <a:hlinkClick xmlns:r="http://schemas.openxmlformats.org/officeDocument/2006/relationships" r:id="rId13"/>
        </xdr:cNvPr>
        <xdr:cNvSpPr/>
      </xdr:nvSpPr>
      <xdr:spPr>
        <a:xfrm>
          <a:off x="6096000" y="533400"/>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219075</xdr:colOff>
      <xdr:row>1</xdr:row>
      <xdr:rowOff>342900</xdr:rowOff>
    </xdr:from>
    <xdr:to>
      <xdr:col>9</xdr:col>
      <xdr:colOff>266700</xdr:colOff>
      <xdr:row>1</xdr:row>
      <xdr:rowOff>533400</xdr:rowOff>
    </xdr:to>
    <xdr:sp macro="" textlink="">
      <xdr:nvSpPr>
        <xdr:cNvPr id="15" name="Rectangle 14">
          <a:hlinkClick xmlns:r="http://schemas.openxmlformats.org/officeDocument/2006/relationships" r:id="rId14"/>
        </xdr:cNvPr>
        <xdr:cNvSpPr/>
      </xdr:nvSpPr>
      <xdr:spPr>
        <a:xfrm>
          <a:off x="6553200" y="533400"/>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323850</xdr:colOff>
      <xdr:row>1</xdr:row>
      <xdr:rowOff>333375</xdr:rowOff>
    </xdr:from>
    <xdr:to>
      <xdr:col>9</xdr:col>
      <xdr:colOff>781050</xdr:colOff>
      <xdr:row>1</xdr:row>
      <xdr:rowOff>533400</xdr:rowOff>
    </xdr:to>
    <xdr:sp macro="" textlink="">
      <xdr:nvSpPr>
        <xdr:cNvPr id="16" name="Rectangle 15">
          <a:hlinkClick xmlns:r="http://schemas.openxmlformats.org/officeDocument/2006/relationships" r:id="rId15"/>
        </xdr:cNvPr>
        <xdr:cNvSpPr/>
      </xdr:nvSpPr>
      <xdr:spPr>
        <a:xfrm>
          <a:off x="7267575" y="523875"/>
          <a:ext cx="4572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866775</xdr:colOff>
      <xdr:row>1</xdr:row>
      <xdr:rowOff>333375</xdr:rowOff>
    </xdr:from>
    <xdr:to>
      <xdr:col>9</xdr:col>
      <xdr:colOff>1219200</xdr:colOff>
      <xdr:row>1</xdr:row>
      <xdr:rowOff>523875</xdr:rowOff>
    </xdr:to>
    <xdr:sp macro="" textlink="">
      <xdr:nvSpPr>
        <xdr:cNvPr id="18" name="Rectangle 17">
          <a:hlinkClick xmlns:r="http://schemas.openxmlformats.org/officeDocument/2006/relationships" r:id="rId16"/>
        </xdr:cNvPr>
        <xdr:cNvSpPr/>
      </xdr:nvSpPr>
      <xdr:spPr>
        <a:xfrm>
          <a:off x="7810500" y="52387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304799</xdr:rowOff>
    </xdr:from>
    <xdr:to>
      <xdr:col>1</xdr:col>
      <xdr:colOff>619126</xdr:colOff>
      <xdr:row>1</xdr:row>
      <xdr:rowOff>542924</xdr:rowOff>
    </xdr:to>
    <xdr:sp macro="" textlink="">
      <xdr:nvSpPr>
        <xdr:cNvPr id="19" name="Rectangle 18">
          <a:hlinkClick xmlns:r="http://schemas.openxmlformats.org/officeDocument/2006/relationships" r:id="rId17"/>
        </xdr:cNvPr>
        <xdr:cNvSpPr/>
      </xdr:nvSpPr>
      <xdr:spPr>
        <a:xfrm>
          <a:off x="657226" y="495299"/>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323850</xdr:rowOff>
    </xdr:from>
    <xdr:to>
      <xdr:col>7</xdr:col>
      <xdr:colOff>257175</xdr:colOff>
      <xdr:row>1</xdr:row>
      <xdr:rowOff>523875</xdr:rowOff>
    </xdr:to>
    <xdr:sp macro="" textlink="">
      <xdr:nvSpPr>
        <xdr:cNvPr id="20" name="Rectangle 19">
          <a:hlinkClick xmlns:r="http://schemas.openxmlformats.org/officeDocument/2006/relationships" r:id="rId18"/>
        </xdr:cNvPr>
        <xdr:cNvSpPr/>
      </xdr:nvSpPr>
      <xdr:spPr>
        <a:xfrm>
          <a:off x="5743575"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1323975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1980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66675</xdr:colOff>
      <xdr:row>13</xdr:row>
      <xdr:rowOff>76200</xdr:rowOff>
    </xdr:from>
    <xdr:to>
      <xdr:col>1</xdr:col>
      <xdr:colOff>819150</xdr:colOff>
      <xdr:row>13</xdr:row>
      <xdr:rowOff>228600</xdr:rowOff>
    </xdr:to>
    <xdr:sp macro="" textlink="">
      <xdr:nvSpPr>
        <xdr:cNvPr id="22" name="Rectangle 21">
          <a:hlinkClick xmlns:r="http://schemas.openxmlformats.org/officeDocument/2006/relationships" r:id="rId20"/>
        </xdr:cNvPr>
        <xdr:cNvSpPr/>
      </xdr:nvSpPr>
      <xdr:spPr>
        <a:xfrm>
          <a:off x="676275" y="4105275"/>
          <a:ext cx="7524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13</xdr:row>
      <xdr:rowOff>66675</xdr:rowOff>
    </xdr:from>
    <xdr:to>
      <xdr:col>2</xdr:col>
      <xdr:colOff>390525</xdr:colOff>
      <xdr:row>13</xdr:row>
      <xdr:rowOff>247650</xdr:rowOff>
    </xdr:to>
    <xdr:sp macro="" textlink="">
      <xdr:nvSpPr>
        <xdr:cNvPr id="23" name="Rectangle 22">
          <a:hlinkClick xmlns:r="http://schemas.openxmlformats.org/officeDocument/2006/relationships" r:id="rId21"/>
        </xdr:cNvPr>
        <xdr:cNvSpPr/>
      </xdr:nvSpPr>
      <xdr:spPr>
        <a:xfrm>
          <a:off x="1533525" y="4095750"/>
          <a:ext cx="3905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447675</xdr:colOff>
      <xdr:row>13</xdr:row>
      <xdr:rowOff>57150</xdr:rowOff>
    </xdr:from>
    <xdr:to>
      <xdr:col>2</xdr:col>
      <xdr:colOff>885825</xdr:colOff>
      <xdr:row>13</xdr:row>
      <xdr:rowOff>219075</xdr:rowOff>
    </xdr:to>
    <xdr:sp macro="" textlink="">
      <xdr:nvSpPr>
        <xdr:cNvPr id="24" name="Rectangle 23">
          <a:hlinkClick xmlns:r="http://schemas.openxmlformats.org/officeDocument/2006/relationships" r:id="rId22"/>
        </xdr:cNvPr>
        <xdr:cNvSpPr/>
      </xdr:nvSpPr>
      <xdr:spPr>
        <a:xfrm>
          <a:off x="1981200" y="4086225"/>
          <a:ext cx="438150"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933450</xdr:colOff>
      <xdr:row>13</xdr:row>
      <xdr:rowOff>47625</xdr:rowOff>
    </xdr:from>
    <xdr:to>
      <xdr:col>3</xdr:col>
      <xdr:colOff>180975</xdr:colOff>
      <xdr:row>13</xdr:row>
      <xdr:rowOff>247650</xdr:rowOff>
    </xdr:to>
    <xdr:sp macro="" textlink="">
      <xdr:nvSpPr>
        <xdr:cNvPr id="25" name="Rectangle 24">
          <a:hlinkClick xmlns:r="http://schemas.openxmlformats.org/officeDocument/2006/relationships" r:id="rId23"/>
        </xdr:cNvPr>
        <xdr:cNvSpPr/>
      </xdr:nvSpPr>
      <xdr:spPr>
        <a:xfrm>
          <a:off x="2466975" y="4076700"/>
          <a:ext cx="8001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285750</xdr:colOff>
      <xdr:row>13</xdr:row>
      <xdr:rowOff>66675</xdr:rowOff>
    </xdr:from>
    <xdr:to>
      <xdr:col>3</xdr:col>
      <xdr:colOff>638175</xdr:colOff>
      <xdr:row>13</xdr:row>
      <xdr:rowOff>219075</xdr:rowOff>
    </xdr:to>
    <xdr:sp macro="" textlink="">
      <xdr:nvSpPr>
        <xdr:cNvPr id="26" name="Rectangle 25">
          <a:hlinkClick xmlns:r="http://schemas.openxmlformats.org/officeDocument/2006/relationships" r:id="rId24"/>
        </xdr:cNvPr>
        <xdr:cNvSpPr/>
      </xdr:nvSpPr>
      <xdr:spPr>
        <a:xfrm>
          <a:off x="3371850" y="4095750"/>
          <a:ext cx="3524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57150</xdr:colOff>
      <xdr:row>13</xdr:row>
      <xdr:rowOff>66675</xdr:rowOff>
    </xdr:from>
    <xdr:to>
      <xdr:col>4</xdr:col>
      <xdr:colOff>504825</xdr:colOff>
      <xdr:row>13</xdr:row>
      <xdr:rowOff>209550</xdr:rowOff>
    </xdr:to>
    <xdr:sp macro="" textlink="">
      <xdr:nvSpPr>
        <xdr:cNvPr id="27" name="Rectangle 26">
          <a:hlinkClick xmlns:r="http://schemas.openxmlformats.org/officeDocument/2006/relationships" r:id="rId25"/>
        </xdr:cNvPr>
        <xdr:cNvSpPr/>
      </xdr:nvSpPr>
      <xdr:spPr>
        <a:xfrm>
          <a:off x="3829050" y="4095750"/>
          <a:ext cx="4476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609600</xdr:colOff>
      <xdr:row>13</xdr:row>
      <xdr:rowOff>47625</xdr:rowOff>
    </xdr:from>
    <xdr:to>
      <xdr:col>5</xdr:col>
      <xdr:colOff>190500</xdr:colOff>
      <xdr:row>13</xdr:row>
      <xdr:rowOff>219075</xdr:rowOff>
    </xdr:to>
    <xdr:sp macro="" textlink="">
      <xdr:nvSpPr>
        <xdr:cNvPr id="28" name="Rectangle 27">
          <a:hlinkClick xmlns:r="http://schemas.openxmlformats.org/officeDocument/2006/relationships" r:id="rId26"/>
        </xdr:cNvPr>
        <xdr:cNvSpPr/>
      </xdr:nvSpPr>
      <xdr:spPr>
        <a:xfrm>
          <a:off x="4381500" y="4076700"/>
          <a:ext cx="29527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13</xdr:col>
      <xdr:colOff>19050</xdr:colOff>
      <xdr:row>1</xdr:row>
      <xdr:rowOff>581025</xdr:rowOff>
    </xdr:to>
    <xdr:pic>
      <xdr:nvPicPr>
        <xdr:cNvPr id="33" name="Picture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9550"/>
          <a:ext cx="86106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685800</xdr:colOff>
      <xdr:row>1</xdr:row>
      <xdr:rowOff>371475</xdr:rowOff>
    </xdr:from>
    <xdr:to>
      <xdr:col>2</xdr:col>
      <xdr:colOff>76200</xdr:colOff>
      <xdr:row>1</xdr:row>
      <xdr:rowOff>552450</xdr:rowOff>
    </xdr:to>
    <xdr:sp macro="" textlink="">
      <xdr:nvSpPr>
        <xdr:cNvPr id="2" name="Rectangle 1">
          <a:hlinkClick xmlns:r="http://schemas.openxmlformats.org/officeDocument/2006/relationships" r:id="rId2"/>
        </xdr:cNvPr>
        <xdr:cNvSpPr/>
      </xdr:nvSpPr>
      <xdr:spPr>
        <a:xfrm>
          <a:off x="1295400" y="561975"/>
          <a:ext cx="31432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323850</xdr:rowOff>
    </xdr:from>
    <xdr:to>
      <xdr:col>2</xdr:col>
      <xdr:colOff>438150</xdr:colOff>
      <xdr:row>1</xdr:row>
      <xdr:rowOff>561975</xdr:rowOff>
    </xdr:to>
    <xdr:sp macro="" textlink="">
      <xdr:nvSpPr>
        <xdr:cNvPr id="3" name="Rectangle 2">
          <a:hlinkClick xmlns:r="http://schemas.openxmlformats.org/officeDocument/2006/relationships" r:id="rId3"/>
        </xdr:cNvPr>
        <xdr:cNvSpPr/>
      </xdr:nvSpPr>
      <xdr:spPr>
        <a:xfrm>
          <a:off x="1590675" y="514350"/>
          <a:ext cx="381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361951</xdr:rowOff>
    </xdr:from>
    <xdr:to>
      <xdr:col>2</xdr:col>
      <xdr:colOff>819150</xdr:colOff>
      <xdr:row>1</xdr:row>
      <xdr:rowOff>552451</xdr:rowOff>
    </xdr:to>
    <xdr:sp macro="" textlink="">
      <xdr:nvSpPr>
        <xdr:cNvPr id="4" name="Rectangle 3">
          <a:hlinkClick xmlns:r="http://schemas.openxmlformats.org/officeDocument/2006/relationships" r:id="rId4"/>
        </xdr:cNvPr>
        <xdr:cNvSpPr/>
      </xdr:nvSpPr>
      <xdr:spPr>
        <a:xfrm>
          <a:off x="2000250" y="552451"/>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5" name="Rectangle 4">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1504950</xdr:colOff>
      <xdr:row>1</xdr:row>
      <xdr:rowOff>333375</xdr:rowOff>
    </xdr:from>
    <xdr:to>
      <xdr:col>3</xdr:col>
      <xdr:colOff>485775</xdr:colOff>
      <xdr:row>1</xdr:row>
      <xdr:rowOff>542925</xdr:rowOff>
    </xdr:to>
    <xdr:sp macro="" textlink="">
      <xdr:nvSpPr>
        <xdr:cNvPr id="6" name="Rectangle 5">
          <a:hlinkClick xmlns:r="http://schemas.openxmlformats.org/officeDocument/2006/relationships" r:id="rId6"/>
        </xdr:cNvPr>
        <xdr:cNvSpPr/>
      </xdr:nvSpPr>
      <xdr:spPr>
        <a:xfrm>
          <a:off x="3038475" y="523875"/>
          <a:ext cx="5334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523875</xdr:colOff>
      <xdr:row>1</xdr:row>
      <xdr:rowOff>352424</xdr:rowOff>
    </xdr:from>
    <xdr:to>
      <xdr:col>4</xdr:col>
      <xdr:colOff>219075</xdr:colOff>
      <xdr:row>1</xdr:row>
      <xdr:rowOff>571500</xdr:rowOff>
    </xdr:to>
    <xdr:sp macro="" textlink="">
      <xdr:nvSpPr>
        <xdr:cNvPr id="7" name="Rectangle 6">
          <a:hlinkClick xmlns:r="http://schemas.openxmlformats.org/officeDocument/2006/relationships" r:id="rId7"/>
        </xdr:cNvPr>
        <xdr:cNvSpPr/>
      </xdr:nvSpPr>
      <xdr:spPr>
        <a:xfrm>
          <a:off x="3609975" y="542924"/>
          <a:ext cx="3048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371475</xdr:rowOff>
    </xdr:from>
    <xdr:to>
      <xdr:col>4</xdr:col>
      <xdr:colOff>485775</xdr:colOff>
      <xdr:row>1</xdr:row>
      <xdr:rowOff>581025</xdr:rowOff>
    </xdr:to>
    <xdr:sp macro="" textlink="">
      <xdr:nvSpPr>
        <xdr:cNvPr id="8" name="Rectangle 7">
          <a:hlinkClick xmlns:r="http://schemas.openxmlformats.org/officeDocument/2006/relationships" r:id="rId8"/>
        </xdr:cNvPr>
        <xdr:cNvSpPr/>
      </xdr:nvSpPr>
      <xdr:spPr>
        <a:xfrm>
          <a:off x="3952875" y="561975"/>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561974</xdr:colOff>
      <xdr:row>1</xdr:row>
      <xdr:rowOff>361951</xdr:rowOff>
    </xdr:from>
    <xdr:to>
      <xdr:col>5</xdr:col>
      <xdr:colOff>247649</xdr:colOff>
      <xdr:row>1</xdr:row>
      <xdr:rowOff>561975</xdr:rowOff>
    </xdr:to>
    <xdr:sp macro="" textlink="">
      <xdr:nvSpPr>
        <xdr:cNvPr id="9" name="Rectangle 8">
          <a:hlinkClick xmlns:r="http://schemas.openxmlformats.org/officeDocument/2006/relationships" r:id="rId9"/>
        </xdr:cNvPr>
        <xdr:cNvSpPr/>
      </xdr:nvSpPr>
      <xdr:spPr>
        <a:xfrm>
          <a:off x="4257674" y="552451"/>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6</xdr:col>
      <xdr:colOff>285750</xdr:colOff>
      <xdr:row>1</xdr:row>
      <xdr:rowOff>542925</xdr:rowOff>
    </xdr:to>
    <xdr:sp macro="" textlink="">
      <xdr:nvSpPr>
        <xdr:cNvPr id="10" name="Rectangle 9">
          <a:hlinkClick xmlns:r="http://schemas.openxmlformats.org/officeDocument/2006/relationships" r:id="rId10"/>
        </xdr:cNvPr>
        <xdr:cNvSpPr/>
      </xdr:nvSpPr>
      <xdr:spPr>
        <a:xfrm>
          <a:off x="4562475" y="523875"/>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323850</xdr:colOff>
      <xdr:row>1</xdr:row>
      <xdr:rowOff>342900</xdr:rowOff>
    </xdr:from>
    <xdr:to>
      <xdr:col>6</xdr:col>
      <xdr:colOff>704850</xdr:colOff>
      <xdr:row>1</xdr:row>
      <xdr:rowOff>561975</xdr:rowOff>
    </xdr:to>
    <xdr:sp macro="" textlink="">
      <xdr:nvSpPr>
        <xdr:cNvPr id="11" name="Rectangle 10">
          <a:hlinkClick xmlns:r="http://schemas.openxmlformats.org/officeDocument/2006/relationships" r:id="rId11"/>
        </xdr:cNvPr>
        <xdr:cNvSpPr/>
      </xdr:nvSpPr>
      <xdr:spPr>
        <a:xfrm>
          <a:off x="4895850" y="533400"/>
          <a:ext cx="3810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752475</xdr:colOff>
      <xdr:row>1</xdr:row>
      <xdr:rowOff>323850</xdr:rowOff>
    </xdr:from>
    <xdr:to>
      <xdr:col>7</xdr:col>
      <xdr:colOff>85725</xdr:colOff>
      <xdr:row>1</xdr:row>
      <xdr:rowOff>542925</xdr:rowOff>
    </xdr:to>
    <xdr:sp macro="" textlink="">
      <xdr:nvSpPr>
        <xdr:cNvPr id="12" name="Rectangle 11">
          <a:hlinkClick xmlns:r="http://schemas.openxmlformats.org/officeDocument/2006/relationships" r:id="rId12"/>
        </xdr:cNvPr>
        <xdr:cNvSpPr/>
      </xdr:nvSpPr>
      <xdr:spPr>
        <a:xfrm>
          <a:off x="5324475" y="514350"/>
          <a:ext cx="31432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523875</xdr:colOff>
      <xdr:row>1</xdr:row>
      <xdr:rowOff>352425</xdr:rowOff>
    </xdr:from>
    <xdr:to>
      <xdr:col>8</xdr:col>
      <xdr:colOff>333375</xdr:colOff>
      <xdr:row>1</xdr:row>
      <xdr:rowOff>542925</xdr:rowOff>
    </xdr:to>
    <xdr:sp macro="" textlink="">
      <xdr:nvSpPr>
        <xdr:cNvPr id="13" name="Rectangle 12">
          <a:hlinkClick xmlns:r="http://schemas.openxmlformats.org/officeDocument/2006/relationships" r:id="rId13"/>
        </xdr:cNvPr>
        <xdr:cNvSpPr/>
      </xdr:nvSpPr>
      <xdr:spPr>
        <a:xfrm>
          <a:off x="6076950" y="542925"/>
          <a:ext cx="4191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390525</xdr:colOff>
      <xdr:row>1</xdr:row>
      <xdr:rowOff>352425</xdr:rowOff>
    </xdr:from>
    <xdr:to>
      <xdr:col>9</xdr:col>
      <xdr:colOff>438150</xdr:colOff>
      <xdr:row>1</xdr:row>
      <xdr:rowOff>542925</xdr:rowOff>
    </xdr:to>
    <xdr:sp macro="" textlink="">
      <xdr:nvSpPr>
        <xdr:cNvPr id="14" name="Rectangle 13">
          <a:hlinkClick xmlns:r="http://schemas.openxmlformats.org/officeDocument/2006/relationships" r:id="rId14"/>
        </xdr:cNvPr>
        <xdr:cNvSpPr/>
      </xdr:nvSpPr>
      <xdr:spPr>
        <a:xfrm>
          <a:off x="6553200"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495300</xdr:colOff>
      <xdr:row>1</xdr:row>
      <xdr:rowOff>342900</xdr:rowOff>
    </xdr:from>
    <xdr:to>
      <xdr:col>10</xdr:col>
      <xdr:colOff>333375</xdr:colOff>
      <xdr:row>1</xdr:row>
      <xdr:rowOff>552450</xdr:rowOff>
    </xdr:to>
    <xdr:sp macro="" textlink="">
      <xdr:nvSpPr>
        <xdr:cNvPr id="15" name="Rectangle 14">
          <a:hlinkClick xmlns:r="http://schemas.openxmlformats.org/officeDocument/2006/relationships" r:id="rId15"/>
        </xdr:cNvPr>
        <xdr:cNvSpPr/>
      </xdr:nvSpPr>
      <xdr:spPr>
        <a:xfrm>
          <a:off x="7267575" y="533400"/>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428625</xdr:colOff>
      <xdr:row>1</xdr:row>
      <xdr:rowOff>352425</xdr:rowOff>
    </xdr:from>
    <xdr:to>
      <xdr:col>11</xdr:col>
      <xdr:colOff>171450</xdr:colOff>
      <xdr:row>1</xdr:row>
      <xdr:rowOff>542925</xdr:rowOff>
    </xdr:to>
    <xdr:sp macro="" textlink="">
      <xdr:nvSpPr>
        <xdr:cNvPr id="17" name="Rectangle 16">
          <a:hlinkClick xmlns:r="http://schemas.openxmlformats.org/officeDocument/2006/relationships" r:id="rId16"/>
        </xdr:cNvPr>
        <xdr:cNvSpPr/>
      </xdr:nvSpPr>
      <xdr:spPr>
        <a:xfrm>
          <a:off x="78105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333374</xdr:rowOff>
    </xdr:from>
    <xdr:to>
      <xdr:col>1</xdr:col>
      <xdr:colOff>619126</xdr:colOff>
      <xdr:row>1</xdr:row>
      <xdr:rowOff>571499</xdr:rowOff>
    </xdr:to>
    <xdr:sp macro="" textlink="">
      <xdr:nvSpPr>
        <xdr:cNvPr id="19" name="Rectangle 18">
          <a:hlinkClick xmlns:r="http://schemas.openxmlformats.org/officeDocument/2006/relationships" r:id="rId17"/>
        </xdr:cNvPr>
        <xdr:cNvSpPr/>
      </xdr:nvSpPr>
      <xdr:spPr>
        <a:xfrm>
          <a:off x="657226" y="523874"/>
          <a:ext cx="5715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11</xdr:row>
      <xdr:rowOff>123825</xdr:rowOff>
    </xdr:from>
    <xdr:to>
      <xdr:col>2</xdr:col>
      <xdr:colOff>9525</xdr:colOff>
      <xdr:row>13</xdr:row>
      <xdr:rowOff>57150</xdr:rowOff>
    </xdr:to>
    <xdr:pic>
      <xdr:nvPicPr>
        <xdr:cNvPr id="22" name="Picture 2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63855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180975</xdr:colOff>
      <xdr:row>1</xdr:row>
      <xdr:rowOff>323850</xdr:rowOff>
    </xdr:from>
    <xdr:to>
      <xdr:col>7</xdr:col>
      <xdr:colOff>419100</xdr:colOff>
      <xdr:row>1</xdr:row>
      <xdr:rowOff>523875</xdr:rowOff>
    </xdr:to>
    <xdr:sp macro="" textlink="">
      <xdr:nvSpPr>
        <xdr:cNvPr id="23" name="Rectangle 22">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190500</xdr:colOff>
      <xdr:row>2</xdr:row>
      <xdr:rowOff>114300</xdr:rowOff>
    </xdr:from>
    <xdr:to>
      <xdr:col>11</xdr:col>
      <xdr:colOff>0</xdr:colOff>
      <xdr:row>9</xdr:row>
      <xdr:rowOff>371475</xdr:rowOff>
    </xdr:to>
    <xdr:pic>
      <xdr:nvPicPr>
        <xdr:cNvPr id="28" name="Picture 27"/>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43575" y="89535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542925</xdr:colOff>
      <xdr:row>3</xdr:row>
      <xdr:rowOff>85726</xdr:rowOff>
    </xdr:from>
    <xdr:to>
      <xdr:col>10</xdr:col>
      <xdr:colOff>58762</xdr:colOff>
      <xdr:row>6</xdr:row>
      <xdr:rowOff>75092</xdr:rowOff>
    </xdr:to>
    <xdr:sp macro="" textlink="">
      <xdr:nvSpPr>
        <xdr:cNvPr id="29" name="Isosceles Triangle 28">
          <a:hlinkClick xmlns:r="http://schemas.openxmlformats.org/officeDocument/2006/relationships" r:id="rId3" tooltip="Cardiovascular, medium, score: 0.73"/>
        </xdr:cNvPr>
        <xdr:cNvSpPr/>
      </xdr:nvSpPr>
      <xdr:spPr>
        <a:xfrm rot="12175489">
          <a:off x="6705600" y="1057276"/>
          <a:ext cx="735037" cy="875191"/>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123825</xdr:colOff>
      <xdr:row>4</xdr:row>
      <xdr:rowOff>133350</xdr:rowOff>
    </xdr:from>
    <xdr:to>
      <xdr:col>10</xdr:col>
      <xdr:colOff>348691</xdr:colOff>
      <xdr:row>7</xdr:row>
      <xdr:rowOff>55576</xdr:rowOff>
    </xdr:to>
    <xdr:sp macro="" textlink="">
      <xdr:nvSpPr>
        <xdr:cNvPr id="30" name="Isosceles Triangle 29">
          <a:hlinkClick xmlns:r="http://schemas.openxmlformats.org/officeDocument/2006/relationships" r:id="rId3" tooltip="Renal, very high, score: 0.69"/>
        </xdr:cNvPr>
        <xdr:cNvSpPr/>
      </xdr:nvSpPr>
      <xdr:spPr>
        <a:xfrm rot="14746866">
          <a:off x="6961695" y="1334580"/>
          <a:ext cx="703276" cy="834466"/>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114300</xdr:colOff>
      <xdr:row>5</xdr:row>
      <xdr:rowOff>190500</xdr:rowOff>
    </xdr:from>
    <xdr:to>
      <xdr:col>10</xdr:col>
      <xdr:colOff>352185</xdr:colOff>
      <xdr:row>8</xdr:row>
      <xdr:rowOff>149243</xdr:rowOff>
    </xdr:to>
    <xdr:sp macro="" textlink="">
      <xdr:nvSpPr>
        <xdr:cNvPr id="31" name="Isosceles Triangle 30">
          <a:hlinkClick xmlns:r="http://schemas.openxmlformats.org/officeDocument/2006/relationships" r:id="rId3" tooltip="Hematological, medium, score: 0.63"/>
        </xdr:cNvPr>
        <xdr:cNvSpPr/>
      </xdr:nvSpPr>
      <xdr:spPr>
        <a:xfrm rot="17255942">
          <a:off x="6959471" y="1679704"/>
          <a:ext cx="701693" cy="847485"/>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213521</xdr:colOff>
      <xdr:row>5</xdr:row>
      <xdr:rowOff>277452</xdr:rowOff>
    </xdr:from>
    <xdr:to>
      <xdr:col>10</xdr:col>
      <xdr:colOff>20947</xdr:colOff>
      <xdr:row>9</xdr:row>
      <xdr:rowOff>90001</xdr:rowOff>
    </xdr:to>
    <xdr:sp macro="" textlink="">
      <xdr:nvSpPr>
        <xdr:cNvPr id="18" name="Isosceles Triangle 17">
          <a:hlinkClick xmlns:r="http://schemas.openxmlformats.org/officeDocument/2006/relationships" r:id="rId3" tooltip="Skin, low, score: 0.45"/>
        </xdr:cNvPr>
        <xdr:cNvSpPr/>
      </xdr:nvSpPr>
      <xdr:spPr>
        <a:xfrm rot="19078135">
          <a:off x="6985796" y="1839552"/>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38100</xdr:colOff>
      <xdr:row>6</xdr:row>
      <xdr:rowOff>104775</xdr:rowOff>
    </xdr:from>
    <xdr:to>
      <xdr:col>9</xdr:col>
      <xdr:colOff>455126</xdr:colOff>
      <xdr:row>9</xdr:row>
      <xdr:rowOff>212599</xdr:rowOff>
    </xdr:to>
    <xdr:sp macro="" textlink="">
      <xdr:nvSpPr>
        <xdr:cNvPr id="32" name="Isosceles Triangle 31">
          <a:hlinkClick xmlns:r="http://schemas.openxmlformats.org/officeDocument/2006/relationships" r:id="rId3" tooltip="Skeletal, medium, score: 0.42"/>
        </xdr:cNvPr>
        <xdr:cNvSpPr/>
      </xdr:nvSpPr>
      <xdr:spPr>
        <a:xfrm rot="20591579">
          <a:off x="6810375" y="1962150"/>
          <a:ext cx="417026" cy="936499"/>
        </a:xfrm>
        <a:prstGeom prst="triangl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9525</xdr:colOff>
      <xdr:row>2</xdr:row>
      <xdr:rowOff>28575</xdr:rowOff>
    </xdr:from>
    <xdr:to>
      <xdr:col>2</xdr:col>
      <xdr:colOff>180975</xdr:colOff>
      <xdr:row>2</xdr:row>
      <xdr:rowOff>161925</xdr:rowOff>
    </xdr:to>
    <xdr:sp macro="" textlink="">
      <xdr:nvSpPr>
        <xdr:cNvPr id="20" name="Rectangle 19">
          <a:hlinkClick xmlns:r="http://schemas.openxmlformats.org/officeDocument/2006/relationships" r:id="rId21"/>
        </xdr:cNvPr>
        <xdr:cNvSpPr/>
      </xdr:nvSpPr>
      <xdr:spPr>
        <a:xfrm>
          <a:off x="619125" y="809625"/>
          <a:ext cx="1095375"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11</xdr:col>
      <xdr:colOff>428625</xdr:colOff>
      <xdr:row>2</xdr:row>
      <xdr:rowOff>0</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200025"/>
          <a:ext cx="864870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723900</xdr:colOff>
      <xdr:row>1</xdr:row>
      <xdr:rowOff>371475</xdr:rowOff>
    </xdr:from>
    <xdr:to>
      <xdr:col>1</xdr:col>
      <xdr:colOff>942975</xdr:colOff>
      <xdr:row>1</xdr:row>
      <xdr:rowOff>533400</xdr:rowOff>
    </xdr:to>
    <xdr:sp macro="" textlink="">
      <xdr:nvSpPr>
        <xdr:cNvPr id="3" name="Rectangle 2">
          <a:hlinkClick xmlns:r="http://schemas.openxmlformats.org/officeDocument/2006/relationships" r:id="rId2"/>
        </xdr:cNvPr>
        <xdr:cNvSpPr/>
      </xdr:nvSpPr>
      <xdr:spPr>
        <a:xfrm>
          <a:off x="1333500" y="561975"/>
          <a:ext cx="2190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1038225</xdr:colOff>
      <xdr:row>1</xdr:row>
      <xdr:rowOff>323850</xdr:rowOff>
    </xdr:from>
    <xdr:to>
      <xdr:col>2</xdr:col>
      <xdr:colOff>76200</xdr:colOff>
      <xdr:row>1</xdr:row>
      <xdr:rowOff>581025</xdr:rowOff>
    </xdr:to>
    <xdr:sp macro="" textlink="">
      <xdr:nvSpPr>
        <xdr:cNvPr id="4" name="Rectangle 3">
          <a:hlinkClick xmlns:r="http://schemas.openxmlformats.org/officeDocument/2006/relationships" r:id="rId3"/>
        </xdr:cNvPr>
        <xdr:cNvSpPr/>
      </xdr:nvSpPr>
      <xdr:spPr>
        <a:xfrm>
          <a:off x="1647825" y="514350"/>
          <a:ext cx="247650" cy="2571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219075</xdr:colOff>
      <xdr:row>1</xdr:row>
      <xdr:rowOff>361951</xdr:rowOff>
    </xdr:from>
    <xdr:to>
      <xdr:col>2</xdr:col>
      <xdr:colOff>495300</xdr:colOff>
      <xdr:row>1</xdr:row>
      <xdr:rowOff>542925</xdr:rowOff>
    </xdr:to>
    <xdr:sp macro="" textlink="">
      <xdr:nvSpPr>
        <xdr:cNvPr id="5" name="Rectangle 4">
          <a:hlinkClick xmlns:r="http://schemas.openxmlformats.org/officeDocument/2006/relationships" r:id="rId4"/>
        </xdr:cNvPr>
        <xdr:cNvSpPr/>
      </xdr:nvSpPr>
      <xdr:spPr>
        <a:xfrm>
          <a:off x="2038350" y="552451"/>
          <a:ext cx="27622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657225</xdr:colOff>
      <xdr:row>1</xdr:row>
      <xdr:rowOff>342900</xdr:rowOff>
    </xdr:from>
    <xdr:to>
      <xdr:col>2</xdr:col>
      <xdr:colOff>1152525</xdr:colOff>
      <xdr:row>1</xdr:row>
      <xdr:rowOff>552450</xdr:rowOff>
    </xdr:to>
    <xdr:sp macro="" textlink="">
      <xdr:nvSpPr>
        <xdr:cNvPr id="6" name="Rectangle 5">
          <a:hlinkClick xmlns:r="http://schemas.openxmlformats.org/officeDocument/2006/relationships" r:id="rId5"/>
        </xdr:cNvPr>
        <xdr:cNvSpPr/>
      </xdr:nvSpPr>
      <xdr:spPr>
        <a:xfrm>
          <a:off x="2476500" y="533400"/>
          <a:ext cx="4953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1323975</xdr:colOff>
      <xdr:row>1</xdr:row>
      <xdr:rowOff>333375</xdr:rowOff>
    </xdr:from>
    <xdr:to>
      <xdr:col>3</xdr:col>
      <xdr:colOff>161925</xdr:colOff>
      <xdr:row>1</xdr:row>
      <xdr:rowOff>561975</xdr:rowOff>
    </xdr:to>
    <xdr:sp macro="" textlink="">
      <xdr:nvSpPr>
        <xdr:cNvPr id="7" name="Rectangle 6">
          <a:hlinkClick xmlns:r="http://schemas.openxmlformats.org/officeDocument/2006/relationships" r:id="rId6"/>
        </xdr:cNvPr>
        <xdr:cNvSpPr/>
      </xdr:nvSpPr>
      <xdr:spPr>
        <a:xfrm>
          <a:off x="3143250" y="523875"/>
          <a:ext cx="3905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323850</xdr:colOff>
      <xdr:row>1</xdr:row>
      <xdr:rowOff>352424</xdr:rowOff>
    </xdr:from>
    <xdr:to>
      <xdr:col>3</xdr:col>
      <xdr:colOff>514350</xdr:colOff>
      <xdr:row>1</xdr:row>
      <xdr:rowOff>571500</xdr:rowOff>
    </xdr:to>
    <xdr:sp macro="" textlink="">
      <xdr:nvSpPr>
        <xdr:cNvPr id="8" name="Rectangle 7">
          <a:hlinkClick xmlns:r="http://schemas.openxmlformats.org/officeDocument/2006/relationships" r:id="rId7"/>
        </xdr:cNvPr>
        <xdr:cNvSpPr/>
      </xdr:nvSpPr>
      <xdr:spPr>
        <a:xfrm>
          <a:off x="3695700" y="542924"/>
          <a:ext cx="190500"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57150</xdr:colOff>
      <xdr:row>1</xdr:row>
      <xdr:rowOff>371475</xdr:rowOff>
    </xdr:from>
    <xdr:to>
      <xdr:col>4</xdr:col>
      <xdr:colOff>228600</xdr:colOff>
      <xdr:row>1</xdr:row>
      <xdr:rowOff>571500</xdr:rowOff>
    </xdr:to>
    <xdr:sp macro="" textlink="">
      <xdr:nvSpPr>
        <xdr:cNvPr id="9" name="Rectangle 8">
          <a:hlinkClick xmlns:r="http://schemas.openxmlformats.org/officeDocument/2006/relationships" r:id="rId8"/>
        </xdr:cNvPr>
        <xdr:cNvSpPr/>
      </xdr:nvSpPr>
      <xdr:spPr>
        <a:xfrm>
          <a:off x="4038600" y="561975"/>
          <a:ext cx="1714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361950</xdr:colOff>
      <xdr:row>1</xdr:row>
      <xdr:rowOff>361951</xdr:rowOff>
    </xdr:from>
    <xdr:to>
      <xdr:col>4</xdr:col>
      <xdr:colOff>523876</xdr:colOff>
      <xdr:row>1</xdr:row>
      <xdr:rowOff>552450</xdr:rowOff>
    </xdr:to>
    <xdr:sp macro="" textlink="">
      <xdr:nvSpPr>
        <xdr:cNvPr id="10" name="Rectangle 9">
          <a:hlinkClick xmlns:r="http://schemas.openxmlformats.org/officeDocument/2006/relationships" r:id="rId9"/>
        </xdr:cNvPr>
        <xdr:cNvSpPr/>
      </xdr:nvSpPr>
      <xdr:spPr>
        <a:xfrm>
          <a:off x="4343400" y="552451"/>
          <a:ext cx="161926"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57150</xdr:colOff>
      <xdr:row>1</xdr:row>
      <xdr:rowOff>342900</xdr:rowOff>
    </xdr:from>
    <xdr:to>
      <xdr:col>5</xdr:col>
      <xdr:colOff>247650</xdr:colOff>
      <xdr:row>1</xdr:row>
      <xdr:rowOff>533400</xdr:rowOff>
    </xdr:to>
    <xdr:sp macro="" textlink="">
      <xdr:nvSpPr>
        <xdr:cNvPr id="11" name="Rectangle 10">
          <a:hlinkClick xmlns:r="http://schemas.openxmlformats.org/officeDocument/2006/relationships" r:id="rId10"/>
        </xdr:cNvPr>
        <xdr:cNvSpPr/>
      </xdr:nvSpPr>
      <xdr:spPr>
        <a:xfrm>
          <a:off x="4648200" y="533400"/>
          <a:ext cx="1905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381000</xdr:colOff>
      <xdr:row>1</xdr:row>
      <xdr:rowOff>342900</xdr:rowOff>
    </xdr:from>
    <xdr:to>
      <xdr:col>6</xdr:col>
      <xdr:colOff>38100</xdr:colOff>
      <xdr:row>1</xdr:row>
      <xdr:rowOff>571500</xdr:rowOff>
    </xdr:to>
    <xdr:sp macro="" textlink="">
      <xdr:nvSpPr>
        <xdr:cNvPr id="12" name="Rectangle 11">
          <a:hlinkClick xmlns:r="http://schemas.openxmlformats.org/officeDocument/2006/relationships" r:id="rId11"/>
        </xdr:cNvPr>
        <xdr:cNvSpPr/>
      </xdr:nvSpPr>
      <xdr:spPr>
        <a:xfrm>
          <a:off x="4972050" y="533400"/>
          <a:ext cx="2571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209551</xdr:colOff>
      <xdr:row>1</xdr:row>
      <xdr:rowOff>323851</xdr:rowOff>
    </xdr:from>
    <xdr:to>
      <xdr:col>6</xdr:col>
      <xdr:colOff>419101</xdr:colOff>
      <xdr:row>1</xdr:row>
      <xdr:rowOff>514351</xdr:rowOff>
    </xdr:to>
    <xdr:sp macro="" textlink="">
      <xdr:nvSpPr>
        <xdr:cNvPr id="13" name="Rectangle 12">
          <a:hlinkClick xmlns:r="http://schemas.openxmlformats.org/officeDocument/2006/relationships" r:id="rId12"/>
        </xdr:cNvPr>
        <xdr:cNvSpPr/>
      </xdr:nvSpPr>
      <xdr:spPr>
        <a:xfrm>
          <a:off x="5400676" y="514351"/>
          <a:ext cx="2095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962025</xdr:colOff>
      <xdr:row>1</xdr:row>
      <xdr:rowOff>352424</xdr:rowOff>
    </xdr:from>
    <xdr:to>
      <xdr:col>7</xdr:col>
      <xdr:colOff>247650</xdr:colOff>
      <xdr:row>1</xdr:row>
      <xdr:rowOff>552449</xdr:rowOff>
    </xdr:to>
    <xdr:sp macro="" textlink="">
      <xdr:nvSpPr>
        <xdr:cNvPr id="14" name="Rectangle 13">
          <a:hlinkClick xmlns:r="http://schemas.openxmlformats.org/officeDocument/2006/relationships" r:id="rId13"/>
        </xdr:cNvPr>
        <xdr:cNvSpPr/>
      </xdr:nvSpPr>
      <xdr:spPr>
        <a:xfrm>
          <a:off x="6153150" y="542924"/>
          <a:ext cx="2667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390525</xdr:colOff>
      <xdr:row>1</xdr:row>
      <xdr:rowOff>352425</xdr:rowOff>
    </xdr:from>
    <xdr:to>
      <xdr:col>8</xdr:col>
      <xdr:colOff>438150</xdr:colOff>
      <xdr:row>1</xdr:row>
      <xdr:rowOff>542925</xdr:rowOff>
    </xdr:to>
    <xdr:sp macro="" textlink="">
      <xdr:nvSpPr>
        <xdr:cNvPr id="15" name="Rectangle 14">
          <a:hlinkClick xmlns:r="http://schemas.openxmlformats.org/officeDocument/2006/relationships" r:id="rId14"/>
        </xdr:cNvPr>
        <xdr:cNvSpPr/>
      </xdr:nvSpPr>
      <xdr:spPr>
        <a:xfrm>
          <a:off x="6562725" y="5429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514350</xdr:colOff>
      <xdr:row>1</xdr:row>
      <xdr:rowOff>342900</xdr:rowOff>
    </xdr:from>
    <xdr:to>
      <xdr:col>9</xdr:col>
      <xdr:colOff>276225</xdr:colOff>
      <xdr:row>1</xdr:row>
      <xdr:rowOff>542925</xdr:rowOff>
    </xdr:to>
    <xdr:sp macro="" textlink="">
      <xdr:nvSpPr>
        <xdr:cNvPr id="16" name="Rectangle 15">
          <a:hlinkClick xmlns:r="http://schemas.openxmlformats.org/officeDocument/2006/relationships" r:id="rId15"/>
        </xdr:cNvPr>
        <xdr:cNvSpPr/>
      </xdr:nvSpPr>
      <xdr:spPr>
        <a:xfrm>
          <a:off x="7296150" y="533400"/>
          <a:ext cx="3714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390525</xdr:colOff>
      <xdr:row>1</xdr:row>
      <xdr:rowOff>352425</xdr:rowOff>
    </xdr:from>
    <xdr:to>
      <xdr:col>10</xdr:col>
      <xdr:colOff>133350</xdr:colOff>
      <xdr:row>1</xdr:row>
      <xdr:rowOff>542925</xdr:rowOff>
    </xdr:to>
    <xdr:sp macro="" textlink="">
      <xdr:nvSpPr>
        <xdr:cNvPr id="18" name="Rectangle 17">
          <a:hlinkClick xmlns:r="http://schemas.openxmlformats.org/officeDocument/2006/relationships" r:id="rId16"/>
        </xdr:cNvPr>
        <xdr:cNvSpPr/>
      </xdr:nvSpPr>
      <xdr:spPr>
        <a:xfrm>
          <a:off x="7781925"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95251</xdr:colOff>
      <xdr:row>1</xdr:row>
      <xdr:rowOff>333374</xdr:rowOff>
    </xdr:from>
    <xdr:to>
      <xdr:col>1</xdr:col>
      <xdr:colOff>590550</xdr:colOff>
      <xdr:row>1</xdr:row>
      <xdr:rowOff>571500</xdr:rowOff>
    </xdr:to>
    <xdr:sp macro="" textlink="">
      <xdr:nvSpPr>
        <xdr:cNvPr id="19" name="Rectangle 18">
          <a:hlinkClick xmlns:r="http://schemas.openxmlformats.org/officeDocument/2006/relationships" r:id="rId17"/>
        </xdr:cNvPr>
        <xdr:cNvSpPr/>
      </xdr:nvSpPr>
      <xdr:spPr>
        <a:xfrm>
          <a:off x="704851" y="523874"/>
          <a:ext cx="495299"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581025</xdr:colOff>
      <xdr:row>12</xdr:row>
      <xdr:rowOff>28575</xdr:rowOff>
    </xdr:from>
    <xdr:to>
      <xdr:col>1</xdr:col>
      <xdr:colOff>933450</xdr:colOff>
      <xdr:row>13</xdr:row>
      <xdr:rowOff>152400</xdr:rowOff>
    </xdr:to>
    <xdr:pic>
      <xdr:nvPicPr>
        <xdr:cNvPr id="20" name="Picture 19"/>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1025" y="3924300"/>
          <a:ext cx="9620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542925</xdr:colOff>
      <xdr:row>1</xdr:row>
      <xdr:rowOff>323850</xdr:rowOff>
    </xdr:from>
    <xdr:to>
      <xdr:col>6</xdr:col>
      <xdr:colOff>781050</xdr:colOff>
      <xdr:row>1</xdr:row>
      <xdr:rowOff>523875</xdr:rowOff>
    </xdr:to>
    <xdr:sp macro="" textlink="">
      <xdr:nvSpPr>
        <xdr:cNvPr id="21" name="Rectangle 20">
          <a:hlinkClick xmlns:r="http://schemas.openxmlformats.org/officeDocument/2006/relationships" r:id="rId19"/>
        </xdr:cNvPr>
        <xdr:cNvSpPr/>
      </xdr:nvSpPr>
      <xdr:spPr>
        <a:xfrm>
          <a:off x="573405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476250</xdr:colOff>
      <xdr:row>2</xdr:row>
      <xdr:rowOff>123825</xdr:rowOff>
    </xdr:from>
    <xdr:to>
      <xdr:col>11</xdr:col>
      <xdr:colOff>57150</xdr:colOff>
      <xdr:row>9</xdr:row>
      <xdr:rowOff>381000</xdr:rowOff>
    </xdr:to>
    <xdr:pic>
      <xdr:nvPicPr>
        <xdr:cNvPr id="27" name="Picture 26"/>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29325" y="90487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12</xdr:col>
      <xdr:colOff>123825</xdr:colOff>
      <xdr:row>2</xdr:row>
      <xdr:rowOff>9525</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00025"/>
          <a:ext cx="86296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371475</xdr:rowOff>
    </xdr:from>
    <xdr:to>
      <xdr:col>1</xdr:col>
      <xdr:colOff>914400</xdr:colOff>
      <xdr:row>1</xdr:row>
      <xdr:rowOff>552450</xdr:rowOff>
    </xdr:to>
    <xdr:sp macro="" textlink="">
      <xdr:nvSpPr>
        <xdr:cNvPr id="3" name="Rectangle 2">
          <a:hlinkClick xmlns:r="http://schemas.openxmlformats.org/officeDocument/2006/relationships" r:id="rId2"/>
        </xdr:cNvPr>
        <xdr:cNvSpPr/>
      </xdr:nvSpPr>
      <xdr:spPr>
        <a:xfrm>
          <a:off x="1304925" y="561975"/>
          <a:ext cx="2190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95250</xdr:colOff>
      <xdr:row>1</xdr:row>
      <xdr:rowOff>323850</xdr:rowOff>
    </xdr:from>
    <xdr:to>
      <xdr:col>2</xdr:col>
      <xdr:colOff>381000</xdr:colOff>
      <xdr:row>1</xdr:row>
      <xdr:rowOff>561975</xdr:rowOff>
    </xdr:to>
    <xdr:sp macro="" textlink="">
      <xdr:nvSpPr>
        <xdr:cNvPr id="4" name="Rectangle 3">
          <a:hlinkClick xmlns:r="http://schemas.openxmlformats.org/officeDocument/2006/relationships" r:id="rId3"/>
        </xdr:cNvPr>
        <xdr:cNvSpPr/>
      </xdr:nvSpPr>
      <xdr:spPr>
        <a:xfrm>
          <a:off x="1628775" y="514350"/>
          <a:ext cx="28575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504826</xdr:colOff>
      <xdr:row>1</xdr:row>
      <xdr:rowOff>361951</xdr:rowOff>
    </xdr:from>
    <xdr:to>
      <xdr:col>2</xdr:col>
      <xdr:colOff>771526</xdr:colOff>
      <xdr:row>1</xdr:row>
      <xdr:rowOff>581025</xdr:rowOff>
    </xdr:to>
    <xdr:sp macro="" textlink="">
      <xdr:nvSpPr>
        <xdr:cNvPr id="5" name="Rectangle 4">
          <a:hlinkClick xmlns:r="http://schemas.openxmlformats.org/officeDocument/2006/relationships" r:id="rId4"/>
        </xdr:cNvPr>
        <xdr:cNvSpPr/>
      </xdr:nvSpPr>
      <xdr:spPr>
        <a:xfrm>
          <a:off x="2038351" y="552451"/>
          <a:ext cx="266700" cy="2190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857250</xdr:colOff>
      <xdr:row>1</xdr:row>
      <xdr:rowOff>342900</xdr:rowOff>
    </xdr:from>
    <xdr:to>
      <xdr:col>2</xdr:col>
      <xdr:colOff>1466850</xdr:colOff>
      <xdr:row>1</xdr:row>
      <xdr:rowOff>542925</xdr:rowOff>
    </xdr:to>
    <xdr:sp macro="" textlink="">
      <xdr:nvSpPr>
        <xdr:cNvPr id="6" name="Rectangle 5">
          <a:hlinkClick xmlns:r="http://schemas.openxmlformats.org/officeDocument/2006/relationships" r:id="rId5"/>
        </xdr:cNvPr>
        <xdr:cNvSpPr/>
      </xdr:nvSpPr>
      <xdr:spPr>
        <a:xfrm>
          <a:off x="2390775" y="533400"/>
          <a:ext cx="609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19050</xdr:colOff>
      <xdr:row>1</xdr:row>
      <xdr:rowOff>333374</xdr:rowOff>
    </xdr:from>
    <xdr:to>
      <xdr:col>3</xdr:col>
      <xdr:colOff>447675</xdr:colOff>
      <xdr:row>1</xdr:row>
      <xdr:rowOff>571499</xdr:rowOff>
    </xdr:to>
    <xdr:sp macro="" textlink="">
      <xdr:nvSpPr>
        <xdr:cNvPr id="7" name="Rectangle 6">
          <a:hlinkClick xmlns:r="http://schemas.openxmlformats.org/officeDocument/2006/relationships" r:id="rId6"/>
        </xdr:cNvPr>
        <xdr:cNvSpPr/>
      </xdr:nvSpPr>
      <xdr:spPr>
        <a:xfrm>
          <a:off x="3105150" y="523874"/>
          <a:ext cx="4286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571500</xdr:colOff>
      <xdr:row>1</xdr:row>
      <xdr:rowOff>352424</xdr:rowOff>
    </xdr:from>
    <xdr:to>
      <xdr:col>4</xdr:col>
      <xdr:colOff>209550</xdr:colOff>
      <xdr:row>1</xdr:row>
      <xdr:rowOff>552450</xdr:rowOff>
    </xdr:to>
    <xdr:sp macro="" textlink="">
      <xdr:nvSpPr>
        <xdr:cNvPr id="8" name="Rectangle 7">
          <a:hlinkClick xmlns:r="http://schemas.openxmlformats.org/officeDocument/2006/relationships" r:id="rId7"/>
        </xdr:cNvPr>
        <xdr:cNvSpPr/>
      </xdr:nvSpPr>
      <xdr:spPr>
        <a:xfrm>
          <a:off x="3657600" y="542924"/>
          <a:ext cx="247650"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266700</xdr:colOff>
      <xdr:row>1</xdr:row>
      <xdr:rowOff>361950</xdr:rowOff>
    </xdr:from>
    <xdr:to>
      <xdr:col>4</xdr:col>
      <xdr:colOff>495300</xdr:colOff>
      <xdr:row>1</xdr:row>
      <xdr:rowOff>571500</xdr:rowOff>
    </xdr:to>
    <xdr:sp macro="" textlink="">
      <xdr:nvSpPr>
        <xdr:cNvPr id="9" name="Rectangle 8">
          <a:hlinkClick xmlns:r="http://schemas.openxmlformats.org/officeDocument/2006/relationships" r:id="rId8"/>
        </xdr:cNvPr>
        <xdr:cNvSpPr/>
      </xdr:nvSpPr>
      <xdr:spPr>
        <a:xfrm>
          <a:off x="3962400"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590549</xdr:colOff>
      <xdr:row>1</xdr:row>
      <xdr:rowOff>361951</xdr:rowOff>
    </xdr:from>
    <xdr:to>
      <xdr:col>5</xdr:col>
      <xdr:colOff>209550</xdr:colOff>
      <xdr:row>1</xdr:row>
      <xdr:rowOff>533400</xdr:rowOff>
    </xdr:to>
    <xdr:sp macro="" textlink="">
      <xdr:nvSpPr>
        <xdr:cNvPr id="10" name="Rectangle 9">
          <a:hlinkClick xmlns:r="http://schemas.openxmlformats.org/officeDocument/2006/relationships" r:id="rId9"/>
        </xdr:cNvPr>
        <xdr:cNvSpPr/>
      </xdr:nvSpPr>
      <xdr:spPr>
        <a:xfrm>
          <a:off x="4286249" y="552451"/>
          <a:ext cx="228601"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257175</xdr:colOff>
      <xdr:row>1</xdr:row>
      <xdr:rowOff>333375</xdr:rowOff>
    </xdr:from>
    <xdr:to>
      <xdr:col>5</xdr:col>
      <xdr:colOff>514350</xdr:colOff>
      <xdr:row>1</xdr:row>
      <xdr:rowOff>542925</xdr:rowOff>
    </xdr:to>
    <xdr:sp macro="" textlink="">
      <xdr:nvSpPr>
        <xdr:cNvPr id="11" name="Rectangle 10">
          <a:hlinkClick xmlns:r="http://schemas.openxmlformats.org/officeDocument/2006/relationships" r:id="rId10"/>
        </xdr:cNvPr>
        <xdr:cNvSpPr/>
      </xdr:nvSpPr>
      <xdr:spPr>
        <a:xfrm>
          <a:off x="4562475" y="523875"/>
          <a:ext cx="2571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628650</xdr:colOff>
      <xdr:row>1</xdr:row>
      <xdr:rowOff>342900</xdr:rowOff>
    </xdr:from>
    <xdr:to>
      <xdr:col>6</xdr:col>
      <xdr:colOff>152400</xdr:colOff>
      <xdr:row>1</xdr:row>
      <xdr:rowOff>561975</xdr:rowOff>
    </xdr:to>
    <xdr:sp macro="" textlink="">
      <xdr:nvSpPr>
        <xdr:cNvPr id="12" name="Rectangle 11">
          <a:hlinkClick xmlns:r="http://schemas.openxmlformats.org/officeDocument/2006/relationships" r:id="rId11"/>
        </xdr:cNvPr>
        <xdr:cNvSpPr/>
      </xdr:nvSpPr>
      <xdr:spPr>
        <a:xfrm>
          <a:off x="4933950" y="533400"/>
          <a:ext cx="3048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276226</xdr:colOff>
      <xdr:row>1</xdr:row>
      <xdr:rowOff>333375</xdr:rowOff>
    </xdr:from>
    <xdr:to>
      <xdr:col>6</xdr:col>
      <xdr:colOff>504826</xdr:colOff>
      <xdr:row>1</xdr:row>
      <xdr:rowOff>533400</xdr:rowOff>
    </xdr:to>
    <xdr:sp macro="" textlink="">
      <xdr:nvSpPr>
        <xdr:cNvPr id="13" name="Rectangle 12">
          <a:hlinkClick xmlns:r="http://schemas.openxmlformats.org/officeDocument/2006/relationships" r:id="rId12"/>
        </xdr:cNvPr>
        <xdr:cNvSpPr/>
      </xdr:nvSpPr>
      <xdr:spPr>
        <a:xfrm>
          <a:off x="5362576" y="523875"/>
          <a:ext cx="22860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57150</xdr:colOff>
      <xdr:row>1</xdr:row>
      <xdr:rowOff>352424</xdr:rowOff>
    </xdr:from>
    <xdr:to>
      <xdr:col>7</xdr:col>
      <xdr:colOff>371475</xdr:colOff>
      <xdr:row>1</xdr:row>
      <xdr:rowOff>552449</xdr:rowOff>
    </xdr:to>
    <xdr:sp macro="" textlink="">
      <xdr:nvSpPr>
        <xdr:cNvPr id="14" name="Rectangle 13">
          <a:hlinkClick xmlns:r="http://schemas.openxmlformats.org/officeDocument/2006/relationships" r:id="rId13"/>
        </xdr:cNvPr>
        <xdr:cNvSpPr/>
      </xdr:nvSpPr>
      <xdr:spPr>
        <a:xfrm>
          <a:off x="6124575" y="542924"/>
          <a:ext cx="3143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514350</xdr:colOff>
      <xdr:row>1</xdr:row>
      <xdr:rowOff>352424</xdr:rowOff>
    </xdr:from>
    <xdr:to>
      <xdr:col>8</xdr:col>
      <xdr:colOff>504825</xdr:colOff>
      <xdr:row>1</xdr:row>
      <xdr:rowOff>552449</xdr:rowOff>
    </xdr:to>
    <xdr:sp macro="" textlink="">
      <xdr:nvSpPr>
        <xdr:cNvPr id="15" name="Rectangle 14">
          <a:hlinkClick xmlns:r="http://schemas.openxmlformats.org/officeDocument/2006/relationships" r:id="rId14"/>
        </xdr:cNvPr>
        <xdr:cNvSpPr/>
      </xdr:nvSpPr>
      <xdr:spPr>
        <a:xfrm>
          <a:off x="6581775" y="542924"/>
          <a:ext cx="60007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38101</xdr:colOff>
      <xdr:row>1</xdr:row>
      <xdr:rowOff>342900</xdr:rowOff>
    </xdr:from>
    <xdr:to>
      <xdr:col>9</xdr:col>
      <xdr:colOff>361951</xdr:colOff>
      <xdr:row>1</xdr:row>
      <xdr:rowOff>542925</xdr:rowOff>
    </xdr:to>
    <xdr:sp macro="" textlink="">
      <xdr:nvSpPr>
        <xdr:cNvPr id="16" name="Rectangle 15">
          <a:hlinkClick xmlns:r="http://schemas.openxmlformats.org/officeDocument/2006/relationships" r:id="rId15"/>
        </xdr:cNvPr>
        <xdr:cNvSpPr/>
      </xdr:nvSpPr>
      <xdr:spPr>
        <a:xfrm>
          <a:off x="7324726" y="533400"/>
          <a:ext cx="3238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485775</xdr:colOff>
      <xdr:row>1</xdr:row>
      <xdr:rowOff>352425</xdr:rowOff>
    </xdr:from>
    <xdr:to>
      <xdr:col>10</xdr:col>
      <xdr:colOff>228600</xdr:colOff>
      <xdr:row>1</xdr:row>
      <xdr:rowOff>542925</xdr:rowOff>
    </xdr:to>
    <xdr:sp macro="" textlink="">
      <xdr:nvSpPr>
        <xdr:cNvPr id="18" name="Rectangle 17">
          <a:hlinkClick xmlns:r="http://schemas.openxmlformats.org/officeDocument/2006/relationships" r:id="rId16"/>
        </xdr:cNvPr>
        <xdr:cNvSpPr/>
      </xdr:nvSpPr>
      <xdr:spPr>
        <a:xfrm>
          <a:off x="777240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85726</xdr:colOff>
      <xdr:row>1</xdr:row>
      <xdr:rowOff>333374</xdr:rowOff>
    </xdr:from>
    <xdr:to>
      <xdr:col>1</xdr:col>
      <xdr:colOff>590550</xdr:colOff>
      <xdr:row>1</xdr:row>
      <xdr:rowOff>561975</xdr:rowOff>
    </xdr:to>
    <xdr:sp macro="" textlink="">
      <xdr:nvSpPr>
        <xdr:cNvPr id="19" name="Rectangle 18">
          <a:hlinkClick xmlns:r="http://schemas.openxmlformats.org/officeDocument/2006/relationships" r:id="rId17"/>
        </xdr:cNvPr>
        <xdr:cNvSpPr/>
      </xdr:nvSpPr>
      <xdr:spPr>
        <a:xfrm>
          <a:off x="695326" y="523874"/>
          <a:ext cx="504824" cy="2286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638175</xdr:colOff>
      <xdr:row>1</xdr:row>
      <xdr:rowOff>361950</xdr:rowOff>
    </xdr:from>
    <xdr:to>
      <xdr:col>6</xdr:col>
      <xdr:colOff>876300</xdr:colOff>
      <xdr:row>1</xdr:row>
      <xdr:rowOff>561975</xdr:rowOff>
    </xdr:to>
    <xdr:sp macro="" textlink="">
      <xdr:nvSpPr>
        <xdr:cNvPr id="21" name="Rectangle 20">
          <a:hlinkClick xmlns:r="http://schemas.openxmlformats.org/officeDocument/2006/relationships" r:id="rId18"/>
        </xdr:cNvPr>
        <xdr:cNvSpPr/>
      </xdr:nvSpPr>
      <xdr:spPr>
        <a:xfrm>
          <a:off x="5724525" y="5524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428625</xdr:colOff>
      <xdr:row>1</xdr:row>
      <xdr:rowOff>581025</xdr:rowOff>
    </xdr:from>
    <xdr:to>
      <xdr:col>13</xdr:col>
      <xdr:colOff>19050</xdr:colOff>
      <xdr:row>12</xdr:row>
      <xdr:rowOff>371475</xdr:rowOff>
    </xdr:to>
    <xdr:pic>
      <xdr:nvPicPr>
        <xdr:cNvPr id="27" name="Picture 26"/>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81700" y="771525"/>
          <a:ext cx="3248025" cy="330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457200</xdr:colOff>
      <xdr:row>2</xdr:row>
      <xdr:rowOff>180975</xdr:rowOff>
    </xdr:from>
    <xdr:to>
      <xdr:col>11</xdr:col>
      <xdr:colOff>371475</xdr:colOff>
      <xdr:row>3</xdr:row>
      <xdr:rowOff>36194</xdr:rowOff>
    </xdr:to>
    <xdr:sp macro="" textlink="">
      <xdr:nvSpPr>
        <xdr:cNvPr id="2" name="Rectangle 1">
          <a:hlinkClick xmlns:r="http://schemas.openxmlformats.org/officeDocument/2006/relationships" r:id="rId5" tooltip="Inpatient Admission Risk(%) Count of IP admits in past 181 to 365 days: 4.1"/>
        </xdr:cNvPr>
        <xdr:cNvSpPr/>
      </xdr:nvSpPr>
      <xdr:spPr>
        <a:xfrm>
          <a:off x="7229475" y="962025"/>
          <a:ext cx="11334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485775</xdr:colOff>
      <xdr:row>3</xdr:row>
      <xdr:rowOff>66675</xdr:rowOff>
    </xdr:from>
    <xdr:to>
      <xdr:col>11</xdr:col>
      <xdr:colOff>400050</xdr:colOff>
      <xdr:row>3</xdr:row>
      <xdr:rowOff>112394</xdr:rowOff>
    </xdr:to>
    <xdr:sp macro="" textlink="">
      <xdr:nvSpPr>
        <xdr:cNvPr id="24" name="Rectangle 23">
          <a:hlinkClick xmlns:r="http://schemas.openxmlformats.org/officeDocument/2006/relationships" r:id="rId5" tooltip="Inpatient Admission Risk(%) Count of IP admits in past 366 to 730 days: 6.5"/>
        </xdr:cNvPr>
        <xdr:cNvSpPr/>
      </xdr:nvSpPr>
      <xdr:spPr>
        <a:xfrm>
          <a:off x="7258050" y="1038225"/>
          <a:ext cx="1133475" cy="457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161925</xdr:rowOff>
    </xdr:from>
    <xdr:to>
      <xdr:col>10</xdr:col>
      <xdr:colOff>504825</xdr:colOff>
      <xdr:row>1</xdr:row>
      <xdr:rowOff>571500</xdr:rowOff>
    </xdr:to>
    <xdr:pic>
      <xdr:nvPicPr>
        <xdr:cNvPr id="37"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61925"/>
          <a:ext cx="8658225"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695325</xdr:colOff>
      <xdr:row>1</xdr:row>
      <xdr:rowOff>371475</xdr:rowOff>
    </xdr:from>
    <xdr:to>
      <xdr:col>2</xdr:col>
      <xdr:colOff>66675</xdr:colOff>
      <xdr:row>1</xdr:row>
      <xdr:rowOff>533400</xdr:rowOff>
    </xdr:to>
    <xdr:sp macro="" textlink="">
      <xdr:nvSpPr>
        <xdr:cNvPr id="3" name="Rectangle 2">
          <a:hlinkClick xmlns:r="http://schemas.openxmlformats.org/officeDocument/2006/relationships" r:id="rId2"/>
        </xdr:cNvPr>
        <xdr:cNvSpPr/>
      </xdr:nvSpPr>
      <xdr:spPr>
        <a:xfrm>
          <a:off x="1304925" y="561975"/>
          <a:ext cx="2952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114300</xdr:colOff>
      <xdr:row>1</xdr:row>
      <xdr:rowOff>323850</xdr:rowOff>
    </xdr:from>
    <xdr:to>
      <xdr:col>2</xdr:col>
      <xdr:colOff>400050</xdr:colOff>
      <xdr:row>1</xdr:row>
      <xdr:rowOff>542925</xdr:rowOff>
    </xdr:to>
    <xdr:sp macro="" textlink="">
      <xdr:nvSpPr>
        <xdr:cNvPr id="4" name="Rectangle 3">
          <a:hlinkClick xmlns:r="http://schemas.openxmlformats.org/officeDocument/2006/relationships" r:id="rId3"/>
        </xdr:cNvPr>
        <xdr:cNvSpPr/>
      </xdr:nvSpPr>
      <xdr:spPr>
        <a:xfrm>
          <a:off x="1647825" y="514350"/>
          <a:ext cx="2857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504825</xdr:colOff>
      <xdr:row>1</xdr:row>
      <xdr:rowOff>361951</xdr:rowOff>
    </xdr:from>
    <xdr:to>
      <xdr:col>2</xdr:col>
      <xdr:colOff>800100</xdr:colOff>
      <xdr:row>1</xdr:row>
      <xdr:rowOff>533400</xdr:rowOff>
    </xdr:to>
    <xdr:sp macro="" textlink="">
      <xdr:nvSpPr>
        <xdr:cNvPr id="5" name="Rectangle 4">
          <a:hlinkClick xmlns:r="http://schemas.openxmlformats.org/officeDocument/2006/relationships" r:id="rId4"/>
        </xdr:cNvPr>
        <xdr:cNvSpPr/>
      </xdr:nvSpPr>
      <xdr:spPr>
        <a:xfrm>
          <a:off x="2038350" y="552451"/>
          <a:ext cx="295275"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9524</xdr:colOff>
      <xdr:row>1</xdr:row>
      <xdr:rowOff>342900</xdr:rowOff>
    </xdr:from>
    <xdr:to>
      <xdr:col>4</xdr:col>
      <xdr:colOff>133349</xdr:colOff>
      <xdr:row>1</xdr:row>
      <xdr:rowOff>542925</xdr:rowOff>
    </xdr:to>
    <xdr:sp macro="" textlink="">
      <xdr:nvSpPr>
        <xdr:cNvPr id="6" name="Rectangle 5">
          <a:hlinkClick xmlns:r="http://schemas.openxmlformats.org/officeDocument/2006/relationships" r:id="rId5"/>
        </xdr:cNvPr>
        <xdr:cNvSpPr/>
      </xdr:nvSpPr>
      <xdr:spPr>
        <a:xfrm>
          <a:off x="2476499" y="533400"/>
          <a:ext cx="5048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285750</xdr:colOff>
      <xdr:row>1</xdr:row>
      <xdr:rowOff>333375</xdr:rowOff>
    </xdr:from>
    <xdr:to>
      <xdr:col>5</xdr:col>
      <xdr:colOff>57150</xdr:colOff>
      <xdr:row>1</xdr:row>
      <xdr:rowOff>542925</xdr:rowOff>
    </xdr:to>
    <xdr:sp macro="" textlink="">
      <xdr:nvSpPr>
        <xdr:cNvPr id="7" name="Rectangle 6">
          <a:hlinkClick xmlns:r="http://schemas.openxmlformats.org/officeDocument/2006/relationships" r:id="rId6"/>
        </xdr:cNvPr>
        <xdr:cNvSpPr/>
      </xdr:nvSpPr>
      <xdr:spPr>
        <a:xfrm>
          <a:off x="3133725" y="523875"/>
          <a:ext cx="3810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209550</xdr:colOff>
      <xdr:row>1</xdr:row>
      <xdr:rowOff>352424</xdr:rowOff>
    </xdr:from>
    <xdr:to>
      <xdr:col>6</xdr:col>
      <xdr:colOff>161925</xdr:colOff>
      <xdr:row>1</xdr:row>
      <xdr:rowOff>571500</xdr:rowOff>
    </xdr:to>
    <xdr:sp macro="" textlink="">
      <xdr:nvSpPr>
        <xdr:cNvPr id="8" name="Rectangle 7">
          <a:hlinkClick xmlns:r="http://schemas.openxmlformats.org/officeDocument/2006/relationships" r:id="rId7"/>
        </xdr:cNvPr>
        <xdr:cNvSpPr/>
      </xdr:nvSpPr>
      <xdr:spPr>
        <a:xfrm>
          <a:off x="3667125" y="542924"/>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266700</xdr:colOff>
      <xdr:row>1</xdr:row>
      <xdr:rowOff>361950</xdr:rowOff>
    </xdr:from>
    <xdr:to>
      <xdr:col>6</xdr:col>
      <xdr:colOff>495300</xdr:colOff>
      <xdr:row>1</xdr:row>
      <xdr:rowOff>571500</xdr:rowOff>
    </xdr:to>
    <xdr:sp macro="" textlink="">
      <xdr:nvSpPr>
        <xdr:cNvPr id="9" name="Rectangle 8">
          <a:hlinkClick xmlns:r="http://schemas.openxmlformats.org/officeDocument/2006/relationships" r:id="rId8"/>
        </xdr:cNvPr>
        <xdr:cNvSpPr/>
      </xdr:nvSpPr>
      <xdr:spPr>
        <a:xfrm>
          <a:off x="3990975" y="5524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600074</xdr:colOff>
      <xdr:row>1</xdr:row>
      <xdr:rowOff>323850</xdr:rowOff>
    </xdr:from>
    <xdr:to>
      <xdr:col>6</xdr:col>
      <xdr:colOff>809625</xdr:colOff>
      <xdr:row>1</xdr:row>
      <xdr:rowOff>571499</xdr:rowOff>
    </xdr:to>
    <xdr:sp macro="" textlink="">
      <xdr:nvSpPr>
        <xdr:cNvPr id="10" name="Rectangle 9">
          <a:hlinkClick xmlns:r="http://schemas.openxmlformats.org/officeDocument/2006/relationships" r:id="rId9"/>
        </xdr:cNvPr>
        <xdr:cNvSpPr/>
      </xdr:nvSpPr>
      <xdr:spPr>
        <a:xfrm>
          <a:off x="4324349" y="514350"/>
          <a:ext cx="209551" cy="247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895350</xdr:colOff>
      <xdr:row>1</xdr:row>
      <xdr:rowOff>333374</xdr:rowOff>
    </xdr:from>
    <xdr:to>
      <xdr:col>6</xdr:col>
      <xdr:colOff>1104899</xdr:colOff>
      <xdr:row>1</xdr:row>
      <xdr:rowOff>571499</xdr:rowOff>
    </xdr:to>
    <xdr:sp macro="" textlink="">
      <xdr:nvSpPr>
        <xdr:cNvPr id="11" name="Rectangle 10">
          <a:hlinkClick xmlns:r="http://schemas.openxmlformats.org/officeDocument/2006/relationships" r:id="rId10"/>
        </xdr:cNvPr>
        <xdr:cNvSpPr/>
      </xdr:nvSpPr>
      <xdr:spPr>
        <a:xfrm>
          <a:off x="4619625" y="523874"/>
          <a:ext cx="209549"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1209675</xdr:colOff>
      <xdr:row>1</xdr:row>
      <xdr:rowOff>342900</xdr:rowOff>
    </xdr:from>
    <xdr:to>
      <xdr:col>7</xdr:col>
      <xdr:colOff>247650</xdr:colOff>
      <xdr:row>1</xdr:row>
      <xdr:rowOff>561975</xdr:rowOff>
    </xdr:to>
    <xdr:sp macro="" textlink="">
      <xdr:nvSpPr>
        <xdr:cNvPr id="12" name="Rectangle 11">
          <a:hlinkClick xmlns:r="http://schemas.openxmlformats.org/officeDocument/2006/relationships" r:id="rId11"/>
        </xdr:cNvPr>
        <xdr:cNvSpPr/>
      </xdr:nvSpPr>
      <xdr:spPr>
        <a:xfrm>
          <a:off x="4933950" y="533400"/>
          <a:ext cx="3333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361950</xdr:colOff>
      <xdr:row>1</xdr:row>
      <xdr:rowOff>323850</xdr:rowOff>
    </xdr:from>
    <xdr:to>
      <xdr:col>7</xdr:col>
      <xdr:colOff>609600</xdr:colOff>
      <xdr:row>1</xdr:row>
      <xdr:rowOff>523875</xdr:rowOff>
    </xdr:to>
    <xdr:sp macro="" textlink="">
      <xdr:nvSpPr>
        <xdr:cNvPr id="13" name="Rectangle 12">
          <a:hlinkClick xmlns:r="http://schemas.openxmlformats.org/officeDocument/2006/relationships" r:id="rId12"/>
        </xdr:cNvPr>
        <xdr:cNvSpPr/>
      </xdr:nvSpPr>
      <xdr:spPr>
        <a:xfrm>
          <a:off x="5381625" y="514350"/>
          <a:ext cx="2476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1114426</xdr:colOff>
      <xdr:row>1</xdr:row>
      <xdr:rowOff>352425</xdr:rowOff>
    </xdr:from>
    <xdr:to>
      <xdr:col>8</xdr:col>
      <xdr:colOff>285751</xdr:colOff>
      <xdr:row>1</xdr:row>
      <xdr:rowOff>523875</xdr:rowOff>
    </xdr:to>
    <xdr:sp macro="" textlink="">
      <xdr:nvSpPr>
        <xdr:cNvPr id="14" name="Rectangle 13">
          <a:hlinkClick xmlns:r="http://schemas.openxmlformats.org/officeDocument/2006/relationships" r:id="rId13"/>
        </xdr:cNvPr>
        <xdr:cNvSpPr/>
      </xdr:nvSpPr>
      <xdr:spPr>
        <a:xfrm>
          <a:off x="6134101" y="542925"/>
          <a:ext cx="3238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390526</xdr:colOff>
      <xdr:row>1</xdr:row>
      <xdr:rowOff>352425</xdr:rowOff>
    </xdr:from>
    <xdr:to>
      <xdr:col>8</xdr:col>
      <xdr:colOff>1019176</xdr:colOff>
      <xdr:row>1</xdr:row>
      <xdr:rowOff>523875</xdr:rowOff>
    </xdr:to>
    <xdr:sp macro="" textlink="">
      <xdr:nvSpPr>
        <xdr:cNvPr id="15" name="Rectangle 14">
          <a:hlinkClick xmlns:r="http://schemas.openxmlformats.org/officeDocument/2006/relationships" r:id="rId14"/>
        </xdr:cNvPr>
        <xdr:cNvSpPr/>
      </xdr:nvSpPr>
      <xdr:spPr>
        <a:xfrm>
          <a:off x="6562726" y="542925"/>
          <a:ext cx="6286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1133475</xdr:colOff>
      <xdr:row>1</xdr:row>
      <xdr:rowOff>323850</xdr:rowOff>
    </xdr:from>
    <xdr:to>
      <xdr:col>9</xdr:col>
      <xdr:colOff>247650</xdr:colOff>
      <xdr:row>1</xdr:row>
      <xdr:rowOff>523875</xdr:rowOff>
    </xdr:to>
    <xdr:sp macro="" textlink="">
      <xdr:nvSpPr>
        <xdr:cNvPr id="16" name="Rectangle 15">
          <a:hlinkClick xmlns:r="http://schemas.openxmlformats.org/officeDocument/2006/relationships" r:id="rId15"/>
        </xdr:cNvPr>
        <xdr:cNvSpPr/>
      </xdr:nvSpPr>
      <xdr:spPr>
        <a:xfrm>
          <a:off x="7305675" y="514350"/>
          <a:ext cx="3905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342900</xdr:colOff>
      <xdr:row>1</xdr:row>
      <xdr:rowOff>352425</xdr:rowOff>
    </xdr:from>
    <xdr:to>
      <xdr:col>9</xdr:col>
      <xdr:colOff>695325</xdr:colOff>
      <xdr:row>1</xdr:row>
      <xdr:rowOff>542925</xdr:rowOff>
    </xdr:to>
    <xdr:sp macro="" textlink="">
      <xdr:nvSpPr>
        <xdr:cNvPr id="18" name="Rectangle 17">
          <a:hlinkClick xmlns:r="http://schemas.openxmlformats.org/officeDocument/2006/relationships" r:id="rId16"/>
        </xdr:cNvPr>
        <xdr:cNvSpPr/>
      </xdr:nvSpPr>
      <xdr:spPr>
        <a:xfrm>
          <a:off x="7791450" y="5429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104776</xdr:colOff>
      <xdr:row>1</xdr:row>
      <xdr:rowOff>333374</xdr:rowOff>
    </xdr:from>
    <xdr:to>
      <xdr:col>1</xdr:col>
      <xdr:colOff>581025</xdr:colOff>
      <xdr:row>1</xdr:row>
      <xdr:rowOff>542925</xdr:rowOff>
    </xdr:to>
    <xdr:sp macro="" textlink="">
      <xdr:nvSpPr>
        <xdr:cNvPr id="19" name="Rectangle 18">
          <a:hlinkClick xmlns:r="http://schemas.openxmlformats.org/officeDocument/2006/relationships" r:id="rId17"/>
        </xdr:cNvPr>
        <xdr:cNvSpPr/>
      </xdr:nvSpPr>
      <xdr:spPr>
        <a:xfrm>
          <a:off x="714376" y="523874"/>
          <a:ext cx="476249"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733425</xdr:colOff>
      <xdr:row>1</xdr:row>
      <xdr:rowOff>323850</xdr:rowOff>
    </xdr:from>
    <xdr:to>
      <xdr:col>7</xdr:col>
      <xdr:colOff>971550</xdr:colOff>
      <xdr:row>1</xdr:row>
      <xdr:rowOff>523875</xdr:rowOff>
    </xdr:to>
    <xdr:sp macro="" textlink="">
      <xdr:nvSpPr>
        <xdr:cNvPr id="20" name="Rectangle 19">
          <a:hlinkClick xmlns:r="http://schemas.openxmlformats.org/officeDocument/2006/relationships" r:id="rId18"/>
        </xdr:cNvPr>
        <xdr:cNvSpPr/>
      </xdr:nvSpPr>
      <xdr:spPr>
        <a:xfrm>
          <a:off x="5753100" y="51435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180975</xdr:colOff>
      <xdr:row>2</xdr:row>
      <xdr:rowOff>104775</xdr:rowOff>
    </xdr:from>
    <xdr:to>
      <xdr:col>9</xdr:col>
      <xdr:colOff>1152525</xdr:colOff>
      <xdr:row>9</xdr:row>
      <xdr:rowOff>361950</xdr:rowOff>
    </xdr:to>
    <xdr:pic>
      <xdr:nvPicPr>
        <xdr:cNvPr id="23" name="Picture 22"/>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238875"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276225</xdr:colOff>
      <xdr:row>12</xdr:row>
      <xdr:rowOff>28575</xdr:rowOff>
    </xdr:from>
    <xdr:to>
      <xdr:col>10</xdr:col>
      <xdr:colOff>314325</xdr:colOff>
      <xdr:row>12</xdr:row>
      <xdr:rowOff>142875</xdr:rowOff>
    </xdr:to>
    <xdr:sp macro="" textlink="">
      <xdr:nvSpPr>
        <xdr:cNvPr id="2" name="Rectangle 1">
          <a:hlinkClick xmlns:r="http://schemas.openxmlformats.org/officeDocument/2006/relationships" r:id="rId20"/>
        </xdr:cNvPr>
        <xdr:cNvSpPr/>
      </xdr:nvSpPr>
      <xdr:spPr>
        <a:xfrm>
          <a:off x="1809750" y="3733800"/>
          <a:ext cx="5886450" cy="114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600075</xdr:colOff>
      <xdr:row>13</xdr:row>
      <xdr:rowOff>66675</xdr:rowOff>
    </xdr:from>
    <xdr:to>
      <xdr:col>6</xdr:col>
      <xdr:colOff>190500</xdr:colOff>
      <xdr:row>14</xdr:row>
      <xdr:rowOff>180975</xdr:rowOff>
    </xdr:to>
    <xdr:pic>
      <xdr:nvPicPr>
        <xdr:cNvPr id="30" name="Picture 29"/>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00075" y="3952875"/>
          <a:ext cx="33147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57</xdr:row>
      <xdr:rowOff>0</xdr:rowOff>
    </xdr:from>
    <xdr:to>
      <xdr:col>6</xdr:col>
      <xdr:colOff>200025</xdr:colOff>
      <xdr:row>58</xdr:row>
      <xdr:rowOff>114300</xdr:rowOff>
    </xdr:to>
    <xdr:pic>
      <xdr:nvPicPr>
        <xdr:cNvPr id="36" name="Picture 35"/>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609600" y="20840700"/>
          <a:ext cx="33147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152400</xdr:rowOff>
    </xdr:from>
    <xdr:to>
      <xdr:col>11</xdr:col>
      <xdr:colOff>342900</xdr:colOff>
      <xdr:row>1</xdr:row>
      <xdr:rowOff>552450</xdr:rowOff>
    </xdr:to>
    <xdr:pic>
      <xdr:nvPicPr>
        <xdr:cNvPr id="24" name="Picture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52400"/>
          <a:ext cx="86391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733425</xdr:colOff>
      <xdr:row>1</xdr:row>
      <xdr:rowOff>342900</xdr:rowOff>
    </xdr:from>
    <xdr:to>
      <xdr:col>2</xdr:col>
      <xdr:colOff>28575</xdr:colOff>
      <xdr:row>1</xdr:row>
      <xdr:rowOff>495300</xdr:rowOff>
    </xdr:to>
    <xdr:sp macro="" textlink="">
      <xdr:nvSpPr>
        <xdr:cNvPr id="3" name="Rectangle 2">
          <a:hlinkClick xmlns:r="http://schemas.openxmlformats.org/officeDocument/2006/relationships" r:id="rId2"/>
        </xdr:cNvPr>
        <xdr:cNvSpPr/>
      </xdr:nvSpPr>
      <xdr:spPr>
        <a:xfrm>
          <a:off x="1343025" y="533400"/>
          <a:ext cx="21907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133350</xdr:colOff>
      <xdr:row>1</xdr:row>
      <xdr:rowOff>295276</xdr:rowOff>
    </xdr:from>
    <xdr:to>
      <xdr:col>2</xdr:col>
      <xdr:colOff>390525</xdr:colOff>
      <xdr:row>1</xdr:row>
      <xdr:rowOff>523876</xdr:rowOff>
    </xdr:to>
    <xdr:sp macro="" textlink="">
      <xdr:nvSpPr>
        <xdr:cNvPr id="4" name="Rectangle 3">
          <a:hlinkClick xmlns:r="http://schemas.openxmlformats.org/officeDocument/2006/relationships" r:id="rId3"/>
        </xdr:cNvPr>
        <xdr:cNvSpPr/>
      </xdr:nvSpPr>
      <xdr:spPr>
        <a:xfrm>
          <a:off x="1666875" y="485776"/>
          <a:ext cx="2571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504825</xdr:colOff>
      <xdr:row>1</xdr:row>
      <xdr:rowOff>352426</xdr:rowOff>
    </xdr:from>
    <xdr:to>
      <xdr:col>2</xdr:col>
      <xdr:colOff>781050</xdr:colOff>
      <xdr:row>1</xdr:row>
      <xdr:rowOff>533400</xdr:rowOff>
    </xdr:to>
    <xdr:sp macro="" textlink="">
      <xdr:nvSpPr>
        <xdr:cNvPr id="5" name="Rectangle 4">
          <a:hlinkClick xmlns:r="http://schemas.openxmlformats.org/officeDocument/2006/relationships" r:id="rId4"/>
        </xdr:cNvPr>
        <xdr:cNvSpPr/>
      </xdr:nvSpPr>
      <xdr:spPr>
        <a:xfrm>
          <a:off x="2038350" y="542926"/>
          <a:ext cx="27622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9524</xdr:colOff>
      <xdr:row>1</xdr:row>
      <xdr:rowOff>333375</xdr:rowOff>
    </xdr:from>
    <xdr:to>
      <xdr:col>4</xdr:col>
      <xdr:colOff>57149</xdr:colOff>
      <xdr:row>1</xdr:row>
      <xdr:rowOff>561975</xdr:rowOff>
    </xdr:to>
    <xdr:sp macro="" textlink="">
      <xdr:nvSpPr>
        <xdr:cNvPr id="6" name="Rectangle 5">
          <a:hlinkClick xmlns:r="http://schemas.openxmlformats.org/officeDocument/2006/relationships" r:id="rId5"/>
        </xdr:cNvPr>
        <xdr:cNvSpPr/>
      </xdr:nvSpPr>
      <xdr:spPr>
        <a:xfrm>
          <a:off x="2495549" y="523875"/>
          <a:ext cx="4857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209550</xdr:colOff>
      <xdr:row>1</xdr:row>
      <xdr:rowOff>304800</xdr:rowOff>
    </xdr:from>
    <xdr:to>
      <xdr:col>5</xdr:col>
      <xdr:colOff>161925</xdr:colOff>
      <xdr:row>1</xdr:row>
      <xdr:rowOff>514350</xdr:rowOff>
    </xdr:to>
    <xdr:sp macro="" textlink="">
      <xdr:nvSpPr>
        <xdr:cNvPr id="7" name="Rectangle 6">
          <a:hlinkClick xmlns:r="http://schemas.openxmlformats.org/officeDocument/2006/relationships" r:id="rId6"/>
        </xdr:cNvPr>
        <xdr:cNvSpPr/>
      </xdr:nvSpPr>
      <xdr:spPr>
        <a:xfrm>
          <a:off x="3133725" y="495300"/>
          <a:ext cx="4381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295275</xdr:colOff>
      <xdr:row>1</xdr:row>
      <xdr:rowOff>304799</xdr:rowOff>
    </xdr:from>
    <xdr:to>
      <xdr:col>5</xdr:col>
      <xdr:colOff>514350</xdr:colOff>
      <xdr:row>1</xdr:row>
      <xdr:rowOff>523875</xdr:rowOff>
    </xdr:to>
    <xdr:sp macro="" textlink="">
      <xdr:nvSpPr>
        <xdr:cNvPr id="8" name="Rectangle 7">
          <a:hlinkClick xmlns:r="http://schemas.openxmlformats.org/officeDocument/2006/relationships" r:id="rId7"/>
        </xdr:cNvPr>
        <xdr:cNvSpPr/>
      </xdr:nvSpPr>
      <xdr:spPr>
        <a:xfrm>
          <a:off x="3705225" y="495299"/>
          <a:ext cx="219075"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38100</xdr:colOff>
      <xdr:row>1</xdr:row>
      <xdr:rowOff>304800</xdr:rowOff>
    </xdr:from>
    <xdr:to>
      <xdr:col>6</xdr:col>
      <xdr:colOff>266700</xdr:colOff>
      <xdr:row>1</xdr:row>
      <xdr:rowOff>514350</xdr:rowOff>
    </xdr:to>
    <xdr:sp macro="" textlink="">
      <xdr:nvSpPr>
        <xdr:cNvPr id="9" name="Rectangle 8">
          <a:hlinkClick xmlns:r="http://schemas.openxmlformats.org/officeDocument/2006/relationships" r:id="rId8"/>
        </xdr:cNvPr>
        <xdr:cNvSpPr/>
      </xdr:nvSpPr>
      <xdr:spPr>
        <a:xfrm>
          <a:off x="4000500" y="49530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352425</xdr:colOff>
      <xdr:row>1</xdr:row>
      <xdr:rowOff>333373</xdr:rowOff>
    </xdr:from>
    <xdr:to>
      <xdr:col>6</xdr:col>
      <xdr:colOff>561974</xdr:colOff>
      <xdr:row>1</xdr:row>
      <xdr:rowOff>485774</xdr:rowOff>
    </xdr:to>
    <xdr:sp macro="" textlink="">
      <xdr:nvSpPr>
        <xdr:cNvPr id="10" name="Rectangle 9">
          <a:hlinkClick xmlns:r="http://schemas.openxmlformats.org/officeDocument/2006/relationships" r:id="rId9"/>
        </xdr:cNvPr>
        <xdr:cNvSpPr/>
      </xdr:nvSpPr>
      <xdr:spPr>
        <a:xfrm flipV="1">
          <a:off x="4314825" y="523873"/>
          <a:ext cx="209549" cy="1524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657226</xdr:colOff>
      <xdr:row>1</xdr:row>
      <xdr:rowOff>333375</xdr:rowOff>
    </xdr:from>
    <xdr:to>
      <xdr:col>6</xdr:col>
      <xdr:colOff>876300</xdr:colOff>
      <xdr:row>1</xdr:row>
      <xdr:rowOff>542925</xdr:rowOff>
    </xdr:to>
    <xdr:sp macro="" textlink="">
      <xdr:nvSpPr>
        <xdr:cNvPr id="11" name="Rectangle 10">
          <a:hlinkClick xmlns:r="http://schemas.openxmlformats.org/officeDocument/2006/relationships" r:id="rId10"/>
        </xdr:cNvPr>
        <xdr:cNvSpPr/>
      </xdr:nvSpPr>
      <xdr:spPr>
        <a:xfrm>
          <a:off x="4619626" y="523875"/>
          <a:ext cx="219074"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28575</xdr:colOff>
      <xdr:row>1</xdr:row>
      <xdr:rowOff>304800</xdr:rowOff>
    </xdr:from>
    <xdr:to>
      <xdr:col>7</xdr:col>
      <xdr:colOff>304800</xdr:colOff>
      <xdr:row>1</xdr:row>
      <xdr:rowOff>533400</xdr:rowOff>
    </xdr:to>
    <xdr:sp macro="" textlink="">
      <xdr:nvSpPr>
        <xdr:cNvPr id="12" name="Rectangle 11">
          <a:hlinkClick xmlns:r="http://schemas.openxmlformats.org/officeDocument/2006/relationships" r:id="rId11"/>
        </xdr:cNvPr>
        <xdr:cNvSpPr/>
      </xdr:nvSpPr>
      <xdr:spPr>
        <a:xfrm>
          <a:off x="4972050" y="495300"/>
          <a:ext cx="27622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438151</xdr:colOff>
      <xdr:row>1</xdr:row>
      <xdr:rowOff>295275</xdr:rowOff>
    </xdr:from>
    <xdr:to>
      <xdr:col>7</xdr:col>
      <xdr:colOff>666751</xdr:colOff>
      <xdr:row>1</xdr:row>
      <xdr:rowOff>523875</xdr:rowOff>
    </xdr:to>
    <xdr:sp macro="" textlink="">
      <xdr:nvSpPr>
        <xdr:cNvPr id="13" name="Rectangle 12">
          <a:hlinkClick xmlns:r="http://schemas.openxmlformats.org/officeDocument/2006/relationships" r:id="rId12"/>
        </xdr:cNvPr>
        <xdr:cNvSpPr/>
      </xdr:nvSpPr>
      <xdr:spPr>
        <a:xfrm>
          <a:off x="5381626" y="485775"/>
          <a:ext cx="2286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38100</xdr:colOff>
      <xdr:row>1</xdr:row>
      <xdr:rowOff>323850</xdr:rowOff>
    </xdr:from>
    <xdr:to>
      <xdr:col>8</xdr:col>
      <xdr:colOff>409575</xdr:colOff>
      <xdr:row>1</xdr:row>
      <xdr:rowOff>485775</xdr:rowOff>
    </xdr:to>
    <xdr:sp macro="" textlink="">
      <xdr:nvSpPr>
        <xdr:cNvPr id="14" name="Rectangle 13">
          <a:hlinkClick xmlns:r="http://schemas.openxmlformats.org/officeDocument/2006/relationships" r:id="rId13"/>
        </xdr:cNvPr>
        <xdr:cNvSpPr/>
      </xdr:nvSpPr>
      <xdr:spPr>
        <a:xfrm>
          <a:off x="6096000" y="514350"/>
          <a:ext cx="3714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514350</xdr:colOff>
      <xdr:row>1</xdr:row>
      <xdr:rowOff>323850</xdr:rowOff>
    </xdr:from>
    <xdr:to>
      <xdr:col>9</xdr:col>
      <xdr:colOff>95250</xdr:colOff>
      <xdr:row>1</xdr:row>
      <xdr:rowOff>495300</xdr:rowOff>
    </xdr:to>
    <xdr:sp macro="" textlink="">
      <xdr:nvSpPr>
        <xdr:cNvPr id="15" name="Rectangle 14">
          <a:hlinkClick xmlns:r="http://schemas.openxmlformats.org/officeDocument/2006/relationships" r:id="rId14"/>
        </xdr:cNvPr>
        <xdr:cNvSpPr/>
      </xdr:nvSpPr>
      <xdr:spPr>
        <a:xfrm>
          <a:off x="6572250" y="514350"/>
          <a:ext cx="619125"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219075</xdr:colOff>
      <xdr:row>1</xdr:row>
      <xdr:rowOff>276225</xdr:rowOff>
    </xdr:from>
    <xdr:to>
      <xdr:col>9</xdr:col>
      <xdr:colOff>590550</xdr:colOff>
      <xdr:row>1</xdr:row>
      <xdr:rowOff>504825</xdr:rowOff>
    </xdr:to>
    <xdr:sp macro="" textlink="">
      <xdr:nvSpPr>
        <xdr:cNvPr id="16" name="Rectangle 15">
          <a:hlinkClick xmlns:r="http://schemas.openxmlformats.org/officeDocument/2006/relationships" r:id="rId15"/>
        </xdr:cNvPr>
        <xdr:cNvSpPr/>
      </xdr:nvSpPr>
      <xdr:spPr>
        <a:xfrm>
          <a:off x="7315200" y="466725"/>
          <a:ext cx="3714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723901</xdr:colOff>
      <xdr:row>1</xdr:row>
      <xdr:rowOff>304800</xdr:rowOff>
    </xdr:from>
    <xdr:to>
      <xdr:col>9</xdr:col>
      <xdr:colOff>1009651</xdr:colOff>
      <xdr:row>1</xdr:row>
      <xdr:rowOff>495300</xdr:rowOff>
    </xdr:to>
    <xdr:sp macro="" textlink="">
      <xdr:nvSpPr>
        <xdr:cNvPr id="18" name="Rectangle 17">
          <a:hlinkClick xmlns:r="http://schemas.openxmlformats.org/officeDocument/2006/relationships" r:id="rId16"/>
        </xdr:cNvPr>
        <xdr:cNvSpPr/>
      </xdr:nvSpPr>
      <xdr:spPr>
        <a:xfrm>
          <a:off x="7820026" y="495300"/>
          <a:ext cx="2857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133351</xdr:colOff>
      <xdr:row>1</xdr:row>
      <xdr:rowOff>276225</xdr:rowOff>
    </xdr:from>
    <xdr:to>
      <xdr:col>1</xdr:col>
      <xdr:colOff>552450</xdr:colOff>
      <xdr:row>1</xdr:row>
      <xdr:rowOff>476251</xdr:rowOff>
    </xdr:to>
    <xdr:sp macro="" textlink="">
      <xdr:nvSpPr>
        <xdr:cNvPr id="19" name="Rectangle 18">
          <a:hlinkClick xmlns:r="http://schemas.openxmlformats.org/officeDocument/2006/relationships" r:id="rId17"/>
        </xdr:cNvPr>
        <xdr:cNvSpPr/>
      </xdr:nvSpPr>
      <xdr:spPr>
        <a:xfrm>
          <a:off x="742951" y="466725"/>
          <a:ext cx="419099" cy="200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809625</xdr:colOff>
      <xdr:row>1</xdr:row>
      <xdr:rowOff>304800</xdr:rowOff>
    </xdr:from>
    <xdr:to>
      <xdr:col>7</xdr:col>
      <xdr:colOff>1047750</xdr:colOff>
      <xdr:row>1</xdr:row>
      <xdr:rowOff>504825</xdr:rowOff>
    </xdr:to>
    <xdr:sp macro="" textlink="">
      <xdr:nvSpPr>
        <xdr:cNvPr id="20" name="Rectangle 19">
          <a:hlinkClick xmlns:r="http://schemas.openxmlformats.org/officeDocument/2006/relationships" r:id="rId18"/>
        </xdr:cNvPr>
        <xdr:cNvSpPr/>
      </xdr:nvSpPr>
      <xdr:spPr>
        <a:xfrm>
          <a:off x="5753100" y="495300"/>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7</xdr:col>
      <xdr:colOff>295275</xdr:colOff>
      <xdr:row>2</xdr:row>
      <xdr:rowOff>104775</xdr:rowOff>
    </xdr:from>
    <xdr:to>
      <xdr:col>9</xdr:col>
      <xdr:colOff>390525</xdr:colOff>
      <xdr:row>9</xdr:row>
      <xdr:rowOff>361950</xdr:rowOff>
    </xdr:to>
    <xdr:pic>
      <xdr:nvPicPr>
        <xdr:cNvPr id="22" name="Picture 2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83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133350</xdr:rowOff>
    </xdr:from>
    <xdr:to>
      <xdr:col>5</xdr:col>
      <xdr:colOff>514350</xdr:colOff>
      <xdr:row>16</xdr:row>
      <xdr:rowOff>57150</xdr:rowOff>
    </xdr:to>
    <xdr:pic>
      <xdr:nvPicPr>
        <xdr:cNvPr id="26" name="Picture 25"/>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4248150"/>
          <a:ext cx="33147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51</xdr:row>
      <xdr:rowOff>76200</xdr:rowOff>
    </xdr:from>
    <xdr:to>
      <xdr:col>5</xdr:col>
      <xdr:colOff>514350</xdr:colOff>
      <xdr:row>53</xdr:row>
      <xdr:rowOff>0</xdr:rowOff>
    </xdr:to>
    <xdr:pic>
      <xdr:nvPicPr>
        <xdr:cNvPr id="27" name="Picture 26"/>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21907500"/>
          <a:ext cx="33147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581025</xdr:colOff>
      <xdr:row>0</xdr:row>
      <xdr:rowOff>171450</xdr:rowOff>
    </xdr:from>
    <xdr:to>
      <xdr:col>14</xdr:col>
      <xdr:colOff>304800</xdr:colOff>
      <xdr:row>1</xdr:row>
      <xdr:rowOff>552450</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71450"/>
          <a:ext cx="862965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619125</xdr:colOff>
      <xdr:row>1</xdr:row>
      <xdr:rowOff>323850</xdr:rowOff>
    </xdr:from>
    <xdr:to>
      <xdr:col>1</xdr:col>
      <xdr:colOff>904875</xdr:colOff>
      <xdr:row>1</xdr:row>
      <xdr:rowOff>495300</xdr:rowOff>
    </xdr:to>
    <xdr:sp macro="" textlink="">
      <xdr:nvSpPr>
        <xdr:cNvPr id="3" name="Rectangle 2">
          <a:hlinkClick xmlns:r="http://schemas.openxmlformats.org/officeDocument/2006/relationships" r:id="rId2"/>
        </xdr:cNvPr>
        <xdr:cNvSpPr/>
      </xdr:nvSpPr>
      <xdr:spPr>
        <a:xfrm>
          <a:off x="1228725" y="514350"/>
          <a:ext cx="2857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76200</xdr:colOff>
      <xdr:row>1</xdr:row>
      <xdr:rowOff>323850</xdr:rowOff>
    </xdr:from>
    <xdr:to>
      <xdr:col>2</xdr:col>
      <xdr:colOff>352425</xdr:colOff>
      <xdr:row>1</xdr:row>
      <xdr:rowOff>571500</xdr:rowOff>
    </xdr:to>
    <xdr:sp macro="" textlink="">
      <xdr:nvSpPr>
        <xdr:cNvPr id="4" name="Rectangle 3">
          <a:hlinkClick xmlns:r="http://schemas.openxmlformats.org/officeDocument/2006/relationships" r:id="rId3"/>
        </xdr:cNvPr>
        <xdr:cNvSpPr/>
      </xdr:nvSpPr>
      <xdr:spPr>
        <a:xfrm>
          <a:off x="1609725" y="514350"/>
          <a:ext cx="27622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466726</xdr:colOff>
      <xdr:row>1</xdr:row>
      <xdr:rowOff>352426</xdr:rowOff>
    </xdr:from>
    <xdr:to>
      <xdr:col>2</xdr:col>
      <xdr:colOff>752476</xdr:colOff>
      <xdr:row>1</xdr:row>
      <xdr:rowOff>504825</xdr:rowOff>
    </xdr:to>
    <xdr:sp macro="" textlink="">
      <xdr:nvSpPr>
        <xdr:cNvPr id="5" name="Rectangle 4">
          <a:hlinkClick xmlns:r="http://schemas.openxmlformats.org/officeDocument/2006/relationships" r:id="rId4"/>
        </xdr:cNvPr>
        <xdr:cNvSpPr/>
      </xdr:nvSpPr>
      <xdr:spPr>
        <a:xfrm>
          <a:off x="2000251" y="542926"/>
          <a:ext cx="285750" cy="1523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76199</xdr:colOff>
      <xdr:row>1</xdr:row>
      <xdr:rowOff>285750</xdr:rowOff>
    </xdr:from>
    <xdr:to>
      <xdr:col>3</xdr:col>
      <xdr:colOff>590550</xdr:colOff>
      <xdr:row>1</xdr:row>
      <xdr:rowOff>552450</xdr:rowOff>
    </xdr:to>
    <xdr:sp macro="" textlink="">
      <xdr:nvSpPr>
        <xdr:cNvPr id="6" name="Rectangle 5">
          <a:hlinkClick xmlns:r="http://schemas.openxmlformats.org/officeDocument/2006/relationships" r:id="rId5"/>
        </xdr:cNvPr>
        <xdr:cNvSpPr/>
      </xdr:nvSpPr>
      <xdr:spPr>
        <a:xfrm>
          <a:off x="2428874" y="476250"/>
          <a:ext cx="514351"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104775</xdr:colOff>
      <xdr:row>1</xdr:row>
      <xdr:rowOff>333375</xdr:rowOff>
    </xdr:from>
    <xdr:to>
      <xdr:col>4</xdr:col>
      <xdr:colOff>552450</xdr:colOff>
      <xdr:row>1</xdr:row>
      <xdr:rowOff>542925</xdr:rowOff>
    </xdr:to>
    <xdr:sp macro="" textlink="">
      <xdr:nvSpPr>
        <xdr:cNvPr id="7" name="Rectangle 6">
          <a:hlinkClick xmlns:r="http://schemas.openxmlformats.org/officeDocument/2006/relationships" r:id="rId6"/>
        </xdr:cNvPr>
        <xdr:cNvSpPr/>
      </xdr:nvSpPr>
      <xdr:spPr>
        <a:xfrm>
          <a:off x="3067050" y="523875"/>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95250</xdr:colOff>
      <xdr:row>1</xdr:row>
      <xdr:rowOff>314324</xdr:rowOff>
    </xdr:from>
    <xdr:to>
      <xdr:col>6</xdr:col>
      <xdr:colOff>9525</xdr:colOff>
      <xdr:row>1</xdr:row>
      <xdr:rowOff>523875</xdr:rowOff>
    </xdr:to>
    <xdr:sp macro="" textlink="">
      <xdr:nvSpPr>
        <xdr:cNvPr id="8" name="Rectangle 7">
          <a:hlinkClick xmlns:r="http://schemas.openxmlformats.org/officeDocument/2006/relationships" r:id="rId7"/>
        </xdr:cNvPr>
        <xdr:cNvSpPr/>
      </xdr:nvSpPr>
      <xdr:spPr>
        <a:xfrm>
          <a:off x="3667125" y="504824"/>
          <a:ext cx="180975"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114300</xdr:colOff>
      <xdr:row>1</xdr:row>
      <xdr:rowOff>342900</xdr:rowOff>
    </xdr:from>
    <xdr:to>
      <xdr:col>6</xdr:col>
      <xdr:colOff>342900</xdr:colOff>
      <xdr:row>1</xdr:row>
      <xdr:rowOff>552450</xdr:rowOff>
    </xdr:to>
    <xdr:sp macro="" textlink="">
      <xdr:nvSpPr>
        <xdr:cNvPr id="9" name="Rectangle 8">
          <a:hlinkClick xmlns:r="http://schemas.openxmlformats.org/officeDocument/2006/relationships" r:id="rId8"/>
        </xdr:cNvPr>
        <xdr:cNvSpPr/>
      </xdr:nvSpPr>
      <xdr:spPr>
        <a:xfrm>
          <a:off x="3952875" y="53340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447674</xdr:colOff>
      <xdr:row>1</xdr:row>
      <xdr:rowOff>352426</xdr:rowOff>
    </xdr:from>
    <xdr:to>
      <xdr:col>6</xdr:col>
      <xdr:colOff>638175</xdr:colOff>
      <xdr:row>1</xdr:row>
      <xdr:rowOff>533400</xdr:rowOff>
    </xdr:to>
    <xdr:sp macro="" textlink="">
      <xdr:nvSpPr>
        <xdr:cNvPr id="10" name="Rectangle 9">
          <a:hlinkClick xmlns:r="http://schemas.openxmlformats.org/officeDocument/2006/relationships" r:id="rId9"/>
        </xdr:cNvPr>
        <xdr:cNvSpPr/>
      </xdr:nvSpPr>
      <xdr:spPr>
        <a:xfrm>
          <a:off x="4286249" y="542926"/>
          <a:ext cx="190501"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714376</xdr:colOff>
      <xdr:row>1</xdr:row>
      <xdr:rowOff>323849</xdr:rowOff>
    </xdr:from>
    <xdr:to>
      <xdr:col>6</xdr:col>
      <xdr:colOff>942976</xdr:colOff>
      <xdr:row>1</xdr:row>
      <xdr:rowOff>542924</xdr:rowOff>
    </xdr:to>
    <xdr:sp macro="" textlink="">
      <xdr:nvSpPr>
        <xdr:cNvPr id="11" name="Rectangle 10">
          <a:hlinkClick xmlns:r="http://schemas.openxmlformats.org/officeDocument/2006/relationships" r:id="rId10"/>
        </xdr:cNvPr>
        <xdr:cNvSpPr/>
      </xdr:nvSpPr>
      <xdr:spPr>
        <a:xfrm>
          <a:off x="4552951" y="514349"/>
          <a:ext cx="22860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19050</xdr:colOff>
      <xdr:row>1</xdr:row>
      <xdr:rowOff>314325</xdr:rowOff>
    </xdr:from>
    <xdr:to>
      <xdr:col>7</xdr:col>
      <xdr:colOff>323850</xdr:colOff>
      <xdr:row>1</xdr:row>
      <xdr:rowOff>542925</xdr:rowOff>
    </xdr:to>
    <xdr:sp macro="" textlink="">
      <xdr:nvSpPr>
        <xdr:cNvPr id="12" name="Rectangle 11">
          <a:hlinkClick xmlns:r="http://schemas.openxmlformats.org/officeDocument/2006/relationships" r:id="rId11"/>
        </xdr:cNvPr>
        <xdr:cNvSpPr/>
      </xdr:nvSpPr>
      <xdr:spPr>
        <a:xfrm>
          <a:off x="4886325" y="504825"/>
          <a:ext cx="30480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57150</xdr:colOff>
      <xdr:row>1</xdr:row>
      <xdr:rowOff>304801</xdr:rowOff>
    </xdr:from>
    <xdr:to>
      <xdr:col>8</xdr:col>
      <xdr:colOff>342900</xdr:colOff>
      <xdr:row>1</xdr:row>
      <xdr:rowOff>495301</xdr:rowOff>
    </xdr:to>
    <xdr:sp macro="" textlink="">
      <xdr:nvSpPr>
        <xdr:cNvPr id="13" name="Rectangle 12">
          <a:hlinkClick xmlns:r="http://schemas.openxmlformats.org/officeDocument/2006/relationships" r:id="rId12"/>
        </xdr:cNvPr>
        <xdr:cNvSpPr/>
      </xdr:nvSpPr>
      <xdr:spPr>
        <a:xfrm>
          <a:off x="5305425" y="495301"/>
          <a:ext cx="28575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209550</xdr:colOff>
      <xdr:row>1</xdr:row>
      <xdr:rowOff>314325</xdr:rowOff>
    </xdr:from>
    <xdr:to>
      <xdr:col>9</xdr:col>
      <xdr:colOff>542925</xdr:colOff>
      <xdr:row>1</xdr:row>
      <xdr:rowOff>504825</xdr:rowOff>
    </xdr:to>
    <xdr:sp macro="" textlink="">
      <xdr:nvSpPr>
        <xdr:cNvPr id="14" name="Rectangle 13">
          <a:hlinkClick xmlns:r="http://schemas.openxmlformats.org/officeDocument/2006/relationships" r:id="rId13"/>
        </xdr:cNvPr>
        <xdr:cNvSpPr/>
      </xdr:nvSpPr>
      <xdr:spPr>
        <a:xfrm>
          <a:off x="6067425" y="504825"/>
          <a:ext cx="33337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1</xdr:row>
      <xdr:rowOff>314325</xdr:rowOff>
    </xdr:from>
    <xdr:to>
      <xdr:col>11</xdr:col>
      <xdr:colOff>114300</xdr:colOff>
      <xdr:row>1</xdr:row>
      <xdr:rowOff>504825</xdr:rowOff>
    </xdr:to>
    <xdr:sp macro="" textlink="">
      <xdr:nvSpPr>
        <xdr:cNvPr id="15" name="Rectangle 14">
          <a:hlinkClick xmlns:r="http://schemas.openxmlformats.org/officeDocument/2006/relationships" r:id="rId14"/>
        </xdr:cNvPr>
        <xdr:cNvSpPr/>
      </xdr:nvSpPr>
      <xdr:spPr>
        <a:xfrm>
          <a:off x="6534150" y="504825"/>
          <a:ext cx="6572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161925</xdr:colOff>
      <xdr:row>1</xdr:row>
      <xdr:rowOff>314325</xdr:rowOff>
    </xdr:from>
    <xdr:to>
      <xdr:col>12</xdr:col>
      <xdr:colOff>0</xdr:colOff>
      <xdr:row>1</xdr:row>
      <xdr:rowOff>523875</xdr:rowOff>
    </xdr:to>
    <xdr:sp macro="" textlink="">
      <xdr:nvSpPr>
        <xdr:cNvPr id="16" name="Rectangle 15">
          <a:hlinkClick xmlns:r="http://schemas.openxmlformats.org/officeDocument/2006/relationships" r:id="rId15"/>
        </xdr:cNvPr>
        <xdr:cNvSpPr/>
      </xdr:nvSpPr>
      <xdr:spPr>
        <a:xfrm>
          <a:off x="7239000" y="504825"/>
          <a:ext cx="4476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66675</xdr:colOff>
      <xdr:row>1</xdr:row>
      <xdr:rowOff>314325</xdr:rowOff>
    </xdr:from>
    <xdr:to>
      <xdr:col>12</xdr:col>
      <xdr:colOff>419100</xdr:colOff>
      <xdr:row>1</xdr:row>
      <xdr:rowOff>504825</xdr:rowOff>
    </xdr:to>
    <xdr:sp macro="" textlink="">
      <xdr:nvSpPr>
        <xdr:cNvPr id="18" name="Rectangle 17">
          <a:hlinkClick xmlns:r="http://schemas.openxmlformats.org/officeDocument/2006/relationships" r:id="rId16"/>
        </xdr:cNvPr>
        <xdr:cNvSpPr/>
      </xdr:nvSpPr>
      <xdr:spPr>
        <a:xfrm>
          <a:off x="7753350" y="5048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76201</xdr:colOff>
      <xdr:row>1</xdr:row>
      <xdr:rowOff>304800</xdr:rowOff>
    </xdr:from>
    <xdr:to>
      <xdr:col>1</xdr:col>
      <xdr:colOff>571500</xdr:colOff>
      <xdr:row>1</xdr:row>
      <xdr:rowOff>523876</xdr:rowOff>
    </xdr:to>
    <xdr:sp macro="" textlink="">
      <xdr:nvSpPr>
        <xdr:cNvPr id="19" name="Rectangle 18">
          <a:hlinkClick xmlns:r="http://schemas.openxmlformats.org/officeDocument/2006/relationships" r:id="rId17"/>
        </xdr:cNvPr>
        <xdr:cNvSpPr/>
      </xdr:nvSpPr>
      <xdr:spPr>
        <a:xfrm>
          <a:off x="685801" y="495300"/>
          <a:ext cx="495299" cy="2190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476250</xdr:colOff>
      <xdr:row>1</xdr:row>
      <xdr:rowOff>304800</xdr:rowOff>
    </xdr:from>
    <xdr:to>
      <xdr:col>9</xdr:col>
      <xdr:colOff>66675</xdr:colOff>
      <xdr:row>1</xdr:row>
      <xdr:rowOff>504825</xdr:rowOff>
    </xdr:to>
    <xdr:sp macro="" textlink="">
      <xdr:nvSpPr>
        <xdr:cNvPr id="20" name="Rectangle 19">
          <a:hlinkClick xmlns:r="http://schemas.openxmlformats.org/officeDocument/2006/relationships" r:id="rId18"/>
        </xdr:cNvPr>
        <xdr:cNvSpPr/>
      </xdr:nvSpPr>
      <xdr:spPr>
        <a:xfrm>
          <a:off x="5724525" y="495300"/>
          <a:ext cx="2000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9</xdr:col>
      <xdr:colOff>104775</xdr:colOff>
      <xdr:row>2</xdr:row>
      <xdr:rowOff>104775</xdr:rowOff>
    </xdr:from>
    <xdr:to>
      <xdr:col>12</xdr:col>
      <xdr:colOff>523875</xdr:colOff>
      <xdr:row>9</xdr:row>
      <xdr:rowOff>361950</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962650" y="885825"/>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57150</xdr:rowOff>
    </xdr:from>
    <xdr:to>
      <xdr:col>1</xdr:col>
      <xdr:colOff>866775</xdr:colOff>
      <xdr:row>14</xdr:row>
      <xdr:rowOff>123825</xdr:rowOff>
    </xdr:to>
    <xdr:pic>
      <xdr:nvPicPr>
        <xdr:cNvPr id="24" name="Picture 23"/>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981450"/>
          <a:ext cx="8667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590550</xdr:colOff>
      <xdr:row>0</xdr:row>
      <xdr:rowOff>171450</xdr:rowOff>
    </xdr:from>
    <xdr:to>
      <xdr:col>10</xdr:col>
      <xdr:colOff>962025</xdr:colOff>
      <xdr:row>1</xdr:row>
      <xdr:rowOff>542925</xdr:rowOff>
    </xdr:to>
    <xdr:pic>
      <xdr:nvPicPr>
        <xdr:cNvPr id="25" name="Picture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171450"/>
          <a:ext cx="86201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657225</xdr:colOff>
      <xdr:row>1</xdr:row>
      <xdr:rowOff>342900</xdr:rowOff>
    </xdr:from>
    <xdr:to>
      <xdr:col>1</xdr:col>
      <xdr:colOff>885825</xdr:colOff>
      <xdr:row>1</xdr:row>
      <xdr:rowOff>533400</xdr:rowOff>
    </xdr:to>
    <xdr:sp macro="" textlink="">
      <xdr:nvSpPr>
        <xdr:cNvPr id="3" name="Rectangle 2">
          <a:hlinkClick xmlns:r="http://schemas.openxmlformats.org/officeDocument/2006/relationships" r:id="rId2"/>
        </xdr:cNvPr>
        <xdr:cNvSpPr/>
      </xdr:nvSpPr>
      <xdr:spPr>
        <a:xfrm>
          <a:off x="1266825" y="533400"/>
          <a:ext cx="228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57150</xdr:colOff>
      <xdr:row>1</xdr:row>
      <xdr:rowOff>323851</xdr:rowOff>
    </xdr:from>
    <xdr:to>
      <xdr:col>2</xdr:col>
      <xdr:colOff>352425</xdr:colOff>
      <xdr:row>1</xdr:row>
      <xdr:rowOff>533401</xdr:rowOff>
    </xdr:to>
    <xdr:sp macro="" textlink="">
      <xdr:nvSpPr>
        <xdr:cNvPr id="4" name="Rectangle 3">
          <a:hlinkClick xmlns:r="http://schemas.openxmlformats.org/officeDocument/2006/relationships" r:id="rId3"/>
        </xdr:cNvPr>
        <xdr:cNvSpPr/>
      </xdr:nvSpPr>
      <xdr:spPr>
        <a:xfrm>
          <a:off x="1590675" y="514351"/>
          <a:ext cx="295275"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466725</xdr:colOff>
      <xdr:row>1</xdr:row>
      <xdr:rowOff>342901</xdr:rowOff>
    </xdr:from>
    <xdr:to>
      <xdr:col>2</xdr:col>
      <xdr:colOff>781050</xdr:colOff>
      <xdr:row>1</xdr:row>
      <xdr:rowOff>523875</xdr:rowOff>
    </xdr:to>
    <xdr:sp macro="" textlink="">
      <xdr:nvSpPr>
        <xdr:cNvPr id="5" name="Rectangle 4">
          <a:hlinkClick xmlns:r="http://schemas.openxmlformats.org/officeDocument/2006/relationships" r:id="rId4"/>
        </xdr:cNvPr>
        <xdr:cNvSpPr/>
      </xdr:nvSpPr>
      <xdr:spPr>
        <a:xfrm>
          <a:off x="2000250" y="533401"/>
          <a:ext cx="314325" cy="1809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895350</xdr:colOff>
      <xdr:row>1</xdr:row>
      <xdr:rowOff>342900</xdr:rowOff>
    </xdr:from>
    <xdr:to>
      <xdr:col>2</xdr:col>
      <xdr:colOff>1419225</xdr:colOff>
      <xdr:row>1</xdr:row>
      <xdr:rowOff>523875</xdr:rowOff>
    </xdr:to>
    <xdr:sp macro="" textlink="">
      <xdr:nvSpPr>
        <xdr:cNvPr id="6" name="Rectangle 5">
          <a:hlinkClick xmlns:r="http://schemas.openxmlformats.org/officeDocument/2006/relationships" r:id="rId5"/>
        </xdr:cNvPr>
        <xdr:cNvSpPr/>
      </xdr:nvSpPr>
      <xdr:spPr>
        <a:xfrm>
          <a:off x="2428875" y="533400"/>
          <a:ext cx="5238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1543050</xdr:colOff>
      <xdr:row>1</xdr:row>
      <xdr:rowOff>323850</xdr:rowOff>
    </xdr:from>
    <xdr:to>
      <xdr:col>3</xdr:col>
      <xdr:colOff>428625</xdr:colOff>
      <xdr:row>1</xdr:row>
      <xdr:rowOff>533400</xdr:rowOff>
    </xdr:to>
    <xdr:sp macro="" textlink="">
      <xdr:nvSpPr>
        <xdr:cNvPr id="7" name="Rectangle 6">
          <a:hlinkClick xmlns:r="http://schemas.openxmlformats.org/officeDocument/2006/relationships" r:id="rId6"/>
        </xdr:cNvPr>
        <xdr:cNvSpPr/>
      </xdr:nvSpPr>
      <xdr:spPr>
        <a:xfrm>
          <a:off x="3076575" y="514350"/>
          <a:ext cx="4381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561975</xdr:colOff>
      <xdr:row>1</xdr:row>
      <xdr:rowOff>314324</xdr:rowOff>
    </xdr:from>
    <xdr:to>
      <xdr:col>4</xdr:col>
      <xdr:colOff>171450</xdr:colOff>
      <xdr:row>1</xdr:row>
      <xdr:rowOff>523875</xdr:rowOff>
    </xdr:to>
    <xdr:sp macro="" textlink="">
      <xdr:nvSpPr>
        <xdr:cNvPr id="8" name="Rectangle 7">
          <a:hlinkClick xmlns:r="http://schemas.openxmlformats.org/officeDocument/2006/relationships" r:id="rId7"/>
        </xdr:cNvPr>
        <xdr:cNvSpPr/>
      </xdr:nvSpPr>
      <xdr:spPr>
        <a:xfrm>
          <a:off x="3648075" y="504824"/>
          <a:ext cx="219075" cy="209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xdr:row>
      <xdr:rowOff>323850</xdr:rowOff>
    </xdr:from>
    <xdr:to>
      <xdr:col>4</xdr:col>
      <xdr:colOff>485775</xdr:colOff>
      <xdr:row>1</xdr:row>
      <xdr:rowOff>533400</xdr:rowOff>
    </xdr:to>
    <xdr:sp macro="" textlink="">
      <xdr:nvSpPr>
        <xdr:cNvPr id="9" name="Rectangle 8">
          <a:hlinkClick xmlns:r="http://schemas.openxmlformats.org/officeDocument/2006/relationships" r:id="rId8"/>
        </xdr:cNvPr>
        <xdr:cNvSpPr/>
      </xdr:nvSpPr>
      <xdr:spPr>
        <a:xfrm>
          <a:off x="3952875" y="514350"/>
          <a:ext cx="2286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533399</xdr:colOff>
      <xdr:row>1</xdr:row>
      <xdr:rowOff>333376</xdr:rowOff>
    </xdr:from>
    <xdr:to>
      <xdr:col>5</xdr:col>
      <xdr:colOff>219074</xdr:colOff>
      <xdr:row>1</xdr:row>
      <xdr:rowOff>533400</xdr:rowOff>
    </xdr:to>
    <xdr:sp macro="" textlink="">
      <xdr:nvSpPr>
        <xdr:cNvPr id="10" name="Rectangle 9">
          <a:hlinkClick xmlns:r="http://schemas.openxmlformats.org/officeDocument/2006/relationships" r:id="rId9"/>
        </xdr:cNvPr>
        <xdr:cNvSpPr/>
      </xdr:nvSpPr>
      <xdr:spPr>
        <a:xfrm>
          <a:off x="4229099" y="523876"/>
          <a:ext cx="295275" cy="2000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257176</xdr:colOff>
      <xdr:row>1</xdr:row>
      <xdr:rowOff>333375</xdr:rowOff>
    </xdr:from>
    <xdr:to>
      <xdr:col>6</xdr:col>
      <xdr:colOff>219076</xdr:colOff>
      <xdr:row>1</xdr:row>
      <xdr:rowOff>523875</xdr:rowOff>
    </xdr:to>
    <xdr:sp macro="" textlink="">
      <xdr:nvSpPr>
        <xdr:cNvPr id="11" name="Rectangle 10">
          <a:hlinkClick xmlns:r="http://schemas.openxmlformats.org/officeDocument/2006/relationships" r:id="rId10"/>
        </xdr:cNvPr>
        <xdr:cNvSpPr/>
      </xdr:nvSpPr>
      <xdr:spPr>
        <a:xfrm>
          <a:off x="4562476" y="523875"/>
          <a:ext cx="22860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361950</xdr:colOff>
      <xdr:row>1</xdr:row>
      <xdr:rowOff>314325</xdr:rowOff>
    </xdr:from>
    <xdr:to>
      <xdr:col>6</xdr:col>
      <xdr:colOff>619125</xdr:colOff>
      <xdr:row>1</xdr:row>
      <xdr:rowOff>495300</xdr:rowOff>
    </xdr:to>
    <xdr:sp macro="" textlink="">
      <xdr:nvSpPr>
        <xdr:cNvPr id="12" name="Rectangle 11">
          <a:hlinkClick xmlns:r="http://schemas.openxmlformats.org/officeDocument/2006/relationships" r:id="rId11"/>
        </xdr:cNvPr>
        <xdr:cNvSpPr/>
      </xdr:nvSpPr>
      <xdr:spPr>
        <a:xfrm>
          <a:off x="4933950" y="504825"/>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123825</xdr:colOff>
      <xdr:row>1</xdr:row>
      <xdr:rowOff>295275</xdr:rowOff>
    </xdr:from>
    <xdr:to>
      <xdr:col>7</xdr:col>
      <xdr:colOff>342900</xdr:colOff>
      <xdr:row>1</xdr:row>
      <xdr:rowOff>514350</xdr:rowOff>
    </xdr:to>
    <xdr:sp macro="" textlink="">
      <xdr:nvSpPr>
        <xdr:cNvPr id="13" name="Rectangle 12">
          <a:hlinkClick xmlns:r="http://schemas.openxmlformats.org/officeDocument/2006/relationships" r:id="rId12"/>
        </xdr:cNvPr>
        <xdr:cNvSpPr/>
      </xdr:nvSpPr>
      <xdr:spPr>
        <a:xfrm>
          <a:off x="5343525" y="485775"/>
          <a:ext cx="2190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266700</xdr:colOff>
      <xdr:row>1</xdr:row>
      <xdr:rowOff>323850</xdr:rowOff>
    </xdr:from>
    <xdr:to>
      <xdr:col>8</xdr:col>
      <xdr:colOff>571500</xdr:colOff>
      <xdr:row>1</xdr:row>
      <xdr:rowOff>504825</xdr:rowOff>
    </xdr:to>
    <xdr:sp macro="" textlink="">
      <xdr:nvSpPr>
        <xdr:cNvPr id="14" name="Rectangle 13">
          <a:hlinkClick xmlns:r="http://schemas.openxmlformats.org/officeDocument/2006/relationships" r:id="rId13"/>
        </xdr:cNvPr>
        <xdr:cNvSpPr/>
      </xdr:nvSpPr>
      <xdr:spPr>
        <a:xfrm>
          <a:off x="6096000" y="514350"/>
          <a:ext cx="304800"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704850</xdr:colOff>
      <xdr:row>1</xdr:row>
      <xdr:rowOff>323849</xdr:rowOff>
    </xdr:from>
    <xdr:to>
      <xdr:col>9</xdr:col>
      <xdr:colOff>276225</xdr:colOff>
      <xdr:row>1</xdr:row>
      <xdr:rowOff>523874</xdr:rowOff>
    </xdr:to>
    <xdr:sp macro="" textlink="">
      <xdr:nvSpPr>
        <xdr:cNvPr id="15" name="Rectangle 14">
          <a:hlinkClick xmlns:r="http://schemas.openxmlformats.org/officeDocument/2006/relationships" r:id="rId14"/>
        </xdr:cNvPr>
        <xdr:cNvSpPr/>
      </xdr:nvSpPr>
      <xdr:spPr>
        <a:xfrm>
          <a:off x="6534150" y="514349"/>
          <a:ext cx="619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400051</xdr:colOff>
      <xdr:row>1</xdr:row>
      <xdr:rowOff>304800</xdr:rowOff>
    </xdr:from>
    <xdr:to>
      <xdr:col>9</xdr:col>
      <xdr:colOff>762001</xdr:colOff>
      <xdr:row>1</xdr:row>
      <xdr:rowOff>514350</xdr:rowOff>
    </xdr:to>
    <xdr:sp macro="" textlink="">
      <xdr:nvSpPr>
        <xdr:cNvPr id="16" name="Rectangle 15">
          <a:hlinkClick xmlns:r="http://schemas.openxmlformats.org/officeDocument/2006/relationships" r:id="rId15"/>
        </xdr:cNvPr>
        <xdr:cNvSpPr/>
      </xdr:nvSpPr>
      <xdr:spPr>
        <a:xfrm>
          <a:off x="7277101" y="495300"/>
          <a:ext cx="36195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876300</xdr:colOff>
      <xdr:row>1</xdr:row>
      <xdr:rowOff>314325</xdr:rowOff>
    </xdr:from>
    <xdr:to>
      <xdr:col>9</xdr:col>
      <xdr:colOff>1228725</xdr:colOff>
      <xdr:row>1</xdr:row>
      <xdr:rowOff>504825</xdr:rowOff>
    </xdr:to>
    <xdr:sp macro="" textlink="">
      <xdr:nvSpPr>
        <xdr:cNvPr id="18" name="Rectangle 17">
          <a:hlinkClick xmlns:r="http://schemas.openxmlformats.org/officeDocument/2006/relationships" r:id="rId16"/>
        </xdr:cNvPr>
        <xdr:cNvSpPr/>
      </xdr:nvSpPr>
      <xdr:spPr>
        <a:xfrm>
          <a:off x="7753350" y="504825"/>
          <a:ext cx="3524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47626</xdr:colOff>
      <xdr:row>1</xdr:row>
      <xdr:rowOff>295274</xdr:rowOff>
    </xdr:from>
    <xdr:to>
      <xdr:col>1</xdr:col>
      <xdr:colOff>561975</xdr:colOff>
      <xdr:row>1</xdr:row>
      <xdr:rowOff>533400</xdr:rowOff>
    </xdr:to>
    <xdr:sp macro="" textlink="">
      <xdr:nvSpPr>
        <xdr:cNvPr id="19" name="Rectangle 18">
          <a:hlinkClick xmlns:r="http://schemas.openxmlformats.org/officeDocument/2006/relationships" r:id="rId17"/>
        </xdr:cNvPr>
        <xdr:cNvSpPr/>
      </xdr:nvSpPr>
      <xdr:spPr>
        <a:xfrm>
          <a:off x="657226" y="485774"/>
          <a:ext cx="514349" cy="2381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1</xdr:row>
      <xdr:rowOff>295275</xdr:rowOff>
    </xdr:from>
    <xdr:to>
      <xdr:col>8</xdr:col>
      <xdr:colOff>104775</xdr:colOff>
      <xdr:row>1</xdr:row>
      <xdr:rowOff>495300</xdr:rowOff>
    </xdr:to>
    <xdr:sp macro="" textlink="">
      <xdr:nvSpPr>
        <xdr:cNvPr id="20" name="Rectangle 19">
          <a:hlinkClick xmlns:r="http://schemas.openxmlformats.org/officeDocument/2006/relationships" r:id="rId18"/>
        </xdr:cNvPr>
        <xdr:cNvSpPr/>
      </xdr:nvSpPr>
      <xdr:spPr>
        <a:xfrm>
          <a:off x="5695950" y="485775"/>
          <a:ext cx="238125"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8</xdr:col>
      <xdr:colOff>247650</xdr:colOff>
      <xdr:row>2</xdr:row>
      <xdr:rowOff>114300</xdr:rowOff>
    </xdr:from>
    <xdr:to>
      <xdr:col>10</xdr:col>
      <xdr:colOff>76200</xdr:colOff>
      <xdr:row>9</xdr:row>
      <xdr:rowOff>371475</xdr:rowOff>
    </xdr:to>
    <xdr:pic>
      <xdr:nvPicPr>
        <xdr:cNvPr id="21" name="Picture 2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076950" y="895350"/>
          <a:ext cx="224790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66675</xdr:rowOff>
    </xdr:from>
    <xdr:to>
      <xdr:col>1</xdr:col>
      <xdr:colOff>866775</xdr:colOff>
      <xdr:row>14</xdr:row>
      <xdr:rowOff>133350</xdr:rowOff>
    </xdr:to>
    <xdr:pic>
      <xdr:nvPicPr>
        <xdr:cNvPr id="26" name="Picture 25"/>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609600" y="3990975"/>
          <a:ext cx="8667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3"/>
  <sheetViews>
    <sheetView showGridLines="0" workbookViewId="0"/>
  </sheetViews>
  <sheetFormatPr defaultColWidth="9.140625" defaultRowHeight="15" x14ac:dyDescent="0.25"/>
  <cols>
    <col min="1" max="2" width="9.140625" style="1"/>
    <col min="3" max="3" width="6.28515625" style="1" customWidth="1"/>
    <col min="4" max="8" width="9.140625" style="1"/>
    <col min="9" max="9" width="8.5703125" style="1" customWidth="1"/>
    <col min="10" max="11" width="9.140625" style="1"/>
    <col min="12" max="12" width="8.5703125" style="1" customWidth="1"/>
    <col min="13" max="16384" width="9.140625" style="1"/>
  </cols>
  <sheetData>
    <row r="2" ht="46.5" customHeight="1" x14ac:dyDescent="0.25"/>
    <row r="32" s="261" customFormat="1" x14ac:dyDescent="0.25"/>
    <row r="33" spans="2:16" s="261" customFormat="1" ht="8.25" customHeight="1" x14ac:dyDescent="0.25"/>
    <row r="34" spans="2:16" x14ac:dyDescent="0.25">
      <c r="D34" s="300">
        <f ca="1">EDATE(Elig!B25,-16)</f>
        <v>42339</v>
      </c>
      <c r="E34" s="305">
        <f ca="1">EDATE(Elig!B25,-14)</f>
        <v>42401</v>
      </c>
      <c r="F34" s="305"/>
      <c r="G34" s="300">
        <f ca="1">EDATE(Elig!B25,-12)</f>
        <v>42461</v>
      </c>
      <c r="H34" s="305">
        <f ca="1">EDATE(Elig!B25,-10)</f>
        <v>42522</v>
      </c>
      <c r="I34" s="305"/>
      <c r="J34" s="300">
        <f ca="1">EDATE(Elig!B25,-8)</f>
        <v>42583</v>
      </c>
      <c r="K34" s="305">
        <f ca="1">EDATE(Elig!B25,-6)</f>
        <v>42644</v>
      </c>
      <c r="L34" s="305"/>
      <c r="M34" s="300">
        <f ca="1">EDATE(Elig!B25,-4)</f>
        <v>42705</v>
      </c>
      <c r="N34" s="305">
        <f ca="1">EDATE(Elig!B25,-2)</f>
        <v>42767</v>
      </c>
      <c r="O34" s="305"/>
      <c r="P34" s="300">
        <f ca="1">Elig!B25</f>
        <v>42826</v>
      </c>
    </row>
    <row r="35" spans="2:16" s="261" customFormat="1" x14ac:dyDescent="0.25"/>
    <row r="36" spans="2:16" ht="14.45" x14ac:dyDescent="0.3">
      <c r="B36" s="1" t="s">
        <v>0</v>
      </c>
      <c r="C36" s="1" t="str">
        <f>Elig!C4</f>
        <v>EWING,TOM</v>
      </c>
    </row>
    <row r="38" spans="2:16" x14ac:dyDescent="0.25">
      <c r="B38" s="1" t="s">
        <v>1</v>
      </c>
    </row>
    <row r="39" spans="2:16" x14ac:dyDescent="0.25">
      <c r="B39" s="1" t="s">
        <v>2</v>
      </c>
    </row>
    <row r="40" spans="2:16" x14ac:dyDescent="0.25">
      <c r="B40" t="s">
        <v>3</v>
      </c>
    </row>
    <row r="41" spans="2:16" ht="75" customHeight="1" x14ac:dyDescent="0.25">
      <c r="B41" s="301" t="s">
        <v>4</v>
      </c>
      <c r="C41" s="302"/>
      <c r="D41" s="302"/>
      <c r="E41" s="302"/>
      <c r="F41" s="302"/>
      <c r="G41" s="302"/>
      <c r="H41" s="302"/>
      <c r="I41" s="302"/>
      <c r="J41" s="302"/>
      <c r="K41" s="302"/>
      <c r="L41" s="302"/>
      <c r="M41" s="302"/>
      <c r="N41" s="302"/>
      <c r="O41" s="302"/>
      <c r="P41" s="303"/>
    </row>
    <row r="42" spans="2:16" x14ac:dyDescent="0.25">
      <c r="B42"/>
    </row>
    <row r="43" spans="2:16" x14ac:dyDescent="0.25">
      <c r="B43" s="304" t="s">
        <v>19</v>
      </c>
      <c r="C43" s="304"/>
    </row>
  </sheetData>
  <sheetProtection password="C6BE" sheet="1" objects="1" scenarios="1"/>
  <mergeCells count="6">
    <mergeCell ref="B41:P41"/>
    <mergeCell ref="B43:C43"/>
    <mergeCell ref="E34:F34"/>
    <mergeCell ref="H34:I34"/>
    <mergeCell ref="K34:L34"/>
    <mergeCell ref="N34:O34"/>
  </mergeCells>
  <hyperlinks>
    <hyperlink ref="B43:C43" location="Privacy!A1" display="privacy statement"/>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6"/>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9.7109375" style="1" customWidth="1"/>
    <col min="8" max="8" width="9.140625" style="1"/>
    <col min="9" max="9" width="15.7109375" style="1" customWidth="1"/>
    <col min="10" max="10" width="20.5703125" style="1" customWidth="1"/>
    <col min="11" max="11" width="20.7109375" style="1" customWidth="1"/>
    <col min="12" max="12" width="9.5703125" style="1" bestFit="1" customWidth="1"/>
    <col min="13" max="16384" width="9.140625" style="1"/>
  </cols>
  <sheetData>
    <row r="2" spans="2:8" ht="46.5" customHeight="1" x14ac:dyDescent="0.25"/>
    <row r="3" spans="2:8" ht="15" customHeight="1" x14ac:dyDescent="0.25">
      <c r="B3" s="6" t="s">
        <v>20</v>
      </c>
    </row>
    <row r="4" spans="2:8" ht="23.25" customHeight="1" x14ac:dyDescent="0.25">
      <c r="B4" s="7" t="s">
        <v>21</v>
      </c>
      <c r="C4" s="7" t="str">
        <f>Elig!C4</f>
        <v>EWING,TOM</v>
      </c>
      <c r="D4" s="9"/>
      <c r="E4" s="7" t="s">
        <v>27</v>
      </c>
      <c r="F4" s="7"/>
      <c r="G4" s="354">
        <f ca="1">Elig!G4</f>
        <v>23346</v>
      </c>
      <c r="H4" s="354"/>
    </row>
    <row r="5" spans="2:8" ht="23.25" customHeight="1" x14ac:dyDescent="0.25">
      <c r="B5" s="6" t="s">
        <v>22</v>
      </c>
      <c r="C5" s="6" t="str">
        <f>Elig!C5</f>
        <v>M</v>
      </c>
      <c r="D5" s="6"/>
      <c r="E5" s="6" t="s">
        <v>28</v>
      </c>
      <c r="F5" s="6"/>
      <c r="G5" s="18">
        <f>Elig!G5</f>
        <v>54</v>
      </c>
    </row>
    <row r="6" spans="2:8" ht="23.25" customHeight="1" x14ac:dyDescent="0.25">
      <c r="B6" s="7" t="s">
        <v>23</v>
      </c>
      <c r="C6" s="19" t="str">
        <f>Elig!C6</f>
        <v>2222222222WA (2222222222)</v>
      </c>
      <c r="D6" s="10"/>
      <c r="E6" s="7" t="s">
        <v>29</v>
      </c>
      <c r="F6" s="7"/>
      <c r="G6" s="355" t="str">
        <f>Elig!G6</f>
        <v>(425) 599-9955</v>
      </c>
      <c r="H6" s="355"/>
    </row>
    <row r="8" spans="2:8" ht="20.25" customHeight="1" x14ac:dyDescent="0.25">
      <c r="B8" s="307" t="str">
        <f ca="1">Elig!B8</f>
        <v>RISK PROFILE FOR SERVICE DATE RANGE FROM 2016-01-07 TO 2017-04-11</v>
      </c>
      <c r="C8" s="307"/>
      <c r="D8" s="307"/>
      <c r="E8" s="307"/>
      <c r="F8" s="307"/>
      <c r="G8" s="307"/>
    </row>
    <row r="9" spans="2:8" ht="30" customHeight="1" x14ac:dyDescent="0.25">
      <c r="B9" s="7" t="s">
        <v>24</v>
      </c>
      <c r="C9" s="10">
        <f>Elig!C9</f>
        <v>3.66</v>
      </c>
      <c r="D9" s="329" t="s">
        <v>30</v>
      </c>
      <c r="E9" s="330"/>
      <c r="F9" s="13"/>
      <c r="G9" s="356">
        <f>Elig!G9</f>
        <v>0.95</v>
      </c>
      <c r="H9" s="356"/>
    </row>
    <row r="10" spans="2:8" ht="35.25" customHeight="1" x14ac:dyDescent="0.25">
      <c r="B10" s="6" t="s">
        <v>25</v>
      </c>
      <c r="C10" s="12" t="str">
        <f>Elig!C10</f>
        <v>Renal, medium</v>
      </c>
      <c r="D10" s="331" t="s">
        <v>31</v>
      </c>
      <c r="E10" s="331"/>
      <c r="F10" s="14"/>
      <c r="G10" s="12" t="str">
        <f>Elig!G10</f>
        <v>Skin, low</v>
      </c>
    </row>
    <row r="11" spans="2:8" ht="30" customHeight="1" x14ac:dyDescent="0.25">
      <c r="B11" s="8" t="s">
        <v>26</v>
      </c>
      <c r="C11" s="25" t="str">
        <f>Elig!C11</f>
        <v>Psychiatric, high</v>
      </c>
      <c r="D11" s="329" t="s">
        <v>32</v>
      </c>
      <c r="E11" s="329"/>
      <c r="F11" s="15"/>
      <c r="G11" s="353" t="str">
        <f>Elig!G11</f>
        <v>Yes</v>
      </c>
      <c r="H11" s="353"/>
    </row>
    <row r="13" spans="2:8" ht="17.45" x14ac:dyDescent="0.3">
      <c r="B13" s="37" t="s">
        <v>81</v>
      </c>
    </row>
    <row r="17" spans="2:12" ht="30" x14ac:dyDescent="0.25">
      <c r="B17" s="217" t="s">
        <v>127</v>
      </c>
      <c r="C17" s="215" t="s">
        <v>763</v>
      </c>
      <c r="D17" s="350" t="s">
        <v>764</v>
      </c>
      <c r="E17" s="350"/>
      <c r="F17" s="350"/>
      <c r="G17" s="216" t="s">
        <v>765</v>
      </c>
      <c r="H17" s="216" t="s">
        <v>766</v>
      </c>
      <c r="I17" s="218" t="s">
        <v>753</v>
      </c>
      <c r="J17" s="218" t="s">
        <v>767</v>
      </c>
      <c r="K17" s="218" t="s">
        <v>768</v>
      </c>
      <c r="L17" s="218" t="s">
        <v>769</v>
      </c>
    </row>
    <row r="18" spans="2:12" ht="45" x14ac:dyDescent="0.25">
      <c r="B18" s="221">
        <f ca="1">Data!N26</f>
        <v>42814</v>
      </c>
      <c r="C18" s="219" t="s">
        <v>770</v>
      </c>
      <c r="D18" s="348" t="s">
        <v>771</v>
      </c>
      <c r="E18" s="348"/>
      <c r="F18" s="348"/>
      <c r="G18" s="219">
        <v>28</v>
      </c>
      <c r="H18" s="219">
        <v>14</v>
      </c>
      <c r="I18" s="222">
        <v>5.83</v>
      </c>
      <c r="J18" s="214" t="s">
        <v>772</v>
      </c>
      <c r="K18" s="214" t="s">
        <v>773</v>
      </c>
      <c r="L18" s="225" t="s">
        <v>774</v>
      </c>
    </row>
    <row r="19" spans="2:12" ht="30" x14ac:dyDescent="0.25">
      <c r="B19" s="224">
        <f ca="1">Data!N27</f>
        <v>42760</v>
      </c>
      <c r="C19" s="220" t="s">
        <v>775</v>
      </c>
      <c r="D19" s="349" t="s">
        <v>781</v>
      </c>
      <c r="E19" s="349"/>
      <c r="F19" s="220"/>
      <c r="G19" s="220">
        <v>60</v>
      </c>
      <c r="H19" s="220">
        <v>10</v>
      </c>
      <c r="I19" s="223">
        <v>4.99</v>
      </c>
      <c r="J19" s="226" t="s">
        <v>772</v>
      </c>
      <c r="K19" s="226" t="s">
        <v>787</v>
      </c>
      <c r="L19" s="227" t="s">
        <v>774</v>
      </c>
    </row>
    <row r="20" spans="2:12" ht="45" x14ac:dyDescent="0.25">
      <c r="B20" s="221">
        <f ca="1">Data!N28</f>
        <v>42760</v>
      </c>
      <c r="C20" s="219" t="s">
        <v>776</v>
      </c>
      <c r="D20" s="348" t="s">
        <v>782</v>
      </c>
      <c r="E20" s="348"/>
      <c r="F20" s="348"/>
      <c r="G20" s="219">
        <v>20</v>
      </c>
      <c r="H20" s="219">
        <v>10</v>
      </c>
      <c r="I20" s="222">
        <v>8.08</v>
      </c>
      <c r="J20" s="214" t="s">
        <v>772</v>
      </c>
      <c r="K20" s="214" t="s">
        <v>787</v>
      </c>
      <c r="L20" s="225" t="s">
        <v>774</v>
      </c>
    </row>
    <row r="21" spans="2:12" ht="30" customHeight="1" x14ac:dyDescent="0.25">
      <c r="B21" s="224">
        <f ca="1">Data!N29</f>
        <v>42753</v>
      </c>
      <c r="C21" s="220" t="s">
        <v>777</v>
      </c>
      <c r="D21" s="349" t="s">
        <v>783</v>
      </c>
      <c r="E21" s="349"/>
      <c r="F21" s="220"/>
      <c r="G21" s="220">
        <v>45</v>
      </c>
      <c r="H21" s="220">
        <v>30</v>
      </c>
      <c r="I21" s="223">
        <v>6.37</v>
      </c>
      <c r="J21" s="226" t="s">
        <v>772</v>
      </c>
      <c r="K21" s="226" t="s">
        <v>788</v>
      </c>
      <c r="L21" s="227" t="s">
        <v>774</v>
      </c>
    </row>
    <row r="22" spans="2:12" ht="60" x14ac:dyDescent="0.25">
      <c r="B22" s="221">
        <f ca="1">Data!N30</f>
        <v>42705</v>
      </c>
      <c r="C22" s="219" t="s">
        <v>778</v>
      </c>
      <c r="D22" s="348"/>
      <c r="E22" s="348"/>
      <c r="F22" s="348"/>
      <c r="G22" s="219">
        <v>20</v>
      </c>
      <c r="H22" s="219">
        <v>10</v>
      </c>
      <c r="I22" s="222">
        <v>51.61</v>
      </c>
      <c r="J22" s="214" t="s">
        <v>785</v>
      </c>
      <c r="K22" s="214" t="s">
        <v>789</v>
      </c>
      <c r="L22" s="225" t="s">
        <v>774</v>
      </c>
    </row>
    <row r="23" spans="2:12" ht="30" customHeight="1" x14ac:dyDescent="0.25">
      <c r="B23" s="224">
        <f ca="1">Data!N31</f>
        <v>42680</v>
      </c>
      <c r="C23" s="220" t="s">
        <v>779</v>
      </c>
      <c r="D23" s="349" t="s">
        <v>784</v>
      </c>
      <c r="E23" s="349"/>
      <c r="F23" s="220"/>
      <c r="G23" s="220">
        <v>60</v>
      </c>
      <c r="H23" s="220">
        <v>1</v>
      </c>
      <c r="I23" s="223">
        <v>13.68</v>
      </c>
      <c r="J23" s="226" t="s">
        <v>772</v>
      </c>
      <c r="K23" s="226" t="s">
        <v>790</v>
      </c>
      <c r="L23" s="227" t="s">
        <v>774</v>
      </c>
    </row>
    <row r="24" spans="2:12" ht="30" customHeight="1" x14ac:dyDescent="0.25">
      <c r="B24" s="221">
        <f ca="1">Data!N32</f>
        <v>42680</v>
      </c>
      <c r="C24" s="219" t="s">
        <v>780</v>
      </c>
      <c r="D24" s="348" t="s">
        <v>781</v>
      </c>
      <c r="E24" s="348"/>
      <c r="F24" s="348"/>
      <c r="G24" s="219">
        <v>15</v>
      </c>
      <c r="H24" s="219">
        <v>2</v>
      </c>
      <c r="I24" s="222">
        <v>4.41</v>
      </c>
      <c r="J24" s="214" t="s">
        <v>772</v>
      </c>
      <c r="K24" s="214" t="s">
        <v>791</v>
      </c>
      <c r="L24" s="225" t="s">
        <v>774</v>
      </c>
    </row>
    <row r="25" spans="2:12" ht="30" customHeight="1" x14ac:dyDescent="0.25">
      <c r="B25" s="224">
        <f ca="1">Data!N33</f>
        <v>42675</v>
      </c>
      <c r="C25" s="220" t="s">
        <v>780</v>
      </c>
      <c r="D25" s="349" t="s">
        <v>781</v>
      </c>
      <c r="E25" s="349"/>
      <c r="F25" s="220"/>
      <c r="G25" s="220">
        <v>15</v>
      </c>
      <c r="H25" s="220">
        <v>2</v>
      </c>
      <c r="I25" s="223">
        <v>4.41</v>
      </c>
      <c r="J25" s="226" t="s">
        <v>772</v>
      </c>
      <c r="K25" s="226" t="s">
        <v>791</v>
      </c>
      <c r="L25" s="227" t="s">
        <v>774</v>
      </c>
    </row>
    <row r="26" spans="2:12" ht="30" customHeight="1" x14ac:dyDescent="0.25">
      <c r="B26" s="221">
        <f ca="1">Data!N34</f>
        <v>42672</v>
      </c>
      <c r="C26" s="219" t="s">
        <v>780</v>
      </c>
      <c r="D26" s="348" t="s">
        <v>781</v>
      </c>
      <c r="E26" s="348"/>
      <c r="F26" s="348"/>
      <c r="G26" s="219">
        <v>4</v>
      </c>
      <c r="H26" s="219">
        <v>1</v>
      </c>
      <c r="I26" s="222">
        <v>4.29</v>
      </c>
      <c r="J26" s="214" t="s">
        <v>772</v>
      </c>
      <c r="K26" s="214" t="s">
        <v>788</v>
      </c>
      <c r="L26" s="225" t="s">
        <v>774</v>
      </c>
    </row>
    <row r="27" spans="2:12" ht="30" customHeight="1" x14ac:dyDescent="0.25">
      <c r="B27" s="224">
        <f ca="1">Data!N35</f>
        <v>42670</v>
      </c>
      <c r="C27" s="220" t="s">
        <v>779</v>
      </c>
      <c r="D27" s="349" t="s">
        <v>784</v>
      </c>
      <c r="E27" s="349"/>
      <c r="F27" s="220"/>
      <c r="G27" s="220">
        <v>60</v>
      </c>
      <c r="H27" s="220">
        <v>1</v>
      </c>
      <c r="I27" s="223">
        <v>7.67</v>
      </c>
      <c r="J27" s="226" t="s">
        <v>772</v>
      </c>
      <c r="K27" s="226" t="s">
        <v>792</v>
      </c>
      <c r="L27" s="227" t="s">
        <v>774</v>
      </c>
    </row>
    <row r="28" spans="2:12" ht="30" x14ac:dyDescent="0.25">
      <c r="B28" s="221">
        <f ca="1">Data!N36</f>
        <v>42667</v>
      </c>
      <c r="C28" s="219" t="s">
        <v>636</v>
      </c>
      <c r="D28" s="348"/>
      <c r="E28" s="348"/>
      <c r="F28" s="348"/>
      <c r="G28" s="219">
        <v>28</v>
      </c>
      <c r="H28" s="219">
        <v>14</v>
      </c>
      <c r="I28" s="222">
        <v>110.46</v>
      </c>
      <c r="J28" s="214" t="s">
        <v>786</v>
      </c>
      <c r="K28" s="214" t="s">
        <v>793</v>
      </c>
      <c r="L28" s="225" t="s">
        <v>774</v>
      </c>
    </row>
    <row r="29" spans="2:12" ht="30" customHeight="1" x14ac:dyDescent="0.25">
      <c r="B29" s="224">
        <f ca="1">Data!N37</f>
        <v>42660</v>
      </c>
      <c r="C29" s="220" t="s">
        <v>780</v>
      </c>
      <c r="D29" s="349" t="s">
        <v>781</v>
      </c>
      <c r="E29" s="349"/>
      <c r="F29" s="220"/>
      <c r="G29" s="220">
        <v>60</v>
      </c>
      <c r="H29" s="220">
        <v>15</v>
      </c>
      <c r="I29" s="223">
        <v>4.93</v>
      </c>
      <c r="J29" s="226" t="s">
        <v>772</v>
      </c>
      <c r="K29" s="226" t="s">
        <v>794</v>
      </c>
      <c r="L29" s="227" t="s">
        <v>774</v>
      </c>
    </row>
    <row r="31" spans="2:12" x14ac:dyDescent="0.25">
      <c r="B31" s="1" t="s">
        <v>1</v>
      </c>
    </row>
    <row r="32" spans="2:12" x14ac:dyDescent="0.25">
      <c r="B32" s="1" t="s">
        <v>2</v>
      </c>
    </row>
    <row r="33" spans="2:17" x14ac:dyDescent="0.25">
      <c r="B33" t="s">
        <v>3</v>
      </c>
    </row>
    <row r="34" spans="2:17" ht="75" customHeight="1" x14ac:dyDescent="0.25">
      <c r="B34" s="302" t="s">
        <v>4</v>
      </c>
      <c r="C34" s="302"/>
      <c r="D34" s="302"/>
      <c r="E34" s="302"/>
      <c r="F34" s="302"/>
      <c r="G34" s="302"/>
      <c r="H34" s="302"/>
      <c r="I34" s="302"/>
      <c r="J34" s="302"/>
      <c r="K34" s="302"/>
      <c r="L34" s="302"/>
      <c r="M34" s="302"/>
      <c r="N34" s="302"/>
      <c r="O34" s="24"/>
      <c r="P34" s="24"/>
      <c r="Q34" s="24"/>
    </row>
    <row r="35" spans="2:17" x14ac:dyDescent="0.25">
      <c r="B35"/>
    </row>
    <row r="36" spans="2:17" x14ac:dyDescent="0.25">
      <c r="B36" s="304" t="s">
        <v>19</v>
      </c>
      <c r="C36" s="304"/>
    </row>
  </sheetData>
  <sheetProtection password="C6BE" sheet="1" objects="1" scenarios="1"/>
  <mergeCells count="23">
    <mergeCell ref="D26:F26"/>
    <mergeCell ref="D28:F28"/>
    <mergeCell ref="G4:H4"/>
    <mergeCell ref="G6:H6"/>
    <mergeCell ref="G9:H9"/>
    <mergeCell ref="G11:H11"/>
    <mergeCell ref="D27:E27"/>
    <mergeCell ref="B36:C36"/>
    <mergeCell ref="B8:G8"/>
    <mergeCell ref="D9:E9"/>
    <mergeCell ref="D10:E10"/>
    <mergeCell ref="D11:E11"/>
    <mergeCell ref="B34:N34"/>
    <mergeCell ref="D17:F17"/>
    <mergeCell ref="D18:F18"/>
    <mergeCell ref="D19:E19"/>
    <mergeCell ref="D21:E21"/>
    <mergeCell ref="D23:E23"/>
    <mergeCell ref="D25:E25"/>
    <mergeCell ref="D29:E29"/>
    <mergeCell ref="D20:F20"/>
    <mergeCell ref="D22:F22"/>
    <mergeCell ref="D24:F24"/>
  </mergeCells>
  <hyperlinks>
    <hyperlink ref="B36:C36" location="Privacy!A1" display="privacy statement"/>
    <hyperlink ref="C11" location="ClaimsPsy!A1" display="ClaimsPsy!A1"/>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4"/>
  <sheetViews>
    <sheetView showGridLines="0" topLeftCell="A19" workbookViewId="0"/>
  </sheetViews>
  <sheetFormatPr defaultColWidth="9.140625" defaultRowHeight="15" x14ac:dyDescent="0.25"/>
  <cols>
    <col min="1" max="1" width="9.140625" style="1"/>
    <col min="2" max="2" width="13.85546875" style="1" customWidth="1"/>
    <col min="3" max="3" width="23.28515625" style="1" customWidth="1"/>
    <col min="4" max="4" width="11.85546875" style="1" customWidth="1"/>
    <col min="5" max="13" width="8.7109375" style="1" customWidth="1"/>
    <col min="14" max="14" width="18" style="1" customWidth="1"/>
    <col min="15" max="15" width="12.28515625" style="1" customWidth="1"/>
    <col min="16" max="16384" width="9.140625" style="1"/>
  </cols>
  <sheetData>
    <row r="2" spans="2:15" ht="46.5" customHeight="1" x14ac:dyDescent="0.25"/>
    <row r="3" spans="2:15" ht="15" customHeight="1" x14ac:dyDescent="0.25">
      <c r="B3" s="6" t="s">
        <v>20</v>
      </c>
    </row>
    <row r="4" spans="2:15" ht="23.25" customHeight="1" x14ac:dyDescent="0.25">
      <c r="B4" s="7" t="s">
        <v>21</v>
      </c>
      <c r="C4" s="7" t="str">
        <f>Elig!C4</f>
        <v>EWING,TOM</v>
      </c>
      <c r="D4" s="9"/>
      <c r="E4" s="7" t="s">
        <v>27</v>
      </c>
      <c r="F4" s="7"/>
      <c r="G4" s="354">
        <f ca="1">Elig!G4</f>
        <v>23346</v>
      </c>
      <c r="H4" s="354"/>
    </row>
    <row r="5" spans="2:15" ht="23.25" customHeight="1" x14ac:dyDescent="0.25">
      <c r="B5" s="6" t="s">
        <v>22</v>
      </c>
      <c r="C5" s="6" t="str">
        <f>Elig!C5</f>
        <v>M</v>
      </c>
      <c r="D5" s="6"/>
      <c r="E5" s="6" t="s">
        <v>28</v>
      </c>
      <c r="F5" s="6"/>
      <c r="G5" s="18">
        <f>Elig!G5</f>
        <v>54</v>
      </c>
    </row>
    <row r="6" spans="2:15" ht="23.25" customHeight="1" x14ac:dyDescent="0.25">
      <c r="B6" s="7" t="s">
        <v>23</v>
      </c>
      <c r="C6" s="19" t="str">
        <f>Elig!C6</f>
        <v>2222222222WA (2222222222)</v>
      </c>
      <c r="D6" s="10"/>
      <c r="E6" s="7" t="s">
        <v>29</v>
      </c>
      <c r="F6" s="7"/>
      <c r="G6" s="355" t="str">
        <f>Elig!G6</f>
        <v>(425) 599-9955</v>
      </c>
      <c r="H6" s="355"/>
    </row>
    <row r="8" spans="2:15" ht="20.25" customHeight="1" x14ac:dyDescent="0.25">
      <c r="B8" s="307" t="str">
        <f ca="1">Elig!B8</f>
        <v>RISK PROFILE FOR SERVICE DATE RANGE FROM 2016-01-07 TO 2017-04-11</v>
      </c>
      <c r="C8" s="307"/>
      <c r="D8" s="307"/>
      <c r="E8" s="307"/>
      <c r="F8" s="307"/>
      <c r="G8" s="307"/>
    </row>
    <row r="9" spans="2:15" ht="30" customHeight="1" x14ac:dyDescent="0.25">
      <c r="B9" s="7" t="s">
        <v>24</v>
      </c>
      <c r="C9" s="10">
        <f>Elig!C9</f>
        <v>3.66</v>
      </c>
      <c r="D9" s="329" t="s">
        <v>30</v>
      </c>
      <c r="E9" s="330"/>
      <c r="F9" s="13"/>
      <c r="G9" s="16">
        <f>Elig!G9</f>
        <v>0.95</v>
      </c>
      <c r="H9" s="231"/>
    </row>
    <row r="10" spans="2:15" ht="35.25" customHeight="1" x14ac:dyDescent="0.25">
      <c r="B10" s="6" t="s">
        <v>25</v>
      </c>
      <c r="C10" s="12" t="str">
        <f>Elig!C10</f>
        <v>Renal, medium</v>
      </c>
      <c r="D10" s="331" t="s">
        <v>31</v>
      </c>
      <c r="E10" s="331"/>
      <c r="F10" s="14"/>
      <c r="G10" s="12" t="str">
        <f>Elig!G10</f>
        <v>Skin, low</v>
      </c>
    </row>
    <row r="11" spans="2:15" ht="30" customHeight="1" x14ac:dyDescent="0.25">
      <c r="B11" s="8" t="s">
        <v>26</v>
      </c>
      <c r="C11" s="25" t="str">
        <f>Elig!C11</f>
        <v>Psychiatric, high</v>
      </c>
      <c r="D11" s="329" t="s">
        <v>32</v>
      </c>
      <c r="E11" s="329"/>
      <c r="F11" s="15"/>
      <c r="G11" s="11" t="str">
        <f>Elig!G11</f>
        <v>Yes</v>
      </c>
      <c r="H11" s="231"/>
    </row>
    <row r="13" spans="2:15" ht="17.45" x14ac:dyDescent="0.3">
      <c r="B13" s="37" t="s">
        <v>82</v>
      </c>
    </row>
    <row r="16" spans="2:15" ht="30" x14ac:dyDescent="0.25">
      <c r="B16" s="242" t="s">
        <v>795</v>
      </c>
      <c r="C16" s="240" t="s">
        <v>695</v>
      </c>
      <c r="D16" s="243" t="s">
        <v>796</v>
      </c>
      <c r="E16" s="241" t="s">
        <v>797</v>
      </c>
      <c r="F16" s="241" t="s">
        <v>798</v>
      </c>
      <c r="G16" s="241" t="s">
        <v>799</v>
      </c>
      <c r="H16" s="241" t="s">
        <v>800</v>
      </c>
      <c r="I16" s="243" t="s">
        <v>801</v>
      </c>
      <c r="J16" s="243" t="s">
        <v>694</v>
      </c>
      <c r="K16" s="243" t="s">
        <v>802</v>
      </c>
      <c r="L16" s="243" t="s">
        <v>803</v>
      </c>
      <c r="M16" s="243" t="s">
        <v>804</v>
      </c>
      <c r="N16" s="243" t="s">
        <v>758</v>
      </c>
      <c r="O16" s="242" t="s">
        <v>805</v>
      </c>
    </row>
    <row r="17" spans="2:15" ht="45" x14ac:dyDescent="0.25">
      <c r="B17" s="246">
        <f ca="1">Data!N72</f>
        <v>42821</v>
      </c>
      <c r="C17" s="244" t="s">
        <v>641</v>
      </c>
      <c r="D17" s="222">
        <v>453.76</v>
      </c>
      <c r="E17" s="244"/>
      <c r="F17" s="244"/>
      <c r="G17" s="249">
        <v>1</v>
      </c>
      <c r="H17" s="244"/>
      <c r="I17" s="244"/>
      <c r="J17" s="244"/>
      <c r="K17" s="244"/>
      <c r="L17" s="244"/>
      <c r="M17" s="244" t="s">
        <v>806</v>
      </c>
      <c r="N17" s="132" t="s">
        <v>59</v>
      </c>
      <c r="O17" s="132"/>
    </row>
    <row r="18" spans="2:15" ht="45" x14ac:dyDescent="0.25">
      <c r="B18" s="251">
        <f ca="1">Data!N73</f>
        <v>42790</v>
      </c>
      <c r="C18" s="245" t="s">
        <v>645</v>
      </c>
      <c r="D18" s="248">
        <v>378.46</v>
      </c>
      <c r="E18" s="250"/>
      <c r="F18" s="250"/>
      <c r="G18" s="250"/>
      <c r="H18" s="245"/>
      <c r="I18" s="245"/>
      <c r="J18" s="245"/>
      <c r="K18" s="245"/>
      <c r="L18" s="245"/>
      <c r="M18" s="245" t="s">
        <v>806</v>
      </c>
      <c r="N18" s="184" t="s">
        <v>816</v>
      </c>
      <c r="O18" s="245"/>
    </row>
    <row r="19" spans="2:15" ht="30" x14ac:dyDescent="0.25">
      <c r="B19" s="246">
        <f ca="1">Data!N74</f>
        <v>42781</v>
      </c>
      <c r="C19" s="244" t="s">
        <v>807</v>
      </c>
      <c r="D19" s="247">
        <v>143.31</v>
      </c>
      <c r="E19" s="249">
        <v>0.75</v>
      </c>
      <c r="F19" s="249">
        <v>0.16</v>
      </c>
      <c r="G19" s="249"/>
      <c r="H19" s="249">
        <v>0.09</v>
      </c>
      <c r="I19" s="244"/>
      <c r="J19" s="244"/>
      <c r="K19" s="244"/>
      <c r="L19" s="244"/>
      <c r="M19" s="244"/>
      <c r="N19" s="132" t="s">
        <v>817</v>
      </c>
      <c r="O19" s="132"/>
    </row>
    <row r="20" spans="2:15" ht="30" x14ac:dyDescent="0.25">
      <c r="B20" s="251">
        <f ca="1">Data!N75</f>
        <v>42773</v>
      </c>
      <c r="C20" s="245" t="s">
        <v>808</v>
      </c>
      <c r="D20" s="248">
        <v>231.3</v>
      </c>
      <c r="E20" s="250">
        <v>0.78</v>
      </c>
      <c r="F20" s="250">
        <v>0.09</v>
      </c>
      <c r="G20" s="250"/>
      <c r="H20" s="250">
        <v>0.13</v>
      </c>
      <c r="I20" s="245"/>
      <c r="J20" s="245"/>
      <c r="K20" s="245"/>
      <c r="L20" s="245"/>
      <c r="M20" s="245"/>
      <c r="N20" s="184" t="s">
        <v>772</v>
      </c>
      <c r="O20" s="245"/>
    </row>
    <row r="21" spans="2:15" ht="30" x14ac:dyDescent="0.25">
      <c r="B21" s="246">
        <f ca="1">Data!N76</f>
        <v>42771</v>
      </c>
      <c r="C21" s="244" t="s">
        <v>809</v>
      </c>
      <c r="D21" s="247">
        <v>479.61</v>
      </c>
      <c r="E21" s="249">
        <v>0.09</v>
      </c>
      <c r="F21" s="249">
        <v>0.24</v>
      </c>
      <c r="G21" s="249">
        <v>0.67</v>
      </c>
      <c r="H21" s="244"/>
      <c r="I21" s="244"/>
      <c r="J21" s="244"/>
      <c r="K21" s="244"/>
      <c r="L21" s="244"/>
      <c r="M21" s="244"/>
      <c r="N21" s="132" t="s">
        <v>818</v>
      </c>
      <c r="O21" s="132"/>
    </row>
    <row r="22" spans="2:15" ht="30" x14ac:dyDescent="0.25">
      <c r="B22" s="251">
        <f ca="1">Data!N77</f>
        <v>42767</v>
      </c>
      <c r="C22" s="245" t="s">
        <v>807</v>
      </c>
      <c r="D22" s="248">
        <v>143.31</v>
      </c>
      <c r="E22" s="250">
        <v>0.75</v>
      </c>
      <c r="F22" s="250">
        <v>0.16</v>
      </c>
      <c r="G22" s="250"/>
      <c r="H22" s="250">
        <v>0.09</v>
      </c>
      <c r="I22" s="245"/>
      <c r="J22" s="245"/>
      <c r="K22" s="245"/>
      <c r="L22" s="245"/>
      <c r="M22" s="245"/>
      <c r="N22" s="184" t="s">
        <v>817</v>
      </c>
      <c r="O22" s="245"/>
    </row>
    <row r="23" spans="2:15" ht="30" x14ac:dyDescent="0.25">
      <c r="B23" s="246">
        <f ca="1">Data!N78</f>
        <v>42755</v>
      </c>
      <c r="C23" s="244" t="s">
        <v>703</v>
      </c>
      <c r="D23" s="247">
        <v>306.22000000000003</v>
      </c>
      <c r="E23" s="244"/>
      <c r="F23" s="244"/>
      <c r="G23" s="249"/>
      <c r="H23" s="244"/>
      <c r="I23" s="244"/>
      <c r="J23" s="244"/>
      <c r="K23" s="244"/>
      <c r="L23" s="244"/>
      <c r="M23" s="244" t="s">
        <v>806</v>
      </c>
      <c r="N23" s="132" t="s">
        <v>762</v>
      </c>
      <c r="O23" s="132"/>
    </row>
    <row r="24" spans="2:15" ht="45" x14ac:dyDescent="0.25">
      <c r="B24" s="251">
        <f ca="1">Data!N79</f>
        <v>42748</v>
      </c>
      <c r="C24" s="245" t="s">
        <v>810</v>
      </c>
      <c r="D24" s="248">
        <v>152.52000000000001</v>
      </c>
      <c r="E24" s="250"/>
      <c r="F24" s="250"/>
      <c r="G24" s="250"/>
      <c r="H24" s="245"/>
      <c r="I24" s="245"/>
      <c r="J24" s="245"/>
      <c r="K24" s="245"/>
      <c r="L24" s="245"/>
      <c r="M24" s="245" t="s">
        <v>806</v>
      </c>
      <c r="N24" s="184" t="s">
        <v>816</v>
      </c>
      <c r="O24" s="245"/>
    </row>
    <row r="25" spans="2:15" ht="45" x14ac:dyDescent="0.25">
      <c r="B25" s="246">
        <f ca="1">Data!N80</f>
        <v>42745</v>
      </c>
      <c r="C25" s="244" t="s">
        <v>811</v>
      </c>
      <c r="D25" s="247">
        <v>339.63</v>
      </c>
      <c r="E25" s="244"/>
      <c r="F25" s="244"/>
      <c r="G25" s="249"/>
      <c r="H25" s="244"/>
      <c r="I25" s="244"/>
      <c r="J25" s="244"/>
      <c r="K25" s="244"/>
      <c r="L25" s="244"/>
      <c r="M25" s="244" t="s">
        <v>806</v>
      </c>
      <c r="N25" s="132" t="s">
        <v>816</v>
      </c>
      <c r="O25" s="132" t="s">
        <v>819</v>
      </c>
    </row>
    <row r="26" spans="2:15" ht="45" x14ac:dyDescent="0.25">
      <c r="B26" s="251">
        <f ca="1">Data!N81</f>
        <v>42742</v>
      </c>
      <c r="C26" s="245" t="s">
        <v>812</v>
      </c>
      <c r="D26" s="248">
        <v>311.38</v>
      </c>
      <c r="E26" s="250"/>
      <c r="F26" s="250"/>
      <c r="G26" s="250"/>
      <c r="H26" s="245"/>
      <c r="I26" s="245"/>
      <c r="J26" s="245"/>
      <c r="K26" s="245" t="s">
        <v>806</v>
      </c>
      <c r="L26" s="245"/>
      <c r="M26" s="245"/>
      <c r="N26" s="184" t="s">
        <v>816</v>
      </c>
      <c r="O26" s="276" t="s">
        <v>819</v>
      </c>
    </row>
    <row r="27" spans="2:15" ht="30" x14ac:dyDescent="0.25">
      <c r="B27" s="246">
        <f ca="1">Data!N82</f>
        <v>42740</v>
      </c>
      <c r="C27" s="244" t="s">
        <v>813</v>
      </c>
      <c r="D27" s="247">
        <v>269.58999999999997</v>
      </c>
      <c r="E27" s="244"/>
      <c r="F27" s="249">
        <v>0.61</v>
      </c>
      <c r="G27" s="249"/>
      <c r="H27" s="249">
        <v>0.39</v>
      </c>
      <c r="I27" s="244"/>
      <c r="J27" s="244"/>
      <c r="K27" s="244"/>
      <c r="L27" s="244"/>
      <c r="M27" s="244"/>
      <c r="N27" s="132" t="s">
        <v>762</v>
      </c>
      <c r="O27" s="132"/>
    </row>
    <row r="28" spans="2:15" ht="30" x14ac:dyDescent="0.25">
      <c r="B28" s="251">
        <f ca="1">Data!N83</f>
        <v>42731</v>
      </c>
      <c r="C28" s="245" t="s">
        <v>814</v>
      </c>
      <c r="D28" s="248">
        <v>175.37</v>
      </c>
      <c r="E28" s="250"/>
      <c r="F28" s="250"/>
      <c r="G28" s="250"/>
      <c r="H28" s="245"/>
      <c r="I28" s="245"/>
      <c r="J28" s="245"/>
      <c r="K28" s="245"/>
      <c r="L28" s="245"/>
      <c r="M28" s="245" t="s">
        <v>806</v>
      </c>
      <c r="N28" s="184" t="s">
        <v>772</v>
      </c>
      <c r="O28" s="245"/>
    </row>
    <row r="29" spans="2:15" ht="30" x14ac:dyDescent="0.25">
      <c r="B29" s="246">
        <f ca="1">Data!N84</f>
        <v>42730</v>
      </c>
      <c r="C29" s="244" t="s">
        <v>703</v>
      </c>
      <c r="D29" s="247">
        <v>216.68</v>
      </c>
      <c r="E29" s="244"/>
      <c r="F29" s="244"/>
      <c r="G29" s="249"/>
      <c r="H29" s="244"/>
      <c r="I29" s="244"/>
      <c r="J29" s="244"/>
      <c r="K29" s="244"/>
      <c r="L29" s="244"/>
      <c r="M29" s="244" t="s">
        <v>806</v>
      </c>
      <c r="N29" s="132" t="s">
        <v>762</v>
      </c>
      <c r="O29" s="132"/>
    </row>
    <row r="30" spans="2:15" ht="45" x14ac:dyDescent="0.25">
      <c r="B30" s="251">
        <f ca="1">Data!N85</f>
        <v>42718</v>
      </c>
      <c r="C30" s="245" t="s">
        <v>812</v>
      </c>
      <c r="D30" s="248">
        <v>311.38</v>
      </c>
      <c r="E30" s="250"/>
      <c r="F30" s="250"/>
      <c r="G30" s="250"/>
      <c r="H30" s="245"/>
      <c r="I30" s="245"/>
      <c r="J30" s="245"/>
      <c r="K30" s="245" t="s">
        <v>806</v>
      </c>
      <c r="L30" s="245"/>
      <c r="M30" s="245"/>
      <c r="N30" s="184" t="s">
        <v>816</v>
      </c>
      <c r="O30" s="276" t="s">
        <v>819</v>
      </c>
    </row>
    <row r="31" spans="2:15" ht="45" x14ac:dyDescent="0.25">
      <c r="B31" s="246">
        <f ca="1">Data!N86</f>
        <v>42705</v>
      </c>
      <c r="C31" s="244" t="s">
        <v>760</v>
      </c>
      <c r="D31" s="247">
        <v>152.52000000000001</v>
      </c>
      <c r="E31" s="249">
        <v>0.46</v>
      </c>
      <c r="F31" s="249">
        <v>0.3</v>
      </c>
      <c r="G31" s="249">
        <v>0.24</v>
      </c>
      <c r="H31" s="244"/>
      <c r="I31" s="244"/>
      <c r="J31" s="244"/>
      <c r="K31" s="244"/>
      <c r="L31" s="244"/>
      <c r="M31" s="244"/>
      <c r="N31" s="132" t="s">
        <v>816</v>
      </c>
      <c r="O31" s="132" t="s">
        <v>819</v>
      </c>
    </row>
    <row r="32" spans="2:15" ht="45" x14ac:dyDescent="0.25">
      <c r="B32" s="251">
        <f ca="1">Data!N87</f>
        <v>42699</v>
      </c>
      <c r="C32" s="245" t="s">
        <v>812</v>
      </c>
      <c r="D32" s="248">
        <v>293.13</v>
      </c>
      <c r="E32" s="250"/>
      <c r="F32" s="250"/>
      <c r="G32" s="250"/>
      <c r="H32" s="245"/>
      <c r="I32" s="245"/>
      <c r="J32" s="245"/>
      <c r="K32" s="245" t="s">
        <v>806</v>
      </c>
      <c r="L32" s="245"/>
      <c r="M32" s="245"/>
      <c r="N32" s="184" t="s">
        <v>816</v>
      </c>
      <c r="O32" s="276" t="s">
        <v>819</v>
      </c>
    </row>
    <row r="33" spans="2:17" ht="30" x14ac:dyDescent="0.25">
      <c r="B33" s="246">
        <f ca="1">Data!N88</f>
        <v>42696</v>
      </c>
      <c r="C33" s="244" t="s">
        <v>815</v>
      </c>
      <c r="D33" s="247">
        <v>305.68</v>
      </c>
      <c r="E33" s="244"/>
      <c r="F33" s="249">
        <v>0.33</v>
      </c>
      <c r="G33" s="249"/>
      <c r="H33" s="249">
        <v>0.67</v>
      </c>
      <c r="I33" s="244"/>
      <c r="J33" s="244"/>
      <c r="K33" s="244"/>
      <c r="L33" s="244"/>
      <c r="M33" s="244"/>
      <c r="N33" s="132" t="s">
        <v>772</v>
      </c>
      <c r="O33" s="132"/>
    </row>
    <row r="34" spans="2:17" ht="30" x14ac:dyDescent="0.25">
      <c r="B34" s="251">
        <f ca="1">Data!N89</f>
        <v>42695</v>
      </c>
      <c r="C34" s="245" t="s">
        <v>815</v>
      </c>
      <c r="D34" s="248">
        <v>381.06</v>
      </c>
      <c r="E34" s="250"/>
      <c r="F34" s="250">
        <v>0.33</v>
      </c>
      <c r="G34" s="250"/>
      <c r="H34" s="250">
        <v>0.67</v>
      </c>
      <c r="I34" s="245"/>
      <c r="J34" s="245"/>
      <c r="K34" s="245"/>
      <c r="L34" s="245"/>
      <c r="M34" s="245"/>
      <c r="N34" s="184" t="s">
        <v>772</v>
      </c>
      <c r="O34" s="245"/>
    </row>
    <row r="35" spans="2:17" ht="45" x14ac:dyDescent="0.25">
      <c r="B35" s="246">
        <f ca="1">Data!N90</f>
        <v>42695</v>
      </c>
      <c r="C35" s="244" t="s">
        <v>811</v>
      </c>
      <c r="D35" s="247">
        <v>140.27000000000001</v>
      </c>
      <c r="E35" s="244"/>
      <c r="F35" s="244"/>
      <c r="G35" s="249"/>
      <c r="H35" s="244"/>
      <c r="I35" s="244"/>
      <c r="J35" s="244"/>
      <c r="K35" s="244"/>
      <c r="L35" s="244"/>
      <c r="M35" s="244" t="s">
        <v>806</v>
      </c>
      <c r="N35" s="132" t="s">
        <v>816</v>
      </c>
      <c r="O35" s="132" t="s">
        <v>819</v>
      </c>
    </row>
    <row r="36" spans="2:17" ht="45" x14ac:dyDescent="0.25">
      <c r="B36" s="251">
        <f ca="1">Data!N91</f>
        <v>42694</v>
      </c>
      <c r="C36" s="245" t="s">
        <v>760</v>
      </c>
      <c r="D36" s="248">
        <v>179.59</v>
      </c>
      <c r="E36" s="250">
        <v>0.46</v>
      </c>
      <c r="F36" s="250">
        <v>0.3</v>
      </c>
      <c r="G36" s="250">
        <v>0.24</v>
      </c>
      <c r="H36" s="245"/>
      <c r="I36" s="245"/>
      <c r="J36" s="245"/>
      <c r="K36" s="245"/>
      <c r="L36" s="245"/>
      <c r="M36" s="245"/>
      <c r="N36" s="184" t="s">
        <v>816</v>
      </c>
      <c r="O36" s="245"/>
    </row>
    <row r="37" spans="2:17" ht="30" x14ac:dyDescent="0.25">
      <c r="B37" s="246">
        <f ca="1">Data!N92</f>
        <v>42693</v>
      </c>
      <c r="C37" s="244" t="s">
        <v>760</v>
      </c>
      <c r="D37" s="247">
        <v>448.46</v>
      </c>
      <c r="E37" s="249">
        <v>0.46</v>
      </c>
      <c r="F37" s="249">
        <v>0.3</v>
      </c>
      <c r="G37" s="249">
        <v>0.24</v>
      </c>
      <c r="H37" s="244"/>
      <c r="I37" s="244"/>
      <c r="J37" s="244"/>
      <c r="K37" s="244"/>
      <c r="L37" s="244"/>
      <c r="M37" s="244"/>
      <c r="N37" s="132" t="s">
        <v>762</v>
      </c>
      <c r="O37" s="132"/>
    </row>
    <row r="39" spans="2:17" x14ac:dyDescent="0.25">
      <c r="B39" s="1" t="s">
        <v>1</v>
      </c>
    </row>
    <row r="40" spans="2:17" x14ac:dyDescent="0.25">
      <c r="B40" s="1" t="s">
        <v>2</v>
      </c>
    </row>
    <row r="41" spans="2:17" x14ac:dyDescent="0.25">
      <c r="B41" t="s">
        <v>3</v>
      </c>
    </row>
    <row r="42" spans="2:17" ht="75" customHeight="1" x14ac:dyDescent="0.25">
      <c r="B42" s="302" t="s">
        <v>4</v>
      </c>
      <c r="C42" s="302"/>
      <c r="D42" s="302"/>
      <c r="E42" s="302"/>
      <c r="F42" s="302"/>
      <c r="G42" s="302"/>
      <c r="H42" s="302"/>
      <c r="I42" s="302"/>
      <c r="J42" s="302"/>
      <c r="K42" s="302"/>
      <c r="L42" s="302"/>
      <c r="M42" s="302"/>
      <c r="N42" s="302"/>
      <c r="O42" s="24"/>
      <c r="P42" s="24"/>
      <c r="Q42" s="24"/>
    </row>
    <row r="43" spans="2:17" x14ac:dyDescent="0.25">
      <c r="B43"/>
    </row>
    <row r="44" spans="2:17" x14ac:dyDescent="0.25">
      <c r="B44" s="304" t="s">
        <v>19</v>
      </c>
      <c r="C44" s="304"/>
    </row>
  </sheetData>
  <sheetProtection password="C6BE" sheet="1" objects="1" scenarios="1"/>
  <mergeCells count="8">
    <mergeCell ref="G4:H4"/>
    <mergeCell ref="G6:H6"/>
    <mergeCell ref="B44:C44"/>
    <mergeCell ref="B8:G8"/>
    <mergeCell ref="D9:E9"/>
    <mergeCell ref="D10:E10"/>
    <mergeCell ref="D11:E11"/>
    <mergeCell ref="B42:N42"/>
  </mergeCells>
  <hyperlinks>
    <hyperlink ref="B44:C44" location="Privacy!A1" display="privacy statement"/>
    <hyperlink ref="C11" location="ClaimsPsy!A1" display="ClaimsPsy!A1"/>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8"/>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7" ht="46.5" customHeight="1" x14ac:dyDescent="0.25"/>
    <row r="3" spans="2:17" ht="15" customHeight="1" x14ac:dyDescent="0.25">
      <c r="B3" s="6" t="s">
        <v>20</v>
      </c>
    </row>
    <row r="4" spans="2:17" ht="23.25" customHeight="1" x14ac:dyDescent="0.25">
      <c r="B4" s="7" t="s">
        <v>21</v>
      </c>
      <c r="C4" s="7" t="str">
        <f>Elig!C4</f>
        <v>EWING,TOM</v>
      </c>
      <c r="D4" s="9"/>
      <c r="E4" s="7" t="s">
        <v>27</v>
      </c>
      <c r="F4" s="7"/>
      <c r="G4" s="17">
        <f ca="1">Elig!G4</f>
        <v>23346</v>
      </c>
    </row>
    <row r="5" spans="2:17" ht="23.25" customHeight="1" x14ac:dyDescent="0.25">
      <c r="B5" s="6" t="s">
        <v>22</v>
      </c>
      <c r="C5" s="6" t="str">
        <f>Elig!C5</f>
        <v>M</v>
      </c>
      <c r="D5" s="6"/>
      <c r="E5" s="6" t="s">
        <v>28</v>
      </c>
      <c r="F5" s="6"/>
      <c r="G5" s="18">
        <f>Elig!G5</f>
        <v>54</v>
      </c>
    </row>
    <row r="6" spans="2:17" ht="23.25" customHeight="1" x14ac:dyDescent="0.25">
      <c r="B6" s="7" t="s">
        <v>23</v>
      </c>
      <c r="C6" s="19" t="str">
        <f>Elig!C6</f>
        <v>2222222222WA (2222222222)</v>
      </c>
      <c r="D6" s="10"/>
      <c r="E6" s="7" t="s">
        <v>29</v>
      </c>
      <c r="F6" s="7"/>
      <c r="G6" s="20" t="str">
        <f>Elig!G6</f>
        <v>(425) 599-9955</v>
      </c>
    </row>
    <row r="8" spans="2:17" ht="20.25" customHeight="1" x14ac:dyDescent="0.25">
      <c r="B8" s="307" t="str">
        <f ca="1">Elig!B8</f>
        <v>RISK PROFILE FOR SERVICE DATE RANGE FROM 2016-01-07 TO 2017-04-11</v>
      </c>
      <c r="C8" s="307"/>
      <c r="D8" s="307"/>
      <c r="E8" s="307"/>
      <c r="F8" s="307"/>
      <c r="G8" s="307"/>
    </row>
    <row r="9" spans="2:17" ht="30" customHeight="1" x14ac:dyDescent="0.25">
      <c r="B9" s="7" t="s">
        <v>24</v>
      </c>
      <c r="C9" s="10">
        <f>Elig!C9</f>
        <v>3.66</v>
      </c>
      <c r="D9" s="329" t="s">
        <v>30</v>
      </c>
      <c r="E9" s="330"/>
      <c r="F9" s="13"/>
      <c r="G9" s="16">
        <f>Elig!G9</f>
        <v>0.95</v>
      </c>
    </row>
    <row r="10" spans="2:17" ht="35.25" customHeight="1" x14ac:dyDescent="0.25">
      <c r="B10" s="6" t="s">
        <v>25</v>
      </c>
      <c r="C10" s="12" t="str">
        <f>Elig!C10</f>
        <v>Renal, medium</v>
      </c>
      <c r="D10" s="331" t="s">
        <v>31</v>
      </c>
      <c r="E10" s="331"/>
      <c r="F10" s="14"/>
      <c r="G10" s="12" t="str">
        <f>Elig!G10</f>
        <v>Skin, low</v>
      </c>
    </row>
    <row r="11" spans="2:17" ht="30" customHeight="1" x14ac:dyDescent="0.3">
      <c r="B11" s="8" t="s">
        <v>26</v>
      </c>
      <c r="C11" s="25" t="str">
        <f>Elig!C11</f>
        <v>Psychiatric, high</v>
      </c>
      <c r="D11" s="329" t="s">
        <v>32</v>
      </c>
      <c r="E11" s="329"/>
      <c r="F11" s="15"/>
      <c r="G11" s="11" t="str">
        <f>Elig!G11</f>
        <v>Yes</v>
      </c>
    </row>
    <row r="12" spans="2:17" ht="15" customHeight="1" x14ac:dyDescent="0.3">
      <c r="B12" s="26"/>
      <c r="C12" s="27"/>
      <c r="D12" s="28"/>
      <c r="E12" s="28"/>
      <c r="F12" s="28"/>
      <c r="G12" s="29"/>
    </row>
    <row r="13" spans="2:17" ht="14.45" x14ac:dyDescent="0.3">
      <c r="B13" s="1" t="s">
        <v>1</v>
      </c>
    </row>
    <row r="14" spans="2:17" ht="14.45" x14ac:dyDescent="0.3">
      <c r="B14" s="1" t="s">
        <v>2</v>
      </c>
    </row>
    <row r="15" spans="2:17" ht="14.45" x14ac:dyDescent="0.3">
      <c r="B15" t="s">
        <v>3</v>
      </c>
    </row>
    <row r="16" spans="2:17" ht="75" customHeight="1" x14ac:dyDescent="0.3">
      <c r="B16" s="302" t="s">
        <v>4</v>
      </c>
      <c r="C16" s="302"/>
      <c r="D16" s="302"/>
      <c r="E16" s="302"/>
      <c r="F16" s="302"/>
      <c r="G16" s="302"/>
      <c r="H16" s="302"/>
      <c r="I16" s="302"/>
      <c r="J16" s="302"/>
      <c r="K16" s="302"/>
      <c r="L16" s="302"/>
      <c r="M16" s="302"/>
      <c r="N16" s="302"/>
      <c r="O16" s="24"/>
      <c r="P16" s="24"/>
      <c r="Q16" s="24"/>
    </row>
    <row r="17" spans="2:3" ht="14.45" x14ac:dyDescent="0.3">
      <c r="B17"/>
    </row>
    <row r="18" spans="2:3" ht="14.45" x14ac:dyDescent="0.3">
      <c r="B18" s="304" t="s">
        <v>19</v>
      </c>
      <c r="C18" s="304"/>
    </row>
  </sheetData>
  <sheetProtection password="C6BE" sheet="1" objects="1" scenarios="1"/>
  <mergeCells count="6">
    <mergeCell ref="B18:C18"/>
    <mergeCell ref="B8:G8"/>
    <mergeCell ref="D9:E9"/>
    <mergeCell ref="D10:E10"/>
    <mergeCell ref="D11:E11"/>
    <mergeCell ref="B16:N16"/>
  </mergeCells>
  <hyperlinks>
    <hyperlink ref="B18:C18" location="Privacy!A1" display="privacy statement"/>
    <hyperlink ref="C11" location="ClaimsPsy!A1" display="ClaimsPsy!A1"/>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7"/>
  <sheetViews>
    <sheetView showGridLines="0" workbookViewId="0">
      <selection activeCell="V11" sqref="V11"/>
    </sheetView>
  </sheetViews>
  <sheetFormatPr defaultColWidth="9.140625" defaultRowHeight="15" x14ac:dyDescent="0.25"/>
  <cols>
    <col min="1" max="1" width="9.140625" style="1"/>
    <col min="2" max="2" width="13.85546875" style="1" customWidth="1"/>
    <col min="3" max="3" width="11.140625" style="1" customWidth="1"/>
    <col min="4" max="5" width="9.140625" style="1" customWidth="1"/>
    <col min="6" max="6" width="4" style="1" customWidth="1"/>
    <col min="7" max="7" width="14.7109375" style="1" customWidth="1"/>
    <col min="8" max="16384" width="9.140625" style="1"/>
  </cols>
  <sheetData>
    <row r="2" spans="2:18" ht="46.5" customHeight="1" x14ac:dyDescent="0.25"/>
    <row r="3" spans="2:18" ht="15" customHeight="1" x14ac:dyDescent="0.25">
      <c r="B3" s="6" t="s">
        <v>20</v>
      </c>
    </row>
    <row r="4" spans="2:18" ht="23.25" customHeight="1" x14ac:dyDescent="0.25">
      <c r="B4" s="7" t="s">
        <v>21</v>
      </c>
      <c r="C4" s="7" t="str">
        <f>Elig!C4</f>
        <v>EWING,TOM</v>
      </c>
      <c r="D4" s="9"/>
      <c r="E4" s="231"/>
      <c r="F4" s="7"/>
      <c r="G4" s="7" t="s">
        <v>27</v>
      </c>
      <c r="H4" s="354">
        <f ca="1">Elig!G4</f>
        <v>23346</v>
      </c>
      <c r="I4" s="354"/>
    </row>
    <row r="5" spans="2:18" ht="23.25" customHeight="1" x14ac:dyDescent="0.25">
      <c r="B5" s="6" t="s">
        <v>22</v>
      </c>
      <c r="C5" s="6" t="str">
        <f>Elig!C5</f>
        <v>M</v>
      </c>
      <c r="D5" s="6"/>
      <c r="F5" s="6"/>
      <c r="G5" s="6" t="s">
        <v>28</v>
      </c>
      <c r="H5" s="18">
        <f>Elig!G5</f>
        <v>54</v>
      </c>
    </row>
    <row r="6" spans="2:18" ht="23.25" customHeight="1" x14ac:dyDescent="0.25">
      <c r="B6" s="7" t="s">
        <v>23</v>
      </c>
      <c r="C6" s="19" t="str">
        <f>Elig!C6</f>
        <v>2222222222WA (2222222222)</v>
      </c>
      <c r="D6" s="10"/>
      <c r="E6" s="231"/>
      <c r="F6" s="7"/>
      <c r="G6" s="7" t="s">
        <v>29</v>
      </c>
      <c r="H6" s="355" t="str">
        <f>Elig!G6</f>
        <v>(425) 599-9955</v>
      </c>
      <c r="I6" s="355"/>
    </row>
    <row r="8" spans="2:18" ht="20.25" customHeight="1" x14ac:dyDescent="0.25">
      <c r="B8" s="307" t="str">
        <f ca="1">Elig!B8</f>
        <v>RISK PROFILE FOR SERVICE DATE RANGE FROM 2016-01-07 TO 2017-04-11</v>
      </c>
      <c r="C8" s="307"/>
      <c r="D8" s="307"/>
      <c r="E8" s="307"/>
      <c r="F8" s="307"/>
      <c r="G8" s="307"/>
    </row>
    <row r="9" spans="2:18" ht="30" customHeight="1" x14ac:dyDescent="0.25">
      <c r="B9" s="231" t="s">
        <v>24</v>
      </c>
      <c r="C9" s="233">
        <f>Elig!C9</f>
        <v>3.66</v>
      </c>
      <c r="D9" s="231"/>
      <c r="E9" s="231"/>
      <c r="F9" s="336" t="s">
        <v>30</v>
      </c>
      <c r="G9" s="336"/>
      <c r="H9" s="16">
        <f>Elig!G9</f>
        <v>0.95</v>
      </c>
      <c r="I9" s="231"/>
    </row>
    <row r="10" spans="2:18" ht="35.25" customHeight="1" x14ac:dyDescent="0.25">
      <c r="B10" s="6" t="s">
        <v>25</v>
      </c>
      <c r="C10" s="346" t="str">
        <f>Elig!C10</f>
        <v>Renal, medium</v>
      </c>
      <c r="D10" s="346"/>
      <c r="F10" s="307" t="s">
        <v>31</v>
      </c>
      <c r="G10" s="307"/>
      <c r="H10" s="12" t="str">
        <f>Elig!G10</f>
        <v>Skin, low</v>
      </c>
    </row>
    <row r="11" spans="2:18" ht="30" customHeight="1" x14ac:dyDescent="0.25">
      <c r="B11" s="8" t="s">
        <v>26</v>
      </c>
      <c r="C11" s="347" t="str">
        <f>Elig!C11</f>
        <v>Psychiatric, high</v>
      </c>
      <c r="D11" s="347"/>
      <c r="E11" s="231"/>
      <c r="F11" s="336" t="s">
        <v>32</v>
      </c>
      <c r="G11" s="336"/>
      <c r="H11" s="11" t="str">
        <f>Elig!G11</f>
        <v>Yes</v>
      </c>
      <c r="I11" s="231"/>
    </row>
    <row r="13" spans="2:18" ht="23.25" customHeight="1" x14ac:dyDescent="0.25">
      <c r="B13" s="357" t="s">
        <v>820</v>
      </c>
      <c r="C13" s="357"/>
      <c r="D13" s="357"/>
      <c r="E13" s="357"/>
      <c r="F13" s="357"/>
      <c r="G13" s="357"/>
      <c r="H13" s="357"/>
      <c r="I13" s="357"/>
      <c r="J13" s="357"/>
      <c r="K13" s="357"/>
      <c r="L13" s="357"/>
      <c r="M13" s="357"/>
    </row>
    <row r="14" spans="2:18" x14ac:dyDescent="0.25">
      <c r="B14" s="357"/>
      <c r="C14" s="357"/>
      <c r="D14" s="357"/>
      <c r="E14" s="357"/>
      <c r="F14" s="357"/>
      <c r="G14" s="357"/>
      <c r="H14" s="357"/>
      <c r="I14" s="357"/>
      <c r="J14" s="357"/>
      <c r="K14" s="357"/>
      <c r="L14" s="357"/>
      <c r="M14" s="357"/>
    </row>
    <row r="15" spans="2:18" ht="33" customHeight="1" x14ac:dyDescent="0.25">
      <c r="B15" s="237" t="s">
        <v>751</v>
      </c>
      <c r="C15" s="239" t="s">
        <v>752</v>
      </c>
      <c r="D15" s="130" t="s">
        <v>693</v>
      </c>
      <c r="E15" s="129" t="s">
        <v>694</v>
      </c>
      <c r="F15" s="338" t="s">
        <v>695</v>
      </c>
      <c r="G15" s="338"/>
      <c r="H15" s="338" t="s">
        <v>696</v>
      </c>
      <c r="I15" s="338"/>
      <c r="J15" s="338" t="s">
        <v>697</v>
      </c>
      <c r="K15" s="338"/>
      <c r="L15" s="338" t="s">
        <v>698</v>
      </c>
      <c r="M15" s="338"/>
      <c r="N15" s="238" t="s">
        <v>699</v>
      </c>
      <c r="O15" s="239" t="s">
        <v>700</v>
      </c>
      <c r="P15" s="338" t="s">
        <v>701</v>
      </c>
      <c r="Q15" s="338"/>
    </row>
    <row r="16" spans="2:18" ht="33" customHeight="1" x14ac:dyDescent="0.25">
      <c r="B16" s="257">
        <f ca="1">Data!N103</f>
        <v>42799</v>
      </c>
      <c r="C16" s="256">
        <f ca="1">Data!N103</f>
        <v>42799</v>
      </c>
      <c r="D16" s="253">
        <v>1</v>
      </c>
      <c r="E16" s="253"/>
      <c r="F16" s="361" t="s">
        <v>702</v>
      </c>
      <c r="G16" s="361"/>
      <c r="H16" s="361" t="s">
        <v>714</v>
      </c>
      <c r="I16" s="361"/>
      <c r="J16" s="362"/>
      <c r="K16" s="362"/>
      <c r="L16" s="352" t="s">
        <v>1019</v>
      </c>
      <c r="M16" s="352"/>
      <c r="N16" s="254">
        <v>0</v>
      </c>
      <c r="O16" s="254">
        <v>0</v>
      </c>
      <c r="P16" s="255" t="s">
        <v>745</v>
      </c>
      <c r="Q16" s="255"/>
      <c r="R16" s="252"/>
    </row>
    <row r="17" spans="2:18" ht="33" customHeight="1" x14ac:dyDescent="0.25">
      <c r="B17" s="258">
        <f ca="1">Data!N104</f>
        <v>42795</v>
      </c>
      <c r="C17" s="259">
        <f ca="1">Data!N104</f>
        <v>42795</v>
      </c>
      <c r="D17" s="272">
        <v>1</v>
      </c>
      <c r="E17" s="272"/>
      <c r="F17" s="358" t="s">
        <v>702</v>
      </c>
      <c r="G17" s="358"/>
      <c r="H17" s="358" t="s">
        <v>707</v>
      </c>
      <c r="I17" s="358"/>
      <c r="J17" s="359"/>
      <c r="K17" s="359"/>
      <c r="L17" s="360" t="s">
        <v>1019</v>
      </c>
      <c r="M17" s="360"/>
      <c r="N17" s="274">
        <v>0</v>
      </c>
      <c r="O17" s="274">
        <v>0</v>
      </c>
      <c r="P17" s="275" t="s">
        <v>745</v>
      </c>
      <c r="Q17" s="275"/>
      <c r="R17" s="252"/>
    </row>
    <row r="18" spans="2:18" ht="33" customHeight="1" x14ac:dyDescent="0.25">
      <c r="B18" s="257">
        <f ca="1">Data!N105</f>
        <v>42783</v>
      </c>
      <c r="C18" s="256">
        <f ca="1">Data!N105</f>
        <v>42783</v>
      </c>
      <c r="D18" s="253">
        <v>1</v>
      </c>
      <c r="E18" s="253"/>
      <c r="F18" s="361" t="s">
        <v>702</v>
      </c>
      <c r="G18" s="361"/>
      <c r="H18" s="361" t="s">
        <v>707</v>
      </c>
      <c r="I18" s="361"/>
      <c r="J18" s="362"/>
      <c r="K18" s="362"/>
      <c r="L18" s="352" t="s">
        <v>1019</v>
      </c>
      <c r="M18" s="352"/>
      <c r="N18" s="254">
        <v>0</v>
      </c>
      <c r="O18" s="254">
        <v>0</v>
      </c>
      <c r="P18" s="255" t="s">
        <v>745</v>
      </c>
      <c r="Q18" s="255"/>
      <c r="R18" s="252"/>
    </row>
    <row r="19" spans="2:18" ht="33" customHeight="1" x14ac:dyDescent="0.25">
      <c r="B19" s="258">
        <f ca="1">Data!N106</f>
        <v>42731</v>
      </c>
      <c r="C19" s="259">
        <f ca="1">Data!N106</f>
        <v>42731</v>
      </c>
      <c r="D19" s="272">
        <v>1</v>
      </c>
      <c r="E19" s="272"/>
      <c r="F19" s="358" t="s">
        <v>702</v>
      </c>
      <c r="G19" s="358"/>
      <c r="H19" s="358" t="s">
        <v>707</v>
      </c>
      <c r="I19" s="358"/>
      <c r="J19" s="359"/>
      <c r="K19" s="359"/>
      <c r="L19" s="360" t="s">
        <v>1019</v>
      </c>
      <c r="M19" s="360"/>
      <c r="N19" s="274">
        <v>0</v>
      </c>
      <c r="O19" s="274">
        <v>0</v>
      </c>
      <c r="P19" s="275" t="s">
        <v>745</v>
      </c>
      <c r="Q19" s="275"/>
      <c r="R19" s="252"/>
    </row>
    <row r="20" spans="2:18" ht="33" customHeight="1" x14ac:dyDescent="0.25">
      <c r="B20" s="257">
        <f ca="1">Data!N107</f>
        <v>42705</v>
      </c>
      <c r="C20" s="256">
        <f ca="1">Data!N107</f>
        <v>42705</v>
      </c>
      <c r="D20" s="253">
        <v>1</v>
      </c>
      <c r="E20" s="253"/>
      <c r="F20" s="361" t="s">
        <v>702</v>
      </c>
      <c r="G20" s="361"/>
      <c r="H20" s="361" t="s">
        <v>707</v>
      </c>
      <c r="I20" s="361"/>
      <c r="J20" s="362"/>
      <c r="K20" s="362"/>
      <c r="L20" s="352" t="s">
        <v>1019</v>
      </c>
      <c r="M20" s="352"/>
      <c r="N20" s="254">
        <v>0</v>
      </c>
      <c r="O20" s="254">
        <v>0</v>
      </c>
      <c r="P20" s="255" t="s">
        <v>745</v>
      </c>
      <c r="Q20" s="255"/>
      <c r="R20" s="252"/>
    </row>
    <row r="21" spans="2:18" ht="33" customHeight="1" x14ac:dyDescent="0.25">
      <c r="B21" s="258">
        <f ca="1">Data!N108</f>
        <v>42704</v>
      </c>
      <c r="C21" s="259">
        <f ca="1">Data!N108</f>
        <v>42704</v>
      </c>
      <c r="D21" s="272">
        <v>1</v>
      </c>
      <c r="E21" s="272"/>
      <c r="F21" s="358" t="s">
        <v>702</v>
      </c>
      <c r="G21" s="358"/>
      <c r="H21" s="358" t="s">
        <v>707</v>
      </c>
      <c r="I21" s="358"/>
      <c r="J21" s="359"/>
      <c r="K21" s="359"/>
      <c r="L21" s="360" t="s">
        <v>1019</v>
      </c>
      <c r="M21" s="360"/>
      <c r="N21" s="274">
        <v>0</v>
      </c>
      <c r="O21" s="274">
        <v>0</v>
      </c>
      <c r="P21" s="275" t="s">
        <v>745</v>
      </c>
      <c r="Q21" s="275"/>
      <c r="R21" s="252"/>
    </row>
    <row r="22" spans="2:18" ht="33" customHeight="1" x14ac:dyDescent="0.25">
      <c r="B22" s="257">
        <f ca="1">Data!N109</f>
        <v>42704</v>
      </c>
      <c r="C22" s="256">
        <f ca="1">Data!N109</f>
        <v>42704</v>
      </c>
      <c r="D22" s="253">
        <v>1</v>
      </c>
      <c r="E22" s="253"/>
      <c r="F22" s="361" t="s">
        <v>702</v>
      </c>
      <c r="G22" s="361"/>
      <c r="H22" s="361" t="s">
        <v>707</v>
      </c>
      <c r="I22" s="361"/>
      <c r="J22" s="362"/>
      <c r="K22" s="362"/>
      <c r="L22" s="352" t="s">
        <v>1019</v>
      </c>
      <c r="M22" s="352"/>
      <c r="N22" s="254">
        <v>0</v>
      </c>
      <c r="O22" s="254">
        <v>0</v>
      </c>
      <c r="P22" s="255" t="s">
        <v>745</v>
      </c>
      <c r="Q22" s="255"/>
      <c r="R22" s="252"/>
    </row>
    <row r="23" spans="2:18" ht="33" customHeight="1" x14ac:dyDescent="0.25">
      <c r="B23" s="258">
        <f ca="1">Data!N110</f>
        <v>42700</v>
      </c>
      <c r="C23" s="259">
        <f ca="1">Data!N110</f>
        <v>42700</v>
      </c>
      <c r="D23" s="272">
        <v>1</v>
      </c>
      <c r="E23" s="272"/>
      <c r="F23" s="358" t="s">
        <v>702</v>
      </c>
      <c r="G23" s="358"/>
      <c r="H23" s="358" t="s">
        <v>707</v>
      </c>
      <c r="I23" s="358"/>
      <c r="J23" s="359"/>
      <c r="K23" s="359"/>
      <c r="L23" s="360" t="s">
        <v>1019</v>
      </c>
      <c r="M23" s="360"/>
      <c r="N23" s="274">
        <v>0</v>
      </c>
      <c r="O23" s="274">
        <v>0</v>
      </c>
      <c r="P23" s="275" t="s">
        <v>745</v>
      </c>
      <c r="Q23" s="275"/>
      <c r="R23" s="252"/>
    </row>
    <row r="24" spans="2:18" ht="33" customHeight="1" x14ac:dyDescent="0.25">
      <c r="B24" s="257">
        <f ca="1">Data!N111</f>
        <v>42685</v>
      </c>
      <c r="C24" s="256">
        <f ca="1">Data!N111</f>
        <v>42685</v>
      </c>
      <c r="D24" s="253">
        <v>1</v>
      </c>
      <c r="E24" s="253"/>
      <c r="F24" s="361" t="s">
        <v>702</v>
      </c>
      <c r="G24" s="361"/>
      <c r="H24" s="361" t="s">
        <v>821</v>
      </c>
      <c r="I24" s="361"/>
      <c r="J24" s="362"/>
      <c r="K24" s="362"/>
      <c r="L24" s="352" t="s">
        <v>1019</v>
      </c>
      <c r="M24" s="352"/>
      <c r="N24" s="254">
        <v>0</v>
      </c>
      <c r="O24" s="254">
        <v>0</v>
      </c>
      <c r="P24" s="255" t="s">
        <v>745</v>
      </c>
      <c r="Q24" s="255"/>
      <c r="R24" s="252"/>
    </row>
    <row r="25" spans="2:18" ht="33" customHeight="1" x14ac:dyDescent="0.25">
      <c r="B25" s="258">
        <f ca="1">Data!N112</f>
        <v>42671</v>
      </c>
      <c r="C25" s="259">
        <f ca="1">Data!N112</f>
        <v>42671</v>
      </c>
      <c r="D25" s="272">
        <v>1</v>
      </c>
      <c r="E25" s="272"/>
      <c r="F25" s="358" t="s">
        <v>702</v>
      </c>
      <c r="G25" s="358"/>
      <c r="H25" s="358" t="s">
        <v>821</v>
      </c>
      <c r="I25" s="358"/>
      <c r="J25" s="359"/>
      <c r="K25" s="359"/>
      <c r="L25" s="360" t="s">
        <v>1019</v>
      </c>
      <c r="M25" s="360"/>
      <c r="N25" s="274">
        <v>0</v>
      </c>
      <c r="O25" s="274">
        <v>0</v>
      </c>
      <c r="P25" s="275" t="s">
        <v>745</v>
      </c>
      <c r="Q25" s="275"/>
      <c r="R25" s="252"/>
    </row>
    <row r="26" spans="2:18" ht="33" customHeight="1" x14ac:dyDescent="0.25">
      <c r="B26" s="257">
        <f ca="1">Data!N113</f>
        <v>42670</v>
      </c>
      <c r="C26" s="256">
        <f ca="1">Data!N113</f>
        <v>42670</v>
      </c>
      <c r="D26" s="253">
        <v>1</v>
      </c>
      <c r="E26" s="253"/>
      <c r="F26" s="361" t="s">
        <v>702</v>
      </c>
      <c r="G26" s="361"/>
      <c r="H26" s="361" t="s">
        <v>821</v>
      </c>
      <c r="I26" s="361"/>
      <c r="J26" s="362"/>
      <c r="K26" s="362"/>
      <c r="L26" s="352" t="s">
        <v>1019</v>
      </c>
      <c r="M26" s="352"/>
      <c r="N26" s="254">
        <v>0</v>
      </c>
      <c r="O26" s="254">
        <v>0</v>
      </c>
      <c r="P26" s="255" t="s">
        <v>745</v>
      </c>
      <c r="Q26" s="255"/>
      <c r="R26" s="252"/>
    </row>
    <row r="27" spans="2:18" ht="33" customHeight="1" x14ac:dyDescent="0.25">
      <c r="B27" s="258">
        <f ca="1">Data!N114</f>
        <v>42668</v>
      </c>
      <c r="C27" s="259">
        <f ca="1">Data!N114</f>
        <v>42668</v>
      </c>
      <c r="D27" s="272">
        <v>1</v>
      </c>
      <c r="E27" s="272"/>
      <c r="F27" s="358" t="s">
        <v>702</v>
      </c>
      <c r="G27" s="358"/>
      <c r="H27" s="358" t="s">
        <v>707</v>
      </c>
      <c r="I27" s="358"/>
      <c r="J27" s="359"/>
      <c r="K27" s="359"/>
      <c r="L27" s="360" t="s">
        <v>1019</v>
      </c>
      <c r="M27" s="360"/>
      <c r="N27" s="274">
        <v>0</v>
      </c>
      <c r="O27" s="274">
        <v>0</v>
      </c>
      <c r="P27" s="275" t="s">
        <v>745</v>
      </c>
      <c r="Q27" s="275"/>
      <c r="R27" s="252"/>
    </row>
    <row r="28" spans="2:18" ht="33" customHeight="1" x14ac:dyDescent="0.25">
      <c r="B28" s="257">
        <f ca="1">Data!N115</f>
        <v>42668</v>
      </c>
      <c r="C28" s="256">
        <f ca="1">Data!N115</f>
        <v>42668</v>
      </c>
      <c r="D28" s="253">
        <v>1</v>
      </c>
      <c r="E28" s="253"/>
      <c r="F28" s="361" t="s">
        <v>702</v>
      </c>
      <c r="G28" s="361"/>
      <c r="H28" s="361" t="s">
        <v>714</v>
      </c>
      <c r="I28" s="361"/>
      <c r="J28" s="362"/>
      <c r="K28" s="362"/>
      <c r="L28" s="352" t="s">
        <v>1019</v>
      </c>
      <c r="M28" s="352"/>
      <c r="N28" s="254">
        <v>0</v>
      </c>
      <c r="O28" s="254">
        <v>0</v>
      </c>
      <c r="P28" s="255" t="s">
        <v>745</v>
      </c>
      <c r="Q28" s="255"/>
      <c r="R28" s="252"/>
    </row>
    <row r="29" spans="2:18" ht="33" customHeight="1" x14ac:dyDescent="0.25">
      <c r="B29" s="258">
        <f ca="1">Data!N116</f>
        <v>42655</v>
      </c>
      <c r="C29" s="259">
        <f ca="1">Data!N116</f>
        <v>42655</v>
      </c>
      <c r="D29" s="272">
        <v>1</v>
      </c>
      <c r="E29" s="272"/>
      <c r="F29" s="358" t="s">
        <v>702</v>
      </c>
      <c r="G29" s="358"/>
      <c r="H29" s="358" t="s">
        <v>714</v>
      </c>
      <c r="I29" s="358"/>
      <c r="J29" s="359"/>
      <c r="K29" s="359"/>
      <c r="L29" s="360" t="s">
        <v>1019</v>
      </c>
      <c r="M29" s="360"/>
      <c r="N29" s="274">
        <v>0</v>
      </c>
      <c r="O29" s="274">
        <v>0</v>
      </c>
      <c r="P29" s="275" t="s">
        <v>745</v>
      </c>
      <c r="Q29" s="275"/>
      <c r="R29" s="252"/>
    </row>
    <row r="30" spans="2:18" ht="33" customHeight="1" x14ac:dyDescent="0.25">
      <c r="B30" s="257">
        <f ca="1">Data!N117</f>
        <v>42654</v>
      </c>
      <c r="C30" s="256">
        <f ca="1">Data!N117</f>
        <v>42654</v>
      </c>
      <c r="D30" s="253">
        <v>1</v>
      </c>
      <c r="E30" s="253"/>
      <c r="F30" s="361" t="s">
        <v>702</v>
      </c>
      <c r="G30" s="361"/>
      <c r="H30" s="361" t="s">
        <v>707</v>
      </c>
      <c r="I30" s="361"/>
      <c r="J30" s="362"/>
      <c r="K30" s="362"/>
      <c r="L30" s="352" t="s">
        <v>1019</v>
      </c>
      <c r="M30" s="352"/>
      <c r="N30" s="254">
        <v>0</v>
      </c>
      <c r="O30" s="254">
        <v>0</v>
      </c>
      <c r="P30" s="255" t="s">
        <v>745</v>
      </c>
      <c r="Q30" s="255"/>
      <c r="R30" s="252"/>
    </row>
    <row r="31" spans="2:18" ht="33" customHeight="1" x14ac:dyDescent="0.25">
      <c r="B31" s="258">
        <f ca="1">Data!N118</f>
        <v>42643</v>
      </c>
      <c r="C31" s="259">
        <f ca="1">Data!N118</f>
        <v>42643</v>
      </c>
      <c r="D31" s="272">
        <v>1</v>
      </c>
      <c r="E31" s="272"/>
      <c r="F31" s="358" t="s">
        <v>702</v>
      </c>
      <c r="G31" s="358"/>
      <c r="H31" s="358" t="s">
        <v>821</v>
      </c>
      <c r="I31" s="358"/>
      <c r="J31" s="359"/>
      <c r="K31" s="359"/>
      <c r="L31" s="360" t="s">
        <v>1019</v>
      </c>
      <c r="M31" s="360"/>
      <c r="N31" s="274">
        <v>0</v>
      </c>
      <c r="O31" s="274">
        <v>0</v>
      </c>
      <c r="P31" s="275" t="s">
        <v>745</v>
      </c>
      <c r="Q31" s="275"/>
      <c r="R31" s="252"/>
    </row>
    <row r="32" spans="2:18" ht="33" customHeight="1" x14ac:dyDescent="0.25">
      <c r="B32" s="257">
        <f ca="1">Data!N119</f>
        <v>42641</v>
      </c>
      <c r="C32" s="256">
        <f ca="1">Data!N119</f>
        <v>42641</v>
      </c>
      <c r="D32" s="253">
        <v>1</v>
      </c>
      <c r="E32" s="253"/>
      <c r="F32" s="361" t="s">
        <v>702</v>
      </c>
      <c r="G32" s="361"/>
      <c r="H32" s="361" t="s">
        <v>707</v>
      </c>
      <c r="I32" s="361"/>
      <c r="J32" s="362"/>
      <c r="K32" s="362"/>
      <c r="L32" s="352" t="s">
        <v>1019</v>
      </c>
      <c r="M32" s="352"/>
      <c r="N32" s="254">
        <v>0</v>
      </c>
      <c r="O32" s="254">
        <v>0</v>
      </c>
      <c r="P32" s="255" t="s">
        <v>745</v>
      </c>
      <c r="Q32" s="255"/>
      <c r="R32" s="252"/>
    </row>
    <row r="33" spans="1:18" ht="33" customHeight="1" x14ac:dyDescent="0.25">
      <c r="B33" s="258">
        <f ca="1">Data!N120</f>
        <v>42638</v>
      </c>
      <c r="C33" s="259">
        <f ca="1">Data!N120</f>
        <v>42638</v>
      </c>
      <c r="D33" s="272">
        <v>1</v>
      </c>
      <c r="E33" s="272"/>
      <c r="F33" s="358" t="s">
        <v>702</v>
      </c>
      <c r="G33" s="358"/>
      <c r="H33" s="358" t="s">
        <v>714</v>
      </c>
      <c r="I33" s="358"/>
      <c r="J33" s="359"/>
      <c r="K33" s="359"/>
      <c r="L33" s="360" t="s">
        <v>1019</v>
      </c>
      <c r="M33" s="360"/>
      <c r="N33" s="274">
        <v>0</v>
      </c>
      <c r="O33" s="274">
        <v>0</v>
      </c>
      <c r="P33" s="275" t="s">
        <v>745</v>
      </c>
      <c r="Q33" s="275"/>
      <c r="R33" s="252"/>
    </row>
    <row r="34" spans="1:18" ht="33" customHeight="1" x14ac:dyDescent="0.25">
      <c r="B34" s="257">
        <f ca="1">Data!N121</f>
        <v>42634</v>
      </c>
      <c r="C34" s="256">
        <f ca="1">Data!N121</f>
        <v>42634</v>
      </c>
      <c r="D34" s="253">
        <v>1</v>
      </c>
      <c r="E34" s="253"/>
      <c r="F34" s="361" t="s">
        <v>702</v>
      </c>
      <c r="G34" s="361"/>
      <c r="H34" s="361" t="s">
        <v>707</v>
      </c>
      <c r="I34" s="361"/>
      <c r="J34" s="362"/>
      <c r="K34" s="362"/>
      <c r="L34" s="352" t="s">
        <v>1019</v>
      </c>
      <c r="M34" s="352"/>
      <c r="N34" s="254">
        <v>0</v>
      </c>
      <c r="O34" s="254">
        <v>0</v>
      </c>
      <c r="P34" s="255" t="s">
        <v>745</v>
      </c>
      <c r="Q34" s="255"/>
      <c r="R34" s="252"/>
    </row>
    <row r="35" spans="1:18" ht="33" customHeight="1" x14ac:dyDescent="0.25">
      <c r="B35" s="258">
        <f ca="1">Data!N122</f>
        <v>42629</v>
      </c>
      <c r="C35" s="259">
        <f ca="1">Data!N122</f>
        <v>42629</v>
      </c>
      <c r="D35" s="272">
        <v>1</v>
      </c>
      <c r="E35" s="272"/>
      <c r="F35" s="358" t="s">
        <v>702</v>
      </c>
      <c r="G35" s="358"/>
      <c r="H35" s="358" t="s">
        <v>707</v>
      </c>
      <c r="I35" s="358"/>
      <c r="J35" s="359"/>
      <c r="K35" s="359"/>
      <c r="L35" s="360" t="s">
        <v>1019</v>
      </c>
      <c r="M35" s="360"/>
      <c r="N35" s="274">
        <v>0</v>
      </c>
      <c r="O35" s="274">
        <v>0</v>
      </c>
      <c r="P35" s="275" t="s">
        <v>745</v>
      </c>
      <c r="Q35" s="275"/>
      <c r="R35" s="252"/>
    </row>
    <row r="36" spans="1:18" ht="33" customHeight="1" x14ac:dyDescent="0.25">
      <c r="B36" s="257">
        <f ca="1">Data!N123</f>
        <v>42620</v>
      </c>
      <c r="C36" s="256">
        <f ca="1">Data!N123</f>
        <v>42620</v>
      </c>
      <c r="D36" s="253">
        <v>1</v>
      </c>
      <c r="E36" s="253"/>
      <c r="F36" s="361" t="s">
        <v>702</v>
      </c>
      <c r="G36" s="361"/>
      <c r="H36" s="361" t="s">
        <v>707</v>
      </c>
      <c r="I36" s="361"/>
      <c r="J36" s="362"/>
      <c r="K36" s="362"/>
      <c r="L36" s="352" t="s">
        <v>1019</v>
      </c>
      <c r="M36" s="352"/>
      <c r="N36" s="254">
        <v>0</v>
      </c>
      <c r="O36" s="254">
        <v>0</v>
      </c>
      <c r="P36" s="255" t="s">
        <v>745</v>
      </c>
      <c r="Q36" s="255"/>
      <c r="R36" s="252"/>
    </row>
    <row r="37" spans="1:18" ht="33" customHeight="1" x14ac:dyDescent="0.25">
      <c r="B37" s="258">
        <f ca="1">Data!N124</f>
        <v>42620</v>
      </c>
      <c r="C37" s="259">
        <f ca="1">Data!N124</f>
        <v>42620</v>
      </c>
      <c r="D37" s="272">
        <v>1</v>
      </c>
      <c r="E37" s="272"/>
      <c r="F37" s="358" t="s">
        <v>702</v>
      </c>
      <c r="G37" s="358"/>
      <c r="H37" s="358" t="s">
        <v>714</v>
      </c>
      <c r="I37" s="358"/>
      <c r="J37" s="359"/>
      <c r="K37" s="359"/>
      <c r="L37" s="360" t="s">
        <v>1019</v>
      </c>
      <c r="M37" s="360"/>
      <c r="N37" s="274">
        <v>0</v>
      </c>
      <c r="O37" s="274">
        <v>0</v>
      </c>
      <c r="P37" s="275" t="s">
        <v>745</v>
      </c>
      <c r="Q37" s="275"/>
      <c r="R37" s="252"/>
    </row>
    <row r="38" spans="1:18" ht="33" customHeight="1" x14ac:dyDescent="0.25">
      <c r="B38" s="257">
        <f ca="1">Data!N125</f>
        <v>42613</v>
      </c>
      <c r="C38" s="256">
        <f ca="1">Data!N125</f>
        <v>42613</v>
      </c>
      <c r="D38" s="253">
        <v>1</v>
      </c>
      <c r="E38" s="253"/>
      <c r="F38" s="361" t="s">
        <v>702</v>
      </c>
      <c r="G38" s="361"/>
      <c r="H38" s="361" t="s">
        <v>707</v>
      </c>
      <c r="I38" s="361"/>
      <c r="J38" s="362"/>
      <c r="K38" s="362"/>
      <c r="L38" s="352" t="s">
        <v>1019</v>
      </c>
      <c r="M38" s="352"/>
      <c r="N38" s="254">
        <v>0</v>
      </c>
      <c r="O38" s="254">
        <v>0</v>
      </c>
      <c r="P38" s="255" t="s">
        <v>745</v>
      </c>
      <c r="Q38" s="255"/>
      <c r="R38" s="252"/>
    </row>
    <row r="39" spans="1:18" ht="33" customHeight="1" x14ac:dyDescent="0.25">
      <c r="B39" s="258">
        <f ca="1">Data!N126</f>
        <v>42613</v>
      </c>
      <c r="C39" s="259">
        <f ca="1">Data!N126</f>
        <v>42613</v>
      </c>
      <c r="D39" s="272">
        <v>1</v>
      </c>
      <c r="E39" s="272"/>
      <c r="F39" s="358" t="s">
        <v>702</v>
      </c>
      <c r="G39" s="358"/>
      <c r="H39" s="358" t="s">
        <v>714</v>
      </c>
      <c r="I39" s="358"/>
      <c r="J39" s="359"/>
      <c r="K39" s="359"/>
      <c r="L39" s="360" t="s">
        <v>1019</v>
      </c>
      <c r="M39" s="360"/>
      <c r="N39" s="274">
        <v>0</v>
      </c>
      <c r="O39" s="274">
        <v>0</v>
      </c>
      <c r="P39" s="275" t="s">
        <v>745</v>
      </c>
      <c r="Q39" s="275"/>
      <c r="R39" s="252"/>
    </row>
    <row r="40" spans="1:18" ht="33" customHeight="1" x14ac:dyDescent="0.25">
      <c r="B40" s="257">
        <f ca="1">Data!N127</f>
        <v>42610</v>
      </c>
      <c r="C40" s="256">
        <f ca="1">Data!N127</f>
        <v>42610</v>
      </c>
      <c r="D40" s="253">
        <v>1</v>
      </c>
      <c r="E40" s="253"/>
      <c r="F40" s="361" t="s">
        <v>702</v>
      </c>
      <c r="G40" s="361"/>
      <c r="H40" s="361" t="s">
        <v>707</v>
      </c>
      <c r="I40" s="361"/>
      <c r="J40" s="362"/>
      <c r="K40" s="362"/>
      <c r="L40" s="352" t="s">
        <v>1019</v>
      </c>
      <c r="M40" s="352"/>
      <c r="N40" s="254">
        <v>0</v>
      </c>
      <c r="O40" s="254">
        <v>0</v>
      </c>
      <c r="P40" s="255" t="s">
        <v>745</v>
      </c>
      <c r="Q40" s="255"/>
      <c r="R40" s="252"/>
    </row>
    <row r="41" spans="1:18" ht="33" customHeight="1" x14ac:dyDescent="0.25">
      <c r="B41" s="258">
        <f ca="1">Data!N128</f>
        <v>42609</v>
      </c>
      <c r="C41" s="259">
        <f ca="1">Data!N128</f>
        <v>42609</v>
      </c>
      <c r="D41" s="272">
        <v>1</v>
      </c>
      <c r="E41" s="272"/>
      <c r="F41" s="358" t="s">
        <v>702</v>
      </c>
      <c r="G41" s="358"/>
      <c r="H41" s="358" t="s">
        <v>821</v>
      </c>
      <c r="I41" s="358"/>
      <c r="J41" s="359"/>
      <c r="K41" s="359"/>
      <c r="L41" s="360" t="s">
        <v>1019</v>
      </c>
      <c r="M41" s="360"/>
      <c r="N41" s="274">
        <v>0</v>
      </c>
      <c r="O41" s="274">
        <v>0</v>
      </c>
      <c r="P41" s="275" t="s">
        <v>745</v>
      </c>
      <c r="Q41" s="275"/>
      <c r="R41" s="252"/>
    </row>
    <row r="42" spans="1:18" ht="33" customHeight="1" x14ac:dyDescent="0.25">
      <c r="A42" s="229"/>
      <c r="B42" s="257">
        <f ca="1">Data!N129</f>
        <v>42608</v>
      </c>
      <c r="C42" s="256">
        <f ca="1">Data!N129</f>
        <v>42608</v>
      </c>
      <c r="D42" s="253">
        <v>1</v>
      </c>
      <c r="E42" s="253"/>
      <c r="F42" s="361" t="s">
        <v>702</v>
      </c>
      <c r="G42" s="361"/>
      <c r="H42" s="361" t="s">
        <v>707</v>
      </c>
      <c r="I42" s="361"/>
      <c r="J42" s="362"/>
      <c r="K42" s="362"/>
      <c r="L42" s="352" t="s">
        <v>1019</v>
      </c>
      <c r="M42" s="352"/>
      <c r="N42" s="254">
        <v>0</v>
      </c>
      <c r="O42" s="254">
        <v>0</v>
      </c>
      <c r="P42" s="255" t="s">
        <v>745</v>
      </c>
      <c r="Q42" s="255"/>
      <c r="R42" s="252"/>
    </row>
    <row r="43" spans="1:18" ht="33" customHeight="1" x14ac:dyDescent="0.25">
      <c r="A43" s="229"/>
      <c r="B43" s="258">
        <f ca="1">Data!N130</f>
        <v>42608</v>
      </c>
      <c r="C43" s="259">
        <f ca="1">Data!N130</f>
        <v>42608</v>
      </c>
      <c r="D43" s="272">
        <v>1</v>
      </c>
      <c r="E43" s="272"/>
      <c r="F43" s="358" t="s">
        <v>702</v>
      </c>
      <c r="G43" s="358"/>
      <c r="H43" s="358" t="s">
        <v>821</v>
      </c>
      <c r="I43" s="358"/>
      <c r="J43" s="359"/>
      <c r="K43" s="359"/>
      <c r="L43" s="360" t="s">
        <v>1019</v>
      </c>
      <c r="M43" s="360"/>
      <c r="N43" s="274">
        <v>0</v>
      </c>
      <c r="O43" s="274">
        <v>0</v>
      </c>
      <c r="P43" s="275" t="s">
        <v>745</v>
      </c>
      <c r="Q43" s="275"/>
      <c r="R43" s="252"/>
    </row>
    <row r="44" spans="1:18" ht="33" customHeight="1" x14ac:dyDescent="0.25">
      <c r="A44" s="229"/>
      <c r="B44" s="257">
        <f ca="1">Data!N131</f>
        <v>42606</v>
      </c>
      <c r="C44" s="256">
        <f ca="1">Data!N131</f>
        <v>42606</v>
      </c>
      <c r="D44" s="253">
        <v>1</v>
      </c>
      <c r="E44" s="253"/>
      <c r="F44" s="361" t="s">
        <v>702</v>
      </c>
      <c r="G44" s="361"/>
      <c r="H44" s="361" t="s">
        <v>707</v>
      </c>
      <c r="I44" s="361"/>
      <c r="J44" s="362"/>
      <c r="K44" s="362"/>
      <c r="L44" s="352" t="s">
        <v>1019</v>
      </c>
      <c r="M44" s="352"/>
      <c r="N44" s="254">
        <v>0</v>
      </c>
      <c r="O44" s="254">
        <v>0</v>
      </c>
      <c r="P44" s="255" t="s">
        <v>745</v>
      </c>
      <c r="Q44" s="255"/>
      <c r="R44" s="252"/>
    </row>
    <row r="45" spans="1:18" ht="33" customHeight="1" x14ac:dyDescent="0.25">
      <c r="A45" s="229"/>
      <c r="B45" s="258">
        <f ca="1">Data!N132</f>
        <v>42599</v>
      </c>
      <c r="C45" s="259">
        <f ca="1">Data!N132</f>
        <v>42599</v>
      </c>
      <c r="D45" s="272">
        <v>1</v>
      </c>
      <c r="E45" s="272"/>
      <c r="F45" s="358" t="s">
        <v>702</v>
      </c>
      <c r="G45" s="358"/>
      <c r="H45" s="358" t="s">
        <v>707</v>
      </c>
      <c r="I45" s="358"/>
      <c r="J45" s="359"/>
      <c r="K45" s="359"/>
      <c r="L45" s="360" t="s">
        <v>1019</v>
      </c>
      <c r="M45" s="360"/>
      <c r="N45" s="274">
        <v>0</v>
      </c>
      <c r="O45" s="274">
        <v>0</v>
      </c>
      <c r="P45" s="275" t="s">
        <v>745</v>
      </c>
      <c r="Q45" s="275"/>
      <c r="R45" s="252"/>
    </row>
    <row r="46" spans="1:18" ht="33" customHeight="1" x14ac:dyDescent="0.25">
      <c r="A46" s="229"/>
      <c r="B46" s="257">
        <f ca="1">Data!N133</f>
        <v>42599</v>
      </c>
      <c r="C46" s="256">
        <f ca="1">Data!N133</f>
        <v>42599</v>
      </c>
      <c r="D46" s="253">
        <v>1</v>
      </c>
      <c r="E46" s="253"/>
      <c r="F46" s="361" t="s">
        <v>702</v>
      </c>
      <c r="G46" s="361"/>
      <c r="H46" s="361" t="s">
        <v>714</v>
      </c>
      <c r="I46" s="361"/>
      <c r="J46" s="362"/>
      <c r="K46" s="362"/>
      <c r="L46" s="352" t="s">
        <v>1019</v>
      </c>
      <c r="M46" s="352"/>
      <c r="N46" s="254">
        <v>0</v>
      </c>
      <c r="O46" s="254">
        <v>0</v>
      </c>
      <c r="P46" s="255" t="s">
        <v>745</v>
      </c>
      <c r="Q46" s="255"/>
      <c r="R46" s="252"/>
    </row>
    <row r="47" spans="1:18" ht="33" customHeight="1" x14ac:dyDescent="0.25">
      <c r="A47" s="229"/>
      <c r="B47" s="258">
        <f ca="1">Data!N134</f>
        <v>42592</v>
      </c>
      <c r="C47" s="259">
        <f ca="1">Data!N134</f>
        <v>42592</v>
      </c>
      <c r="D47" s="272">
        <v>1</v>
      </c>
      <c r="E47" s="272"/>
      <c r="F47" s="358" t="s">
        <v>702</v>
      </c>
      <c r="G47" s="358"/>
      <c r="H47" s="358" t="s">
        <v>707</v>
      </c>
      <c r="I47" s="358"/>
      <c r="J47" s="359"/>
      <c r="K47" s="359"/>
      <c r="L47" s="360" t="s">
        <v>1019</v>
      </c>
      <c r="M47" s="360"/>
      <c r="N47" s="274">
        <v>0</v>
      </c>
      <c r="O47" s="274">
        <v>0</v>
      </c>
      <c r="P47" s="275" t="s">
        <v>745</v>
      </c>
      <c r="Q47" s="275"/>
      <c r="R47" s="252"/>
    </row>
    <row r="48" spans="1:18" ht="33" customHeight="1" x14ac:dyDescent="0.25">
      <c r="A48" s="229"/>
      <c r="B48" s="257">
        <f ca="1">Data!N135</f>
        <v>42585</v>
      </c>
      <c r="C48" s="256">
        <f ca="1">Data!N135</f>
        <v>42585</v>
      </c>
      <c r="D48" s="253">
        <v>1</v>
      </c>
      <c r="E48" s="253"/>
      <c r="F48" s="361" t="s">
        <v>702</v>
      </c>
      <c r="G48" s="361"/>
      <c r="H48" s="361" t="s">
        <v>707</v>
      </c>
      <c r="I48" s="361"/>
      <c r="J48" s="362"/>
      <c r="K48" s="362"/>
      <c r="L48" s="352" t="s">
        <v>1019</v>
      </c>
      <c r="M48" s="352"/>
      <c r="N48" s="254">
        <v>0</v>
      </c>
      <c r="O48" s="254">
        <v>0</v>
      </c>
      <c r="P48" s="255" t="s">
        <v>745</v>
      </c>
      <c r="Q48" s="255"/>
      <c r="R48" s="252"/>
    </row>
    <row r="49" spans="1:18" ht="33" customHeight="1" x14ac:dyDescent="0.25">
      <c r="A49" s="229"/>
      <c r="B49" s="258">
        <f ca="1">Data!N136</f>
        <v>42585</v>
      </c>
      <c r="C49" s="259">
        <f ca="1">Data!N136</f>
        <v>42585</v>
      </c>
      <c r="D49" s="272">
        <v>1</v>
      </c>
      <c r="E49" s="272"/>
      <c r="F49" s="358" t="s">
        <v>702</v>
      </c>
      <c r="G49" s="358"/>
      <c r="H49" s="358" t="s">
        <v>707</v>
      </c>
      <c r="I49" s="358"/>
      <c r="J49" s="359"/>
      <c r="K49" s="359"/>
      <c r="L49" s="360" t="s">
        <v>1019</v>
      </c>
      <c r="M49" s="360"/>
      <c r="N49" s="274">
        <v>0</v>
      </c>
      <c r="O49" s="274">
        <v>0</v>
      </c>
      <c r="P49" s="275" t="s">
        <v>745</v>
      </c>
      <c r="Q49" s="275"/>
      <c r="R49" s="252"/>
    </row>
    <row r="50" spans="1:18" ht="33" customHeight="1" x14ac:dyDescent="0.25">
      <c r="A50" s="229"/>
      <c r="B50" s="257">
        <f ca="1">Data!N137</f>
        <v>42580</v>
      </c>
      <c r="C50" s="256">
        <f ca="1">Data!N137</f>
        <v>42580</v>
      </c>
      <c r="D50" s="253">
        <v>1</v>
      </c>
      <c r="E50" s="253"/>
      <c r="F50" s="361" t="s">
        <v>702</v>
      </c>
      <c r="G50" s="361"/>
      <c r="H50" s="361" t="s">
        <v>821</v>
      </c>
      <c r="I50" s="361"/>
      <c r="J50" s="362"/>
      <c r="K50" s="362"/>
      <c r="L50" s="352" t="s">
        <v>1019</v>
      </c>
      <c r="M50" s="352"/>
      <c r="N50" s="254">
        <v>0</v>
      </c>
      <c r="O50" s="254">
        <v>0</v>
      </c>
      <c r="P50" s="255" t="s">
        <v>745</v>
      </c>
      <c r="Q50" s="255"/>
      <c r="R50" s="252"/>
    </row>
    <row r="51" spans="1:18" ht="33" customHeight="1" x14ac:dyDescent="0.25">
      <c r="A51" s="229"/>
      <c r="B51" s="258">
        <f ca="1">Data!N138</f>
        <v>42578</v>
      </c>
      <c r="C51" s="259">
        <f ca="1">Data!N138</f>
        <v>42578</v>
      </c>
      <c r="D51" s="272">
        <v>1</v>
      </c>
      <c r="E51" s="272"/>
      <c r="F51" s="358" t="s">
        <v>702</v>
      </c>
      <c r="G51" s="358"/>
      <c r="H51" s="358" t="s">
        <v>714</v>
      </c>
      <c r="I51" s="358"/>
      <c r="J51" s="359"/>
      <c r="K51" s="359"/>
      <c r="L51" s="360" t="s">
        <v>1019</v>
      </c>
      <c r="M51" s="360"/>
      <c r="N51" s="274">
        <v>0</v>
      </c>
      <c r="O51" s="274">
        <v>0</v>
      </c>
      <c r="P51" s="275" t="s">
        <v>745</v>
      </c>
      <c r="Q51" s="275"/>
      <c r="R51" s="252"/>
    </row>
    <row r="52" spans="1:18" ht="33" customHeight="1" x14ac:dyDescent="0.25">
      <c r="A52" s="229"/>
      <c r="B52" s="257">
        <f ca="1">Data!N139</f>
        <v>42577</v>
      </c>
      <c r="C52" s="256">
        <f ca="1">Data!N139</f>
        <v>42577</v>
      </c>
      <c r="D52" s="253">
        <v>1</v>
      </c>
      <c r="E52" s="253"/>
      <c r="F52" s="361" t="s">
        <v>702</v>
      </c>
      <c r="G52" s="361"/>
      <c r="H52" s="361" t="s">
        <v>714</v>
      </c>
      <c r="I52" s="361"/>
      <c r="J52" s="362"/>
      <c r="K52" s="362"/>
      <c r="L52" s="352" t="s">
        <v>1019</v>
      </c>
      <c r="M52" s="352"/>
      <c r="N52" s="254">
        <v>0</v>
      </c>
      <c r="O52" s="254">
        <v>0</v>
      </c>
      <c r="P52" s="255" t="s">
        <v>745</v>
      </c>
      <c r="Q52" s="255"/>
      <c r="R52" s="252"/>
    </row>
    <row r="53" spans="1:18" ht="33" customHeight="1" x14ac:dyDescent="0.25">
      <c r="A53" s="229"/>
      <c r="B53" s="258">
        <f ca="1">Data!N140</f>
        <v>42577</v>
      </c>
      <c r="C53" s="259">
        <f ca="1">Data!N140</f>
        <v>42577</v>
      </c>
      <c r="D53" s="272">
        <v>1</v>
      </c>
      <c r="E53" s="272"/>
      <c r="F53" s="358" t="s">
        <v>702</v>
      </c>
      <c r="G53" s="358"/>
      <c r="H53" s="358" t="s">
        <v>707</v>
      </c>
      <c r="I53" s="358"/>
      <c r="J53" s="359"/>
      <c r="K53" s="359"/>
      <c r="L53" s="360" t="s">
        <v>1019</v>
      </c>
      <c r="M53" s="360"/>
      <c r="N53" s="274">
        <v>0</v>
      </c>
      <c r="O53" s="274">
        <v>0</v>
      </c>
      <c r="P53" s="275" t="s">
        <v>745</v>
      </c>
      <c r="Q53" s="275"/>
      <c r="R53" s="252"/>
    </row>
    <row r="54" spans="1:18" ht="33" customHeight="1" x14ac:dyDescent="0.25">
      <c r="A54" s="229"/>
      <c r="B54" s="257">
        <f ca="1">Data!N141</f>
        <v>42574</v>
      </c>
      <c r="C54" s="256">
        <f ca="1">Data!N141</f>
        <v>42574</v>
      </c>
      <c r="D54" s="253">
        <v>1</v>
      </c>
      <c r="E54" s="253"/>
      <c r="F54" s="361" t="s">
        <v>702</v>
      </c>
      <c r="G54" s="361"/>
      <c r="H54" s="361" t="s">
        <v>707</v>
      </c>
      <c r="I54" s="361"/>
      <c r="J54" s="362"/>
      <c r="K54" s="362"/>
      <c r="L54" s="352" t="s">
        <v>1019</v>
      </c>
      <c r="M54" s="352"/>
      <c r="N54" s="254">
        <v>0</v>
      </c>
      <c r="O54" s="254">
        <v>0</v>
      </c>
      <c r="P54" s="255" t="s">
        <v>745</v>
      </c>
      <c r="Q54" s="255"/>
      <c r="R54" s="252"/>
    </row>
    <row r="55" spans="1:18" ht="33" customHeight="1" x14ac:dyDescent="0.25">
      <c r="A55" s="229"/>
      <c r="B55" s="258">
        <f ca="1">Data!N142</f>
        <v>42563</v>
      </c>
      <c r="C55" s="259">
        <f ca="1">Data!N142</f>
        <v>42563</v>
      </c>
      <c r="D55" s="272">
        <v>1</v>
      </c>
      <c r="E55" s="272"/>
      <c r="F55" s="358" t="s">
        <v>702</v>
      </c>
      <c r="G55" s="358"/>
      <c r="H55" s="358" t="s">
        <v>707</v>
      </c>
      <c r="I55" s="358"/>
      <c r="J55" s="359"/>
      <c r="K55" s="359"/>
      <c r="L55" s="360" t="s">
        <v>1019</v>
      </c>
      <c r="M55" s="360"/>
      <c r="N55" s="274">
        <v>0</v>
      </c>
      <c r="O55" s="274">
        <v>0</v>
      </c>
      <c r="P55" s="275" t="s">
        <v>745</v>
      </c>
      <c r="Q55" s="275"/>
      <c r="R55" s="252"/>
    </row>
    <row r="56" spans="1:18" ht="33" customHeight="1" x14ac:dyDescent="0.25">
      <c r="A56" s="229"/>
      <c r="B56" s="257">
        <f ca="1">Data!N143</f>
        <v>42559</v>
      </c>
      <c r="C56" s="256">
        <f ca="1">Data!N143</f>
        <v>42559</v>
      </c>
      <c r="D56" s="253">
        <v>1</v>
      </c>
      <c r="E56" s="253"/>
      <c r="F56" s="361" t="s">
        <v>702</v>
      </c>
      <c r="G56" s="361"/>
      <c r="H56" s="361" t="s">
        <v>821</v>
      </c>
      <c r="I56" s="361"/>
      <c r="J56" s="362"/>
      <c r="K56" s="362"/>
      <c r="L56" s="352" t="s">
        <v>1019</v>
      </c>
      <c r="M56" s="352"/>
      <c r="N56" s="254">
        <v>0</v>
      </c>
      <c r="O56" s="254">
        <v>0</v>
      </c>
      <c r="P56" s="255" t="s">
        <v>745</v>
      </c>
      <c r="Q56" s="255"/>
    </row>
    <row r="57" spans="1:18" ht="33" customHeight="1" x14ac:dyDescent="0.25">
      <c r="A57" s="229"/>
      <c r="B57" s="258">
        <f ca="1">Data!N144</f>
        <v>42552</v>
      </c>
      <c r="C57" s="259">
        <f ca="1">Data!N144</f>
        <v>42552</v>
      </c>
      <c r="D57" s="272">
        <v>1</v>
      </c>
      <c r="E57" s="272"/>
      <c r="F57" s="358" t="s">
        <v>702</v>
      </c>
      <c r="G57" s="358"/>
      <c r="H57" s="358" t="s">
        <v>821</v>
      </c>
      <c r="I57" s="358"/>
      <c r="J57" s="359"/>
      <c r="K57" s="359"/>
      <c r="L57" s="360" t="s">
        <v>1019</v>
      </c>
      <c r="M57" s="360"/>
      <c r="N57" s="274">
        <v>0</v>
      </c>
      <c r="O57" s="274">
        <v>0</v>
      </c>
      <c r="P57" s="275" t="s">
        <v>745</v>
      </c>
      <c r="Q57" s="275"/>
    </row>
    <row r="58" spans="1:18" ht="33" customHeight="1" x14ac:dyDescent="0.25">
      <c r="A58" s="229"/>
      <c r="B58" s="257">
        <f ca="1">Data!N145</f>
        <v>42552</v>
      </c>
      <c r="C58" s="256">
        <f ca="1">Data!N145</f>
        <v>42552</v>
      </c>
      <c r="D58" s="253">
        <v>1</v>
      </c>
      <c r="E58" s="253"/>
      <c r="F58" s="361" t="s">
        <v>702</v>
      </c>
      <c r="G58" s="361"/>
      <c r="H58" s="361" t="s">
        <v>821</v>
      </c>
      <c r="I58" s="361"/>
      <c r="J58" s="362"/>
      <c r="K58" s="362"/>
      <c r="L58" s="352" t="s">
        <v>1019</v>
      </c>
      <c r="M58" s="352"/>
      <c r="N58" s="254">
        <v>0</v>
      </c>
      <c r="O58" s="254">
        <v>0</v>
      </c>
      <c r="P58" s="255" t="s">
        <v>745</v>
      </c>
      <c r="Q58" s="255"/>
    </row>
    <row r="59" spans="1:18" ht="33" customHeight="1" x14ac:dyDescent="0.25">
      <c r="A59" s="229"/>
      <c r="B59" s="258">
        <f ca="1">Data!N146</f>
        <v>42552</v>
      </c>
      <c r="C59" s="259">
        <f ca="1">Data!N146</f>
        <v>42552</v>
      </c>
      <c r="D59" s="272">
        <v>1</v>
      </c>
      <c r="E59" s="272"/>
      <c r="F59" s="358" t="s">
        <v>702</v>
      </c>
      <c r="G59" s="358"/>
      <c r="H59" s="358" t="s">
        <v>714</v>
      </c>
      <c r="I59" s="358"/>
      <c r="J59" s="359"/>
      <c r="K59" s="359"/>
      <c r="L59" s="360" t="s">
        <v>1019</v>
      </c>
      <c r="M59" s="360"/>
      <c r="N59" s="274">
        <v>0</v>
      </c>
      <c r="O59" s="274">
        <v>0</v>
      </c>
      <c r="P59" s="275" t="s">
        <v>745</v>
      </c>
      <c r="Q59" s="275"/>
    </row>
    <row r="60" spans="1:18" ht="33" customHeight="1" x14ac:dyDescent="0.25">
      <c r="A60" s="229"/>
      <c r="B60" s="257">
        <f ca="1">Data!N147</f>
        <v>42552</v>
      </c>
      <c r="C60" s="256">
        <f ca="1">Data!N147</f>
        <v>42552</v>
      </c>
      <c r="D60" s="253">
        <v>1</v>
      </c>
      <c r="E60" s="253"/>
      <c r="F60" s="361" t="s">
        <v>702</v>
      </c>
      <c r="G60" s="361"/>
      <c r="H60" s="361" t="s">
        <v>714</v>
      </c>
      <c r="I60" s="361"/>
      <c r="J60" s="362"/>
      <c r="K60" s="362"/>
      <c r="L60" s="352" t="s">
        <v>1019</v>
      </c>
      <c r="M60" s="352"/>
      <c r="N60" s="254">
        <v>0</v>
      </c>
      <c r="O60" s="254">
        <v>0</v>
      </c>
      <c r="P60" s="255" t="s">
        <v>745</v>
      </c>
      <c r="Q60" s="255"/>
    </row>
    <row r="62" spans="1:18" x14ac:dyDescent="0.25">
      <c r="B62" s="1" t="s">
        <v>1</v>
      </c>
    </row>
    <row r="63" spans="1:18" x14ac:dyDescent="0.25">
      <c r="B63" s="1" t="s">
        <v>2</v>
      </c>
    </row>
    <row r="64" spans="1:18" x14ac:dyDescent="0.25">
      <c r="B64" t="s">
        <v>3</v>
      </c>
    </row>
    <row r="65" spans="2:17" ht="75" customHeight="1" x14ac:dyDescent="0.25">
      <c r="B65" s="302" t="s">
        <v>4</v>
      </c>
      <c r="C65" s="302"/>
      <c r="D65" s="302"/>
      <c r="E65" s="302"/>
      <c r="F65" s="302"/>
      <c r="G65" s="302"/>
      <c r="H65" s="302"/>
      <c r="I65" s="302"/>
      <c r="J65" s="302"/>
      <c r="K65" s="302"/>
      <c r="L65" s="302"/>
      <c r="M65" s="302"/>
      <c r="N65" s="302"/>
      <c r="O65" s="24"/>
      <c r="P65" s="24"/>
      <c r="Q65" s="24"/>
    </row>
    <row r="66" spans="2:17" x14ac:dyDescent="0.25">
      <c r="B66"/>
    </row>
    <row r="67" spans="2:17" x14ac:dyDescent="0.25">
      <c r="B67" s="304" t="s">
        <v>19</v>
      </c>
      <c r="C67" s="304"/>
    </row>
  </sheetData>
  <sheetProtection password="C6BE" sheet="1" objects="1" scenarios="1"/>
  <mergeCells count="196">
    <mergeCell ref="C11:D11"/>
    <mergeCell ref="C10:D10"/>
    <mergeCell ref="F60:G60"/>
    <mergeCell ref="H60:I60"/>
    <mergeCell ref="J60:K60"/>
    <mergeCell ref="L60:M60"/>
    <mergeCell ref="H4:I4"/>
    <mergeCell ref="H6:I6"/>
    <mergeCell ref="F58:G58"/>
    <mergeCell ref="H58:I58"/>
    <mergeCell ref="J58:K58"/>
    <mergeCell ref="L58:M58"/>
    <mergeCell ref="F59:G59"/>
    <mergeCell ref="H59:I59"/>
    <mergeCell ref="J59:K59"/>
    <mergeCell ref="L59:M59"/>
    <mergeCell ref="F56:G56"/>
    <mergeCell ref="H56:I56"/>
    <mergeCell ref="J56:K56"/>
    <mergeCell ref="L56:M56"/>
    <mergeCell ref="F57:G57"/>
    <mergeCell ref="H57:I57"/>
    <mergeCell ref="J57:K57"/>
    <mergeCell ref="L57:M57"/>
    <mergeCell ref="F54:G54"/>
    <mergeCell ref="H54:I54"/>
    <mergeCell ref="J54:K54"/>
    <mergeCell ref="L54:M54"/>
    <mergeCell ref="F55:G55"/>
    <mergeCell ref="H55:I55"/>
    <mergeCell ref="J55:K55"/>
    <mergeCell ref="L55:M55"/>
    <mergeCell ref="F52:G52"/>
    <mergeCell ref="H52:I52"/>
    <mergeCell ref="J52:K52"/>
    <mergeCell ref="L52:M52"/>
    <mergeCell ref="F53:G53"/>
    <mergeCell ref="H53:I53"/>
    <mergeCell ref="J53:K53"/>
    <mergeCell ref="L53:M53"/>
    <mergeCell ref="F50:G50"/>
    <mergeCell ref="H50:I50"/>
    <mergeCell ref="J50:K50"/>
    <mergeCell ref="L50:M50"/>
    <mergeCell ref="F51:G51"/>
    <mergeCell ref="H51:I51"/>
    <mergeCell ref="J51:K51"/>
    <mergeCell ref="L51:M51"/>
    <mergeCell ref="F48:G48"/>
    <mergeCell ref="H48:I48"/>
    <mergeCell ref="J48:K48"/>
    <mergeCell ref="L48:M48"/>
    <mergeCell ref="F49:G49"/>
    <mergeCell ref="H49:I49"/>
    <mergeCell ref="J49:K49"/>
    <mergeCell ref="L49:M49"/>
    <mergeCell ref="F46:G46"/>
    <mergeCell ref="H46:I46"/>
    <mergeCell ref="J46:K46"/>
    <mergeCell ref="L46:M46"/>
    <mergeCell ref="F47:G47"/>
    <mergeCell ref="H47:I47"/>
    <mergeCell ref="J47:K47"/>
    <mergeCell ref="L47:M47"/>
    <mergeCell ref="F44:G44"/>
    <mergeCell ref="H44:I44"/>
    <mergeCell ref="J44:K44"/>
    <mergeCell ref="L44:M44"/>
    <mergeCell ref="F45:G45"/>
    <mergeCell ref="H45:I45"/>
    <mergeCell ref="J45:K45"/>
    <mergeCell ref="L45:M45"/>
    <mergeCell ref="F42:G42"/>
    <mergeCell ref="H42:I42"/>
    <mergeCell ref="J42:K42"/>
    <mergeCell ref="L42:M42"/>
    <mergeCell ref="F43:G43"/>
    <mergeCell ref="H43:I43"/>
    <mergeCell ref="J43:K43"/>
    <mergeCell ref="L43:M43"/>
    <mergeCell ref="F40:G40"/>
    <mergeCell ref="H40:I40"/>
    <mergeCell ref="J40:K40"/>
    <mergeCell ref="L40:M40"/>
    <mergeCell ref="F41:G41"/>
    <mergeCell ref="H41:I41"/>
    <mergeCell ref="J41:K41"/>
    <mergeCell ref="L41:M41"/>
    <mergeCell ref="F38:G38"/>
    <mergeCell ref="H38:I38"/>
    <mergeCell ref="J38:K38"/>
    <mergeCell ref="L38:M38"/>
    <mergeCell ref="F39:G39"/>
    <mergeCell ref="H39:I39"/>
    <mergeCell ref="J39:K39"/>
    <mergeCell ref="L39:M39"/>
    <mergeCell ref="F36:G36"/>
    <mergeCell ref="H36:I36"/>
    <mergeCell ref="J36:K36"/>
    <mergeCell ref="L36:M36"/>
    <mergeCell ref="F37:G37"/>
    <mergeCell ref="H37:I37"/>
    <mergeCell ref="J37:K37"/>
    <mergeCell ref="L37:M37"/>
    <mergeCell ref="F34:G34"/>
    <mergeCell ref="H34:I34"/>
    <mergeCell ref="J34:K34"/>
    <mergeCell ref="L34:M34"/>
    <mergeCell ref="F35:G35"/>
    <mergeCell ref="H35:I35"/>
    <mergeCell ref="J35:K35"/>
    <mergeCell ref="L35:M35"/>
    <mergeCell ref="F32:G32"/>
    <mergeCell ref="H32:I32"/>
    <mergeCell ref="J32:K32"/>
    <mergeCell ref="L32:M32"/>
    <mergeCell ref="F33:G33"/>
    <mergeCell ref="H33:I33"/>
    <mergeCell ref="J33:K33"/>
    <mergeCell ref="L33:M33"/>
    <mergeCell ref="F30:G30"/>
    <mergeCell ref="H30:I30"/>
    <mergeCell ref="J30:K30"/>
    <mergeCell ref="L30:M30"/>
    <mergeCell ref="F31:G31"/>
    <mergeCell ref="H31:I31"/>
    <mergeCell ref="J31:K31"/>
    <mergeCell ref="L31:M31"/>
    <mergeCell ref="F28:G28"/>
    <mergeCell ref="H28:I28"/>
    <mergeCell ref="J28:K28"/>
    <mergeCell ref="L28:M28"/>
    <mergeCell ref="F29:G29"/>
    <mergeCell ref="H29:I29"/>
    <mergeCell ref="J29:K29"/>
    <mergeCell ref="L29:M29"/>
    <mergeCell ref="F26:G26"/>
    <mergeCell ref="H26:I26"/>
    <mergeCell ref="J26:K26"/>
    <mergeCell ref="L26:M26"/>
    <mergeCell ref="F27:G27"/>
    <mergeCell ref="H27:I27"/>
    <mergeCell ref="J27:K27"/>
    <mergeCell ref="L27:M27"/>
    <mergeCell ref="F24:G24"/>
    <mergeCell ref="H24:I24"/>
    <mergeCell ref="J24:K24"/>
    <mergeCell ref="L24:M24"/>
    <mergeCell ref="F25:G25"/>
    <mergeCell ref="H25:I25"/>
    <mergeCell ref="J25:K25"/>
    <mergeCell ref="L25:M25"/>
    <mergeCell ref="H23:I23"/>
    <mergeCell ref="J23:K23"/>
    <mergeCell ref="L23:M23"/>
    <mergeCell ref="F20:G20"/>
    <mergeCell ref="H20:I20"/>
    <mergeCell ref="J20:K20"/>
    <mergeCell ref="L20:M20"/>
    <mergeCell ref="F21:G21"/>
    <mergeCell ref="H21:I21"/>
    <mergeCell ref="J21:K21"/>
    <mergeCell ref="L21:M21"/>
    <mergeCell ref="P15:Q15"/>
    <mergeCell ref="F16:G16"/>
    <mergeCell ref="H16:I16"/>
    <mergeCell ref="J16:K16"/>
    <mergeCell ref="L16:M16"/>
    <mergeCell ref="F22:G22"/>
    <mergeCell ref="H22:I22"/>
    <mergeCell ref="J22:K22"/>
    <mergeCell ref="L22:M22"/>
    <mergeCell ref="B67:C67"/>
    <mergeCell ref="B13:M14"/>
    <mergeCell ref="B8:G8"/>
    <mergeCell ref="F9:G9"/>
    <mergeCell ref="F10:G10"/>
    <mergeCell ref="F11:G11"/>
    <mergeCell ref="B65:N65"/>
    <mergeCell ref="F15:G15"/>
    <mergeCell ref="H15:I15"/>
    <mergeCell ref="J15:K15"/>
    <mergeCell ref="L15:M15"/>
    <mergeCell ref="F17:G17"/>
    <mergeCell ref="H17:I17"/>
    <mergeCell ref="J17:K17"/>
    <mergeCell ref="L17:M17"/>
    <mergeCell ref="F18:G18"/>
    <mergeCell ref="H18:I18"/>
    <mergeCell ref="J18:K18"/>
    <mergeCell ref="L18:M18"/>
    <mergeCell ref="F19:G19"/>
    <mergeCell ref="H19:I19"/>
    <mergeCell ref="J19:K19"/>
    <mergeCell ref="L19:M19"/>
    <mergeCell ref="F23:G23"/>
  </mergeCells>
  <hyperlinks>
    <hyperlink ref="B67:C67" location="Privacy!A1" display="privacy statement"/>
    <hyperlink ref="C11" location="ClaimsPsy!A1" display="ClaimsPsy!A1"/>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0"/>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tr">
        <f>Elig!C4</f>
        <v>EWING,TOM</v>
      </c>
      <c r="D4" s="9"/>
      <c r="E4" s="7" t="s">
        <v>27</v>
      </c>
      <c r="F4" s="7"/>
      <c r="G4" s="17">
        <f ca="1">Elig!G4</f>
        <v>23346</v>
      </c>
    </row>
    <row r="5" spans="2:7" ht="23.25" customHeight="1" x14ac:dyDescent="0.25">
      <c r="B5" s="6" t="s">
        <v>22</v>
      </c>
      <c r="C5" s="6" t="str">
        <f>Elig!C5</f>
        <v>M</v>
      </c>
      <c r="D5" s="6"/>
      <c r="E5" s="6" t="s">
        <v>28</v>
      </c>
      <c r="F5" s="6"/>
      <c r="G5" s="18">
        <f>Elig!G5</f>
        <v>54</v>
      </c>
    </row>
    <row r="6" spans="2:7" ht="23.25" customHeight="1" x14ac:dyDescent="0.25">
      <c r="B6" s="7" t="s">
        <v>23</v>
      </c>
      <c r="C6" s="19" t="str">
        <f>Elig!C6</f>
        <v>2222222222WA (2222222222)</v>
      </c>
      <c r="D6" s="10"/>
      <c r="E6" s="7" t="s">
        <v>29</v>
      </c>
      <c r="F6" s="7"/>
      <c r="G6" s="20" t="str">
        <f>Elig!G6</f>
        <v>(425) 599-9955</v>
      </c>
    </row>
    <row r="8" spans="2:7" ht="20.25" customHeight="1" x14ac:dyDescent="0.25">
      <c r="B8" s="307" t="str">
        <f ca="1">Elig!B8</f>
        <v>RISK PROFILE FOR SERVICE DATE RANGE FROM 2016-01-07 TO 2017-04-11</v>
      </c>
      <c r="C8" s="307"/>
      <c r="D8" s="307"/>
      <c r="E8" s="307"/>
      <c r="F8" s="307"/>
      <c r="G8" s="307"/>
    </row>
    <row r="9" spans="2:7" ht="30" customHeight="1" x14ac:dyDescent="0.25">
      <c r="B9" s="7" t="s">
        <v>24</v>
      </c>
      <c r="C9" s="10">
        <f>Elig!C9</f>
        <v>3.66</v>
      </c>
      <c r="D9" s="329" t="s">
        <v>30</v>
      </c>
      <c r="E9" s="330"/>
      <c r="F9" s="13"/>
      <c r="G9" s="16">
        <f>Elig!G9</f>
        <v>0.95</v>
      </c>
    </row>
    <row r="10" spans="2:7" ht="35.25" customHeight="1" x14ac:dyDescent="0.25">
      <c r="B10" s="6" t="s">
        <v>25</v>
      </c>
      <c r="C10" s="12" t="str">
        <f>Elig!C10</f>
        <v>Renal, medium</v>
      </c>
      <c r="D10" s="331" t="s">
        <v>31</v>
      </c>
      <c r="E10" s="331"/>
      <c r="F10" s="14"/>
      <c r="G10" s="12" t="str">
        <f>Elig!G10</f>
        <v>Skin, low</v>
      </c>
    </row>
    <row r="11" spans="2:7" ht="30" customHeight="1" x14ac:dyDescent="0.3">
      <c r="B11" s="8" t="s">
        <v>26</v>
      </c>
      <c r="C11" s="25" t="str">
        <f>Elig!C11</f>
        <v>Psychiatric, high</v>
      </c>
      <c r="D11" s="329" t="s">
        <v>32</v>
      </c>
      <c r="E11" s="329"/>
      <c r="F11" s="15"/>
      <c r="G11" s="11" t="str">
        <f>Elig!G11</f>
        <v>Yes</v>
      </c>
    </row>
    <row r="13" spans="2:7" ht="23.45" x14ac:dyDescent="0.3">
      <c r="B13" s="30" t="s">
        <v>34</v>
      </c>
    </row>
    <row r="15" spans="2:7" ht="14.45" x14ac:dyDescent="0.3">
      <c r="B15" s="1" t="s">
        <v>1</v>
      </c>
    </row>
    <row r="16" spans="2:7" ht="14.45" x14ac:dyDescent="0.3">
      <c r="B16" s="1" t="s">
        <v>2</v>
      </c>
    </row>
    <row r="17" spans="2:17" ht="14.45" x14ac:dyDescent="0.3">
      <c r="B17" t="s">
        <v>3</v>
      </c>
    </row>
    <row r="18" spans="2:17" ht="75" customHeight="1" x14ac:dyDescent="0.3">
      <c r="B18" s="302" t="s">
        <v>4</v>
      </c>
      <c r="C18" s="302"/>
      <c r="D18" s="302"/>
      <c r="E18" s="302"/>
      <c r="F18" s="302"/>
      <c r="G18" s="302"/>
      <c r="H18" s="302"/>
      <c r="I18" s="302"/>
      <c r="J18" s="302"/>
      <c r="K18" s="302"/>
      <c r="L18" s="302"/>
      <c r="M18" s="302"/>
      <c r="N18" s="302"/>
      <c r="O18" s="24"/>
      <c r="P18" s="24"/>
      <c r="Q18" s="24"/>
    </row>
    <row r="19" spans="2:17" ht="14.45" x14ac:dyDescent="0.3">
      <c r="B19"/>
    </row>
    <row r="20" spans="2:17" ht="14.45" x14ac:dyDescent="0.3">
      <c r="B20" s="304" t="s">
        <v>19</v>
      </c>
      <c r="C20" s="304"/>
    </row>
  </sheetData>
  <sheetProtection password="C6BE" sheet="1" objects="1" scenarios="1"/>
  <mergeCells count="6">
    <mergeCell ref="B20:C20"/>
    <mergeCell ref="B8:G8"/>
    <mergeCell ref="D9:E9"/>
    <mergeCell ref="D10:E10"/>
    <mergeCell ref="D11:E11"/>
    <mergeCell ref="B18:N18"/>
  </mergeCells>
  <hyperlinks>
    <hyperlink ref="B20:C20" location="Privacy!A1" display="privacy statement"/>
    <hyperlink ref="C11" location="ClaimsPsy!A1" display="ClaimsPsy!A1"/>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0"/>
  <sheetViews>
    <sheetView showGridLines="0" workbookViewId="0"/>
  </sheetViews>
  <sheetFormatPr defaultColWidth="9.140625" defaultRowHeight="15" x14ac:dyDescent="0.25"/>
  <cols>
    <col min="1" max="1" width="9.140625" style="1"/>
    <col min="2" max="2" width="13.85546875" style="1" customWidth="1"/>
    <col min="3" max="3" width="13.5703125" style="1" customWidth="1"/>
    <col min="4" max="5" width="9.140625" style="1" customWidth="1"/>
    <col min="6" max="6" width="4" style="1" customWidth="1"/>
    <col min="7" max="7" width="14.7109375" style="1" customWidth="1"/>
    <col min="8" max="8" width="10.28515625" style="1" customWidth="1"/>
    <col min="9" max="9" width="9.140625" style="1"/>
    <col min="10" max="10" width="10.42578125" style="1" customWidth="1"/>
    <col min="11" max="11" width="10.28515625" style="1" customWidth="1"/>
    <col min="12" max="16384" width="9.140625" style="1"/>
  </cols>
  <sheetData>
    <row r="2" spans="2:17" ht="46.5" customHeight="1" x14ac:dyDescent="0.25"/>
    <row r="3" spans="2:17" ht="15" customHeight="1" x14ac:dyDescent="0.25">
      <c r="B3" s="6" t="s">
        <v>20</v>
      </c>
    </row>
    <row r="4" spans="2:17" ht="23.25" customHeight="1" x14ac:dyDescent="0.25">
      <c r="B4" s="7" t="s">
        <v>21</v>
      </c>
      <c r="C4" s="7" t="str">
        <f>Elig!C4</f>
        <v>EWING,TOM</v>
      </c>
      <c r="D4" s="9"/>
      <c r="E4" s="7" t="s">
        <v>27</v>
      </c>
      <c r="F4" s="7"/>
      <c r="G4" s="17">
        <f ca="1">Elig!G4</f>
        <v>23346</v>
      </c>
    </row>
    <row r="5" spans="2:17" ht="23.25" customHeight="1" x14ac:dyDescent="0.25">
      <c r="B5" s="6" t="s">
        <v>22</v>
      </c>
      <c r="C5" s="6" t="str">
        <f>Elig!C5</f>
        <v>M</v>
      </c>
      <c r="D5" s="6"/>
      <c r="E5" s="6" t="s">
        <v>28</v>
      </c>
      <c r="F5" s="6"/>
      <c r="G5" s="18">
        <f>Elig!G5</f>
        <v>54</v>
      </c>
    </row>
    <row r="6" spans="2:17" ht="23.25" customHeight="1" x14ac:dyDescent="0.25">
      <c r="B6" s="7" t="s">
        <v>23</v>
      </c>
      <c r="C6" s="19" t="str">
        <f>Elig!C6</f>
        <v>2222222222WA (2222222222)</v>
      </c>
      <c r="D6" s="10"/>
      <c r="E6" s="7" t="s">
        <v>29</v>
      </c>
      <c r="F6" s="7"/>
      <c r="G6" s="20" t="str">
        <f>Elig!G6</f>
        <v>(425) 599-9955</v>
      </c>
    </row>
    <row r="8" spans="2:17" ht="20.25" customHeight="1" x14ac:dyDescent="0.25">
      <c r="B8" s="307" t="str">
        <f ca="1">Elig!B8</f>
        <v>RISK PROFILE FOR SERVICE DATE RANGE FROM 2016-01-07 TO 2017-04-11</v>
      </c>
      <c r="C8" s="307"/>
      <c r="D8" s="307"/>
      <c r="E8" s="307"/>
      <c r="F8" s="307"/>
      <c r="G8" s="307"/>
    </row>
    <row r="9" spans="2:17" ht="30" customHeight="1" x14ac:dyDescent="0.25">
      <c r="B9" s="7" t="s">
        <v>24</v>
      </c>
      <c r="C9" s="10">
        <f>Elig!C9</f>
        <v>3.66</v>
      </c>
      <c r="D9" s="329" t="s">
        <v>30</v>
      </c>
      <c r="E9" s="330"/>
      <c r="F9" s="13"/>
      <c r="G9" s="16">
        <f>Elig!G9</f>
        <v>0.95</v>
      </c>
    </row>
    <row r="10" spans="2:17" ht="35.25" customHeight="1" x14ac:dyDescent="0.25">
      <c r="B10" s="6" t="s">
        <v>25</v>
      </c>
      <c r="C10" s="12" t="str">
        <f>Elig!C10</f>
        <v>Renal, medium</v>
      </c>
      <c r="D10" s="331" t="s">
        <v>31</v>
      </c>
      <c r="E10" s="331"/>
      <c r="F10" s="14"/>
      <c r="G10" s="12" t="str">
        <f>Elig!G10</f>
        <v>Skin, low</v>
      </c>
    </row>
    <row r="11" spans="2:17" ht="30" customHeight="1" x14ac:dyDescent="0.3">
      <c r="B11" s="8" t="s">
        <v>26</v>
      </c>
      <c r="C11" s="25" t="str">
        <f>Elig!C11</f>
        <v>Psychiatric, high</v>
      </c>
      <c r="D11" s="329" t="s">
        <v>32</v>
      </c>
      <c r="E11" s="329"/>
      <c r="F11" s="15"/>
      <c r="G11" s="11" t="str">
        <f>Elig!G11</f>
        <v>Yes</v>
      </c>
    </row>
    <row r="13" spans="2:17" s="261" customFormat="1" x14ac:dyDescent="0.25"/>
    <row r="15" spans="2:17" ht="30" customHeight="1" x14ac:dyDescent="0.25">
      <c r="B15" s="269" t="s">
        <v>127</v>
      </c>
      <c r="C15" s="262" t="s">
        <v>128</v>
      </c>
      <c r="D15" s="262" t="s">
        <v>693</v>
      </c>
      <c r="E15" s="336" t="s">
        <v>695</v>
      </c>
      <c r="F15" s="336"/>
      <c r="G15" s="336"/>
      <c r="H15" s="336" t="s">
        <v>696</v>
      </c>
      <c r="I15" s="336"/>
      <c r="J15" s="336" t="s">
        <v>697</v>
      </c>
      <c r="K15" s="336"/>
      <c r="L15" s="336" t="s">
        <v>698</v>
      </c>
      <c r="M15" s="336"/>
      <c r="N15" s="262" t="s">
        <v>699</v>
      </c>
      <c r="O15" s="262" t="s">
        <v>700</v>
      </c>
      <c r="P15" s="262" t="s">
        <v>701</v>
      </c>
    </row>
    <row r="16" spans="2:17" ht="48" customHeight="1" x14ac:dyDescent="0.25">
      <c r="B16" s="265">
        <f ca="1">Data!V9</f>
        <v>42820</v>
      </c>
      <c r="C16" s="270">
        <f ca="1">Data!W9</f>
        <v>42820</v>
      </c>
      <c r="D16" s="263">
        <v>2</v>
      </c>
      <c r="E16" s="348" t="s">
        <v>641</v>
      </c>
      <c r="F16" s="348"/>
      <c r="G16" s="348"/>
      <c r="H16" s="348" t="s">
        <v>844</v>
      </c>
      <c r="I16" s="348"/>
      <c r="J16" s="348" t="s">
        <v>734</v>
      </c>
      <c r="K16" s="348"/>
      <c r="L16" s="352" t="s">
        <v>59</v>
      </c>
      <c r="M16" s="352"/>
      <c r="N16" s="266">
        <v>6.97</v>
      </c>
      <c r="O16" s="266">
        <v>453.76</v>
      </c>
      <c r="P16" s="263" t="s">
        <v>746</v>
      </c>
      <c r="Q16" s="263"/>
    </row>
    <row r="17" spans="2:17" ht="48" customHeight="1" x14ac:dyDescent="0.25">
      <c r="B17" s="268">
        <f ca="1">Data!V10</f>
        <v>42820</v>
      </c>
      <c r="C17" s="271">
        <f ca="1">Data!W10</f>
        <v>42820</v>
      </c>
      <c r="D17" s="264">
        <v>3</v>
      </c>
      <c r="E17" s="349" t="s">
        <v>641</v>
      </c>
      <c r="F17" s="349"/>
      <c r="G17" s="349"/>
      <c r="H17" s="349" t="s">
        <v>730</v>
      </c>
      <c r="I17" s="349"/>
      <c r="J17" s="349" t="s">
        <v>734</v>
      </c>
      <c r="K17" s="349"/>
      <c r="L17" s="360" t="s">
        <v>59</v>
      </c>
      <c r="M17" s="360"/>
      <c r="N17" s="267">
        <v>10.73</v>
      </c>
      <c r="O17" s="267">
        <v>453.76</v>
      </c>
      <c r="P17" s="264" t="s">
        <v>746</v>
      </c>
      <c r="Q17" s="263"/>
    </row>
    <row r="18" spans="2:17" ht="48" customHeight="1" x14ac:dyDescent="0.25">
      <c r="B18" s="265">
        <f ca="1">Data!V11</f>
        <v>42820</v>
      </c>
      <c r="C18" s="270">
        <f ca="1">Data!W11</f>
        <v>42820</v>
      </c>
      <c r="D18" s="263">
        <v>4</v>
      </c>
      <c r="E18" s="348" t="s">
        <v>641</v>
      </c>
      <c r="F18" s="348"/>
      <c r="G18" s="348"/>
      <c r="H18" s="348" t="s">
        <v>731</v>
      </c>
      <c r="I18" s="348"/>
      <c r="J18" s="348" t="s">
        <v>735</v>
      </c>
      <c r="K18" s="348"/>
      <c r="L18" s="352" t="s">
        <v>59</v>
      </c>
      <c r="M18" s="352"/>
      <c r="N18" s="266">
        <v>7.06</v>
      </c>
      <c r="O18" s="266">
        <v>453.76</v>
      </c>
      <c r="P18" s="263" t="s">
        <v>746</v>
      </c>
      <c r="Q18" s="263"/>
    </row>
    <row r="19" spans="2:17" ht="48" customHeight="1" x14ac:dyDescent="0.25">
      <c r="B19" s="268">
        <f ca="1">Data!V12</f>
        <v>42817</v>
      </c>
      <c r="C19" s="271">
        <f ca="1">Data!W12</f>
        <v>42817</v>
      </c>
      <c r="D19" s="264">
        <v>1</v>
      </c>
      <c r="E19" s="349" t="s">
        <v>645</v>
      </c>
      <c r="F19" s="349"/>
      <c r="G19" s="349"/>
      <c r="H19" s="349" t="s">
        <v>845</v>
      </c>
      <c r="I19" s="349"/>
      <c r="J19" s="349" t="s">
        <v>853</v>
      </c>
      <c r="K19" s="349"/>
      <c r="L19" s="360" t="s">
        <v>816</v>
      </c>
      <c r="M19" s="360"/>
      <c r="N19" s="267">
        <v>8.8000000000000007</v>
      </c>
      <c r="O19" s="267">
        <v>378.46</v>
      </c>
      <c r="P19" s="264" t="s">
        <v>746</v>
      </c>
      <c r="Q19" s="263"/>
    </row>
    <row r="20" spans="2:17" ht="48" customHeight="1" x14ac:dyDescent="0.25">
      <c r="B20" s="265">
        <f ca="1">Data!V13</f>
        <v>42817</v>
      </c>
      <c r="C20" s="270">
        <f ca="1">Data!W13</f>
        <v>42817</v>
      </c>
      <c r="D20" s="263">
        <v>2</v>
      </c>
      <c r="E20" s="348" t="s">
        <v>645</v>
      </c>
      <c r="F20" s="348"/>
      <c r="G20" s="348"/>
      <c r="H20" s="348" t="s">
        <v>846</v>
      </c>
      <c r="I20" s="348"/>
      <c r="J20" s="348" t="s">
        <v>852</v>
      </c>
      <c r="K20" s="348"/>
      <c r="L20" s="352" t="s">
        <v>816</v>
      </c>
      <c r="M20" s="352"/>
      <c r="N20" s="266">
        <v>3.45</v>
      </c>
      <c r="O20" s="266">
        <v>378.46</v>
      </c>
      <c r="P20" s="263" t="s">
        <v>746</v>
      </c>
      <c r="Q20" s="263"/>
    </row>
    <row r="21" spans="2:17" ht="33" customHeight="1" x14ac:dyDescent="0.25">
      <c r="B21" s="268">
        <f ca="1">Data!V14</f>
        <v>42813</v>
      </c>
      <c r="C21" s="271">
        <f ca="1">Data!W14</f>
        <v>42813</v>
      </c>
      <c r="D21" s="264">
        <v>1</v>
      </c>
      <c r="E21" s="349" t="s">
        <v>703</v>
      </c>
      <c r="F21" s="349"/>
      <c r="G21" s="349"/>
      <c r="H21" s="349" t="s">
        <v>847</v>
      </c>
      <c r="I21" s="349"/>
      <c r="J21" s="349" t="s">
        <v>854</v>
      </c>
      <c r="K21" s="349"/>
      <c r="L21" s="360" t="s">
        <v>762</v>
      </c>
      <c r="M21" s="360"/>
      <c r="N21" s="267">
        <v>2.31</v>
      </c>
      <c r="O21" s="267">
        <v>360.22</v>
      </c>
      <c r="P21" s="264" t="s">
        <v>746</v>
      </c>
      <c r="Q21" s="263"/>
    </row>
    <row r="22" spans="2:17" ht="33" customHeight="1" x14ac:dyDescent="0.25">
      <c r="B22" s="265">
        <f ca="1">Data!V15</f>
        <v>42813</v>
      </c>
      <c r="C22" s="270">
        <f ca="1">Data!W15</f>
        <v>42813</v>
      </c>
      <c r="D22" s="263">
        <v>2</v>
      </c>
      <c r="E22" s="348" t="s">
        <v>703</v>
      </c>
      <c r="F22" s="348"/>
      <c r="G22" s="348"/>
      <c r="H22" s="348" t="s">
        <v>846</v>
      </c>
      <c r="I22" s="348"/>
      <c r="J22" s="348" t="s">
        <v>854</v>
      </c>
      <c r="K22" s="348"/>
      <c r="L22" s="352" t="s">
        <v>762</v>
      </c>
      <c r="M22" s="352"/>
      <c r="N22" s="266">
        <v>3.45</v>
      </c>
      <c r="O22" s="266">
        <v>360.22</v>
      </c>
      <c r="P22" s="263" t="s">
        <v>746</v>
      </c>
      <c r="Q22" s="263"/>
    </row>
    <row r="23" spans="2:17" ht="33" customHeight="1" x14ac:dyDescent="0.25">
      <c r="B23" s="268">
        <f ca="1">Data!V16</f>
        <v>42813</v>
      </c>
      <c r="C23" s="271">
        <f ca="1">Data!W16</f>
        <v>42813</v>
      </c>
      <c r="D23" s="264">
        <v>3</v>
      </c>
      <c r="E23" s="349" t="s">
        <v>703</v>
      </c>
      <c r="F23" s="349"/>
      <c r="G23" s="349"/>
      <c r="H23" s="349" t="s">
        <v>731</v>
      </c>
      <c r="I23" s="349"/>
      <c r="J23" s="349" t="s">
        <v>854</v>
      </c>
      <c r="K23" s="349"/>
      <c r="L23" s="360" t="s">
        <v>762</v>
      </c>
      <c r="M23" s="360"/>
      <c r="N23" s="267">
        <v>8.49</v>
      </c>
      <c r="O23" s="267">
        <v>360.22</v>
      </c>
      <c r="P23" s="264" t="s">
        <v>746</v>
      </c>
      <c r="Q23" s="263"/>
    </row>
    <row r="24" spans="2:17" ht="33" customHeight="1" x14ac:dyDescent="0.25">
      <c r="B24" s="265">
        <f ca="1">Data!V17</f>
        <v>42813</v>
      </c>
      <c r="C24" s="270">
        <f ca="1">Data!W17</f>
        <v>42813</v>
      </c>
      <c r="D24" s="263">
        <v>4</v>
      </c>
      <c r="E24" s="348" t="s">
        <v>703</v>
      </c>
      <c r="F24" s="348"/>
      <c r="G24" s="348"/>
      <c r="H24" s="348" t="s">
        <v>710</v>
      </c>
      <c r="I24" s="348"/>
      <c r="J24" s="348" t="s">
        <v>854</v>
      </c>
      <c r="K24" s="348"/>
      <c r="L24" s="352" t="s">
        <v>762</v>
      </c>
      <c r="M24" s="352"/>
      <c r="N24" s="266">
        <v>8.82</v>
      </c>
      <c r="O24" s="266">
        <v>360.22</v>
      </c>
      <c r="P24" s="263" t="s">
        <v>746</v>
      </c>
      <c r="Q24" s="263"/>
    </row>
    <row r="25" spans="2:17" ht="33" customHeight="1" x14ac:dyDescent="0.25">
      <c r="B25" s="268">
        <f ca="1">Data!V18</f>
        <v>42813</v>
      </c>
      <c r="C25" s="271">
        <f ca="1">Data!W18</f>
        <v>42813</v>
      </c>
      <c r="D25" s="264">
        <v>5</v>
      </c>
      <c r="E25" s="349" t="s">
        <v>703</v>
      </c>
      <c r="F25" s="349"/>
      <c r="G25" s="349"/>
      <c r="H25" s="349" t="s">
        <v>710</v>
      </c>
      <c r="I25" s="349"/>
      <c r="J25" s="349" t="s">
        <v>854</v>
      </c>
      <c r="K25" s="349"/>
      <c r="L25" s="360" t="s">
        <v>762</v>
      </c>
      <c r="M25" s="360"/>
      <c r="N25" s="267">
        <v>8.82</v>
      </c>
      <c r="O25" s="267">
        <v>360.22</v>
      </c>
      <c r="P25" s="264" t="s">
        <v>746</v>
      </c>
      <c r="Q25" s="263"/>
    </row>
    <row r="26" spans="2:17" ht="33" customHeight="1" x14ac:dyDescent="0.25">
      <c r="B26" s="265">
        <f ca="1">Data!V19</f>
        <v>42813</v>
      </c>
      <c r="C26" s="270">
        <f ca="1">Data!W19</f>
        <v>42813</v>
      </c>
      <c r="D26" s="263">
        <v>6</v>
      </c>
      <c r="E26" s="348" t="s">
        <v>703</v>
      </c>
      <c r="F26" s="348"/>
      <c r="G26" s="348"/>
      <c r="H26" s="348" t="s">
        <v>845</v>
      </c>
      <c r="I26" s="348"/>
      <c r="J26" s="348" t="s">
        <v>854</v>
      </c>
      <c r="K26" s="348"/>
      <c r="L26" s="352" t="s">
        <v>762</v>
      </c>
      <c r="M26" s="352"/>
      <c r="N26" s="266">
        <v>8.8000000000000007</v>
      </c>
      <c r="O26" s="266">
        <v>360.22</v>
      </c>
      <c r="P26" s="263" t="s">
        <v>746</v>
      </c>
      <c r="Q26" s="263"/>
    </row>
    <row r="27" spans="2:17" ht="33" customHeight="1" x14ac:dyDescent="0.25">
      <c r="B27" s="268">
        <f ca="1">Data!V20</f>
        <v>42813</v>
      </c>
      <c r="C27" s="271">
        <f ca="1">Data!W20</f>
        <v>42813</v>
      </c>
      <c r="D27" s="264">
        <v>7</v>
      </c>
      <c r="E27" s="349" t="s">
        <v>703</v>
      </c>
      <c r="F27" s="349"/>
      <c r="G27" s="349"/>
      <c r="H27" s="349" t="s">
        <v>848</v>
      </c>
      <c r="I27" s="349"/>
      <c r="J27" s="349" t="s">
        <v>854</v>
      </c>
      <c r="K27" s="349"/>
      <c r="L27" s="360" t="s">
        <v>762</v>
      </c>
      <c r="M27" s="360"/>
      <c r="N27" s="267">
        <v>7</v>
      </c>
      <c r="O27" s="267">
        <v>360.22</v>
      </c>
      <c r="P27" s="264" t="s">
        <v>746</v>
      </c>
      <c r="Q27" s="263"/>
    </row>
    <row r="28" spans="2:17" ht="33" customHeight="1" x14ac:dyDescent="0.25">
      <c r="B28" s="265">
        <f ca="1">Data!V21</f>
        <v>42813</v>
      </c>
      <c r="C28" s="270">
        <f ca="1">Data!W21</f>
        <v>42813</v>
      </c>
      <c r="D28" s="263">
        <v>8</v>
      </c>
      <c r="E28" s="348" t="s">
        <v>703</v>
      </c>
      <c r="F28" s="348"/>
      <c r="G28" s="348"/>
      <c r="H28" s="348" t="s">
        <v>709</v>
      </c>
      <c r="I28" s="348"/>
      <c r="J28" s="348" t="s">
        <v>854</v>
      </c>
      <c r="K28" s="348"/>
      <c r="L28" s="352" t="s">
        <v>762</v>
      </c>
      <c r="M28" s="352"/>
      <c r="N28" s="266">
        <v>20.29</v>
      </c>
      <c r="O28" s="266">
        <v>360.22</v>
      </c>
      <c r="P28" s="263" t="s">
        <v>746</v>
      </c>
      <c r="Q28" s="263"/>
    </row>
    <row r="29" spans="2:17" ht="33" customHeight="1" x14ac:dyDescent="0.25">
      <c r="B29" s="268">
        <f ca="1">Data!V22</f>
        <v>42813</v>
      </c>
      <c r="C29" s="271">
        <f ca="1">Data!W22</f>
        <v>42813</v>
      </c>
      <c r="D29" s="264">
        <v>9</v>
      </c>
      <c r="E29" s="349" t="s">
        <v>703</v>
      </c>
      <c r="F29" s="349"/>
      <c r="G29" s="349"/>
      <c r="H29" s="349" t="s">
        <v>849</v>
      </c>
      <c r="I29" s="349"/>
      <c r="J29" s="349" t="s">
        <v>855</v>
      </c>
      <c r="K29" s="349"/>
      <c r="L29" s="360" t="s">
        <v>762</v>
      </c>
      <c r="M29" s="360"/>
      <c r="N29" s="267">
        <v>0</v>
      </c>
      <c r="O29" s="267">
        <v>360.22</v>
      </c>
      <c r="P29" s="264" t="s">
        <v>746</v>
      </c>
      <c r="Q29" s="263"/>
    </row>
    <row r="30" spans="2:17" ht="33" customHeight="1" x14ac:dyDescent="0.25">
      <c r="B30" s="265">
        <f ca="1">Data!V23</f>
        <v>42813</v>
      </c>
      <c r="C30" s="270">
        <f ca="1">Data!W23</f>
        <v>42813</v>
      </c>
      <c r="D30" s="263">
        <v>10</v>
      </c>
      <c r="E30" s="348" t="s">
        <v>703</v>
      </c>
      <c r="F30" s="348"/>
      <c r="G30" s="348"/>
      <c r="H30" s="348" t="s">
        <v>725</v>
      </c>
      <c r="I30" s="348"/>
      <c r="J30" s="348" t="s">
        <v>855</v>
      </c>
      <c r="K30" s="348"/>
      <c r="L30" s="352" t="s">
        <v>762</v>
      </c>
      <c r="M30" s="352"/>
      <c r="N30" s="266">
        <v>230.24</v>
      </c>
      <c r="O30" s="266">
        <v>360.22</v>
      </c>
      <c r="P30" s="263" t="s">
        <v>746</v>
      </c>
      <c r="Q30" s="263"/>
    </row>
    <row r="31" spans="2:17" ht="48" customHeight="1" x14ac:dyDescent="0.25">
      <c r="B31" s="268">
        <f ca="1">Data!V24</f>
        <v>42806</v>
      </c>
      <c r="C31" s="271">
        <f ca="1">Data!W24</f>
        <v>42806</v>
      </c>
      <c r="D31" s="264">
        <v>1</v>
      </c>
      <c r="E31" s="349" t="s">
        <v>810</v>
      </c>
      <c r="F31" s="349"/>
      <c r="G31" s="349"/>
      <c r="H31" s="349" t="s">
        <v>845</v>
      </c>
      <c r="I31" s="349"/>
      <c r="J31" s="349" t="s">
        <v>853</v>
      </c>
      <c r="K31" s="349"/>
      <c r="L31" s="360" t="s">
        <v>816</v>
      </c>
      <c r="M31" s="360"/>
      <c r="N31" s="267">
        <v>8.8000000000000007</v>
      </c>
      <c r="O31" s="267">
        <v>152.52000000000001</v>
      </c>
      <c r="P31" s="264" t="s">
        <v>746</v>
      </c>
      <c r="Q31" s="263"/>
    </row>
    <row r="32" spans="2:17" ht="48" customHeight="1" x14ac:dyDescent="0.25">
      <c r="B32" s="265">
        <f ca="1">Data!V25</f>
        <v>42806</v>
      </c>
      <c r="C32" s="270">
        <f ca="1">Data!W25</f>
        <v>42806</v>
      </c>
      <c r="D32" s="263">
        <v>2</v>
      </c>
      <c r="E32" s="348" t="s">
        <v>810</v>
      </c>
      <c r="F32" s="348"/>
      <c r="G32" s="348"/>
      <c r="H32" s="348" t="s">
        <v>846</v>
      </c>
      <c r="I32" s="348"/>
      <c r="J32" s="348" t="s">
        <v>852</v>
      </c>
      <c r="K32" s="348"/>
      <c r="L32" s="352" t="s">
        <v>816</v>
      </c>
      <c r="M32" s="352"/>
      <c r="N32" s="266">
        <v>3.45</v>
      </c>
      <c r="O32" s="266">
        <v>152.52000000000001</v>
      </c>
      <c r="P32" s="263" t="s">
        <v>746</v>
      </c>
      <c r="Q32" s="263"/>
    </row>
    <row r="33" spans="2:17" ht="48" customHeight="1" x14ac:dyDescent="0.25">
      <c r="B33" s="268">
        <f ca="1">Data!V26</f>
        <v>42803</v>
      </c>
      <c r="C33" s="271">
        <f ca="1">Data!W26</f>
        <v>42803</v>
      </c>
      <c r="D33" s="264">
        <v>1</v>
      </c>
      <c r="E33" s="349" t="s">
        <v>811</v>
      </c>
      <c r="F33" s="349"/>
      <c r="G33" s="349"/>
      <c r="H33" s="349" t="s">
        <v>708</v>
      </c>
      <c r="I33" s="349"/>
      <c r="J33" s="349" t="s">
        <v>853</v>
      </c>
      <c r="K33" s="349"/>
      <c r="L33" s="360" t="s">
        <v>816</v>
      </c>
      <c r="M33" s="360"/>
      <c r="N33" s="267">
        <v>9.39</v>
      </c>
      <c r="O33" s="267">
        <v>339.63</v>
      </c>
      <c r="P33" s="264" t="s">
        <v>746</v>
      </c>
      <c r="Q33" s="263"/>
    </row>
    <row r="34" spans="2:17" ht="48" customHeight="1" x14ac:dyDescent="0.25">
      <c r="B34" s="265">
        <f ca="1">Data!V27</f>
        <v>42803</v>
      </c>
      <c r="C34" s="270">
        <f ca="1">Data!W27</f>
        <v>42803</v>
      </c>
      <c r="D34" s="263">
        <v>2</v>
      </c>
      <c r="E34" s="348" t="s">
        <v>811</v>
      </c>
      <c r="F34" s="348"/>
      <c r="G34" s="348"/>
      <c r="H34" s="348" t="s">
        <v>710</v>
      </c>
      <c r="I34" s="348"/>
      <c r="J34" s="348" t="s">
        <v>853</v>
      </c>
      <c r="K34" s="348"/>
      <c r="L34" s="352" t="s">
        <v>816</v>
      </c>
      <c r="M34" s="352"/>
      <c r="N34" s="266">
        <v>8.82</v>
      </c>
      <c r="O34" s="266">
        <v>339.63</v>
      </c>
      <c r="P34" s="263" t="s">
        <v>746</v>
      </c>
      <c r="Q34" s="263"/>
    </row>
    <row r="35" spans="2:17" ht="48" customHeight="1" x14ac:dyDescent="0.25">
      <c r="B35" s="268">
        <f ca="1">Data!V28</f>
        <v>42803</v>
      </c>
      <c r="C35" s="271">
        <f ca="1">Data!W28</f>
        <v>42803</v>
      </c>
      <c r="D35" s="264">
        <v>3</v>
      </c>
      <c r="E35" s="349" t="s">
        <v>811</v>
      </c>
      <c r="F35" s="349"/>
      <c r="G35" s="349"/>
      <c r="H35" s="349" t="s">
        <v>845</v>
      </c>
      <c r="I35" s="349"/>
      <c r="J35" s="349" t="s">
        <v>853</v>
      </c>
      <c r="K35" s="349"/>
      <c r="L35" s="360" t="s">
        <v>816</v>
      </c>
      <c r="M35" s="360"/>
      <c r="N35" s="267">
        <v>8.8000000000000007</v>
      </c>
      <c r="O35" s="267">
        <v>339.63</v>
      </c>
      <c r="P35" s="264" t="s">
        <v>746</v>
      </c>
      <c r="Q35" s="263"/>
    </row>
    <row r="36" spans="2:17" ht="48" customHeight="1" x14ac:dyDescent="0.25">
      <c r="B36" s="265">
        <f ca="1">Data!V29</f>
        <v>42803</v>
      </c>
      <c r="C36" s="270">
        <f ca="1">Data!W29</f>
        <v>42803</v>
      </c>
      <c r="D36" s="263">
        <v>4</v>
      </c>
      <c r="E36" s="348" t="s">
        <v>811</v>
      </c>
      <c r="F36" s="348"/>
      <c r="G36" s="348"/>
      <c r="H36" s="348" t="s">
        <v>709</v>
      </c>
      <c r="I36" s="348"/>
      <c r="J36" s="348" t="s">
        <v>853</v>
      </c>
      <c r="K36" s="348"/>
      <c r="L36" s="352" t="s">
        <v>816</v>
      </c>
      <c r="M36" s="352"/>
      <c r="N36" s="266">
        <v>28.29</v>
      </c>
      <c r="O36" s="266">
        <v>339.63</v>
      </c>
      <c r="P36" s="263" t="s">
        <v>746</v>
      </c>
      <c r="Q36" s="263"/>
    </row>
    <row r="37" spans="2:17" ht="48" customHeight="1" x14ac:dyDescent="0.25">
      <c r="B37" s="268">
        <f ca="1">Data!V30</f>
        <v>42803</v>
      </c>
      <c r="C37" s="271">
        <f ca="1">Data!W30</f>
        <v>42803</v>
      </c>
      <c r="D37" s="264">
        <v>5</v>
      </c>
      <c r="E37" s="349" t="s">
        <v>811</v>
      </c>
      <c r="F37" s="349"/>
      <c r="G37" s="349"/>
      <c r="H37" s="349" t="s">
        <v>846</v>
      </c>
      <c r="I37" s="349"/>
      <c r="J37" s="349" t="s">
        <v>852</v>
      </c>
      <c r="K37" s="349"/>
      <c r="L37" s="360" t="s">
        <v>816</v>
      </c>
      <c r="M37" s="360"/>
      <c r="N37" s="267">
        <v>3.45</v>
      </c>
      <c r="O37" s="267">
        <v>339.63</v>
      </c>
      <c r="P37" s="264" t="s">
        <v>746</v>
      </c>
      <c r="Q37" s="263"/>
    </row>
    <row r="38" spans="2:17" ht="33" customHeight="1" x14ac:dyDescent="0.25">
      <c r="B38" s="265">
        <f ca="1">Data!V31</f>
        <v>42792</v>
      </c>
      <c r="C38" s="270">
        <f ca="1">Data!W31</f>
        <v>42792</v>
      </c>
      <c r="D38" s="263">
        <v>2</v>
      </c>
      <c r="E38" s="348" t="s">
        <v>814</v>
      </c>
      <c r="F38" s="348"/>
      <c r="G38" s="348"/>
      <c r="H38" s="348" t="s">
        <v>847</v>
      </c>
      <c r="I38" s="348"/>
      <c r="J38" s="348" t="s">
        <v>854</v>
      </c>
      <c r="K38" s="348"/>
      <c r="L38" s="352" t="s">
        <v>772</v>
      </c>
      <c r="M38" s="352"/>
      <c r="N38" s="266">
        <v>2.31</v>
      </c>
      <c r="O38" s="266">
        <v>175.37</v>
      </c>
      <c r="P38" s="263" t="s">
        <v>746</v>
      </c>
      <c r="Q38" s="263"/>
    </row>
    <row r="39" spans="2:17" ht="33" customHeight="1" x14ac:dyDescent="0.25">
      <c r="B39" s="268">
        <f ca="1">Data!V32</f>
        <v>42792</v>
      </c>
      <c r="C39" s="271">
        <f ca="1">Data!W32</f>
        <v>42792</v>
      </c>
      <c r="D39" s="264">
        <v>3</v>
      </c>
      <c r="E39" s="349" t="s">
        <v>814</v>
      </c>
      <c r="F39" s="349"/>
      <c r="G39" s="349"/>
      <c r="H39" s="349" t="s">
        <v>850</v>
      </c>
      <c r="I39" s="349"/>
      <c r="J39" s="349" t="s">
        <v>854</v>
      </c>
      <c r="K39" s="349"/>
      <c r="L39" s="360" t="s">
        <v>772</v>
      </c>
      <c r="M39" s="360"/>
      <c r="N39" s="267">
        <v>5.17</v>
      </c>
      <c r="O39" s="267">
        <v>175.37</v>
      </c>
      <c r="P39" s="264" t="s">
        <v>746</v>
      </c>
      <c r="Q39" s="263"/>
    </row>
    <row r="40" spans="2:17" ht="33" customHeight="1" x14ac:dyDescent="0.25">
      <c r="B40" s="265">
        <f ca="1">Data!V33</f>
        <v>42792</v>
      </c>
      <c r="C40" s="270">
        <f ca="1">Data!W33</f>
        <v>42792</v>
      </c>
      <c r="D40" s="263">
        <v>4</v>
      </c>
      <c r="E40" s="348" t="s">
        <v>814</v>
      </c>
      <c r="F40" s="348"/>
      <c r="G40" s="348"/>
      <c r="H40" s="348" t="s">
        <v>844</v>
      </c>
      <c r="I40" s="348"/>
      <c r="J40" s="348" t="s">
        <v>734</v>
      </c>
      <c r="K40" s="348"/>
      <c r="L40" s="352" t="s">
        <v>772</v>
      </c>
      <c r="M40" s="352"/>
      <c r="N40" s="266">
        <v>6.97</v>
      </c>
      <c r="O40" s="266">
        <v>175.37</v>
      </c>
      <c r="P40" s="263" t="s">
        <v>746</v>
      </c>
      <c r="Q40" s="263"/>
    </row>
    <row r="41" spans="2:17" ht="33" customHeight="1" x14ac:dyDescent="0.25">
      <c r="B41" s="268">
        <f ca="1">Data!V34</f>
        <v>42792</v>
      </c>
      <c r="C41" s="271">
        <f ca="1">Data!W34</f>
        <v>42792</v>
      </c>
      <c r="D41" s="264">
        <v>5</v>
      </c>
      <c r="E41" s="349" t="s">
        <v>814</v>
      </c>
      <c r="F41" s="349"/>
      <c r="G41" s="349"/>
      <c r="H41" s="349" t="s">
        <v>851</v>
      </c>
      <c r="I41" s="349"/>
      <c r="J41" s="349" t="s">
        <v>734</v>
      </c>
      <c r="K41" s="349"/>
      <c r="L41" s="360" t="s">
        <v>772</v>
      </c>
      <c r="M41" s="360"/>
      <c r="N41" s="267">
        <v>7.31</v>
      </c>
      <c r="O41" s="267">
        <v>175.37</v>
      </c>
      <c r="P41" s="264" t="s">
        <v>746</v>
      </c>
      <c r="Q41" s="263"/>
    </row>
    <row r="42" spans="2:17" ht="33" customHeight="1" x14ac:dyDescent="0.25">
      <c r="B42" s="265">
        <f ca="1">Data!V35</f>
        <v>42792</v>
      </c>
      <c r="C42" s="270">
        <f ca="1">Data!W35</f>
        <v>42792</v>
      </c>
      <c r="D42" s="263">
        <v>6</v>
      </c>
      <c r="E42" s="348" t="s">
        <v>814</v>
      </c>
      <c r="F42" s="348"/>
      <c r="G42" s="348"/>
      <c r="H42" s="348" t="s">
        <v>731</v>
      </c>
      <c r="I42" s="348"/>
      <c r="J42" s="348" t="s">
        <v>735</v>
      </c>
      <c r="K42" s="348"/>
      <c r="L42" s="352" t="s">
        <v>772</v>
      </c>
      <c r="M42" s="352"/>
      <c r="N42" s="266">
        <v>7.06</v>
      </c>
      <c r="O42" s="266">
        <v>175.37</v>
      </c>
      <c r="P42" s="263" t="s">
        <v>746</v>
      </c>
      <c r="Q42" s="263"/>
    </row>
    <row r="43" spans="2:17" ht="33" customHeight="1" x14ac:dyDescent="0.25">
      <c r="B43" s="268">
        <f ca="1">Data!V36</f>
        <v>42792</v>
      </c>
      <c r="C43" s="271">
        <f ca="1">Data!W36</f>
        <v>42792</v>
      </c>
      <c r="D43" s="264">
        <v>7</v>
      </c>
      <c r="E43" s="349" t="s">
        <v>814</v>
      </c>
      <c r="F43" s="349"/>
      <c r="G43" s="349"/>
      <c r="H43" s="349" t="s">
        <v>846</v>
      </c>
      <c r="I43" s="349"/>
      <c r="J43" s="349" t="s">
        <v>852</v>
      </c>
      <c r="K43" s="349"/>
      <c r="L43" s="360" t="s">
        <v>772</v>
      </c>
      <c r="M43" s="360"/>
      <c r="N43" s="267">
        <v>3.45</v>
      </c>
      <c r="O43" s="267">
        <v>175.37</v>
      </c>
      <c r="P43" s="264" t="s">
        <v>746</v>
      </c>
      <c r="Q43" s="263"/>
    </row>
    <row r="45" spans="2:17" x14ac:dyDescent="0.25">
      <c r="B45" s="1" t="s">
        <v>1</v>
      </c>
    </row>
    <row r="46" spans="2:17" x14ac:dyDescent="0.25">
      <c r="B46" s="1" t="s">
        <v>2</v>
      </c>
    </row>
    <row r="47" spans="2:17" x14ac:dyDescent="0.25">
      <c r="B47" t="s">
        <v>3</v>
      </c>
    </row>
    <row r="48" spans="2:17" ht="75" customHeight="1" x14ac:dyDescent="0.25">
      <c r="B48" s="302" t="s">
        <v>4</v>
      </c>
      <c r="C48" s="302"/>
      <c r="D48" s="302"/>
      <c r="E48" s="302"/>
      <c r="F48" s="302"/>
      <c r="G48" s="302"/>
      <c r="H48" s="302"/>
      <c r="I48" s="302"/>
      <c r="J48" s="302"/>
      <c r="K48" s="302"/>
      <c r="L48" s="302"/>
      <c r="M48" s="302"/>
      <c r="N48" s="302"/>
      <c r="O48" s="24"/>
      <c r="P48" s="24"/>
      <c r="Q48" s="24"/>
    </row>
    <row r="49" spans="2:3" x14ac:dyDescent="0.25">
      <c r="B49"/>
    </row>
    <row r="50" spans="2:3" x14ac:dyDescent="0.25">
      <c r="B50" s="304" t="s">
        <v>19</v>
      </c>
      <c r="C50" s="304"/>
    </row>
  </sheetData>
  <sheetProtection password="C6BE" sheet="1" objects="1" scenarios="1"/>
  <mergeCells count="122">
    <mergeCell ref="J39:K39"/>
    <mergeCell ref="J40:K40"/>
    <mergeCell ref="J41:K41"/>
    <mergeCell ref="J42:K42"/>
    <mergeCell ref="J43:K43"/>
    <mergeCell ref="L43:M43"/>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L34:M34"/>
    <mergeCell ref="L35:M35"/>
    <mergeCell ref="L36:M36"/>
    <mergeCell ref="L37:M37"/>
    <mergeCell ref="L38:M38"/>
    <mergeCell ref="L39:M39"/>
    <mergeCell ref="L40:M40"/>
    <mergeCell ref="L41:M41"/>
    <mergeCell ref="L42:M42"/>
    <mergeCell ref="L25:M25"/>
    <mergeCell ref="L26:M26"/>
    <mergeCell ref="L27:M27"/>
    <mergeCell ref="L28:M28"/>
    <mergeCell ref="L29:M29"/>
    <mergeCell ref="L30:M30"/>
    <mergeCell ref="L31:M31"/>
    <mergeCell ref="L32:M32"/>
    <mergeCell ref="L33:M33"/>
    <mergeCell ref="L16:M16"/>
    <mergeCell ref="L17:M17"/>
    <mergeCell ref="L18:M18"/>
    <mergeCell ref="L19:M19"/>
    <mergeCell ref="L20:M20"/>
    <mergeCell ref="L21:M21"/>
    <mergeCell ref="L22:M22"/>
    <mergeCell ref="L23:M23"/>
    <mergeCell ref="L24:M24"/>
    <mergeCell ref="H35:I35"/>
    <mergeCell ref="H36:I36"/>
    <mergeCell ref="H37:I37"/>
    <mergeCell ref="H38:I38"/>
    <mergeCell ref="H39:I39"/>
    <mergeCell ref="H40:I40"/>
    <mergeCell ref="H41:I41"/>
    <mergeCell ref="H42:I42"/>
    <mergeCell ref="H43:I43"/>
    <mergeCell ref="E39:G39"/>
    <mergeCell ref="E40:G40"/>
    <mergeCell ref="E41:G41"/>
    <mergeCell ref="E42:G42"/>
    <mergeCell ref="E43:G43"/>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E30:G30"/>
    <mergeCell ref="E31:G31"/>
    <mergeCell ref="E32:G32"/>
    <mergeCell ref="E33:G33"/>
    <mergeCell ref="E34:G34"/>
    <mergeCell ref="E35:G35"/>
    <mergeCell ref="E36:G36"/>
    <mergeCell ref="E37:G37"/>
    <mergeCell ref="E38:G38"/>
    <mergeCell ref="B50:C50"/>
    <mergeCell ref="B8:G8"/>
    <mergeCell ref="D9:E9"/>
    <mergeCell ref="D10:E10"/>
    <mergeCell ref="D11:E11"/>
    <mergeCell ref="B48:N48"/>
    <mergeCell ref="L15:M15"/>
    <mergeCell ref="J15:K15"/>
    <mergeCell ref="H15:I15"/>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s>
  <hyperlinks>
    <hyperlink ref="B50:C50" location="Privacy!A1" display="privacy statement"/>
    <hyperlink ref="C11" location="ClaimsPsy!A1" display="ClaimsPsy!A1"/>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3"/>
  <sheetViews>
    <sheetView showGridLines="0" workbookViewId="0"/>
  </sheetViews>
  <sheetFormatPr defaultColWidth="9.140625" defaultRowHeight="15" x14ac:dyDescent="0.25"/>
  <cols>
    <col min="1" max="1" width="9.140625" style="1"/>
    <col min="2" max="2" width="17.7109375" style="1" customWidth="1"/>
    <col min="3" max="3" width="23.28515625" style="1" customWidth="1"/>
    <col min="4" max="5" width="9.140625" style="1" customWidth="1"/>
    <col min="6" max="6" width="8.28515625" style="1" customWidth="1"/>
    <col min="7" max="7" width="14.7109375" style="1" customWidth="1"/>
    <col min="8" max="16384" width="9.140625" style="1"/>
  </cols>
  <sheetData>
    <row r="2" spans="2:13" ht="46.5" customHeight="1" x14ac:dyDescent="0.25"/>
    <row r="3" spans="2:13" ht="15" customHeight="1" x14ac:dyDescent="0.25">
      <c r="B3" s="6" t="s">
        <v>20</v>
      </c>
    </row>
    <row r="4" spans="2:13" ht="23.25" customHeight="1" x14ac:dyDescent="0.25">
      <c r="B4" s="7" t="s">
        <v>21</v>
      </c>
      <c r="C4" s="7" t="str">
        <f>Elig!C4</f>
        <v>EWING,TOM</v>
      </c>
      <c r="D4" s="9"/>
      <c r="E4" s="7" t="s">
        <v>27</v>
      </c>
      <c r="F4" s="7"/>
      <c r="G4" s="17">
        <f ca="1">Elig!G4</f>
        <v>23346</v>
      </c>
    </row>
    <row r="5" spans="2:13" ht="23.25" customHeight="1" x14ac:dyDescent="0.25">
      <c r="B5" s="6" t="s">
        <v>22</v>
      </c>
      <c r="C5" s="6" t="str">
        <f>Elig!C5</f>
        <v>M</v>
      </c>
      <c r="D5" s="6"/>
      <c r="E5" s="6" t="s">
        <v>28</v>
      </c>
      <c r="F5" s="6"/>
      <c r="G5" s="18">
        <f>Elig!G5</f>
        <v>54</v>
      </c>
    </row>
    <row r="6" spans="2:13" ht="23.25" customHeight="1" x14ac:dyDescent="0.25">
      <c r="B6" s="7" t="s">
        <v>23</v>
      </c>
      <c r="C6" s="19" t="str">
        <f>Elig!C6</f>
        <v>2222222222WA (2222222222)</v>
      </c>
      <c r="D6" s="10"/>
      <c r="E6" s="7" t="s">
        <v>29</v>
      </c>
      <c r="F6" s="7"/>
      <c r="G6" s="20" t="str">
        <f>Elig!G6</f>
        <v>(425) 599-9955</v>
      </c>
    </row>
    <row r="8" spans="2:13" ht="20.25" customHeight="1" x14ac:dyDescent="0.25">
      <c r="B8" s="307" t="str">
        <f ca="1">Elig!B8</f>
        <v>RISK PROFILE FOR SERVICE DATE RANGE FROM 2016-01-07 TO 2017-04-11</v>
      </c>
      <c r="C8" s="307"/>
      <c r="D8" s="307"/>
      <c r="E8" s="307"/>
      <c r="F8" s="307"/>
      <c r="G8" s="307"/>
    </row>
    <row r="9" spans="2:13" ht="30" customHeight="1" x14ac:dyDescent="0.25">
      <c r="B9" s="7" t="s">
        <v>24</v>
      </c>
      <c r="C9" s="10">
        <f>Elig!C9</f>
        <v>3.66</v>
      </c>
      <c r="D9" s="329" t="s">
        <v>30</v>
      </c>
      <c r="E9" s="330"/>
      <c r="F9" s="13"/>
      <c r="G9" s="16">
        <f>Elig!G9</f>
        <v>0.95</v>
      </c>
    </row>
    <row r="10" spans="2:13" ht="35.25" customHeight="1" x14ac:dyDescent="0.25">
      <c r="B10" s="6" t="s">
        <v>25</v>
      </c>
      <c r="C10" s="12" t="str">
        <f>Elig!C10</f>
        <v>Renal, medium</v>
      </c>
      <c r="D10" s="331" t="s">
        <v>31</v>
      </c>
      <c r="E10" s="331"/>
      <c r="F10" s="14"/>
      <c r="G10" s="12" t="str">
        <f>Elig!G10</f>
        <v>Skin, low</v>
      </c>
    </row>
    <row r="11" spans="2:13" ht="30" customHeight="1" x14ac:dyDescent="0.3">
      <c r="B11" s="8" t="s">
        <v>26</v>
      </c>
      <c r="C11" s="25" t="str">
        <f>Elig!C11</f>
        <v>Psychiatric, high</v>
      </c>
      <c r="D11" s="329" t="s">
        <v>32</v>
      </c>
      <c r="E11" s="329"/>
      <c r="F11" s="15"/>
      <c r="G11" s="11" t="str">
        <f>Elig!G11</f>
        <v>Yes</v>
      </c>
    </row>
    <row r="13" spans="2:13" ht="14.45" x14ac:dyDescent="0.3">
      <c r="B13" s="344" t="s">
        <v>35</v>
      </c>
      <c r="C13" s="344"/>
      <c r="D13" s="344"/>
      <c r="E13" s="344"/>
      <c r="F13" s="344"/>
      <c r="G13" s="344"/>
      <c r="H13" s="344"/>
      <c r="I13" s="344"/>
      <c r="J13" s="344"/>
      <c r="K13" s="344"/>
      <c r="L13" s="344"/>
      <c r="M13" s="344"/>
    </row>
    <row r="16" spans="2:13" s="278" customFormat="1" ht="33" customHeight="1" x14ac:dyDescent="0.25">
      <c r="B16" s="365" t="s">
        <v>757</v>
      </c>
      <c r="C16" s="365"/>
      <c r="D16" s="345" t="s">
        <v>698</v>
      </c>
      <c r="E16" s="345"/>
      <c r="F16" s="345"/>
      <c r="G16" s="345"/>
      <c r="H16" s="345" t="s">
        <v>856</v>
      </c>
      <c r="I16" s="345"/>
      <c r="J16" s="286" t="s">
        <v>608</v>
      </c>
    </row>
    <row r="17" spans="2:10" x14ac:dyDescent="0.25">
      <c r="B17" s="363" t="s">
        <v>857</v>
      </c>
      <c r="C17" s="363"/>
      <c r="D17" s="352" t="s">
        <v>739</v>
      </c>
      <c r="E17" s="352"/>
      <c r="F17" s="352"/>
      <c r="G17" s="352"/>
      <c r="H17" s="364">
        <f ca="1">Data!V50</f>
        <v>42810</v>
      </c>
      <c r="I17" s="364"/>
      <c r="J17" s="213">
        <v>1</v>
      </c>
    </row>
    <row r="18" spans="2:10" x14ac:dyDescent="0.25">
      <c r="B18" s="363" t="s">
        <v>1019</v>
      </c>
      <c r="C18" s="363"/>
      <c r="D18" s="352" t="s">
        <v>1019</v>
      </c>
      <c r="E18" s="352"/>
      <c r="F18" s="352"/>
      <c r="G18" s="352"/>
      <c r="H18" s="364">
        <f ca="1">Data!V51</f>
        <v>42799</v>
      </c>
      <c r="I18" s="364"/>
      <c r="J18" s="213">
        <v>76</v>
      </c>
    </row>
    <row r="19" spans="2:10" x14ac:dyDescent="0.25">
      <c r="B19" s="363" t="s">
        <v>857</v>
      </c>
      <c r="C19" s="363"/>
      <c r="D19" s="352" t="s">
        <v>59</v>
      </c>
      <c r="E19" s="352"/>
      <c r="F19" s="352"/>
      <c r="G19" s="352"/>
      <c r="H19" s="364">
        <f ca="1">Data!V52</f>
        <v>42796</v>
      </c>
      <c r="I19" s="364"/>
      <c r="J19" s="213">
        <v>7</v>
      </c>
    </row>
    <row r="20" spans="2:10" x14ac:dyDescent="0.25">
      <c r="B20" s="363" t="s">
        <v>857</v>
      </c>
      <c r="C20" s="363"/>
      <c r="D20" s="352" t="s">
        <v>744</v>
      </c>
      <c r="E20" s="352"/>
      <c r="F20" s="352"/>
      <c r="G20" s="352"/>
      <c r="H20" s="364">
        <f ca="1">Data!V53</f>
        <v>42701</v>
      </c>
      <c r="I20" s="364"/>
      <c r="J20" s="213">
        <v>1</v>
      </c>
    </row>
    <row r="21" spans="2:10" x14ac:dyDescent="0.25">
      <c r="B21" s="363" t="s">
        <v>857</v>
      </c>
      <c r="C21" s="363"/>
      <c r="D21" s="352" t="s">
        <v>743</v>
      </c>
      <c r="E21" s="352"/>
      <c r="F21" s="352"/>
      <c r="G21" s="352"/>
      <c r="H21" s="364">
        <f ca="1">Data!V54</f>
        <v>42701</v>
      </c>
      <c r="I21" s="364"/>
      <c r="J21" s="213">
        <v>1</v>
      </c>
    </row>
    <row r="22" spans="2:10" x14ac:dyDescent="0.25">
      <c r="B22" s="363" t="s">
        <v>857</v>
      </c>
      <c r="C22" s="363"/>
      <c r="D22" s="352" t="s">
        <v>742</v>
      </c>
      <c r="E22" s="352"/>
      <c r="F22" s="352"/>
      <c r="G22" s="352"/>
      <c r="H22" s="364">
        <f ca="1">Data!V55</f>
        <v>42701</v>
      </c>
      <c r="I22" s="364"/>
      <c r="J22" s="213">
        <v>1</v>
      </c>
    </row>
    <row r="23" spans="2:10" x14ac:dyDescent="0.25">
      <c r="B23" s="363" t="s">
        <v>858</v>
      </c>
      <c r="C23" s="363"/>
      <c r="D23" s="352" t="s">
        <v>858</v>
      </c>
      <c r="E23" s="352"/>
      <c r="F23" s="352"/>
      <c r="G23" s="352"/>
      <c r="H23" s="364">
        <f ca="1">Data!V56</f>
        <v>42670</v>
      </c>
      <c r="I23" s="364"/>
      <c r="J23" s="213">
        <v>8</v>
      </c>
    </row>
    <row r="24" spans="2:10" x14ac:dyDescent="0.25">
      <c r="B24" s="363" t="s">
        <v>859</v>
      </c>
      <c r="C24" s="363"/>
      <c r="D24" s="352" t="s">
        <v>860</v>
      </c>
      <c r="E24" s="352"/>
      <c r="F24" s="352"/>
      <c r="G24" s="352"/>
      <c r="H24" s="364">
        <f ca="1">Data!V57</f>
        <v>42667</v>
      </c>
      <c r="I24" s="364"/>
      <c r="J24" s="213">
        <v>1</v>
      </c>
    </row>
    <row r="25" spans="2:10" x14ac:dyDescent="0.25">
      <c r="B25" s="363" t="s">
        <v>816</v>
      </c>
      <c r="C25" s="363"/>
      <c r="D25" s="352" t="s">
        <v>816</v>
      </c>
      <c r="E25" s="352"/>
      <c r="F25" s="352"/>
      <c r="G25" s="352"/>
      <c r="H25" s="364">
        <f ca="1">Data!V58</f>
        <v>42667</v>
      </c>
      <c r="I25" s="364"/>
      <c r="J25" s="213">
        <v>11</v>
      </c>
    </row>
    <row r="26" spans="2:10" x14ac:dyDescent="0.25">
      <c r="B26" s="363" t="s">
        <v>762</v>
      </c>
      <c r="C26" s="363"/>
      <c r="D26" s="352" t="s">
        <v>762</v>
      </c>
      <c r="E26" s="352"/>
      <c r="F26" s="352"/>
      <c r="G26" s="352"/>
      <c r="H26" s="364">
        <f ca="1">Data!V59</f>
        <v>42633</v>
      </c>
      <c r="I26" s="364"/>
      <c r="J26" s="213">
        <v>20</v>
      </c>
    </row>
    <row r="27" spans="2:10" x14ac:dyDescent="0.25">
      <c r="B27" s="363" t="s">
        <v>861</v>
      </c>
      <c r="C27" s="363"/>
      <c r="D27" s="352" t="s">
        <v>862</v>
      </c>
      <c r="E27" s="352"/>
      <c r="F27" s="352"/>
      <c r="G27" s="352"/>
      <c r="H27" s="364">
        <f ca="1">Data!V60</f>
        <v>42633</v>
      </c>
      <c r="I27" s="364"/>
      <c r="J27" s="213">
        <v>1</v>
      </c>
    </row>
    <row r="28" spans="2:10" x14ac:dyDescent="0.25">
      <c r="B28" s="363" t="s">
        <v>859</v>
      </c>
      <c r="C28" s="363"/>
      <c r="D28" s="352" t="s">
        <v>863</v>
      </c>
      <c r="E28" s="352"/>
      <c r="F28" s="352"/>
      <c r="G28" s="352"/>
      <c r="H28" s="364">
        <f ca="1">Data!V61</f>
        <v>42626</v>
      </c>
      <c r="I28" s="364"/>
      <c r="J28" s="213">
        <v>1</v>
      </c>
    </row>
    <row r="29" spans="2:10" x14ac:dyDescent="0.25">
      <c r="B29" s="363" t="s">
        <v>772</v>
      </c>
      <c r="C29" s="363"/>
      <c r="D29" s="352" t="s">
        <v>772</v>
      </c>
      <c r="E29" s="352"/>
      <c r="F29" s="352"/>
      <c r="G29" s="352"/>
      <c r="H29" s="364">
        <f ca="1">Data!V62</f>
        <v>42621</v>
      </c>
      <c r="I29" s="364"/>
      <c r="J29" s="213">
        <v>35</v>
      </c>
    </row>
    <row r="30" spans="2:10" x14ac:dyDescent="0.25">
      <c r="B30" s="363" t="s">
        <v>772</v>
      </c>
      <c r="C30" s="363"/>
      <c r="D30" s="352" t="s">
        <v>788</v>
      </c>
      <c r="E30" s="352"/>
      <c r="F30" s="352"/>
      <c r="G30" s="352"/>
      <c r="H30" s="364">
        <f ca="1">Data!V63</f>
        <v>42621</v>
      </c>
      <c r="I30" s="364"/>
      <c r="J30" s="213">
        <v>4</v>
      </c>
    </row>
    <row r="31" spans="2:10" x14ac:dyDescent="0.25">
      <c r="B31" s="363" t="s">
        <v>772</v>
      </c>
      <c r="C31" s="363"/>
      <c r="D31" s="352" t="s">
        <v>864</v>
      </c>
      <c r="E31" s="352"/>
      <c r="F31" s="352"/>
      <c r="G31" s="352"/>
      <c r="H31" s="364">
        <f ca="1">Data!V64</f>
        <v>42609</v>
      </c>
      <c r="I31" s="364"/>
      <c r="J31" s="213">
        <v>1</v>
      </c>
    </row>
    <row r="32" spans="2:10" x14ac:dyDescent="0.25">
      <c r="B32" s="363" t="s">
        <v>861</v>
      </c>
      <c r="C32" s="363"/>
      <c r="D32" s="352" t="s">
        <v>865</v>
      </c>
      <c r="E32" s="352"/>
      <c r="F32" s="352"/>
      <c r="G32" s="352"/>
      <c r="H32" s="364">
        <f ca="1">Data!V65</f>
        <v>42608</v>
      </c>
      <c r="I32" s="364"/>
      <c r="J32" s="213">
        <v>1</v>
      </c>
    </row>
    <row r="33" spans="2:10" x14ac:dyDescent="0.25">
      <c r="B33" s="363" t="s">
        <v>859</v>
      </c>
      <c r="C33" s="363"/>
      <c r="D33" s="352" t="s">
        <v>866</v>
      </c>
      <c r="E33" s="352"/>
      <c r="F33" s="352"/>
      <c r="G33" s="352"/>
      <c r="H33" s="364">
        <f ca="1">Data!V66</f>
        <v>42596</v>
      </c>
      <c r="I33" s="364"/>
      <c r="J33" s="213">
        <v>2</v>
      </c>
    </row>
    <row r="34" spans="2:10" x14ac:dyDescent="0.25">
      <c r="B34" s="363" t="s">
        <v>859</v>
      </c>
      <c r="C34" s="363"/>
      <c r="D34" s="352" t="s">
        <v>867</v>
      </c>
      <c r="E34" s="352"/>
      <c r="F34" s="352"/>
      <c r="G34" s="352"/>
      <c r="H34" s="364">
        <f ca="1">Data!V67</f>
        <v>42594</v>
      </c>
      <c r="I34" s="364"/>
      <c r="J34" s="213">
        <v>1</v>
      </c>
    </row>
    <row r="35" spans="2:10" x14ac:dyDescent="0.25">
      <c r="B35" s="363" t="s">
        <v>859</v>
      </c>
      <c r="C35" s="363"/>
      <c r="D35" s="352" t="s">
        <v>868</v>
      </c>
      <c r="E35" s="352"/>
      <c r="F35" s="352"/>
      <c r="G35" s="352"/>
      <c r="H35" s="364">
        <f ca="1">Data!V68</f>
        <v>42576</v>
      </c>
      <c r="I35" s="364"/>
      <c r="J35" s="213">
        <v>1</v>
      </c>
    </row>
    <row r="36" spans="2:10" x14ac:dyDescent="0.25">
      <c r="B36" s="363" t="s">
        <v>772</v>
      </c>
      <c r="C36" s="363"/>
      <c r="D36" s="352" t="s">
        <v>773</v>
      </c>
      <c r="E36" s="352"/>
      <c r="F36" s="352"/>
      <c r="G36" s="352"/>
      <c r="H36" s="364">
        <f ca="1">Data!V69</f>
        <v>42573</v>
      </c>
      <c r="I36" s="364"/>
      <c r="J36" s="213">
        <v>12</v>
      </c>
    </row>
    <row r="37" spans="2:10" x14ac:dyDescent="0.25">
      <c r="B37" s="363" t="s">
        <v>772</v>
      </c>
      <c r="C37" s="363"/>
      <c r="D37" s="352" t="s">
        <v>772</v>
      </c>
      <c r="E37" s="352"/>
      <c r="F37" s="352"/>
      <c r="G37" s="352"/>
      <c r="H37" s="364">
        <f ca="1">Data!V70</f>
        <v>42572</v>
      </c>
      <c r="I37" s="364"/>
      <c r="J37" s="213">
        <v>1</v>
      </c>
    </row>
    <row r="38" spans="2:10" x14ac:dyDescent="0.25">
      <c r="B38" s="363" t="s">
        <v>861</v>
      </c>
      <c r="C38" s="363"/>
      <c r="D38" s="352" t="s">
        <v>869</v>
      </c>
      <c r="E38" s="352"/>
      <c r="F38" s="352"/>
      <c r="G38" s="352"/>
      <c r="H38" s="364">
        <f ca="1">Data!V71</f>
        <v>42570</v>
      </c>
      <c r="I38" s="364"/>
      <c r="J38" s="213">
        <v>3</v>
      </c>
    </row>
    <row r="39" spans="2:10" x14ac:dyDescent="0.25">
      <c r="B39" s="363" t="s">
        <v>870</v>
      </c>
      <c r="C39" s="363"/>
      <c r="D39" s="352" t="s">
        <v>871</v>
      </c>
      <c r="E39" s="352"/>
      <c r="F39" s="352"/>
      <c r="G39" s="352"/>
      <c r="H39" s="364">
        <f ca="1">Data!V72</f>
        <v>42570</v>
      </c>
      <c r="I39" s="364"/>
      <c r="J39" s="213">
        <v>1</v>
      </c>
    </row>
    <row r="40" spans="2:10" x14ac:dyDescent="0.25">
      <c r="B40" s="363" t="s">
        <v>859</v>
      </c>
      <c r="C40" s="363"/>
      <c r="D40" s="352" t="s">
        <v>872</v>
      </c>
      <c r="E40" s="352"/>
      <c r="F40" s="352"/>
      <c r="G40" s="352"/>
      <c r="H40" s="364">
        <f ca="1">Data!V73</f>
        <v>42556</v>
      </c>
      <c r="I40" s="364"/>
      <c r="J40" s="213">
        <v>1</v>
      </c>
    </row>
    <row r="41" spans="2:10" x14ac:dyDescent="0.25">
      <c r="B41" s="363" t="s">
        <v>859</v>
      </c>
      <c r="C41" s="363"/>
      <c r="D41" s="352" t="s">
        <v>873</v>
      </c>
      <c r="E41" s="352"/>
      <c r="F41" s="352"/>
      <c r="G41" s="352"/>
      <c r="H41" s="364">
        <f ca="1">Data!V74</f>
        <v>42552</v>
      </c>
      <c r="I41" s="364"/>
      <c r="J41" s="213">
        <v>2</v>
      </c>
    </row>
    <row r="42" spans="2:10" x14ac:dyDescent="0.25">
      <c r="B42" s="363" t="s">
        <v>870</v>
      </c>
      <c r="C42" s="363"/>
      <c r="D42" s="352" t="s">
        <v>874</v>
      </c>
      <c r="E42" s="352"/>
      <c r="F42" s="352"/>
      <c r="G42" s="352"/>
      <c r="H42" s="364">
        <f ca="1">Data!V75</f>
        <v>42551</v>
      </c>
      <c r="I42" s="364"/>
      <c r="J42" s="213">
        <v>1</v>
      </c>
    </row>
    <row r="43" spans="2:10" x14ac:dyDescent="0.25">
      <c r="B43" s="363" t="s">
        <v>875</v>
      </c>
      <c r="C43" s="363"/>
      <c r="D43" s="352" t="s">
        <v>876</v>
      </c>
      <c r="E43" s="352"/>
      <c r="F43" s="352"/>
      <c r="G43" s="352"/>
      <c r="H43" s="364">
        <f ca="1">Data!V76</f>
        <v>42527</v>
      </c>
      <c r="I43" s="364"/>
      <c r="J43" s="213">
        <v>3</v>
      </c>
    </row>
    <row r="44" spans="2:10" x14ac:dyDescent="0.25">
      <c r="B44" s="363" t="s">
        <v>772</v>
      </c>
      <c r="C44" s="363"/>
      <c r="D44" s="352" t="s">
        <v>792</v>
      </c>
      <c r="E44" s="352"/>
      <c r="F44" s="352"/>
      <c r="G44" s="352"/>
      <c r="H44" s="364">
        <f ca="1">Data!V77</f>
        <v>42526</v>
      </c>
      <c r="I44" s="364"/>
      <c r="J44" s="213">
        <v>1</v>
      </c>
    </row>
    <row r="45" spans="2:10" x14ac:dyDescent="0.25">
      <c r="B45" s="363" t="s">
        <v>859</v>
      </c>
      <c r="C45" s="363"/>
      <c r="D45" s="352" t="s">
        <v>877</v>
      </c>
      <c r="E45" s="352"/>
      <c r="F45" s="352"/>
      <c r="G45" s="352"/>
      <c r="H45" s="364">
        <f ca="1">Data!V78</f>
        <v>42520</v>
      </c>
      <c r="I45" s="364"/>
      <c r="J45" s="213">
        <v>2</v>
      </c>
    </row>
    <row r="46" spans="2:10" x14ac:dyDescent="0.25">
      <c r="B46" s="363" t="s">
        <v>772</v>
      </c>
      <c r="C46" s="363"/>
      <c r="D46" s="352" t="s">
        <v>878</v>
      </c>
      <c r="E46" s="352"/>
      <c r="F46" s="352"/>
      <c r="G46" s="352"/>
      <c r="H46" s="364">
        <f ca="1">Data!V79</f>
        <v>42519</v>
      </c>
      <c r="I46" s="364"/>
      <c r="J46" s="213">
        <v>1</v>
      </c>
    </row>
    <row r="47" spans="2:10" x14ac:dyDescent="0.25">
      <c r="B47" s="363" t="s">
        <v>772</v>
      </c>
      <c r="C47" s="363"/>
      <c r="D47" s="352" t="s">
        <v>787</v>
      </c>
      <c r="E47" s="352"/>
      <c r="F47" s="352"/>
      <c r="G47" s="352"/>
      <c r="H47" s="364">
        <f ca="1">Data!V80</f>
        <v>42516</v>
      </c>
      <c r="I47" s="364"/>
      <c r="J47" s="213">
        <v>4</v>
      </c>
    </row>
    <row r="48" spans="2:10" x14ac:dyDescent="0.25">
      <c r="B48" s="363" t="s">
        <v>875</v>
      </c>
      <c r="C48" s="363"/>
      <c r="D48" s="352" t="s">
        <v>879</v>
      </c>
      <c r="E48" s="352"/>
      <c r="F48" s="352"/>
      <c r="G48" s="352"/>
      <c r="H48" s="364">
        <f ca="1">Data!V81</f>
        <v>42515</v>
      </c>
      <c r="I48" s="364"/>
      <c r="J48" s="213">
        <v>1</v>
      </c>
    </row>
    <row r="49" spans="2:10" x14ac:dyDescent="0.25">
      <c r="B49" s="363" t="s">
        <v>875</v>
      </c>
      <c r="C49" s="363"/>
      <c r="D49" s="352" t="s">
        <v>880</v>
      </c>
      <c r="E49" s="352"/>
      <c r="F49" s="352"/>
      <c r="G49" s="352"/>
      <c r="H49" s="364">
        <f ca="1">Data!V82</f>
        <v>42515</v>
      </c>
      <c r="I49" s="364"/>
      <c r="J49" s="213">
        <v>1</v>
      </c>
    </row>
    <row r="50" spans="2:10" x14ac:dyDescent="0.25">
      <c r="B50" s="363" t="s">
        <v>772</v>
      </c>
      <c r="C50" s="363"/>
      <c r="D50" s="352" t="s">
        <v>881</v>
      </c>
      <c r="E50" s="352"/>
      <c r="F50" s="352"/>
      <c r="G50" s="352"/>
      <c r="H50" s="364">
        <f ca="1">Data!V83</f>
        <v>42514</v>
      </c>
      <c r="I50" s="364"/>
      <c r="J50" s="213">
        <v>4</v>
      </c>
    </row>
    <row r="51" spans="2:10" x14ac:dyDescent="0.25">
      <c r="B51" s="363" t="s">
        <v>861</v>
      </c>
      <c r="C51" s="363"/>
      <c r="D51" s="352" t="s">
        <v>882</v>
      </c>
      <c r="E51" s="352"/>
      <c r="F51" s="352"/>
      <c r="G51" s="352"/>
      <c r="H51" s="364">
        <f ca="1">Data!V84</f>
        <v>42486</v>
      </c>
      <c r="I51" s="364"/>
      <c r="J51" s="213">
        <v>1</v>
      </c>
    </row>
    <row r="52" spans="2:10" x14ac:dyDescent="0.25">
      <c r="B52" s="363" t="s">
        <v>818</v>
      </c>
      <c r="C52" s="363"/>
      <c r="D52" s="352" t="s">
        <v>883</v>
      </c>
      <c r="E52" s="352"/>
      <c r="F52" s="352"/>
      <c r="G52" s="352"/>
      <c r="H52" s="364">
        <f ca="1">Data!V85</f>
        <v>42483</v>
      </c>
      <c r="I52" s="364"/>
      <c r="J52" s="213">
        <v>1</v>
      </c>
    </row>
    <row r="53" spans="2:10" x14ac:dyDescent="0.25">
      <c r="B53" s="363" t="s">
        <v>818</v>
      </c>
      <c r="C53" s="363"/>
      <c r="D53" s="352" t="s">
        <v>818</v>
      </c>
      <c r="E53" s="352"/>
      <c r="F53" s="352"/>
      <c r="G53" s="352"/>
      <c r="H53" s="364">
        <f ca="1">Data!V86</f>
        <v>42483</v>
      </c>
      <c r="I53" s="364"/>
      <c r="J53" s="213">
        <v>1</v>
      </c>
    </row>
    <row r="54" spans="2:10" x14ac:dyDescent="0.25">
      <c r="B54" s="363" t="s">
        <v>875</v>
      </c>
      <c r="C54" s="363"/>
      <c r="D54" s="352" t="s">
        <v>884</v>
      </c>
      <c r="E54" s="352"/>
      <c r="F54" s="352"/>
      <c r="G54" s="352"/>
      <c r="H54" s="364">
        <f ca="1">Data!V87</f>
        <v>42483</v>
      </c>
      <c r="I54" s="364"/>
      <c r="J54" s="213">
        <v>1</v>
      </c>
    </row>
    <row r="55" spans="2:10" x14ac:dyDescent="0.25">
      <c r="B55" s="363" t="s">
        <v>875</v>
      </c>
      <c r="C55" s="363"/>
      <c r="D55" s="352" t="s">
        <v>885</v>
      </c>
      <c r="E55" s="352"/>
      <c r="F55" s="352"/>
      <c r="G55" s="352"/>
      <c r="H55" s="364">
        <f ca="1">Data!V88</f>
        <v>42483</v>
      </c>
      <c r="I55" s="364"/>
      <c r="J55" s="213">
        <v>1</v>
      </c>
    </row>
    <row r="56" spans="2:10" x14ac:dyDescent="0.25">
      <c r="B56" s="363" t="s">
        <v>772</v>
      </c>
      <c r="C56" s="363"/>
      <c r="D56" s="352" t="s">
        <v>886</v>
      </c>
      <c r="E56" s="352"/>
      <c r="F56" s="352"/>
      <c r="G56" s="352"/>
      <c r="H56" s="364">
        <f ca="1">Data!V89</f>
        <v>42480</v>
      </c>
      <c r="I56" s="364"/>
      <c r="J56" s="213">
        <v>1</v>
      </c>
    </row>
    <row r="57" spans="2:10" x14ac:dyDescent="0.25">
      <c r="B57" s="363" t="s">
        <v>870</v>
      </c>
      <c r="C57" s="363"/>
      <c r="D57" s="352" t="s">
        <v>887</v>
      </c>
      <c r="E57" s="352"/>
      <c r="F57" s="352"/>
      <c r="G57" s="352"/>
      <c r="H57" s="364">
        <f ca="1">Data!V90</f>
        <v>42479</v>
      </c>
      <c r="I57" s="364"/>
      <c r="J57" s="213">
        <v>2</v>
      </c>
    </row>
    <row r="58" spans="2:10" x14ac:dyDescent="0.25">
      <c r="B58" s="363" t="s">
        <v>870</v>
      </c>
      <c r="C58" s="363"/>
      <c r="D58" s="352" t="s">
        <v>888</v>
      </c>
      <c r="E58" s="352"/>
      <c r="F58" s="352"/>
      <c r="G58" s="352"/>
      <c r="H58" s="364">
        <f ca="1">Data!V91</f>
        <v>42479</v>
      </c>
      <c r="I58" s="364"/>
      <c r="J58" s="213">
        <v>1</v>
      </c>
    </row>
    <row r="59" spans="2:10" x14ac:dyDescent="0.25">
      <c r="B59" s="363" t="s">
        <v>870</v>
      </c>
      <c r="C59" s="363"/>
      <c r="D59" s="352" t="s">
        <v>889</v>
      </c>
      <c r="E59" s="352"/>
      <c r="F59" s="352"/>
      <c r="G59" s="352"/>
      <c r="H59" s="364">
        <f ca="1">Data!V92</f>
        <v>42477</v>
      </c>
      <c r="I59" s="364"/>
      <c r="J59" s="213">
        <v>3</v>
      </c>
    </row>
    <row r="60" spans="2:10" x14ac:dyDescent="0.25">
      <c r="B60" s="363" t="s">
        <v>870</v>
      </c>
      <c r="C60" s="363"/>
      <c r="D60" s="352" t="s">
        <v>890</v>
      </c>
      <c r="E60" s="352"/>
      <c r="F60" s="352"/>
      <c r="G60" s="352"/>
      <c r="H60" s="364">
        <f ca="1">Data!V93</f>
        <v>42476</v>
      </c>
      <c r="I60" s="364"/>
      <c r="J60" s="213">
        <v>2</v>
      </c>
    </row>
    <row r="61" spans="2:10" x14ac:dyDescent="0.25">
      <c r="B61" s="363" t="s">
        <v>870</v>
      </c>
      <c r="C61" s="363"/>
      <c r="D61" s="352" t="s">
        <v>891</v>
      </c>
      <c r="E61" s="352"/>
      <c r="F61" s="352"/>
      <c r="G61" s="352"/>
      <c r="H61" s="364">
        <f ca="1">Data!V94</f>
        <v>42476</v>
      </c>
      <c r="I61" s="364"/>
      <c r="J61" s="213">
        <v>2</v>
      </c>
    </row>
    <row r="62" spans="2:10" x14ac:dyDescent="0.25">
      <c r="B62" s="363" t="s">
        <v>870</v>
      </c>
      <c r="C62" s="363"/>
      <c r="D62" s="352" t="s">
        <v>892</v>
      </c>
      <c r="E62" s="352"/>
      <c r="F62" s="352"/>
      <c r="G62" s="352"/>
      <c r="H62" s="364">
        <f ca="1">Data!V95</f>
        <v>42472</v>
      </c>
      <c r="I62" s="364"/>
      <c r="J62" s="213">
        <v>1</v>
      </c>
    </row>
    <row r="63" spans="2:10" x14ac:dyDescent="0.25">
      <c r="B63" s="363" t="s">
        <v>861</v>
      </c>
      <c r="C63" s="363"/>
      <c r="D63" s="352" t="s">
        <v>893</v>
      </c>
      <c r="E63" s="352"/>
      <c r="F63" s="352"/>
      <c r="G63" s="352"/>
      <c r="H63" s="364">
        <f ca="1">Data!V96</f>
        <v>42472</v>
      </c>
      <c r="I63" s="364"/>
      <c r="J63" s="213">
        <v>1</v>
      </c>
    </row>
    <row r="64" spans="2:10" x14ac:dyDescent="0.25">
      <c r="B64" s="363" t="s">
        <v>772</v>
      </c>
      <c r="C64" s="363"/>
      <c r="D64" s="352" t="s">
        <v>894</v>
      </c>
      <c r="E64" s="352"/>
      <c r="F64" s="352"/>
      <c r="G64" s="352"/>
      <c r="H64" s="364">
        <f ca="1">Data!V97</f>
        <v>42471</v>
      </c>
      <c r="I64" s="364"/>
      <c r="J64" s="213">
        <v>3</v>
      </c>
    </row>
    <row r="65" spans="2:10" x14ac:dyDescent="0.25">
      <c r="B65" s="363" t="s">
        <v>875</v>
      </c>
      <c r="C65" s="363"/>
      <c r="D65" s="352" t="s">
        <v>895</v>
      </c>
      <c r="E65" s="352"/>
      <c r="F65" s="352"/>
      <c r="G65" s="352"/>
      <c r="H65" s="364">
        <f ca="1">Data!V98</f>
        <v>42470</v>
      </c>
      <c r="I65" s="364"/>
      <c r="J65" s="213">
        <v>1</v>
      </c>
    </row>
    <row r="66" spans="2:10" x14ac:dyDescent="0.25">
      <c r="B66" s="363" t="s">
        <v>861</v>
      </c>
      <c r="C66" s="363"/>
      <c r="D66" s="352" t="s">
        <v>896</v>
      </c>
      <c r="E66" s="352"/>
      <c r="F66" s="352"/>
      <c r="G66" s="352"/>
      <c r="H66" s="364">
        <f ca="1">Data!V99</f>
        <v>42469</v>
      </c>
      <c r="I66" s="364"/>
      <c r="J66" s="213">
        <v>2</v>
      </c>
    </row>
    <row r="67" spans="2:10" x14ac:dyDescent="0.25">
      <c r="B67" s="363" t="s">
        <v>785</v>
      </c>
      <c r="C67" s="363"/>
      <c r="D67" s="352" t="s">
        <v>785</v>
      </c>
      <c r="E67" s="352"/>
      <c r="F67" s="352"/>
      <c r="G67" s="352"/>
      <c r="H67" s="364">
        <f ca="1">Data!V100</f>
        <v>42461</v>
      </c>
      <c r="I67" s="364"/>
      <c r="J67" s="213">
        <v>1</v>
      </c>
    </row>
    <row r="68" spans="2:10" x14ac:dyDescent="0.25">
      <c r="B68" s="363" t="s">
        <v>861</v>
      </c>
      <c r="C68" s="363"/>
      <c r="D68" s="352" t="s">
        <v>789</v>
      </c>
      <c r="E68" s="352"/>
      <c r="F68" s="352"/>
      <c r="G68" s="352"/>
      <c r="H68" s="364">
        <f ca="1">Data!V101</f>
        <v>42459</v>
      </c>
      <c r="I68" s="364"/>
      <c r="J68" s="213">
        <v>1</v>
      </c>
    </row>
    <row r="69" spans="2:10" x14ac:dyDescent="0.25">
      <c r="B69" s="363" t="s">
        <v>861</v>
      </c>
      <c r="C69" s="363"/>
      <c r="D69" s="352" t="s">
        <v>897</v>
      </c>
      <c r="E69" s="352"/>
      <c r="F69" s="352"/>
      <c r="G69" s="352"/>
      <c r="H69" s="364">
        <f ca="1">Data!V102</f>
        <v>42437</v>
      </c>
      <c r="I69" s="364"/>
      <c r="J69" s="213">
        <v>1</v>
      </c>
    </row>
    <row r="70" spans="2:10" x14ac:dyDescent="0.25">
      <c r="B70" s="363" t="s">
        <v>898</v>
      </c>
      <c r="C70" s="363"/>
      <c r="D70" s="352" t="s">
        <v>899</v>
      </c>
      <c r="E70" s="352"/>
      <c r="F70" s="352"/>
      <c r="G70" s="352"/>
      <c r="H70" s="364">
        <f ca="1">Data!V103</f>
        <v>42431</v>
      </c>
      <c r="I70" s="364"/>
      <c r="J70" s="213">
        <v>1</v>
      </c>
    </row>
    <row r="71" spans="2:10" x14ac:dyDescent="0.25">
      <c r="B71" s="363" t="s">
        <v>900</v>
      </c>
      <c r="C71" s="363"/>
      <c r="D71" s="352" t="s">
        <v>900</v>
      </c>
      <c r="E71" s="352"/>
      <c r="F71" s="352"/>
      <c r="G71" s="352"/>
      <c r="H71" s="364">
        <f ca="1">Data!V104</f>
        <v>42431</v>
      </c>
      <c r="I71" s="364"/>
      <c r="J71" s="213">
        <v>7</v>
      </c>
    </row>
    <row r="72" spans="2:10" x14ac:dyDescent="0.25">
      <c r="B72" s="363" t="s">
        <v>772</v>
      </c>
      <c r="C72" s="363"/>
      <c r="D72" s="352" t="s">
        <v>791</v>
      </c>
      <c r="E72" s="352"/>
      <c r="F72" s="352"/>
      <c r="G72" s="352"/>
      <c r="H72" s="364">
        <f ca="1">Data!V105</f>
        <v>42431</v>
      </c>
      <c r="I72" s="364"/>
      <c r="J72" s="213">
        <v>2</v>
      </c>
    </row>
    <row r="73" spans="2:10" x14ac:dyDescent="0.25">
      <c r="B73" s="363" t="s">
        <v>861</v>
      </c>
      <c r="C73" s="363"/>
      <c r="D73" s="352" t="s">
        <v>901</v>
      </c>
      <c r="E73" s="352"/>
      <c r="F73" s="352"/>
      <c r="G73" s="352"/>
      <c r="H73" s="364">
        <f ca="1">Data!V106</f>
        <v>42430</v>
      </c>
      <c r="I73" s="364"/>
      <c r="J73" s="213">
        <v>1</v>
      </c>
    </row>
    <row r="74" spans="2:10" x14ac:dyDescent="0.25">
      <c r="B74" s="363" t="s">
        <v>902</v>
      </c>
      <c r="C74" s="363"/>
      <c r="D74" s="352" t="s">
        <v>902</v>
      </c>
      <c r="E74" s="352"/>
      <c r="F74" s="352"/>
      <c r="G74" s="352"/>
      <c r="H74" s="364">
        <f ca="1">Data!V107</f>
        <v>42430</v>
      </c>
      <c r="I74" s="364"/>
      <c r="J74" s="213">
        <v>2</v>
      </c>
    </row>
    <row r="75" spans="2:10" x14ac:dyDescent="0.25">
      <c r="B75" s="363" t="s">
        <v>861</v>
      </c>
      <c r="C75" s="363"/>
      <c r="D75" s="352" t="s">
        <v>903</v>
      </c>
      <c r="E75" s="352"/>
      <c r="F75" s="352"/>
      <c r="G75" s="352"/>
      <c r="H75" s="364">
        <f ca="1">Data!V108</f>
        <v>42429</v>
      </c>
      <c r="I75" s="364"/>
      <c r="J75" s="213">
        <v>1</v>
      </c>
    </row>
    <row r="76" spans="2:10" x14ac:dyDescent="0.25">
      <c r="B76" s="363" t="s">
        <v>859</v>
      </c>
      <c r="C76" s="363"/>
      <c r="D76" s="352" t="s">
        <v>904</v>
      </c>
      <c r="E76" s="352"/>
      <c r="F76" s="352"/>
      <c r="G76" s="352"/>
      <c r="H76" s="364">
        <f ca="1">Data!V109</f>
        <v>42426</v>
      </c>
      <c r="I76" s="364"/>
      <c r="J76" s="213">
        <v>1</v>
      </c>
    </row>
    <row r="77" spans="2:10" x14ac:dyDescent="0.25">
      <c r="B77" s="363" t="s">
        <v>905</v>
      </c>
      <c r="C77" s="363"/>
      <c r="D77" s="352" t="s">
        <v>905</v>
      </c>
      <c r="E77" s="352"/>
      <c r="F77" s="352"/>
      <c r="G77" s="352"/>
      <c r="H77" s="364">
        <f ca="1">Data!V110</f>
        <v>42425</v>
      </c>
      <c r="I77" s="364"/>
      <c r="J77" s="213">
        <v>1</v>
      </c>
    </row>
    <row r="78" spans="2:10" x14ac:dyDescent="0.25">
      <c r="B78" s="363" t="s">
        <v>870</v>
      </c>
      <c r="C78" s="363"/>
      <c r="D78" s="352" t="s">
        <v>906</v>
      </c>
      <c r="E78" s="352"/>
      <c r="F78" s="352"/>
      <c r="G78" s="352"/>
      <c r="H78" s="364">
        <f ca="1">Data!V111</f>
        <v>42425</v>
      </c>
      <c r="I78" s="364"/>
      <c r="J78" s="213">
        <v>1</v>
      </c>
    </row>
    <row r="79" spans="2:10" x14ac:dyDescent="0.25">
      <c r="B79" s="363" t="s">
        <v>875</v>
      </c>
      <c r="C79" s="363"/>
      <c r="D79" s="352" t="s">
        <v>907</v>
      </c>
      <c r="E79" s="352"/>
      <c r="F79" s="352"/>
      <c r="G79" s="352"/>
      <c r="H79" s="364">
        <f ca="1">Data!V112</f>
        <v>42424</v>
      </c>
      <c r="I79" s="364"/>
      <c r="J79" s="213">
        <v>1</v>
      </c>
    </row>
    <row r="80" spans="2:10" x14ac:dyDescent="0.25">
      <c r="B80" s="363" t="s">
        <v>875</v>
      </c>
      <c r="C80" s="363"/>
      <c r="D80" s="352" t="s">
        <v>908</v>
      </c>
      <c r="E80" s="352"/>
      <c r="F80" s="352"/>
      <c r="G80" s="352"/>
      <c r="H80" s="364">
        <f ca="1">Data!V113</f>
        <v>42424</v>
      </c>
      <c r="I80" s="364"/>
      <c r="J80" s="213">
        <v>1</v>
      </c>
    </row>
    <row r="81" spans="2:10" x14ac:dyDescent="0.25">
      <c r="B81" s="363" t="s">
        <v>898</v>
      </c>
      <c r="C81" s="363"/>
      <c r="D81" s="352" t="s">
        <v>909</v>
      </c>
      <c r="E81" s="352"/>
      <c r="F81" s="352"/>
      <c r="G81" s="352"/>
      <c r="H81" s="364">
        <f ca="1">Data!V114</f>
        <v>42424</v>
      </c>
      <c r="I81" s="364"/>
      <c r="J81" s="213">
        <v>2</v>
      </c>
    </row>
    <row r="82" spans="2:10" x14ac:dyDescent="0.25">
      <c r="B82" s="363" t="s">
        <v>898</v>
      </c>
      <c r="C82" s="363"/>
      <c r="D82" s="352" t="s">
        <v>910</v>
      </c>
      <c r="E82" s="352"/>
      <c r="F82" s="352"/>
      <c r="G82" s="352"/>
      <c r="H82" s="364">
        <f ca="1">Data!V115</f>
        <v>42423</v>
      </c>
      <c r="I82" s="364"/>
      <c r="J82" s="213">
        <v>1</v>
      </c>
    </row>
    <row r="83" spans="2:10" x14ac:dyDescent="0.25">
      <c r="B83" s="363" t="s">
        <v>861</v>
      </c>
      <c r="C83" s="363"/>
      <c r="D83" s="352" t="s">
        <v>911</v>
      </c>
      <c r="E83" s="352"/>
      <c r="F83" s="352"/>
      <c r="G83" s="352"/>
      <c r="H83" s="364">
        <f ca="1">Data!V116</f>
        <v>42422</v>
      </c>
      <c r="I83" s="364"/>
      <c r="J83" s="213">
        <v>1</v>
      </c>
    </row>
    <row r="84" spans="2:10" x14ac:dyDescent="0.25">
      <c r="B84" s="363" t="s">
        <v>772</v>
      </c>
      <c r="C84" s="363"/>
      <c r="D84" s="352" t="s">
        <v>912</v>
      </c>
      <c r="E84" s="352"/>
      <c r="F84" s="352"/>
      <c r="G84" s="352"/>
      <c r="H84" s="364">
        <f ca="1">Data!V117</f>
        <v>42421</v>
      </c>
      <c r="I84" s="364"/>
      <c r="J84" s="213">
        <v>1</v>
      </c>
    </row>
    <row r="85" spans="2:10" x14ac:dyDescent="0.25">
      <c r="B85" s="363" t="s">
        <v>861</v>
      </c>
      <c r="C85" s="363"/>
      <c r="D85" s="352" t="s">
        <v>913</v>
      </c>
      <c r="E85" s="352"/>
      <c r="F85" s="352"/>
      <c r="G85" s="352"/>
      <c r="H85" s="364">
        <f ca="1">Data!V118</f>
        <v>42420</v>
      </c>
      <c r="I85" s="364"/>
      <c r="J85" s="213">
        <v>1</v>
      </c>
    </row>
    <row r="86" spans="2:10" x14ac:dyDescent="0.25">
      <c r="B86" s="363" t="s">
        <v>870</v>
      </c>
      <c r="C86" s="363"/>
      <c r="D86" s="352" t="s">
        <v>914</v>
      </c>
      <c r="E86" s="352"/>
      <c r="F86" s="352"/>
      <c r="G86" s="352"/>
      <c r="H86" s="364">
        <f ca="1">Data!V119</f>
        <v>42420</v>
      </c>
      <c r="I86" s="364"/>
      <c r="J86" s="213">
        <v>1</v>
      </c>
    </row>
    <row r="87" spans="2:10" x14ac:dyDescent="0.25">
      <c r="B87" s="363" t="s">
        <v>772</v>
      </c>
      <c r="C87" s="363"/>
      <c r="D87" s="352" t="s">
        <v>915</v>
      </c>
      <c r="E87" s="352"/>
      <c r="F87" s="352"/>
      <c r="G87" s="352"/>
      <c r="H87" s="364">
        <f ca="1">Data!V120</f>
        <v>42420</v>
      </c>
      <c r="I87" s="364"/>
      <c r="J87" s="213">
        <v>1</v>
      </c>
    </row>
    <row r="88" spans="2:10" x14ac:dyDescent="0.25">
      <c r="B88" s="363" t="s">
        <v>898</v>
      </c>
      <c r="C88" s="363"/>
      <c r="D88" s="352" t="s">
        <v>916</v>
      </c>
      <c r="E88" s="352"/>
      <c r="F88" s="352"/>
      <c r="G88" s="352"/>
      <c r="H88" s="364">
        <f ca="1">Data!V121</f>
        <v>42420</v>
      </c>
      <c r="I88" s="364"/>
      <c r="J88" s="213">
        <v>3</v>
      </c>
    </row>
    <row r="89" spans="2:10" x14ac:dyDescent="0.25">
      <c r="B89" s="363" t="s">
        <v>772</v>
      </c>
      <c r="C89" s="363"/>
      <c r="D89" s="352" t="s">
        <v>917</v>
      </c>
      <c r="E89" s="352"/>
      <c r="F89" s="352"/>
      <c r="G89" s="352"/>
      <c r="H89" s="364">
        <f ca="1">Data!V122</f>
        <v>42419</v>
      </c>
      <c r="I89" s="364"/>
      <c r="J89" s="213">
        <v>1</v>
      </c>
    </row>
    <row r="90" spans="2:10" x14ac:dyDescent="0.25">
      <c r="B90" s="363" t="s">
        <v>772</v>
      </c>
      <c r="C90" s="363"/>
      <c r="D90" s="352" t="s">
        <v>918</v>
      </c>
      <c r="E90" s="352"/>
      <c r="F90" s="352"/>
      <c r="G90" s="352"/>
      <c r="H90" s="364">
        <f ca="1">Data!V123</f>
        <v>42407</v>
      </c>
      <c r="I90" s="364"/>
      <c r="J90" s="213">
        <v>1</v>
      </c>
    </row>
    <row r="91" spans="2:10" x14ac:dyDescent="0.25">
      <c r="B91" s="363" t="s">
        <v>875</v>
      </c>
      <c r="C91" s="363"/>
      <c r="D91" s="352" t="s">
        <v>919</v>
      </c>
      <c r="E91" s="352"/>
      <c r="F91" s="352"/>
      <c r="G91" s="352"/>
      <c r="H91" s="364">
        <f ca="1">Data!V124</f>
        <v>42401</v>
      </c>
      <c r="I91" s="364"/>
      <c r="J91" s="213">
        <v>1</v>
      </c>
    </row>
    <row r="92" spans="2:10" x14ac:dyDescent="0.25">
      <c r="B92" s="363" t="s">
        <v>772</v>
      </c>
      <c r="C92" s="363"/>
      <c r="D92" s="352" t="s">
        <v>920</v>
      </c>
      <c r="E92" s="352"/>
      <c r="F92" s="352"/>
      <c r="G92" s="352"/>
      <c r="H92" s="364">
        <f ca="1">Data!V125</f>
        <v>42401</v>
      </c>
      <c r="I92" s="364"/>
      <c r="J92" s="213">
        <v>1</v>
      </c>
    </row>
    <row r="93" spans="2:10" x14ac:dyDescent="0.25">
      <c r="B93" s="363" t="s">
        <v>875</v>
      </c>
      <c r="C93" s="363"/>
      <c r="D93" s="352" t="s">
        <v>921</v>
      </c>
      <c r="E93" s="352"/>
      <c r="F93" s="352"/>
      <c r="G93" s="352"/>
      <c r="H93" s="364">
        <f ca="1">Data!V126</f>
        <v>42401</v>
      </c>
      <c r="I93" s="364"/>
      <c r="J93" s="213">
        <v>1</v>
      </c>
    </row>
    <row r="94" spans="2:10" x14ac:dyDescent="0.25">
      <c r="B94" s="363" t="s">
        <v>772</v>
      </c>
      <c r="C94" s="363"/>
      <c r="D94" s="352" t="s">
        <v>922</v>
      </c>
      <c r="E94" s="352"/>
      <c r="F94" s="352"/>
      <c r="G94" s="352"/>
      <c r="H94" s="364">
        <f ca="1">Data!V127</f>
        <v>42398</v>
      </c>
      <c r="I94" s="364"/>
      <c r="J94" s="213">
        <v>1</v>
      </c>
    </row>
    <row r="95" spans="2:10" ht="15" customHeight="1" x14ac:dyDescent="0.25">
      <c r="B95" s="363" t="s">
        <v>870</v>
      </c>
      <c r="C95" s="363"/>
      <c r="D95" s="352" t="s">
        <v>923</v>
      </c>
      <c r="E95" s="352"/>
      <c r="F95" s="352"/>
      <c r="G95" s="352"/>
      <c r="H95" s="364">
        <f ca="1">Data!V128</f>
        <v>42393</v>
      </c>
      <c r="I95" s="364"/>
      <c r="J95" s="213">
        <v>1</v>
      </c>
    </row>
    <row r="96" spans="2:10" ht="15" customHeight="1" x14ac:dyDescent="0.25">
      <c r="B96" s="363" t="s">
        <v>870</v>
      </c>
      <c r="C96" s="363"/>
      <c r="D96" s="352" t="s">
        <v>924</v>
      </c>
      <c r="E96" s="352"/>
      <c r="F96" s="352"/>
      <c r="G96" s="352"/>
      <c r="H96" s="364">
        <f ca="1">Data!V129</f>
        <v>42393</v>
      </c>
      <c r="I96" s="364"/>
      <c r="J96" s="213">
        <v>1</v>
      </c>
    </row>
    <row r="98" spans="2:17" x14ac:dyDescent="0.25">
      <c r="B98" s="1" t="s">
        <v>1</v>
      </c>
    </row>
    <row r="99" spans="2:17" x14ac:dyDescent="0.25">
      <c r="B99" s="1" t="s">
        <v>2</v>
      </c>
    </row>
    <row r="100" spans="2:17" x14ac:dyDescent="0.25">
      <c r="B100" t="s">
        <v>3</v>
      </c>
    </row>
    <row r="101" spans="2:17" ht="75" customHeight="1" x14ac:dyDescent="0.25">
      <c r="B101" s="302" t="s">
        <v>4</v>
      </c>
      <c r="C101" s="302"/>
      <c r="D101" s="302"/>
      <c r="E101" s="302"/>
      <c r="F101" s="302"/>
      <c r="G101" s="302"/>
      <c r="H101" s="302"/>
      <c r="I101" s="302"/>
      <c r="J101" s="302"/>
      <c r="K101" s="302"/>
      <c r="L101" s="302"/>
      <c r="M101" s="302"/>
      <c r="N101" s="302"/>
      <c r="O101" s="24"/>
      <c r="P101" s="24"/>
      <c r="Q101" s="24"/>
    </row>
    <row r="102" spans="2:17" x14ac:dyDescent="0.25">
      <c r="B102"/>
    </row>
    <row r="103" spans="2:17" x14ac:dyDescent="0.25">
      <c r="B103" s="304" t="s">
        <v>19</v>
      </c>
      <c r="C103" s="304"/>
    </row>
  </sheetData>
  <sheetProtection password="C6BE" sheet="1" objects="1" scenarios="1"/>
  <mergeCells count="250">
    <mergeCell ref="B103:C103"/>
    <mergeCell ref="B13:M13"/>
    <mergeCell ref="B8:G8"/>
    <mergeCell ref="D9:E9"/>
    <mergeCell ref="D10:E10"/>
    <mergeCell ref="D11:E11"/>
    <mergeCell ref="B101:N101"/>
    <mergeCell ref="B16:C16"/>
    <mergeCell ref="D16:G16"/>
    <mergeCell ref="H16:I16"/>
    <mergeCell ref="B17:C17"/>
    <mergeCell ref="D17:G17"/>
    <mergeCell ref="H17:I17"/>
    <mergeCell ref="B18:C18"/>
    <mergeCell ref="B20:C20"/>
    <mergeCell ref="D20:G20"/>
    <mergeCell ref="H20:I20"/>
    <mergeCell ref="B21:C21"/>
    <mergeCell ref="D21:G21"/>
    <mergeCell ref="H21:I21"/>
    <mergeCell ref="D18:G18"/>
    <mergeCell ref="H18:I18"/>
    <mergeCell ref="B19:C19"/>
    <mergeCell ref="D19:G19"/>
    <mergeCell ref="H19:I19"/>
    <mergeCell ref="B24:C24"/>
    <mergeCell ref="D24:G24"/>
    <mergeCell ref="H24:I24"/>
    <mergeCell ref="B25:C25"/>
    <mergeCell ref="D25:G25"/>
    <mergeCell ref="H25:I25"/>
    <mergeCell ref="B22:C22"/>
    <mergeCell ref="D22:G22"/>
    <mergeCell ref="H22:I22"/>
    <mergeCell ref="B23:C23"/>
    <mergeCell ref="D23:G23"/>
    <mergeCell ref="H23:I23"/>
    <mergeCell ref="B28:C28"/>
    <mergeCell ref="D28:G28"/>
    <mergeCell ref="H28:I28"/>
    <mergeCell ref="B29:C29"/>
    <mergeCell ref="D29:G29"/>
    <mergeCell ref="H29:I29"/>
    <mergeCell ref="B26:C26"/>
    <mergeCell ref="D26:G26"/>
    <mergeCell ref="H26:I26"/>
    <mergeCell ref="B27:C27"/>
    <mergeCell ref="D27:G27"/>
    <mergeCell ref="H27:I27"/>
    <mergeCell ref="B32:C32"/>
    <mergeCell ref="D32:G32"/>
    <mergeCell ref="H32:I32"/>
    <mergeCell ref="B33:C33"/>
    <mergeCell ref="D33:G33"/>
    <mergeCell ref="H33:I33"/>
    <mergeCell ref="B30:C30"/>
    <mergeCell ref="D30:G30"/>
    <mergeCell ref="H30:I30"/>
    <mergeCell ref="B31:C31"/>
    <mergeCell ref="D31:G31"/>
    <mergeCell ref="H31:I31"/>
    <mergeCell ref="B36:C36"/>
    <mergeCell ref="D36:G36"/>
    <mergeCell ref="H36:I36"/>
    <mergeCell ref="B37:C37"/>
    <mergeCell ref="D37:G37"/>
    <mergeCell ref="H37:I37"/>
    <mergeCell ref="B34:C34"/>
    <mergeCell ref="D34:G34"/>
    <mergeCell ref="H34:I34"/>
    <mergeCell ref="B35:C35"/>
    <mergeCell ref="D35:G35"/>
    <mergeCell ref="H35:I35"/>
    <mergeCell ref="B40:C40"/>
    <mergeCell ref="D40:G40"/>
    <mergeCell ref="H40:I40"/>
    <mergeCell ref="B41:C41"/>
    <mergeCell ref="D41:G41"/>
    <mergeCell ref="H41:I41"/>
    <mergeCell ref="B38:C38"/>
    <mergeCell ref="D38:G38"/>
    <mergeCell ref="H38:I38"/>
    <mergeCell ref="B39:C39"/>
    <mergeCell ref="D39:G39"/>
    <mergeCell ref="H39:I39"/>
    <mergeCell ref="B44:C44"/>
    <mergeCell ref="D44:G44"/>
    <mergeCell ref="H44:I44"/>
    <mergeCell ref="B45:C45"/>
    <mergeCell ref="D45:G45"/>
    <mergeCell ref="H45:I45"/>
    <mergeCell ref="B42:C42"/>
    <mergeCell ref="D42:G42"/>
    <mergeCell ref="H42:I42"/>
    <mergeCell ref="B43:C43"/>
    <mergeCell ref="D43:G43"/>
    <mergeCell ref="H43:I43"/>
    <mergeCell ref="B48:C48"/>
    <mergeCell ref="D48:G48"/>
    <mergeCell ref="H48:I48"/>
    <mergeCell ref="B49:C49"/>
    <mergeCell ref="D49:G49"/>
    <mergeCell ref="H49:I49"/>
    <mergeCell ref="B46:C46"/>
    <mergeCell ref="D46:G46"/>
    <mergeCell ref="H46:I46"/>
    <mergeCell ref="B47:C47"/>
    <mergeCell ref="D47:G47"/>
    <mergeCell ref="H47:I47"/>
    <mergeCell ref="B52:C52"/>
    <mergeCell ref="D52:G52"/>
    <mergeCell ref="H52:I52"/>
    <mergeCell ref="B53:C53"/>
    <mergeCell ref="D53:G53"/>
    <mergeCell ref="H53:I53"/>
    <mergeCell ref="B50:C50"/>
    <mergeCell ref="D50:G50"/>
    <mergeCell ref="H50:I50"/>
    <mergeCell ref="B51:C51"/>
    <mergeCell ref="D51:G51"/>
    <mergeCell ref="H51:I51"/>
    <mergeCell ref="B56:C56"/>
    <mergeCell ref="D56:G56"/>
    <mergeCell ref="H56:I56"/>
    <mergeCell ref="B57:C57"/>
    <mergeCell ref="D57:G57"/>
    <mergeCell ref="H57:I57"/>
    <mergeCell ref="B54:C54"/>
    <mergeCell ref="D54:G54"/>
    <mergeCell ref="H54:I54"/>
    <mergeCell ref="B55:C55"/>
    <mergeCell ref="D55:G55"/>
    <mergeCell ref="H55:I55"/>
    <mergeCell ref="B60:C60"/>
    <mergeCell ref="D60:G60"/>
    <mergeCell ref="H60:I60"/>
    <mergeCell ref="B61:C61"/>
    <mergeCell ref="D61:G61"/>
    <mergeCell ref="H61:I61"/>
    <mergeCell ref="B58:C58"/>
    <mergeCell ref="D58:G58"/>
    <mergeCell ref="H58:I58"/>
    <mergeCell ref="B59:C59"/>
    <mergeCell ref="D59:G59"/>
    <mergeCell ref="H59:I59"/>
    <mergeCell ref="B64:C64"/>
    <mergeCell ref="D64:G64"/>
    <mergeCell ref="H64:I64"/>
    <mergeCell ref="B65:C65"/>
    <mergeCell ref="D65:G65"/>
    <mergeCell ref="H65:I65"/>
    <mergeCell ref="B62:C62"/>
    <mergeCell ref="D62:G62"/>
    <mergeCell ref="H62:I62"/>
    <mergeCell ref="B63:C63"/>
    <mergeCell ref="D63:G63"/>
    <mergeCell ref="H63:I63"/>
    <mergeCell ref="B68:C68"/>
    <mergeCell ref="D68:G68"/>
    <mergeCell ref="H68:I68"/>
    <mergeCell ref="B69:C69"/>
    <mergeCell ref="D69:G69"/>
    <mergeCell ref="H69:I69"/>
    <mergeCell ref="B66:C66"/>
    <mergeCell ref="D66:G66"/>
    <mergeCell ref="H66:I66"/>
    <mergeCell ref="B67:C67"/>
    <mergeCell ref="D67:G67"/>
    <mergeCell ref="H67:I67"/>
    <mergeCell ref="B72:C72"/>
    <mergeCell ref="D72:G72"/>
    <mergeCell ref="H72:I72"/>
    <mergeCell ref="B73:C73"/>
    <mergeCell ref="D73:G73"/>
    <mergeCell ref="H73:I73"/>
    <mergeCell ref="B70:C70"/>
    <mergeCell ref="D70:G70"/>
    <mergeCell ref="H70:I70"/>
    <mergeCell ref="B71:C71"/>
    <mergeCell ref="D71:G71"/>
    <mergeCell ref="H71:I71"/>
    <mergeCell ref="B76:C76"/>
    <mergeCell ref="D76:G76"/>
    <mergeCell ref="H76:I76"/>
    <mergeCell ref="B77:C77"/>
    <mergeCell ref="D77:G77"/>
    <mergeCell ref="H77:I77"/>
    <mergeCell ref="B74:C74"/>
    <mergeCell ref="D74:G74"/>
    <mergeCell ref="H74:I74"/>
    <mergeCell ref="B75:C75"/>
    <mergeCell ref="D75:G75"/>
    <mergeCell ref="H75:I75"/>
    <mergeCell ref="B80:C80"/>
    <mergeCell ref="D80:G80"/>
    <mergeCell ref="H80:I80"/>
    <mergeCell ref="B81:C81"/>
    <mergeCell ref="D81:G81"/>
    <mergeCell ref="H81:I81"/>
    <mergeCell ref="B78:C78"/>
    <mergeCell ref="D78:G78"/>
    <mergeCell ref="H78:I78"/>
    <mergeCell ref="B79:C79"/>
    <mergeCell ref="D79:G79"/>
    <mergeCell ref="H79:I79"/>
    <mergeCell ref="B84:C84"/>
    <mergeCell ref="D84:G84"/>
    <mergeCell ref="H84:I84"/>
    <mergeCell ref="B85:C85"/>
    <mergeCell ref="D85:G85"/>
    <mergeCell ref="H85:I85"/>
    <mergeCell ref="B82:C82"/>
    <mergeCell ref="D82:G82"/>
    <mergeCell ref="H82:I82"/>
    <mergeCell ref="B83:C83"/>
    <mergeCell ref="D83:G83"/>
    <mergeCell ref="H83:I83"/>
    <mergeCell ref="B88:C88"/>
    <mergeCell ref="D88:G88"/>
    <mergeCell ref="H88:I88"/>
    <mergeCell ref="B89:C89"/>
    <mergeCell ref="D89:G89"/>
    <mergeCell ref="H89:I89"/>
    <mergeCell ref="B86:C86"/>
    <mergeCell ref="D86:G86"/>
    <mergeCell ref="H86:I86"/>
    <mergeCell ref="B87:C87"/>
    <mergeCell ref="D87:G87"/>
    <mergeCell ref="H87:I87"/>
    <mergeCell ref="B92:C92"/>
    <mergeCell ref="D92:G92"/>
    <mergeCell ref="H92:I92"/>
    <mergeCell ref="B93:C93"/>
    <mergeCell ref="D93:G93"/>
    <mergeCell ref="H93:I93"/>
    <mergeCell ref="B90:C90"/>
    <mergeCell ref="D90:G90"/>
    <mergeCell ref="H90:I90"/>
    <mergeCell ref="B91:C91"/>
    <mergeCell ref="D91:G91"/>
    <mergeCell ref="H91:I91"/>
    <mergeCell ref="B96:C96"/>
    <mergeCell ref="D96:G96"/>
    <mergeCell ref="H96:I96"/>
    <mergeCell ref="B94:C94"/>
    <mergeCell ref="D94:G94"/>
    <mergeCell ref="H94:I94"/>
    <mergeCell ref="B95:C95"/>
    <mergeCell ref="D95:G95"/>
    <mergeCell ref="H95:I95"/>
  </mergeCells>
  <hyperlinks>
    <hyperlink ref="B103:C103" location="Privacy!A1" display="privacy statement"/>
    <hyperlink ref="C11" location="ClaimsPsy!A1" display="ClaimsPsy!A1"/>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2"/>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9.140625" style="1" customWidth="1"/>
    <col min="5" max="5" width="10.7109375" style="1" customWidth="1"/>
    <col min="6" max="6" width="2.7109375" style="1" customWidth="1"/>
    <col min="7" max="7" width="14.7109375" style="1" customWidth="1"/>
    <col min="8"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18">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13"/>
      <c r="G9" s="16">
        <f>Elig!G9</f>
        <v>0.95</v>
      </c>
    </row>
    <row r="10" spans="1:15" ht="35.25" customHeight="1" x14ac:dyDescent="0.25">
      <c r="B10" s="6" t="s">
        <v>25</v>
      </c>
      <c r="C10" s="12" t="str">
        <f>Elig!C10</f>
        <v>Renal, medium</v>
      </c>
      <c r="D10" s="331" t="s">
        <v>31</v>
      </c>
      <c r="E10" s="331"/>
      <c r="F10" s="14"/>
      <c r="G10" s="12" t="str">
        <f>Elig!G10</f>
        <v>Skin, low</v>
      </c>
    </row>
    <row r="11" spans="1:15" ht="30" customHeight="1" x14ac:dyDescent="0.3">
      <c r="B11" s="8" t="s">
        <v>26</v>
      </c>
      <c r="C11" s="25" t="str">
        <f>Elig!C11</f>
        <v>Psychiatric, high</v>
      </c>
      <c r="D11" s="329" t="s">
        <v>32</v>
      </c>
      <c r="E11" s="329"/>
      <c r="F11" s="15"/>
      <c r="G11" s="11" t="str">
        <f>Elig!G11</f>
        <v>Yes</v>
      </c>
    </row>
    <row r="13" spans="1:15" ht="25.5" customHeight="1" x14ac:dyDescent="0.3">
      <c r="B13" s="366" t="s">
        <v>36</v>
      </c>
      <c r="C13" s="366"/>
      <c r="D13" s="366"/>
      <c r="E13" s="366"/>
      <c r="F13" s="366"/>
      <c r="G13" s="366"/>
    </row>
    <row r="14" spans="1:15" ht="21.75" customHeight="1" x14ac:dyDescent="0.3">
      <c r="A14" s="31"/>
      <c r="B14" s="56" t="s">
        <v>39</v>
      </c>
      <c r="C14" s="56" t="s">
        <v>40</v>
      </c>
      <c r="D14" s="57" t="s">
        <v>41</v>
      </c>
      <c r="E14" s="369" t="s">
        <v>42</v>
      </c>
      <c r="F14" s="369"/>
      <c r="G14" s="367" t="s">
        <v>43</v>
      </c>
      <c r="H14" s="367"/>
      <c r="I14" s="367"/>
      <c r="J14" s="367"/>
      <c r="K14" s="367"/>
      <c r="L14" s="367"/>
      <c r="M14" s="367"/>
      <c r="N14" s="367"/>
      <c r="O14" s="367"/>
    </row>
    <row r="15" spans="1:15" ht="64.5" customHeight="1" x14ac:dyDescent="0.25">
      <c r="A15" s="31"/>
      <c r="B15" s="51">
        <v>3317639</v>
      </c>
      <c r="C15" s="50" t="s">
        <v>45</v>
      </c>
      <c r="D15" s="203" t="s">
        <v>44</v>
      </c>
      <c r="E15" s="370">
        <f ca="1">Data!F185</f>
        <v>42750</v>
      </c>
      <c r="F15" s="370"/>
      <c r="G15" s="368" t="s">
        <v>956</v>
      </c>
      <c r="H15" s="368"/>
      <c r="I15" s="368"/>
      <c r="J15" s="368"/>
      <c r="K15" s="368"/>
      <c r="L15" s="368"/>
      <c r="M15" s="368"/>
      <c r="N15" s="368"/>
      <c r="O15" s="368"/>
    </row>
    <row r="16" spans="1:15" ht="30" customHeight="1" x14ac:dyDescent="0.3"/>
    <row r="17" spans="2:14" ht="15" customHeight="1" x14ac:dyDescent="0.3">
      <c r="B17" s="1" t="s">
        <v>1</v>
      </c>
    </row>
    <row r="18" spans="2:14" ht="15" customHeight="1" x14ac:dyDescent="0.3">
      <c r="B18" s="1" t="s">
        <v>2</v>
      </c>
    </row>
    <row r="19" spans="2:14" ht="15" customHeight="1" x14ac:dyDescent="0.3">
      <c r="B19" t="s">
        <v>3</v>
      </c>
    </row>
    <row r="20" spans="2:14" ht="80.25" customHeight="1" x14ac:dyDescent="0.3">
      <c r="B20" s="371" t="s">
        <v>4</v>
      </c>
      <c r="C20" s="371"/>
      <c r="D20" s="371"/>
      <c r="E20" s="371"/>
      <c r="F20" s="371"/>
      <c r="G20" s="371"/>
      <c r="H20" s="371"/>
      <c r="I20" s="371"/>
      <c r="J20" s="371"/>
      <c r="K20" s="371"/>
      <c r="L20" s="371"/>
      <c r="M20" s="371"/>
      <c r="N20" s="371"/>
    </row>
    <row r="21" spans="2:14" ht="15" customHeight="1" x14ac:dyDescent="0.3">
      <c r="B21"/>
    </row>
    <row r="22" spans="2:14" ht="15" customHeight="1" x14ac:dyDescent="0.25">
      <c r="B22" s="304" t="s">
        <v>19</v>
      </c>
      <c r="C22" s="304"/>
    </row>
  </sheetData>
  <sheetProtection password="C6BE" sheet="1" objects="1" scenarios="1"/>
  <mergeCells count="11">
    <mergeCell ref="G14:O14"/>
    <mergeCell ref="G15:O15"/>
    <mergeCell ref="E14:F14"/>
    <mergeCell ref="E15:F15"/>
    <mergeCell ref="B22:C22"/>
    <mergeCell ref="B20:N20"/>
    <mergeCell ref="B13:G13"/>
    <mergeCell ref="B8:G8"/>
    <mergeCell ref="D9:E9"/>
    <mergeCell ref="D10:E10"/>
    <mergeCell ref="D11:E11"/>
  </mergeCells>
  <hyperlinks>
    <hyperlink ref="B22:C22" location="Privacy!A1" display="privacy statement"/>
    <hyperlink ref="C11" location="ClaimsPsy!A1" display="ClaimsPsy!A1"/>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8"/>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11" ht="46.5" customHeight="1" x14ac:dyDescent="0.25"/>
    <row r="3" spans="2:11" ht="15" customHeight="1" x14ac:dyDescent="0.25">
      <c r="B3" s="6" t="s">
        <v>20</v>
      </c>
    </row>
    <row r="4" spans="2:11" ht="23.25" customHeight="1" x14ac:dyDescent="0.25">
      <c r="B4" s="7" t="s">
        <v>21</v>
      </c>
      <c r="C4" s="7" t="str">
        <f>Elig!C4</f>
        <v>EWING,TOM</v>
      </c>
      <c r="D4" s="9"/>
      <c r="E4" s="7" t="s">
        <v>27</v>
      </c>
      <c r="F4" s="7"/>
      <c r="G4" s="17">
        <f ca="1">Elig!G4</f>
        <v>23346</v>
      </c>
    </row>
    <row r="5" spans="2:11" ht="23.25" customHeight="1" x14ac:dyDescent="0.25">
      <c r="B5" s="6" t="s">
        <v>22</v>
      </c>
      <c r="C5" s="6" t="str">
        <f>Elig!C5</f>
        <v>M</v>
      </c>
      <c r="D5" s="6"/>
      <c r="E5" s="6" t="s">
        <v>28</v>
      </c>
      <c r="F5" s="6"/>
      <c r="G5" s="18">
        <f>Elig!G5</f>
        <v>54</v>
      </c>
    </row>
    <row r="6" spans="2:11" ht="23.25" customHeight="1" x14ac:dyDescent="0.25">
      <c r="B6" s="7" t="s">
        <v>23</v>
      </c>
      <c r="C6" s="19" t="str">
        <f>Elig!C6</f>
        <v>2222222222WA (2222222222)</v>
      </c>
      <c r="D6" s="10"/>
      <c r="E6" s="7" t="s">
        <v>29</v>
      </c>
      <c r="F6" s="7"/>
      <c r="G6" s="20" t="str">
        <f>Elig!G6</f>
        <v>(425) 599-9955</v>
      </c>
    </row>
    <row r="8" spans="2:11" ht="20.25" customHeight="1" x14ac:dyDescent="0.25">
      <c r="B8" s="307" t="str">
        <f ca="1">Elig!B8</f>
        <v>RISK PROFILE FOR SERVICE DATE RANGE FROM 2016-01-07 TO 2017-04-11</v>
      </c>
      <c r="C8" s="307"/>
      <c r="D8" s="307"/>
      <c r="E8" s="307"/>
      <c r="F8" s="307"/>
      <c r="G8" s="307"/>
    </row>
    <row r="9" spans="2:11" ht="30" customHeight="1" x14ac:dyDescent="0.25">
      <c r="B9" s="7" t="s">
        <v>24</v>
      </c>
      <c r="C9" s="10">
        <f>Elig!C9</f>
        <v>3.66</v>
      </c>
      <c r="D9" s="329" t="s">
        <v>30</v>
      </c>
      <c r="E9" s="330"/>
      <c r="F9" s="13"/>
      <c r="G9" s="16">
        <f>Elig!G9</f>
        <v>0.95</v>
      </c>
    </row>
    <row r="10" spans="2:11" ht="35.25" customHeight="1" x14ac:dyDescent="0.25">
      <c r="B10" s="6" t="s">
        <v>25</v>
      </c>
      <c r="C10" s="12" t="str">
        <f>Elig!C10</f>
        <v>Renal, medium</v>
      </c>
      <c r="D10" s="331" t="s">
        <v>31</v>
      </c>
      <c r="E10" s="331"/>
      <c r="F10" s="14"/>
      <c r="G10" s="12" t="str">
        <f>Elig!G10</f>
        <v>Skin, low</v>
      </c>
    </row>
    <row r="11" spans="2:11" ht="30" customHeight="1" x14ac:dyDescent="0.3">
      <c r="B11" s="8" t="s">
        <v>26</v>
      </c>
      <c r="C11" s="25" t="str">
        <f>Elig!C11</f>
        <v>Psychiatric, high</v>
      </c>
      <c r="D11" s="329" t="s">
        <v>32</v>
      </c>
      <c r="E11" s="329"/>
      <c r="F11" s="15"/>
      <c r="G11" s="11" t="str">
        <f>Elig!G11</f>
        <v>Yes</v>
      </c>
    </row>
    <row r="13" spans="2:11" ht="28.9" x14ac:dyDescent="0.55000000000000004">
      <c r="B13" s="372" t="s">
        <v>37</v>
      </c>
      <c r="C13" s="372"/>
      <c r="D13" s="372"/>
      <c r="E13" s="372"/>
      <c r="F13" s="372"/>
      <c r="G13" s="372"/>
      <c r="H13" s="372"/>
      <c r="I13" s="372"/>
      <c r="J13" s="372"/>
      <c r="K13" s="372"/>
    </row>
    <row r="14" spans="2:11" ht="14.45" x14ac:dyDescent="0.3">
      <c r="B14"/>
    </row>
    <row r="15" spans="2:11" ht="21" x14ac:dyDescent="0.3">
      <c r="B15" s="373" t="s">
        <v>38</v>
      </c>
      <c r="C15" s="373"/>
      <c r="D15" s="373"/>
      <c r="E15" s="373"/>
      <c r="F15" s="373"/>
      <c r="G15" s="373"/>
      <c r="H15" s="373"/>
      <c r="I15" s="373"/>
      <c r="J15" s="373"/>
      <c r="K15" s="373"/>
    </row>
    <row r="23" spans="2:17" ht="14.45" x14ac:dyDescent="0.3">
      <c r="B23" s="1" t="s">
        <v>1</v>
      </c>
    </row>
    <row r="24" spans="2:17" ht="14.45" x14ac:dyDescent="0.3">
      <c r="B24" s="1" t="s">
        <v>2</v>
      </c>
    </row>
    <row r="25" spans="2:17" ht="14.45" x14ac:dyDescent="0.3">
      <c r="B25" t="s">
        <v>3</v>
      </c>
    </row>
    <row r="26" spans="2:17" ht="75" customHeight="1" x14ac:dyDescent="0.3">
      <c r="B26" s="302" t="s">
        <v>4</v>
      </c>
      <c r="C26" s="302"/>
      <c r="D26" s="302"/>
      <c r="E26" s="302"/>
      <c r="F26" s="302"/>
      <c r="G26" s="302"/>
      <c r="H26" s="302"/>
      <c r="I26" s="302"/>
      <c r="J26" s="302"/>
      <c r="K26" s="302"/>
      <c r="L26" s="302"/>
      <c r="M26" s="302"/>
      <c r="N26" s="302"/>
      <c r="O26" s="24"/>
      <c r="P26" s="24"/>
      <c r="Q26" s="24"/>
    </row>
    <row r="27" spans="2:17" x14ac:dyDescent="0.25">
      <c r="B27"/>
    </row>
    <row r="28" spans="2:17" x14ac:dyDescent="0.25">
      <c r="B28" s="304" t="s">
        <v>19</v>
      </c>
      <c r="C28" s="304"/>
    </row>
  </sheetData>
  <sheetProtection password="C6BE" sheet="1" objects="1" scenarios="1"/>
  <mergeCells count="8">
    <mergeCell ref="B28:C28"/>
    <mergeCell ref="B13:K13"/>
    <mergeCell ref="B15:K15"/>
    <mergeCell ref="B8:G8"/>
    <mergeCell ref="D9:E9"/>
    <mergeCell ref="D10:E10"/>
    <mergeCell ref="D11:E11"/>
    <mergeCell ref="B26:N26"/>
  </mergeCells>
  <hyperlinks>
    <hyperlink ref="B28:C28" location="Privacy!A1" display="privacy statement"/>
    <hyperlink ref="C11" location="ClaimsPsy!A1" display="ClaimsPsy!A1"/>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5"/>
  <sheetViews>
    <sheetView showGridLines="0" workbookViewId="0"/>
  </sheetViews>
  <sheetFormatPr defaultColWidth="9.140625" defaultRowHeight="15" x14ac:dyDescent="0.25"/>
  <cols>
    <col min="1" max="1" width="9.140625" style="1"/>
    <col min="2" max="2" width="13.85546875" style="1" customWidth="1"/>
    <col min="3" max="3" width="12.7109375" style="1" customWidth="1"/>
    <col min="4" max="4" width="6.85546875" style="1" customWidth="1"/>
    <col min="5" max="5" width="7.42578125" style="1" customWidth="1"/>
    <col min="6" max="6" width="24.7109375" style="1" customWidth="1"/>
    <col min="7" max="7" width="18.85546875" style="1" customWidth="1"/>
    <col min="8" max="8" width="17.140625" style="1" customWidth="1"/>
    <col min="9" max="9" width="16.28515625" style="1" customWidth="1"/>
    <col min="10" max="10" width="8.28515625" style="1" bestFit="1" customWidth="1"/>
    <col min="11" max="11" width="9.140625" style="1"/>
    <col min="12" max="12" width="12" style="1" bestFit="1" customWidth="1"/>
    <col min="13" max="16384" width="9.140625" style="1"/>
  </cols>
  <sheetData>
    <row r="2" spans="2:12" ht="46.5" customHeight="1" x14ac:dyDescent="0.25"/>
    <row r="3" spans="2:12" ht="15" customHeight="1" x14ac:dyDescent="0.25">
      <c r="B3" s="6" t="s">
        <v>20</v>
      </c>
    </row>
    <row r="4" spans="2:12" ht="23.25" customHeight="1" x14ac:dyDescent="0.25">
      <c r="B4" s="7" t="s">
        <v>21</v>
      </c>
      <c r="C4" s="7" t="str">
        <f>Elig!C4</f>
        <v>EWING,TOM</v>
      </c>
      <c r="D4" s="9"/>
      <c r="E4" s="7" t="s">
        <v>27</v>
      </c>
      <c r="F4" s="7"/>
      <c r="G4" s="17">
        <f ca="1">Elig!G4</f>
        <v>23346</v>
      </c>
    </row>
    <row r="5" spans="2:12" ht="23.25" customHeight="1" x14ac:dyDescent="0.25">
      <c r="B5" s="6" t="s">
        <v>22</v>
      </c>
      <c r="C5" s="6" t="str">
        <f>Elig!C5</f>
        <v>M</v>
      </c>
      <c r="D5" s="6"/>
      <c r="E5" s="6" t="s">
        <v>28</v>
      </c>
      <c r="F5" s="6"/>
      <c r="G5" s="18">
        <f>Elig!G5</f>
        <v>54</v>
      </c>
    </row>
    <row r="6" spans="2:12" ht="23.25" customHeight="1" x14ac:dyDescent="0.25">
      <c r="B6" s="7" t="s">
        <v>23</v>
      </c>
      <c r="C6" s="19" t="str">
        <f>Elig!C6</f>
        <v>2222222222WA (2222222222)</v>
      </c>
      <c r="D6" s="10"/>
      <c r="E6" s="7" t="s">
        <v>29</v>
      </c>
      <c r="F6" s="7"/>
      <c r="G6" s="20" t="str">
        <f>Elig!G6</f>
        <v>(425) 599-9955</v>
      </c>
    </row>
    <row r="8" spans="2:12" ht="20.25" customHeight="1" x14ac:dyDescent="0.25">
      <c r="B8" s="307" t="str">
        <f ca="1">Elig!B8</f>
        <v>RISK PROFILE FOR SERVICE DATE RANGE FROM 2016-01-07 TO 2017-04-11</v>
      </c>
      <c r="C8" s="307"/>
      <c r="D8" s="307"/>
      <c r="E8" s="307"/>
      <c r="F8" s="307"/>
      <c r="G8" s="307"/>
    </row>
    <row r="9" spans="2:12" ht="30" customHeight="1" x14ac:dyDescent="0.25">
      <c r="B9" s="7" t="s">
        <v>24</v>
      </c>
      <c r="C9" s="10">
        <f>Elig!C9</f>
        <v>3.66</v>
      </c>
      <c r="D9" s="329" t="s">
        <v>30</v>
      </c>
      <c r="E9" s="330"/>
      <c r="F9" s="13"/>
      <c r="G9" s="16">
        <f>Elig!G9</f>
        <v>0.95</v>
      </c>
    </row>
    <row r="10" spans="2:12" ht="35.25" customHeight="1" x14ac:dyDescent="0.25">
      <c r="B10" s="6" t="s">
        <v>25</v>
      </c>
      <c r="C10" s="12" t="str">
        <f>Elig!C10</f>
        <v>Renal, medium</v>
      </c>
      <c r="D10" s="331" t="s">
        <v>31</v>
      </c>
      <c r="E10" s="331"/>
      <c r="F10" s="14"/>
      <c r="G10" s="12" t="str">
        <f>Elig!G10</f>
        <v>Skin, low</v>
      </c>
    </row>
    <row r="11" spans="2:12" ht="30" customHeight="1" x14ac:dyDescent="0.3">
      <c r="B11" s="8" t="s">
        <v>26</v>
      </c>
      <c r="C11" s="25" t="str">
        <f>Elig!C11</f>
        <v>Psychiatric, high</v>
      </c>
      <c r="D11" s="329" t="s">
        <v>32</v>
      </c>
      <c r="E11" s="329"/>
      <c r="F11" s="15"/>
      <c r="G11" s="11" t="str">
        <f>Elig!G11</f>
        <v>Yes</v>
      </c>
    </row>
    <row r="13" spans="2:12" ht="14.45" x14ac:dyDescent="0.3">
      <c r="B13" s="374" t="s">
        <v>84</v>
      </c>
      <c r="C13" s="374"/>
      <c r="D13" s="374"/>
      <c r="E13" s="374"/>
      <c r="F13" s="374"/>
      <c r="G13" s="374"/>
      <c r="H13" s="374"/>
      <c r="I13" s="374"/>
      <c r="J13" s="374"/>
      <c r="K13" s="374"/>
    </row>
    <row r="15" spans="2:12" ht="30" x14ac:dyDescent="0.25">
      <c r="B15" s="202" t="s">
        <v>127</v>
      </c>
      <c r="C15" s="129" t="s">
        <v>128</v>
      </c>
      <c r="D15" s="201" t="s">
        <v>693</v>
      </c>
      <c r="E15" s="285" t="s">
        <v>694</v>
      </c>
      <c r="F15" s="286" t="s">
        <v>695</v>
      </c>
      <c r="G15" s="129" t="s">
        <v>696</v>
      </c>
      <c r="H15" s="285" t="s">
        <v>697</v>
      </c>
      <c r="I15" s="285" t="s">
        <v>698</v>
      </c>
      <c r="J15" s="285" t="s">
        <v>699</v>
      </c>
      <c r="K15" s="285" t="s">
        <v>700</v>
      </c>
      <c r="L15" s="285" t="s">
        <v>701</v>
      </c>
    </row>
    <row r="16" spans="2:12" ht="30" x14ac:dyDescent="0.25">
      <c r="B16" s="289">
        <f ca="1">Data!F113</f>
        <v>42813</v>
      </c>
      <c r="C16" s="287">
        <f ca="1">Data!F113</f>
        <v>42813</v>
      </c>
      <c r="D16" s="280">
        <v>1</v>
      </c>
      <c r="E16" s="278"/>
      <c r="F16" s="295" t="s">
        <v>626</v>
      </c>
      <c r="G16" s="295" t="s">
        <v>711</v>
      </c>
      <c r="H16" s="279"/>
      <c r="I16" s="213" t="s">
        <v>738</v>
      </c>
      <c r="J16" s="293">
        <v>23.63</v>
      </c>
      <c r="K16" s="293">
        <v>23.63</v>
      </c>
      <c r="L16" s="280" t="s">
        <v>745</v>
      </c>
    </row>
    <row r="17" spans="2:12" ht="30" x14ac:dyDescent="0.25">
      <c r="B17" s="290">
        <f ca="1">Data!F114</f>
        <v>42781</v>
      </c>
      <c r="C17" s="288">
        <f ca="1">Data!F114</f>
        <v>42781</v>
      </c>
      <c r="D17" s="284">
        <v>1</v>
      </c>
      <c r="E17" s="183"/>
      <c r="F17" s="296" t="s">
        <v>704</v>
      </c>
      <c r="G17" s="296" t="s">
        <v>711</v>
      </c>
      <c r="H17" s="297"/>
      <c r="I17" s="273" t="s">
        <v>741</v>
      </c>
      <c r="J17" s="294">
        <v>26.63</v>
      </c>
      <c r="K17" s="294">
        <v>26.63</v>
      </c>
      <c r="L17" s="284" t="s">
        <v>745</v>
      </c>
    </row>
    <row r="18" spans="2:12" ht="48" customHeight="1" x14ac:dyDescent="0.25">
      <c r="B18" s="289">
        <f ca="1">Data!F115</f>
        <v>42753</v>
      </c>
      <c r="C18" s="287">
        <f ca="1">Data!F115</f>
        <v>42753</v>
      </c>
      <c r="D18" s="280">
        <v>1</v>
      </c>
      <c r="E18" s="278"/>
      <c r="F18" s="295" t="s">
        <v>626</v>
      </c>
      <c r="G18" s="295" t="s">
        <v>711</v>
      </c>
      <c r="H18" s="279" t="s">
        <v>732</v>
      </c>
      <c r="I18" s="213" t="s">
        <v>59</v>
      </c>
      <c r="J18" s="293">
        <v>77.709999999999994</v>
      </c>
      <c r="K18" s="293">
        <v>77.709999999999994</v>
      </c>
      <c r="L18" s="280" t="s">
        <v>746</v>
      </c>
    </row>
    <row r="19" spans="2:12" ht="30" x14ac:dyDescent="0.25">
      <c r="B19" s="290">
        <f ca="1">Data!F116</f>
        <v>42620</v>
      </c>
      <c r="C19" s="288">
        <f ca="1">Data!F116</f>
        <v>42620</v>
      </c>
      <c r="D19" s="284">
        <v>1</v>
      </c>
      <c r="E19" s="183"/>
      <c r="F19" s="296" t="s">
        <v>814</v>
      </c>
      <c r="G19" s="296" t="s">
        <v>711</v>
      </c>
      <c r="H19" s="297" t="s">
        <v>732</v>
      </c>
      <c r="I19" s="273" t="s">
        <v>772</v>
      </c>
      <c r="J19" s="294">
        <v>100.05</v>
      </c>
      <c r="K19" s="294">
        <v>100.05</v>
      </c>
      <c r="L19" s="284" t="s">
        <v>746</v>
      </c>
    </row>
    <row r="20" spans="2:12" ht="30" x14ac:dyDescent="0.25">
      <c r="B20" s="289">
        <f ca="1">Data!F117</f>
        <v>42620</v>
      </c>
      <c r="C20" s="287">
        <f ca="1">Data!F117</f>
        <v>42620</v>
      </c>
      <c r="D20" s="280">
        <v>1</v>
      </c>
      <c r="E20" s="278"/>
      <c r="F20" s="295" t="s">
        <v>627</v>
      </c>
      <c r="G20" s="295" t="s">
        <v>711</v>
      </c>
      <c r="H20" s="279"/>
      <c r="I20" s="213" t="s">
        <v>788</v>
      </c>
      <c r="J20" s="293">
        <v>40.880000000000003</v>
      </c>
      <c r="K20" s="293">
        <v>40.880000000000003</v>
      </c>
      <c r="L20" s="280" t="s">
        <v>745</v>
      </c>
    </row>
    <row r="21" spans="2:12" ht="30" x14ac:dyDescent="0.25">
      <c r="B21" s="290">
        <f ca="1">Data!F118</f>
        <v>42570</v>
      </c>
      <c r="C21" s="288">
        <f ca="1">Data!F118</f>
        <v>42570</v>
      </c>
      <c r="D21" s="284">
        <v>1</v>
      </c>
      <c r="E21" s="183"/>
      <c r="F21" s="296" t="s">
        <v>957</v>
      </c>
      <c r="G21" s="296" t="s">
        <v>711</v>
      </c>
      <c r="H21" s="297" t="s">
        <v>732</v>
      </c>
      <c r="I21" s="273" t="s">
        <v>772</v>
      </c>
      <c r="J21" s="294">
        <v>56.58</v>
      </c>
      <c r="K21" s="294">
        <v>56.58</v>
      </c>
      <c r="L21" s="284" t="s">
        <v>746</v>
      </c>
    </row>
    <row r="22" spans="2:12" ht="30" x14ac:dyDescent="0.25">
      <c r="B22" s="289">
        <f ca="1">Data!F119</f>
        <v>42569</v>
      </c>
      <c r="C22" s="287">
        <f ca="1">Data!F119</f>
        <v>42569</v>
      </c>
      <c r="D22" s="280">
        <v>1</v>
      </c>
      <c r="E22" s="278"/>
      <c r="F22" s="295" t="s">
        <v>958</v>
      </c>
      <c r="G22" s="295" t="s">
        <v>711</v>
      </c>
      <c r="H22" s="279"/>
      <c r="I22" s="213" t="s">
        <v>788</v>
      </c>
      <c r="J22" s="293">
        <v>57.38</v>
      </c>
      <c r="K22" s="293">
        <v>57.38</v>
      </c>
      <c r="L22" s="280" t="s">
        <v>745</v>
      </c>
    </row>
    <row r="23" spans="2:12" ht="30" x14ac:dyDescent="0.25">
      <c r="B23" s="290">
        <f ca="1">Data!F120</f>
        <v>42569</v>
      </c>
      <c r="C23" s="288">
        <f ca="1">Data!F120</f>
        <v>42569</v>
      </c>
      <c r="D23" s="284">
        <v>7</v>
      </c>
      <c r="E23" s="183"/>
      <c r="F23" s="296" t="s">
        <v>959</v>
      </c>
      <c r="G23" s="296" t="s">
        <v>711</v>
      </c>
      <c r="H23" s="297" t="s">
        <v>732</v>
      </c>
      <c r="I23" s="273" t="s">
        <v>772</v>
      </c>
      <c r="J23" s="294">
        <v>75.86</v>
      </c>
      <c r="K23" s="294">
        <v>120.5</v>
      </c>
      <c r="L23" s="284" t="s">
        <v>746</v>
      </c>
    </row>
    <row r="24" spans="2:12" ht="30" x14ac:dyDescent="0.25">
      <c r="B24" s="289">
        <f ca="1">Data!F121</f>
        <v>42567</v>
      </c>
      <c r="C24" s="287">
        <f ca="1">Data!F121</f>
        <v>42567</v>
      </c>
      <c r="D24" s="280">
        <v>7</v>
      </c>
      <c r="E24" s="278"/>
      <c r="F24" s="295" t="s">
        <v>959</v>
      </c>
      <c r="G24" s="295" t="s">
        <v>711</v>
      </c>
      <c r="H24" s="279" t="s">
        <v>732</v>
      </c>
      <c r="I24" s="213" t="s">
        <v>772</v>
      </c>
      <c r="J24" s="293">
        <v>100.05</v>
      </c>
      <c r="K24" s="293">
        <v>134.75</v>
      </c>
      <c r="L24" s="280" t="s">
        <v>746</v>
      </c>
    </row>
    <row r="25" spans="2:12" ht="30" x14ac:dyDescent="0.25">
      <c r="B25" s="290">
        <f ca="1">Data!F122</f>
        <v>42554</v>
      </c>
      <c r="C25" s="288">
        <f ca="1">Data!F122</f>
        <v>42554</v>
      </c>
      <c r="D25" s="284">
        <v>1</v>
      </c>
      <c r="E25" s="183"/>
      <c r="F25" s="296" t="s">
        <v>960</v>
      </c>
      <c r="G25" s="296" t="s">
        <v>711</v>
      </c>
      <c r="H25" s="297" t="s">
        <v>732</v>
      </c>
      <c r="I25" s="273" t="s">
        <v>772</v>
      </c>
      <c r="J25" s="294">
        <v>56.58</v>
      </c>
      <c r="K25" s="294">
        <v>56.58</v>
      </c>
      <c r="L25" s="284" t="s">
        <v>746</v>
      </c>
    </row>
    <row r="26" spans="2:12" ht="30" x14ac:dyDescent="0.25">
      <c r="B26" s="289">
        <f ca="1">Data!F123</f>
        <v>42550</v>
      </c>
      <c r="C26" s="287">
        <f ca="1">Data!F123</f>
        <v>42550</v>
      </c>
      <c r="D26" s="280">
        <v>1</v>
      </c>
      <c r="E26" s="278"/>
      <c r="F26" s="295" t="s">
        <v>760</v>
      </c>
      <c r="G26" s="295" t="s">
        <v>711</v>
      </c>
      <c r="H26" s="279"/>
      <c r="I26" s="213" t="s">
        <v>874</v>
      </c>
      <c r="J26" s="293">
        <v>56.18</v>
      </c>
      <c r="K26" s="293">
        <v>56.18</v>
      </c>
      <c r="L26" s="280" t="s">
        <v>745</v>
      </c>
    </row>
    <row r="27" spans="2:12" ht="30" x14ac:dyDescent="0.25">
      <c r="B27" s="290">
        <f ca="1">Data!F124</f>
        <v>42548</v>
      </c>
      <c r="C27" s="288">
        <f ca="1">Data!F124</f>
        <v>42548</v>
      </c>
      <c r="D27" s="284">
        <v>1</v>
      </c>
      <c r="E27" s="183"/>
      <c r="F27" s="296" t="s">
        <v>960</v>
      </c>
      <c r="G27" s="296" t="s">
        <v>711</v>
      </c>
      <c r="H27" s="297" t="s">
        <v>732</v>
      </c>
      <c r="I27" s="273" t="s">
        <v>772</v>
      </c>
      <c r="J27" s="294">
        <v>56.58</v>
      </c>
      <c r="K27" s="294">
        <v>56.58</v>
      </c>
      <c r="L27" s="284" t="s">
        <v>746</v>
      </c>
    </row>
    <row r="28" spans="2:12" ht="30" x14ac:dyDescent="0.25">
      <c r="B28" s="289">
        <f ca="1">Data!F125</f>
        <v>42543</v>
      </c>
      <c r="C28" s="287">
        <f ca="1">Data!F125</f>
        <v>42543</v>
      </c>
      <c r="D28" s="280">
        <v>1</v>
      </c>
      <c r="E28" s="278"/>
      <c r="F28" s="295" t="s">
        <v>960</v>
      </c>
      <c r="G28" s="295" t="s">
        <v>711</v>
      </c>
      <c r="H28" s="279" t="s">
        <v>732</v>
      </c>
      <c r="I28" s="213" t="s">
        <v>772</v>
      </c>
      <c r="J28" s="293">
        <v>56.58</v>
      </c>
      <c r="K28" s="293">
        <v>56.58</v>
      </c>
      <c r="L28" s="280" t="s">
        <v>746</v>
      </c>
    </row>
    <row r="29" spans="2:12" ht="30" x14ac:dyDescent="0.25">
      <c r="B29" s="290">
        <f ca="1">Data!F126</f>
        <v>42528</v>
      </c>
      <c r="C29" s="288">
        <f ca="1">Data!F126</f>
        <v>42528</v>
      </c>
      <c r="D29" s="284">
        <v>1</v>
      </c>
      <c r="E29" s="183"/>
      <c r="F29" s="296" t="s">
        <v>960</v>
      </c>
      <c r="G29" s="296" t="s">
        <v>711</v>
      </c>
      <c r="H29" s="297" t="s">
        <v>732</v>
      </c>
      <c r="I29" s="273" t="s">
        <v>772</v>
      </c>
      <c r="J29" s="294">
        <v>56.58</v>
      </c>
      <c r="K29" s="294">
        <v>56.58</v>
      </c>
      <c r="L29" s="284" t="s">
        <v>746</v>
      </c>
    </row>
    <row r="30" spans="2:12" ht="30" x14ac:dyDescent="0.25">
      <c r="B30" s="289">
        <f ca="1">Data!F127</f>
        <v>42525</v>
      </c>
      <c r="C30" s="287">
        <f ca="1">Data!F127</f>
        <v>42525</v>
      </c>
      <c r="D30" s="280">
        <v>1</v>
      </c>
      <c r="E30" s="278"/>
      <c r="F30" s="295" t="s">
        <v>644</v>
      </c>
      <c r="G30" s="295" t="s">
        <v>711</v>
      </c>
      <c r="H30" s="279"/>
      <c r="I30" s="213" t="s">
        <v>792</v>
      </c>
      <c r="J30" s="293">
        <v>40.9</v>
      </c>
      <c r="K30" s="293">
        <v>40.9</v>
      </c>
      <c r="L30" s="280" t="s">
        <v>745</v>
      </c>
    </row>
    <row r="31" spans="2:12" ht="30" x14ac:dyDescent="0.25">
      <c r="B31" s="290">
        <f ca="1">Data!F128</f>
        <v>42525</v>
      </c>
      <c r="C31" s="288">
        <f ca="1">Data!F128</f>
        <v>42525</v>
      </c>
      <c r="D31" s="284">
        <v>1</v>
      </c>
      <c r="E31" s="183"/>
      <c r="F31" s="296" t="s">
        <v>961</v>
      </c>
      <c r="G31" s="296" t="s">
        <v>711</v>
      </c>
      <c r="H31" s="297" t="s">
        <v>732</v>
      </c>
      <c r="I31" s="273" t="s">
        <v>772</v>
      </c>
      <c r="J31" s="294">
        <v>75.86</v>
      </c>
      <c r="K31" s="294">
        <v>75.86</v>
      </c>
      <c r="L31" s="284" t="s">
        <v>746</v>
      </c>
    </row>
    <row r="32" spans="2:12" ht="30" x14ac:dyDescent="0.25">
      <c r="B32" s="289">
        <f ca="1">Data!F129</f>
        <v>42515</v>
      </c>
      <c r="C32" s="287">
        <f ca="1">Data!F129</f>
        <v>42515</v>
      </c>
      <c r="D32" s="280">
        <v>2</v>
      </c>
      <c r="E32" s="278"/>
      <c r="F32" s="295" t="s">
        <v>967</v>
      </c>
      <c r="G32" s="295" t="s">
        <v>711</v>
      </c>
      <c r="H32" s="279" t="s">
        <v>732</v>
      </c>
      <c r="I32" s="213" t="s">
        <v>772</v>
      </c>
      <c r="J32" s="293">
        <v>100.05</v>
      </c>
      <c r="K32" s="293">
        <v>243.15</v>
      </c>
      <c r="L32" s="280" t="s">
        <v>746</v>
      </c>
    </row>
    <row r="33" spans="2:12" ht="30" x14ac:dyDescent="0.25">
      <c r="B33" s="290">
        <f ca="1">Data!F130</f>
        <v>42511</v>
      </c>
      <c r="C33" s="288">
        <f ca="1">Data!F130</f>
        <v>42511</v>
      </c>
      <c r="D33" s="284">
        <v>1</v>
      </c>
      <c r="E33" s="183"/>
      <c r="F33" s="296" t="s">
        <v>960</v>
      </c>
      <c r="G33" s="296" t="s">
        <v>711</v>
      </c>
      <c r="H33" s="297" t="s">
        <v>732</v>
      </c>
      <c r="I33" s="273" t="s">
        <v>772</v>
      </c>
      <c r="J33" s="294">
        <v>56.58</v>
      </c>
      <c r="K33" s="294">
        <v>56.58</v>
      </c>
      <c r="L33" s="284" t="s">
        <v>746</v>
      </c>
    </row>
    <row r="34" spans="2:12" ht="30" x14ac:dyDescent="0.25">
      <c r="B34" s="289">
        <f ca="1">Data!F131</f>
        <v>42508</v>
      </c>
      <c r="C34" s="287">
        <f ca="1">Data!F131</f>
        <v>42508</v>
      </c>
      <c r="D34" s="280">
        <v>1</v>
      </c>
      <c r="E34" s="278"/>
      <c r="F34" s="295" t="s">
        <v>962</v>
      </c>
      <c r="G34" s="295" t="s">
        <v>711</v>
      </c>
      <c r="H34" s="279" t="s">
        <v>732</v>
      </c>
      <c r="I34" s="213" t="s">
        <v>772</v>
      </c>
      <c r="J34" s="293">
        <v>100.05</v>
      </c>
      <c r="K34" s="293">
        <v>100.05</v>
      </c>
      <c r="L34" s="280" t="s">
        <v>746</v>
      </c>
    </row>
    <row r="35" spans="2:12" ht="30" x14ac:dyDescent="0.25">
      <c r="B35" s="290">
        <f ca="1">Data!F132</f>
        <v>42508</v>
      </c>
      <c r="C35" s="288">
        <f ca="1">Data!F132</f>
        <v>42508</v>
      </c>
      <c r="D35" s="284">
        <v>1</v>
      </c>
      <c r="E35" s="183"/>
      <c r="F35" s="296" t="s">
        <v>963</v>
      </c>
      <c r="G35" s="296" t="s">
        <v>711</v>
      </c>
      <c r="H35" s="297"/>
      <c r="I35" s="273" t="s">
        <v>788</v>
      </c>
      <c r="J35" s="294">
        <v>40.9</v>
      </c>
      <c r="K35" s="294">
        <v>40.9</v>
      </c>
      <c r="L35" s="284" t="s">
        <v>745</v>
      </c>
    </row>
    <row r="36" spans="2:12" ht="30" x14ac:dyDescent="0.25">
      <c r="B36" s="289">
        <f ca="1">Data!F133</f>
        <v>42497</v>
      </c>
      <c r="C36" s="287">
        <f ca="1">Data!F133</f>
        <v>42497</v>
      </c>
      <c r="D36" s="280">
        <v>1</v>
      </c>
      <c r="E36" s="278"/>
      <c r="F36" s="295" t="s">
        <v>964</v>
      </c>
      <c r="G36" s="295" t="s">
        <v>711</v>
      </c>
      <c r="H36" s="279" t="s">
        <v>732</v>
      </c>
      <c r="I36" s="213" t="s">
        <v>772</v>
      </c>
      <c r="J36" s="293">
        <v>75.86</v>
      </c>
      <c r="K36" s="293">
        <v>75.86</v>
      </c>
      <c r="L36" s="280" t="s">
        <v>746</v>
      </c>
    </row>
    <row r="37" spans="2:12" ht="30" x14ac:dyDescent="0.25">
      <c r="B37" s="290">
        <f ca="1">Data!F134</f>
        <v>42497</v>
      </c>
      <c r="C37" s="288">
        <f ca="1">Data!F134</f>
        <v>42497</v>
      </c>
      <c r="D37" s="284">
        <v>1</v>
      </c>
      <c r="E37" s="183"/>
      <c r="F37" s="296" t="s">
        <v>644</v>
      </c>
      <c r="G37" s="296" t="s">
        <v>711</v>
      </c>
      <c r="H37" s="297"/>
      <c r="I37" s="273" t="s">
        <v>792</v>
      </c>
      <c r="J37" s="294">
        <v>40.9</v>
      </c>
      <c r="K37" s="294">
        <v>40.9</v>
      </c>
      <c r="L37" s="284" t="s">
        <v>745</v>
      </c>
    </row>
    <row r="38" spans="2:12" ht="30" x14ac:dyDescent="0.25">
      <c r="B38" s="289">
        <f ca="1">Data!F135</f>
        <v>42484</v>
      </c>
      <c r="C38" s="287">
        <f ca="1">Data!F135</f>
        <v>42484</v>
      </c>
      <c r="D38" s="280">
        <v>1</v>
      </c>
      <c r="E38" s="278"/>
      <c r="F38" s="295" t="s">
        <v>814</v>
      </c>
      <c r="G38" s="295" t="s">
        <v>711</v>
      </c>
      <c r="H38" s="279" t="s">
        <v>732</v>
      </c>
      <c r="I38" s="213" t="s">
        <v>772</v>
      </c>
      <c r="J38" s="293">
        <v>76.239999999999995</v>
      </c>
      <c r="K38" s="293">
        <v>76.239999999999995</v>
      </c>
      <c r="L38" s="280" t="s">
        <v>746</v>
      </c>
    </row>
    <row r="39" spans="2:12" ht="30" x14ac:dyDescent="0.25">
      <c r="B39" s="290">
        <f ca="1">Data!F136</f>
        <v>42484</v>
      </c>
      <c r="C39" s="288">
        <f ca="1">Data!F136</f>
        <v>42484</v>
      </c>
      <c r="D39" s="284">
        <v>1</v>
      </c>
      <c r="E39" s="183"/>
      <c r="F39" s="296" t="s">
        <v>644</v>
      </c>
      <c r="G39" s="296" t="s">
        <v>711</v>
      </c>
      <c r="H39" s="297"/>
      <c r="I39" s="273" t="s">
        <v>788</v>
      </c>
      <c r="J39" s="294">
        <v>57.71</v>
      </c>
      <c r="K39" s="294">
        <v>57.71</v>
      </c>
      <c r="L39" s="284" t="s">
        <v>745</v>
      </c>
    </row>
    <row r="40" spans="2:12" ht="45" x14ac:dyDescent="0.25">
      <c r="B40" s="289">
        <f ca="1">Data!F137</f>
        <v>42470</v>
      </c>
      <c r="C40" s="287">
        <f ca="1">Data!F137</f>
        <v>42470</v>
      </c>
      <c r="D40" s="280">
        <v>1</v>
      </c>
      <c r="E40" s="278"/>
      <c r="F40" s="295" t="s">
        <v>629</v>
      </c>
      <c r="G40" s="295" t="s">
        <v>711</v>
      </c>
      <c r="H40" s="279"/>
      <c r="I40" s="213" t="s">
        <v>1018</v>
      </c>
      <c r="J40" s="293">
        <v>0</v>
      </c>
      <c r="K40" s="293">
        <v>0</v>
      </c>
      <c r="L40" s="280" t="s">
        <v>745</v>
      </c>
    </row>
    <row r="41" spans="2:12" ht="45" x14ac:dyDescent="0.25">
      <c r="B41" s="290">
        <f ca="1">Data!F138</f>
        <v>42470</v>
      </c>
      <c r="C41" s="288">
        <f ca="1">Data!F138</f>
        <v>42470</v>
      </c>
      <c r="D41" s="284">
        <v>1</v>
      </c>
      <c r="E41" s="183"/>
      <c r="F41" s="296" t="s">
        <v>629</v>
      </c>
      <c r="G41" s="296" t="s">
        <v>711</v>
      </c>
      <c r="H41" s="297"/>
      <c r="I41" s="273" t="s">
        <v>894</v>
      </c>
      <c r="J41" s="294">
        <v>26.56</v>
      </c>
      <c r="K41" s="294">
        <v>26.56</v>
      </c>
      <c r="L41" s="284" t="s">
        <v>745</v>
      </c>
    </row>
    <row r="42" spans="2:12" ht="30" x14ac:dyDescent="0.25">
      <c r="B42" s="289">
        <f ca="1">Data!F139</f>
        <v>42470</v>
      </c>
      <c r="C42" s="287">
        <f ca="1">Data!F139</f>
        <v>42470</v>
      </c>
      <c r="D42" s="280">
        <v>1</v>
      </c>
      <c r="E42" s="278"/>
      <c r="F42" s="295" t="s">
        <v>629</v>
      </c>
      <c r="G42" s="295" t="s">
        <v>711</v>
      </c>
      <c r="H42" s="279" t="s">
        <v>732</v>
      </c>
      <c r="I42" s="213" t="s">
        <v>772</v>
      </c>
      <c r="J42" s="293">
        <v>76.239999999999995</v>
      </c>
      <c r="K42" s="293">
        <v>152.47999999999999</v>
      </c>
      <c r="L42" s="280" t="s">
        <v>746</v>
      </c>
    </row>
    <row r="43" spans="2:12" ht="30" x14ac:dyDescent="0.25">
      <c r="B43" s="290">
        <f ca="1">Data!F140</f>
        <v>42470</v>
      </c>
      <c r="C43" s="288">
        <f ca="1">Data!F140</f>
        <v>42470</v>
      </c>
      <c r="D43" s="284">
        <v>2</v>
      </c>
      <c r="E43" s="183"/>
      <c r="F43" s="296" t="s">
        <v>629</v>
      </c>
      <c r="G43" s="296" t="s">
        <v>711</v>
      </c>
      <c r="H43" s="297" t="s">
        <v>732</v>
      </c>
      <c r="I43" s="273" t="s">
        <v>772</v>
      </c>
      <c r="J43" s="294">
        <v>76.239999999999995</v>
      </c>
      <c r="K43" s="294">
        <v>152.47999999999999</v>
      </c>
      <c r="L43" s="284" t="s">
        <v>746</v>
      </c>
    </row>
    <row r="44" spans="2:12" ht="30" x14ac:dyDescent="0.25">
      <c r="B44" s="289">
        <f ca="1">Data!F141</f>
        <v>42469</v>
      </c>
      <c r="C44" s="287">
        <f ca="1">Data!F141</f>
        <v>42469</v>
      </c>
      <c r="D44" s="280">
        <v>1</v>
      </c>
      <c r="E44" s="278"/>
      <c r="F44" s="295" t="s">
        <v>633</v>
      </c>
      <c r="G44" s="295" t="s">
        <v>711</v>
      </c>
      <c r="H44" s="279" t="s">
        <v>732</v>
      </c>
      <c r="I44" s="213" t="s">
        <v>772</v>
      </c>
      <c r="J44" s="293">
        <v>76.239999999999995</v>
      </c>
      <c r="K44" s="293">
        <v>76.239999999999995</v>
      </c>
      <c r="L44" s="280" t="s">
        <v>746</v>
      </c>
    </row>
    <row r="45" spans="2:12" ht="30" x14ac:dyDescent="0.25">
      <c r="B45" s="290">
        <f ca="1">Data!F142</f>
        <v>42469</v>
      </c>
      <c r="C45" s="288">
        <f ca="1">Data!F142</f>
        <v>42469</v>
      </c>
      <c r="D45" s="284">
        <v>1</v>
      </c>
      <c r="E45" s="183"/>
      <c r="F45" s="296" t="s">
        <v>633</v>
      </c>
      <c r="G45" s="296" t="s">
        <v>711</v>
      </c>
      <c r="H45" s="297"/>
      <c r="I45" s="273" t="s">
        <v>895</v>
      </c>
      <c r="J45" s="294">
        <v>26.56</v>
      </c>
      <c r="K45" s="294">
        <v>26.56</v>
      </c>
      <c r="L45" s="284" t="s">
        <v>745</v>
      </c>
    </row>
    <row r="46" spans="2:12" ht="30" x14ac:dyDescent="0.25">
      <c r="B46" s="289">
        <f ca="1">Data!F143</f>
        <v>42458</v>
      </c>
      <c r="C46" s="287">
        <f ca="1">Data!F143</f>
        <v>42458</v>
      </c>
      <c r="D46" s="280">
        <v>1</v>
      </c>
      <c r="E46" s="278"/>
      <c r="F46" s="295" t="s">
        <v>965</v>
      </c>
      <c r="G46" s="295" t="s">
        <v>711</v>
      </c>
      <c r="H46" s="279" t="s">
        <v>732</v>
      </c>
      <c r="I46" s="213" t="s">
        <v>772</v>
      </c>
      <c r="J46" s="293">
        <v>76.239999999999995</v>
      </c>
      <c r="K46" s="293">
        <v>76.239999999999995</v>
      </c>
      <c r="L46" s="280" t="s">
        <v>746</v>
      </c>
    </row>
    <row r="47" spans="2:12" ht="30" x14ac:dyDescent="0.25">
      <c r="B47" s="290">
        <f ca="1">Data!F144</f>
        <v>42458</v>
      </c>
      <c r="C47" s="288">
        <f ca="1">Data!F144</f>
        <v>42458</v>
      </c>
      <c r="D47" s="284">
        <v>1</v>
      </c>
      <c r="E47" s="183"/>
      <c r="F47" s="296" t="s">
        <v>644</v>
      </c>
      <c r="G47" s="296" t="s">
        <v>711</v>
      </c>
      <c r="H47" s="297"/>
      <c r="I47" s="273" t="s">
        <v>792</v>
      </c>
      <c r="J47" s="294">
        <v>40.9</v>
      </c>
      <c r="K47" s="294">
        <v>40.9</v>
      </c>
      <c r="L47" s="284" t="s">
        <v>745</v>
      </c>
    </row>
    <row r="48" spans="2:12" ht="30" x14ac:dyDescent="0.25">
      <c r="B48" s="289">
        <f ca="1">Data!F145</f>
        <v>42423</v>
      </c>
      <c r="C48" s="287">
        <f ca="1">Data!F145</f>
        <v>42423</v>
      </c>
      <c r="D48" s="280">
        <v>1</v>
      </c>
      <c r="E48" s="278"/>
      <c r="F48" s="295" t="s">
        <v>965</v>
      </c>
      <c r="G48" s="295" t="s">
        <v>966</v>
      </c>
      <c r="H48" s="279"/>
      <c r="I48" s="213" t="s">
        <v>968</v>
      </c>
      <c r="J48" s="293">
        <v>87.97</v>
      </c>
      <c r="K48" s="293">
        <v>87.97</v>
      </c>
      <c r="L48" s="280" t="s">
        <v>745</v>
      </c>
    </row>
    <row r="49" spans="2:17" ht="18" customHeight="1" x14ac:dyDescent="0.25"/>
    <row r="50" spans="2:17" x14ac:dyDescent="0.25">
      <c r="B50" s="1" t="s">
        <v>1</v>
      </c>
    </row>
    <row r="51" spans="2:17" x14ac:dyDescent="0.25">
      <c r="B51" s="1" t="s">
        <v>2</v>
      </c>
    </row>
    <row r="52" spans="2:17" x14ac:dyDescent="0.25">
      <c r="B52" t="s">
        <v>3</v>
      </c>
    </row>
    <row r="53" spans="2:17" ht="75" customHeight="1" x14ac:dyDescent="0.25">
      <c r="B53" s="302" t="s">
        <v>4</v>
      </c>
      <c r="C53" s="302"/>
      <c r="D53" s="302"/>
      <c r="E53" s="302"/>
      <c r="F53" s="302"/>
      <c r="G53" s="302"/>
      <c r="H53" s="302"/>
      <c r="I53" s="302"/>
      <c r="J53" s="302"/>
      <c r="K53" s="302"/>
      <c r="L53" s="302"/>
      <c r="M53" s="302"/>
      <c r="N53" s="302"/>
      <c r="O53" s="24"/>
      <c r="P53" s="24"/>
      <c r="Q53" s="24"/>
    </row>
    <row r="54" spans="2:17" x14ac:dyDescent="0.25">
      <c r="B54"/>
    </row>
    <row r="55" spans="2:17" x14ac:dyDescent="0.25">
      <c r="B55" s="304" t="s">
        <v>19</v>
      </c>
      <c r="C55" s="304"/>
    </row>
  </sheetData>
  <sheetProtection password="C6BE" sheet="1" objects="1" scenarios="1"/>
  <mergeCells count="7">
    <mergeCell ref="B55:C55"/>
    <mergeCell ref="B8:G8"/>
    <mergeCell ref="D9:E9"/>
    <mergeCell ref="D10:E10"/>
    <mergeCell ref="D11:E11"/>
    <mergeCell ref="B13:K13"/>
    <mergeCell ref="B53:N53"/>
  </mergeCells>
  <hyperlinks>
    <hyperlink ref="B55:C55" location="Privacy!A1" display="privacy statement"/>
    <hyperlink ref="C11" location="ClaimsPsy!A1" display="ClaimsPsy!A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0"/>
  <sheetViews>
    <sheetView showGridLines="0" workbookViewId="0"/>
  </sheetViews>
  <sheetFormatPr defaultColWidth="9.140625" defaultRowHeight="15" x14ac:dyDescent="0.25"/>
  <cols>
    <col min="1" max="16384" width="9.140625" style="1"/>
  </cols>
  <sheetData>
    <row r="2" ht="46.5" customHeight="1" x14ac:dyDescent="0.25"/>
    <row r="53" spans="2:16" x14ac:dyDescent="0.25">
      <c r="B53" s="1" t="s">
        <v>0</v>
      </c>
      <c r="C53" s="1" t="str">
        <f>Elig!C4</f>
        <v>EWING,TOM</v>
      </c>
    </row>
    <row r="55" spans="2:16" x14ac:dyDescent="0.25">
      <c r="B55" s="1" t="s">
        <v>1</v>
      </c>
    </row>
    <row r="56" spans="2:16" x14ac:dyDescent="0.25">
      <c r="B56" s="1" t="s">
        <v>2</v>
      </c>
    </row>
    <row r="57" spans="2:16" x14ac:dyDescent="0.25">
      <c r="B57" t="s">
        <v>3</v>
      </c>
    </row>
    <row r="58" spans="2:16" ht="75" customHeight="1" x14ac:dyDescent="0.25">
      <c r="B58" s="301" t="s">
        <v>4</v>
      </c>
      <c r="C58" s="302"/>
      <c r="D58" s="302"/>
      <c r="E58" s="302"/>
      <c r="F58" s="302"/>
      <c r="G58" s="302"/>
      <c r="H58" s="302"/>
      <c r="I58" s="302"/>
      <c r="J58" s="302"/>
      <c r="K58" s="302"/>
      <c r="L58" s="302"/>
      <c r="M58" s="302"/>
      <c r="N58" s="302"/>
      <c r="O58" s="302"/>
      <c r="P58" s="303"/>
    </row>
    <row r="59" spans="2:16" x14ac:dyDescent="0.25">
      <c r="B59"/>
    </row>
    <row r="60" spans="2:16" x14ac:dyDescent="0.25">
      <c r="B60" s="304" t="s">
        <v>19</v>
      </c>
      <c r="C60" s="304"/>
    </row>
  </sheetData>
  <sheetProtection password="C17E" sheet="1" objects="1" scenarios="1"/>
  <mergeCells count="2">
    <mergeCell ref="B58:P58"/>
    <mergeCell ref="B60:C60"/>
  </mergeCells>
  <hyperlinks>
    <hyperlink ref="B60:C60" location="Privacy!A1" display="privacy statement"/>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7"/>
  <sheetViews>
    <sheetView showGridLines="0" workbookViewId="0"/>
  </sheetViews>
  <sheetFormatPr defaultColWidth="9.140625" defaultRowHeight="15" x14ac:dyDescent="0.25"/>
  <cols>
    <col min="1" max="1" width="9.140625" style="1"/>
    <col min="2" max="2" width="13.85546875" style="1" customWidth="1"/>
    <col min="3" max="3" width="12.28515625" style="1" customWidth="1"/>
    <col min="4" max="4" width="5.85546875" style="1" customWidth="1"/>
    <col min="5" max="5" width="7" style="1" customWidth="1"/>
    <col min="6" max="6" width="21.42578125" style="1" customWidth="1"/>
    <col min="7" max="7" width="16.5703125" style="1" customWidth="1"/>
    <col min="8" max="8" width="9.140625" style="1"/>
    <col min="9" max="9" width="17.28515625" style="1" bestFit="1" customWidth="1"/>
    <col min="10" max="11" width="9.140625" style="1"/>
    <col min="12" max="12" width="13.5703125" style="1" customWidth="1"/>
    <col min="13" max="16384" width="9.140625" style="1"/>
  </cols>
  <sheetData>
    <row r="2" spans="2:14" ht="46.5" customHeight="1" x14ac:dyDescent="0.25"/>
    <row r="3" spans="2:14" ht="15" customHeight="1" x14ac:dyDescent="0.25">
      <c r="B3" s="6" t="s">
        <v>20</v>
      </c>
    </row>
    <row r="4" spans="2:14" ht="23.25" customHeight="1" x14ac:dyDescent="0.25">
      <c r="B4" s="7" t="s">
        <v>21</v>
      </c>
      <c r="C4" s="7" t="str">
        <f>Elig!C4</f>
        <v>EWING,TOM</v>
      </c>
      <c r="D4" s="9"/>
      <c r="E4" s="7" t="s">
        <v>27</v>
      </c>
      <c r="F4" s="7"/>
      <c r="G4" s="17">
        <f ca="1">Elig!G4</f>
        <v>23346</v>
      </c>
    </row>
    <row r="5" spans="2:14" ht="23.25" customHeight="1" x14ac:dyDescent="0.25">
      <c r="B5" s="6" t="s">
        <v>22</v>
      </c>
      <c r="C5" s="6" t="str">
        <f>Elig!C5</f>
        <v>M</v>
      </c>
      <c r="D5" s="6"/>
      <c r="E5" s="6" t="s">
        <v>28</v>
      </c>
      <c r="F5" s="6"/>
      <c r="G5" s="35">
        <f>Elig!G5</f>
        <v>54</v>
      </c>
    </row>
    <row r="6" spans="2:14" ht="23.25" customHeight="1" x14ac:dyDescent="0.25">
      <c r="B6" s="7" t="s">
        <v>23</v>
      </c>
      <c r="C6" s="19" t="str">
        <f>Elig!C6</f>
        <v>2222222222WA (2222222222)</v>
      </c>
      <c r="D6" s="10"/>
      <c r="E6" s="7" t="s">
        <v>29</v>
      </c>
      <c r="F6" s="7"/>
      <c r="G6" s="20" t="str">
        <f>Elig!G6</f>
        <v>(425) 599-9955</v>
      </c>
    </row>
    <row r="8" spans="2:14" ht="20.25" customHeight="1" x14ac:dyDescent="0.25">
      <c r="B8" s="307" t="str">
        <f ca="1">Elig!B8</f>
        <v>RISK PROFILE FOR SERVICE DATE RANGE FROM 2016-01-07 TO 2017-04-11</v>
      </c>
      <c r="C8" s="307"/>
      <c r="D8" s="307"/>
      <c r="E8" s="307"/>
      <c r="F8" s="307"/>
      <c r="G8" s="307"/>
    </row>
    <row r="9" spans="2:14" ht="30" customHeight="1" x14ac:dyDescent="0.25">
      <c r="B9" s="7" t="s">
        <v>24</v>
      </c>
      <c r="C9" s="10">
        <f>Elig!C9</f>
        <v>3.66</v>
      </c>
      <c r="D9" s="329" t="s">
        <v>30</v>
      </c>
      <c r="E9" s="330"/>
      <c r="F9" s="33"/>
      <c r="G9" s="16">
        <f>Elig!G9</f>
        <v>0.95</v>
      </c>
    </row>
    <row r="10" spans="2:14" ht="35.25" customHeight="1" x14ac:dyDescent="0.25">
      <c r="B10" s="6" t="s">
        <v>25</v>
      </c>
      <c r="C10" s="12" t="str">
        <f>Elig!C10</f>
        <v>Renal, medium</v>
      </c>
      <c r="D10" s="331" t="s">
        <v>31</v>
      </c>
      <c r="E10" s="331"/>
      <c r="F10" s="34"/>
      <c r="G10" s="12" t="str">
        <f>Elig!G10</f>
        <v>Skin, low</v>
      </c>
    </row>
    <row r="11" spans="2:14" ht="30" customHeight="1" x14ac:dyDescent="0.3">
      <c r="B11" s="8" t="s">
        <v>26</v>
      </c>
      <c r="C11" s="25" t="str">
        <f>Elig!C11</f>
        <v>Psychiatric, high</v>
      </c>
      <c r="D11" s="329" t="s">
        <v>32</v>
      </c>
      <c r="E11" s="329"/>
      <c r="F11" s="32"/>
      <c r="G11" s="11" t="str">
        <f>Elig!G11</f>
        <v>Yes</v>
      </c>
    </row>
    <row r="13" spans="2:14" ht="23.25" customHeight="1" x14ac:dyDescent="0.3">
      <c r="B13" s="375" t="s">
        <v>83</v>
      </c>
      <c r="C13" s="375"/>
      <c r="D13" s="375"/>
      <c r="E13" s="375"/>
      <c r="F13" s="375"/>
      <c r="G13" s="375"/>
      <c r="H13" s="375"/>
      <c r="I13" s="375"/>
      <c r="J13" s="375"/>
      <c r="K13" s="375"/>
      <c r="L13" s="375"/>
      <c r="M13" s="375"/>
      <c r="N13" s="375"/>
    </row>
    <row r="14" spans="2:14" ht="15" customHeight="1" x14ac:dyDescent="0.3">
      <c r="B14" s="49"/>
      <c r="C14" s="49"/>
      <c r="D14" s="49"/>
      <c r="E14" s="49"/>
      <c r="F14" s="49"/>
      <c r="G14" s="49"/>
      <c r="H14" s="49"/>
      <c r="I14" s="49"/>
      <c r="J14" s="49"/>
      <c r="K14" s="49"/>
      <c r="L14" s="49"/>
      <c r="M14" s="49"/>
    </row>
    <row r="15" spans="2:14" ht="30" x14ac:dyDescent="0.25">
      <c r="B15" s="202" t="s">
        <v>127</v>
      </c>
      <c r="C15" s="129" t="s">
        <v>128</v>
      </c>
      <c r="D15" s="201" t="s">
        <v>693</v>
      </c>
      <c r="E15" s="285" t="s">
        <v>694</v>
      </c>
      <c r="F15" s="286" t="s">
        <v>695</v>
      </c>
      <c r="G15" s="129" t="s">
        <v>696</v>
      </c>
      <c r="H15" s="285" t="s">
        <v>697</v>
      </c>
      <c r="I15" s="285" t="s">
        <v>698</v>
      </c>
      <c r="J15" s="285" t="s">
        <v>699</v>
      </c>
      <c r="K15" s="285" t="s">
        <v>700</v>
      </c>
      <c r="L15" s="285" t="s">
        <v>701</v>
      </c>
      <c r="M15" s="36"/>
    </row>
    <row r="16" spans="2:14" ht="30" x14ac:dyDescent="0.25">
      <c r="B16" s="289">
        <f ca="1">Data!N154</f>
        <v>42819</v>
      </c>
      <c r="C16" s="287">
        <f ca="1">Data!N154</f>
        <v>42819</v>
      </c>
      <c r="D16" s="280">
        <v>1</v>
      </c>
      <c r="E16" s="280"/>
      <c r="F16" s="291" t="s">
        <v>702</v>
      </c>
      <c r="G16" s="291" t="s">
        <v>714</v>
      </c>
      <c r="H16" s="298"/>
      <c r="I16" s="213" t="s">
        <v>1019</v>
      </c>
      <c r="J16" s="293">
        <v>0</v>
      </c>
      <c r="K16" s="293">
        <v>0</v>
      </c>
      <c r="L16" s="280" t="s">
        <v>745</v>
      </c>
      <c r="M16" s="36"/>
    </row>
    <row r="17" spans="2:13" ht="30" x14ac:dyDescent="0.25">
      <c r="B17" s="290">
        <f ca="1">Data!N155</f>
        <v>42795</v>
      </c>
      <c r="C17" s="288">
        <f ca="1">Data!N155</f>
        <v>42795</v>
      </c>
      <c r="D17" s="284">
        <v>1</v>
      </c>
      <c r="E17" s="284"/>
      <c r="F17" s="292" t="s">
        <v>702</v>
      </c>
      <c r="G17" s="292" t="s">
        <v>707</v>
      </c>
      <c r="H17" s="299"/>
      <c r="I17" s="273" t="s">
        <v>1019</v>
      </c>
      <c r="J17" s="294">
        <v>0</v>
      </c>
      <c r="K17" s="294">
        <v>0</v>
      </c>
      <c r="L17" s="284" t="s">
        <v>745</v>
      </c>
      <c r="M17" s="36"/>
    </row>
    <row r="18" spans="2:13" ht="30" x14ac:dyDescent="0.25">
      <c r="B18" s="289">
        <f ca="1">Data!N156</f>
        <v>42783</v>
      </c>
      <c r="C18" s="287">
        <f ca="1">Data!N156</f>
        <v>42783</v>
      </c>
      <c r="D18" s="280">
        <v>1</v>
      </c>
      <c r="E18" s="280"/>
      <c r="F18" s="291" t="s">
        <v>702</v>
      </c>
      <c r="G18" s="291" t="s">
        <v>707</v>
      </c>
      <c r="H18" s="298"/>
      <c r="I18" s="213" t="s">
        <v>1019</v>
      </c>
      <c r="J18" s="293">
        <v>0</v>
      </c>
      <c r="K18" s="293">
        <v>0</v>
      </c>
      <c r="L18" s="280" t="s">
        <v>745</v>
      </c>
      <c r="M18" s="36"/>
    </row>
    <row r="19" spans="2:13" ht="30" x14ac:dyDescent="0.25">
      <c r="B19" s="290">
        <f ca="1">Data!N157</f>
        <v>42731</v>
      </c>
      <c r="C19" s="288">
        <f ca="1">Data!N157</f>
        <v>42731</v>
      </c>
      <c r="D19" s="284">
        <v>1</v>
      </c>
      <c r="E19" s="284"/>
      <c r="F19" s="292" t="s">
        <v>702</v>
      </c>
      <c r="G19" s="292" t="s">
        <v>707</v>
      </c>
      <c r="H19" s="299"/>
      <c r="I19" s="273" t="s">
        <v>1019</v>
      </c>
      <c r="J19" s="294">
        <v>0</v>
      </c>
      <c r="K19" s="294">
        <v>0</v>
      </c>
      <c r="L19" s="284" t="s">
        <v>745</v>
      </c>
      <c r="M19" s="36"/>
    </row>
    <row r="20" spans="2:13" ht="30" x14ac:dyDescent="0.25">
      <c r="B20" s="289">
        <f ca="1">Data!N158</f>
        <v>42705</v>
      </c>
      <c r="C20" s="287">
        <f ca="1">Data!N158</f>
        <v>42705</v>
      </c>
      <c r="D20" s="280">
        <v>1</v>
      </c>
      <c r="E20" s="280"/>
      <c r="F20" s="291" t="s">
        <v>702</v>
      </c>
      <c r="G20" s="291" t="s">
        <v>707</v>
      </c>
      <c r="H20" s="298"/>
      <c r="I20" s="213" t="s">
        <v>1019</v>
      </c>
      <c r="J20" s="293">
        <v>0</v>
      </c>
      <c r="K20" s="293">
        <v>0</v>
      </c>
      <c r="L20" s="280" t="s">
        <v>745</v>
      </c>
      <c r="M20" s="36"/>
    </row>
    <row r="21" spans="2:13" ht="30" x14ac:dyDescent="0.25">
      <c r="B21" s="290">
        <f ca="1">Data!N159</f>
        <v>42704</v>
      </c>
      <c r="C21" s="288">
        <f ca="1">Data!N159</f>
        <v>42704</v>
      </c>
      <c r="D21" s="284">
        <v>1</v>
      </c>
      <c r="E21" s="284"/>
      <c r="F21" s="292" t="s">
        <v>702</v>
      </c>
      <c r="G21" s="292" t="s">
        <v>707</v>
      </c>
      <c r="H21" s="299"/>
      <c r="I21" s="273" t="s">
        <v>1019</v>
      </c>
      <c r="J21" s="294">
        <v>0</v>
      </c>
      <c r="K21" s="294">
        <v>0</v>
      </c>
      <c r="L21" s="284" t="s">
        <v>745</v>
      </c>
      <c r="M21" s="36"/>
    </row>
    <row r="22" spans="2:13" ht="30" x14ac:dyDescent="0.25">
      <c r="B22" s="289">
        <f ca="1">Data!N160</f>
        <v>42704</v>
      </c>
      <c r="C22" s="287">
        <f ca="1">Data!N160</f>
        <v>42704</v>
      </c>
      <c r="D22" s="280">
        <v>1</v>
      </c>
      <c r="E22" s="280"/>
      <c r="F22" s="291" t="s">
        <v>702</v>
      </c>
      <c r="G22" s="291" t="s">
        <v>707</v>
      </c>
      <c r="H22" s="298"/>
      <c r="I22" s="213" t="s">
        <v>1019</v>
      </c>
      <c r="J22" s="293">
        <v>0</v>
      </c>
      <c r="K22" s="293">
        <v>0</v>
      </c>
      <c r="L22" s="280" t="s">
        <v>745</v>
      </c>
      <c r="M22" s="36"/>
    </row>
    <row r="23" spans="2:13" ht="30" x14ac:dyDescent="0.25">
      <c r="B23" s="290">
        <f ca="1">Data!N161</f>
        <v>42700</v>
      </c>
      <c r="C23" s="288">
        <f ca="1">Data!N161</f>
        <v>42700</v>
      </c>
      <c r="D23" s="284">
        <v>1</v>
      </c>
      <c r="E23" s="284"/>
      <c r="F23" s="292" t="s">
        <v>702</v>
      </c>
      <c r="G23" s="292" t="s">
        <v>707</v>
      </c>
      <c r="H23" s="299"/>
      <c r="I23" s="273" t="s">
        <v>1019</v>
      </c>
      <c r="J23" s="294">
        <v>0</v>
      </c>
      <c r="K23" s="294">
        <v>0</v>
      </c>
      <c r="L23" s="284" t="s">
        <v>745</v>
      </c>
      <c r="M23" s="36"/>
    </row>
    <row r="24" spans="2:13" ht="30" x14ac:dyDescent="0.25">
      <c r="B24" s="289">
        <f ca="1">Data!N162</f>
        <v>42685</v>
      </c>
      <c r="C24" s="287">
        <f ca="1">Data!N162</f>
        <v>42685</v>
      </c>
      <c r="D24" s="280">
        <v>1</v>
      </c>
      <c r="E24" s="280"/>
      <c r="F24" s="291" t="s">
        <v>702</v>
      </c>
      <c r="G24" s="291" t="s">
        <v>821</v>
      </c>
      <c r="H24" s="298"/>
      <c r="I24" s="213" t="s">
        <v>1019</v>
      </c>
      <c r="J24" s="293">
        <v>0</v>
      </c>
      <c r="K24" s="293">
        <v>0</v>
      </c>
      <c r="L24" s="280" t="s">
        <v>745</v>
      </c>
      <c r="M24" s="36"/>
    </row>
    <row r="25" spans="2:13" ht="30" x14ac:dyDescent="0.25">
      <c r="B25" s="290">
        <f ca="1">Data!N163</f>
        <v>42671</v>
      </c>
      <c r="C25" s="288">
        <f ca="1">Data!N163</f>
        <v>42671</v>
      </c>
      <c r="D25" s="284">
        <v>1</v>
      </c>
      <c r="E25" s="284"/>
      <c r="F25" s="292" t="s">
        <v>702</v>
      </c>
      <c r="G25" s="292" t="s">
        <v>821</v>
      </c>
      <c r="H25" s="299"/>
      <c r="I25" s="273" t="s">
        <v>1019</v>
      </c>
      <c r="J25" s="294">
        <v>0</v>
      </c>
      <c r="K25" s="294">
        <v>0</v>
      </c>
      <c r="L25" s="284" t="s">
        <v>745</v>
      </c>
      <c r="M25" s="36"/>
    </row>
    <row r="26" spans="2:13" ht="30" x14ac:dyDescent="0.25">
      <c r="B26" s="289">
        <f ca="1">Data!N164</f>
        <v>42670</v>
      </c>
      <c r="C26" s="287">
        <f ca="1">Data!N164</f>
        <v>42670</v>
      </c>
      <c r="D26" s="280">
        <v>1</v>
      </c>
      <c r="E26" s="280"/>
      <c r="F26" s="291" t="s">
        <v>702</v>
      </c>
      <c r="G26" s="291" t="s">
        <v>821</v>
      </c>
      <c r="H26" s="298"/>
      <c r="I26" s="213" t="s">
        <v>1019</v>
      </c>
      <c r="J26" s="293">
        <v>0</v>
      </c>
      <c r="K26" s="293">
        <v>0</v>
      </c>
      <c r="L26" s="280" t="s">
        <v>745</v>
      </c>
      <c r="M26" s="36"/>
    </row>
    <row r="27" spans="2:13" ht="30" x14ac:dyDescent="0.25">
      <c r="B27" s="290">
        <f ca="1">Data!N165</f>
        <v>42668</v>
      </c>
      <c r="C27" s="288">
        <f ca="1">Data!N165</f>
        <v>42668</v>
      </c>
      <c r="D27" s="284">
        <v>1</v>
      </c>
      <c r="E27" s="284"/>
      <c r="F27" s="292" t="s">
        <v>702</v>
      </c>
      <c r="G27" s="292" t="s">
        <v>707</v>
      </c>
      <c r="H27" s="299"/>
      <c r="I27" s="273" t="s">
        <v>1019</v>
      </c>
      <c r="J27" s="294">
        <v>0</v>
      </c>
      <c r="K27" s="294">
        <v>0</v>
      </c>
      <c r="L27" s="284" t="s">
        <v>745</v>
      </c>
      <c r="M27" s="36"/>
    </row>
    <row r="28" spans="2:13" ht="30" x14ac:dyDescent="0.25">
      <c r="B28" s="289">
        <f ca="1">Data!N166</f>
        <v>42668</v>
      </c>
      <c r="C28" s="287">
        <f ca="1">Data!N166</f>
        <v>42668</v>
      </c>
      <c r="D28" s="280">
        <v>1</v>
      </c>
      <c r="E28" s="280"/>
      <c r="F28" s="291" t="s">
        <v>702</v>
      </c>
      <c r="G28" s="291" t="s">
        <v>714</v>
      </c>
      <c r="H28" s="298"/>
      <c r="I28" s="213" t="s">
        <v>1019</v>
      </c>
      <c r="J28" s="293">
        <v>0</v>
      </c>
      <c r="K28" s="293">
        <v>0</v>
      </c>
      <c r="L28" s="280" t="s">
        <v>745</v>
      </c>
      <c r="M28" s="36"/>
    </row>
    <row r="29" spans="2:13" ht="30" x14ac:dyDescent="0.25">
      <c r="B29" s="290">
        <f ca="1">Data!N167</f>
        <v>42655</v>
      </c>
      <c r="C29" s="288">
        <f ca="1">Data!N167</f>
        <v>42655</v>
      </c>
      <c r="D29" s="284">
        <v>1</v>
      </c>
      <c r="E29" s="284"/>
      <c r="F29" s="292" t="s">
        <v>702</v>
      </c>
      <c r="G29" s="292" t="s">
        <v>714</v>
      </c>
      <c r="H29" s="299"/>
      <c r="I29" s="273" t="s">
        <v>1019</v>
      </c>
      <c r="J29" s="294">
        <v>0</v>
      </c>
      <c r="K29" s="294">
        <v>0</v>
      </c>
      <c r="L29" s="284" t="s">
        <v>745</v>
      </c>
      <c r="M29" s="36"/>
    </row>
    <row r="30" spans="2:13" ht="30" x14ac:dyDescent="0.25">
      <c r="B30" s="289">
        <f ca="1">Data!N168</f>
        <v>42654</v>
      </c>
      <c r="C30" s="287">
        <f ca="1">Data!N168</f>
        <v>42654</v>
      </c>
      <c r="D30" s="280">
        <v>1</v>
      </c>
      <c r="E30" s="280"/>
      <c r="F30" s="291" t="s">
        <v>702</v>
      </c>
      <c r="G30" s="291" t="s">
        <v>707</v>
      </c>
      <c r="H30" s="298"/>
      <c r="I30" s="213" t="s">
        <v>1019</v>
      </c>
      <c r="J30" s="293">
        <v>0</v>
      </c>
      <c r="K30" s="293">
        <v>0</v>
      </c>
      <c r="L30" s="280" t="s">
        <v>745</v>
      </c>
      <c r="M30" s="36"/>
    </row>
    <row r="31" spans="2:13" ht="30" x14ac:dyDescent="0.25">
      <c r="B31" s="290">
        <f ca="1">Data!N169</f>
        <v>42643</v>
      </c>
      <c r="C31" s="288">
        <f ca="1">Data!N169</f>
        <v>42643</v>
      </c>
      <c r="D31" s="284">
        <v>1</v>
      </c>
      <c r="E31" s="284"/>
      <c r="F31" s="292" t="s">
        <v>702</v>
      </c>
      <c r="G31" s="292" t="s">
        <v>821</v>
      </c>
      <c r="H31" s="299"/>
      <c r="I31" s="273" t="s">
        <v>1019</v>
      </c>
      <c r="J31" s="294">
        <v>0</v>
      </c>
      <c r="K31" s="294">
        <v>0</v>
      </c>
      <c r="L31" s="284" t="s">
        <v>745</v>
      </c>
      <c r="M31" s="36"/>
    </row>
    <row r="32" spans="2:13" ht="30" x14ac:dyDescent="0.25">
      <c r="B32" s="289">
        <f ca="1">Data!N170</f>
        <v>42641</v>
      </c>
      <c r="C32" s="287">
        <f ca="1">Data!N170</f>
        <v>42641</v>
      </c>
      <c r="D32" s="280">
        <v>1</v>
      </c>
      <c r="E32" s="280"/>
      <c r="F32" s="291" t="s">
        <v>702</v>
      </c>
      <c r="G32" s="291" t="s">
        <v>707</v>
      </c>
      <c r="H32" s="298"/>
      <c r="I32" s="213" t="s">
        <v>1019</v>
      </c>
      <c r="J32" s="293">
        <v>0</v>
      </c>
      <c r="K32" s="293">
        <v>0</v>
      </c>
      <c r="L32" s="280" t="s">
        <v>745</v>
      </c>
      <c r="M32" s="36"/>
    </row>
    <row r="33" spans="2:13" ht="30" x14ac:dyDescent="0.25">
      <c r="B33" s="290">
        <f ca="1">Data!N171</f>
        <v>42638</v>
      </c>
      <c r="C33" s="288">
        <f ca="1">Data!N171</f>
        <v>42638</v>
      </c>
      <c r="D33" s="284">
        <v>1</v>
      </c>
      <c r="E33" s="284"/>
      <c r="F33" s="292" t="s">
        <v>702</v>
      </c>
      <c r="G33" s="292" t="s">
        <v>714</v>
      </c>
      <c r="H33" s="299"/>
      <c r="I33" s="273" t="s">
        <v>1019</v>
      </c>
      <c r="J33" s="294">
        <v>0</v>
      </c>
      <c r="K33" s="294">
        <v>0</v>
      </c>
      <c r="L33" s="284" t="s">
        <v>745</v>
      </c>
      <c r="M33" s="36"/>
    </row>
    <row r="34" spans="2:13" ht="30" x14ac:dyDescent="0.25">
      <c r="B34" s="289">
        <f ca="1">Data!N172</f>
        <v>42634</v>
      </c>
      <c r="C34" s="287">
        <f ca="1">Data!N172</f>
        <v>42634</v>
      </c>
      <c r="D34" s="280">
        <v>1</v>
      </c>
      <c r="E34" s="280"/>
      <c r="F34" s="291" t="s">
        <v>702</v>
      </c>
      <c r="G34" s="291" t="s">
        <v>707</v>
      </c>
      <c r="H34" s="298"/>
      <c r="I34" s="213" t="s">
        <v>1019</v>
      </c>
      <c r="J34" s="293">
        <v>0</v>
      </c>
      <c r="K34" s="293">
        <v>0</v>
      </c>
      <c r="L34" s="280" t="s">
        <v>745</v>
      </c>
      <c r="M34" s="36"/>
    </row>
    <row r="35" spans="2:13" ht="30" x14ac:dyDescent="0.25">
      <c r="B35" s="290">
        <f ca="1">Data!N173</f>
        <v>42629</v>
      </c>
      <c r="C35" s="288">
        <f ca="1">Data!N173</f>
        <v>42629</v>
      </c>
      <c r="D35" s="284">
        <v>1</v>
      </c>
      <c r="E35" s="284"/>
      <c r="F35" s="292" t="s">
        <v>702</v>
      </c>
      <c r="G35" s="292" t="s">
        <v>707</v>
      </c>
      <c r="H35" s="299"/>
      <c r="I35" s="273" t="s">
        <v>1019</v>
      </c>
      <c r="J35" s="294">
        <v>0</v>
      </c>
      <c r="K35" s="294">
        <v>0</v>
      </c>
      <c r="L35" s="284" t="s">
        <v>745</v>
      </c>
      <c r="M35" s="36"/>
    </row>
    <row r="36" spans="2:13" ht="30" x14ac:dyDescent="0.25">
      <c r="B36" s="289">
        <f ca="1">Data!N174</f>
        <v>42620</v>
      </c>
      <c r="C36" s="287">
        <f ca="1">Data!N174</f>
        <v>42620</v>
      </c>
      <c r="D36" s="280">
        <v>1</v>
      </c>
      <c r="E36" s="280"/>
      <c r="F36" s="291" t="s">
        <v>702</v>
      </c>
      <c r="G36" s="291" t="s">
        <v>714</v>
      </c>
      <c r="H36" s="298"/>
      <c r="I36" s="213" t="s">
        <v>1019</v>
      </c>
      <c r="J36" s="293">
        <v>0</v>
      </c>
      <c r="K36" s="293">
        <v>0</v>
      </c>
      <c r="L36" s="280" t="s">
        <v>745</v>
      </c>
      <c r="M36" s="36"/>
    </row>
    <row r="37" spans="2:13" ht="30" x14ac:dyDescent="0.25">
      <c r="B37" s="290">
        <f ca="1">Data!N175</f>
        <v>42620</v>
      </c>
      <c r="C37" s="288">
        <f ca="1">Data!N175</f>
        <v>42620</v>
      </c>
      <c r="D37" s="284">
        <v>1</v>
      </c>
      <c r="E37" s="284"/>
      <c r="F37" s="292" t="s">
        <v>702</v>
      </c>
      <c r="G37" s="292" t="s">
        <v>707</v>
      </c>
      <c r="H37" s="299"/>
      <c r="I37" s="273" t="s">
        <v>1019</v>
      </c>
      <c r="J37" s="294">
        <v>0</v>
      </c>
      <c r="K37" s="294">
        <v>0</v>
      </c>
      <c r="L37" s="284" t="s">
        <v>745</v>
      </c>
      <c r="M37" s="36"/>
    </row>
    <row r="38" spans="2:13" ht="30" x14ac:dyDescent="0.25">
      <c r="B38" s="289">
        <f ca="1">Data!N176</f>
        <v>42613</v>
      </c>
      <c r="C38" s="287">
        <f ca="1">Data!N176</f>
        <v>42613</v>
      </c>
      <c r="D38" s="280">
        <v>1</v>
      </c>
      <c r="E38" s="280"/>
      <c r="F38" s="291" t="s">
        <v>702</v>
      </c>
      <c r="G38" s="291" t="s">
        <v>714</v>
      </c>
      <c r="H38" s="298"/>
      <c r="I38" s="213" t="s">
        <v>1019</v>
      </c>
      <c r="J38" s="293">
        <v>0</v>
      </c>
      <c r="K38" s="293">
        <v>0</v>
      </c>
      <c r="L38" s="280" t="s">
        <v>745</v>
      </c>
      <c r="M38" s="36"/>
    </row>
    <row r="39" spans="2:13" ht="30" x14ac:dyDescent="0.25">
      <c r="B39" s="290">
        <f ca="1">Data!N177</f>
        <v>42613</v>
      </c>
      <c r="C39" s="288">
        <f ca="1">Data!N177</f>
        <v>42613</v>
      </c>
      <c r="D39" s="284">
        <v>1</v>
      </c>
      <c r="E39" s="284"/>
      <c r="F39" s="292" t="s">
        <v>702</v>
      </c>
      <c r="G39" s="292" t="s">
        <v>707</v>
      </c>
      <c r="H39" s="299"/>
      <c r="I39" s="273" t="s">
        <v>1019</v>
      </c>
      <c r="J39" s="294">
        <v>0</v>
      </c>
      <c r="K39" s="294">
        <v>0</v>
      </c>
      <c r="L39" s="284" t="s">
        <v>745</v>
      </c>
      <c r="M39" s="36"/>
    </row>
    <row r="40" spans="2:13" ht="30" x14ac:dyDescent="0.25">
      <c r="B40" s="289">
        <f ca="1">Data!N178</f>
        <v>42610</v>
      </c>
      <c r="C40" s="287">
        <f ca="1">Data!N178</f>
        <v>42610</v>
      </c>
      <c r="D40" s="280">
        <v>1</v>
      </c>
      <c r="E40" s="280"/>
      <c r="F40" s="291" t="s">
        <v>702</v>
      </c>
      <c r="G40" s="291" t="s">
        <v>821</v>
      </c>
      <c r="H40" s="298"/>
      <c r="I40" s="213" t="s">
        <v>1019</v>
      </c>
      <c r="J40" s="293">
        <v>0</v>
      </c>
      <c r="K40" s="293">
        <v>0</v>
      </c>
      <c r="L40" s="280" t="s">
        <v>745</v>
      </c>
      <c r="M40" s="36"/>
    </row>
    <row r="41" spans="2:13" ht="30" x14ac:dyDescent="0.25">
      <c r="B41" s="290">
        <f ca="1">Data!N179</f>
        <v>42609</v>
      </c>
      <c r="C41" s="288">
        <f ca="1">Data!N179</f>
        <v>42609</v>
      </c>
      <c r="D41" s="284">
        <v>1</v>
      </c>
      <c r="E41" s="284"/>
      <c r="F41" s="292" t="s">
        <v>702</v>
      </c>
      <c r="G41" s="292" t="s">
        <v>707</v>
      </c>
      <c r="H41" s="299"/>
      <c r="I41" s="273" t="s">
        <v>1019</v>
      </c>
      <c r="J41" s="294">
        <v>0</v>
      </c>
      <c r="K41" s="294">
        <v>0</v>
      </c>
      <c r="L41" s="284" t="s">
        <v>745</v>
      </c>
      <c r="M41" s="36"/>
    </row>
    <row r="42" spans="2:13" ht="30" x14ac:dyDescent="0.25">
      <c r="B42" s="289">
        <f ca="1">Data!N180</f>
        <v>42608</v>
      </c>
      <c r="C42" s="287">
        <f ca="1">Data!N180</f>
        <v>42608</v>
      </c>
      <c r="D42" s="280">
        <v>1</v>
      </c>
      <c r="E42" s="280"/>
      <c r="F42" s="291" t="s">
        <v>702</v>
      </c>
      <c r="G42" s="291" t="s">
        <v>821</v>
      </c>
      <c r="H42" s="298"/>
      <c r="I42" s="213" t="s">
        <v>1019</v>
      </c>
      <c r="J42" s="293">
        <v>0</v>
      </c>
      <c r="K42" s="293">
        <v>0</v>
      </c>
      <c r="L42" s="280" t="s">
        <v>745</v>
      </c>
      <c r="M42" s="36"/>
    </row>
    <row r="43" spans="2:13" ht="30" x14ac:dyDescent="0.25">
      <c r="B43" s="290">
        <f ca="1">Data!N181</f>
        <v>42608</v>
      </c>
      <c r="C43" s="288">
        <f ca="1">Data!N181</f>
        <v>42608</v>
      </c>
      <c r="D43" s="284">
        <v>1</v>
      </c>
      <c r="E43" s="284"/>
      <c r="F43" s="292" t="s">
        <v>702</v>
      </c>
      <c r="G43" s="292" t="s">
        <v>707</v>
      </c>
      <c r="H43" s="299"/>
      <c r="I43" s="273" t="s">
        <v>1019</v>
      </c>
      <c r="J43" s="294">
        <v>0</v>
      </c>
      <c r="K43" s="294">
        <v>0</v>
      </c>
      <c r="L43" s="284" t="s">
        <v>745</v>
      </c>
      <c r="M43" s="36"/>
    </row>
    <row r="44" spans="2:13" ht="30" x14ac:dyDescent="0.25">
      <c r="B44" s="289">
        <f ca="1">Data!N182</f>
        <v>42606</v>
      </c>
      <c r="C44" s="287">
        <f ca="1">Data!N182</f>
        <v>42606</v>
      </c>
      <c r="D44" s="280">
        <v>1</v>
      </c>
      <c r="E44" s="280"/>
      <c r="F44" s="291" t="s">
        <v>702</v>
      </c>
      <c r="G44" s="291" t="s">
        <v>707</v>
      </c>
      <c r="H44" s="298"/>
      <c r="I44" s="213" t="s">
        <v>1019</v>
      </c>
      <c r="J44" s="293">
        <v>0</v>
      </c>
      <c r="K44" s="293">
        <v>0</v>
      </c>
      <c r="L44" s="280" t="s">
        <v>745</v>
      </c>
      <c r="M44" s="36"/>
    </row>
    <row r="45" spans="2:13" ht="30" x14ac:dyDescent="0.25">
      <c r="B45" s="290">
        <f ca="1">Data!N183</f>
        <v>42599</v>
      </c>
      <c r="C45" s="288">
        <f ca="1">Data!N183</f>
        <v>42599</v>
      </c>
      <c r="D45" s="284">
        <v>1</v>
      </c>
      <c r="E45" s="284"/>
      <c r="F45" s="292" t="s">
        <v>702</v>
      </c>
      <c r="G45" s="292" t="s">
        <v>714</v>
      </c>
      <c r="H45" s="299"/>
      <c r="I45" s="273" t="s">
        <v>1019</v>
      </c>
      <c r="J45" s="294">
        <v>0</v>
      </c>
      <c r="K45" s="294">
        <v>0</v>
      </c>
      <c r="L45" s="284" t="s">
        <v>745</v>
      </c>
      <c r="M45" s="36"/>
    </row>
    <row r="46" spans="2:13" ht="30" x14ac:dyDescent="0.25">
      <c r="B46" s="289">
        <f ca="1">Data!N184</f>
        <v>42599</v>
      </c>
      <c r="C46" s="287">
        <f ca="1">Data!N184</f>
        <v>42599</v>
      </c>
      <c r="D46" s="280">
        <v>1</v>
      </c>
      <c r="E46" s="280"/>
      <c r="F46" s="291" t="s">
        <v>702</v>
      </c>
      <c r="G46" s="291" t="s">
        <v>707</v>
      </c>
      <c r="H46" s="298"/>
      <c r="I46" s="213" t="s">
        <v>1019</v>
      </c>
      <c r="J46" s="293">
        <v>0</v>
      </c>
      <c r="K46" s="293">
        <v>0</v>
      </c>
      <c r="L46" s="280" t="s">
        <v>745</v>
      </c>
      <c r="M46" s="36"/>
    </row>
    <row r="47" spans="2:13" ht="30" x14ac:dyDescent="0.25">
      <c r="B47" s="290">
        <f ca="1">Data!N185</f>
        <v>42592</v>
      </c>
      <c r="C47" s="288">
        <f ca="1">Data!N185</f>
        <v>42592</v>
      </c>
      <c r="D47" s="284">
        <v>1</v>
      </c>
      <c r="E47" s="284"/>
      <c r="F47" s="292" t="s">
        <v>702</v>
      </c>
      <c r="G47" s="292" t="s">
        <v>707</v>
      </c>
      <c r="H47" s="299"/>
      <c r="I47" s="273" t="s">
        <v>1019</v>
      </c>
      <c r="J47" s="294">
        <v>0</v>
      </c>
      <c r="K47" s="294">
        <v>0</v>
      </c>
      <c r="L47" s="284" t="s">
        <v>745</v>
      </c>
      <c r="M47" s="36"/>
    </row>
    <row r="48" spans="2:13" ht="30" x14ac:dyDescent="0.25">
      <c r="B48" s="289">
        <f ca="1">Data!N186</f>
        <v>42585</v>
      </c>
      <c r="C48" s="287">
        <f ca="1">Data!N186</f>
        <v>42585</v>
      </c>
      <c r="D48" s="280">
        <v>1</v>
      </c>
      <c r="E48" s="280"/>
      <c r="F48" s="291" t="s">
        <v>702</v>
      </c>
      <c r="G48" s="291" t="s">
        <v>707</v>
      </c>
      <c r="H48" s="298"/>
      <c r="I48" s="213" t="s">
        <v>1019</v>
      </c>
      <c r="J48" s="293">
        <v>0</v>
      </c>
      <c r="K48" s="293">
        <v>0</v>
      </c>
      <c r="L48" s="280" t="s">
        <v>745</v>
      </c>
      <c r="M48" s="36"/>
    </row>
    <row r="49" spans="2:13" ht="30" x14ac:dyDescent="0.25">
      <c r="B49" s="290">
        <f ca="1">Data!N187</f>
        <v>42585</v>
      </c>
      <c r="C49" s="288">
        <f ca="1">Data!N187</f>
        <v>42585</v>
      </c>
      <c r="D49" s="284">
        <v>1</v>
      </c>
      <c r="E49" s="284"/>
      <c r="F49" s="292" t="s">
        <v>702</v>
      </c>
      <c r="G49" s="292" t="s">
        <v>821</v>
      </c>
      <c r="H49" s="299"/>
      <c r="I49" s="273" t="s">
        <v>1019</v>
      </c>
      <c r="J49" s="294">
        <v>0</v>
      </c>
      <c r="K49" s="294">
        <v>0</v>
      </c>
      <c r="L49" s="284" t="s">
        <v>745</v>
      </c>
      <c r="M49" s="36"/>
    </row>
    <row r="50" spans="2:13" ht="30" x14ac:dyDescent="0.25">
      <c r="B50" s="289">
        <f ca="1">Data!N188</f>
        <v>42580</v>
      </c>
      <c r="C50" s="287">
        <f ca="1">Data!N188</f>
        <v>42580</v>
      </c>
      <c r="D50" s="280">
        <v>1</v>
      </c>
      <c r="E50" s="280"/>
      <c r="F50" s="291" t="s">
        <v>702</v>
      </c>
      <c r="G50" s="291" t="s">
        <v>714</v>
      </c>
      <c r="H50" s="298"/>
      <c r="I50" s="213" t="s">
        <v>1019</v>
      </c>
      <c r="J50" s="293">
        <v>0</v>
      </c>
      <c r="K50" s="293">
        <v>0</v>
      </c>
      <c r="L50" s="280" t="s">
        <v>745</v>
      </c>
      <c r="M50" s="36"/>
    </row>
    <row r="51" spans="2:13" ht="30" x14ac:dyDescent="0.25">
      <c r="B51" s="290">
        <f ca="1">Data!N189</f>
        <v>42578</v>
      </c>
      <c r="C51" s="288">
        <f ca="1">Data!N189</f>
        <v>42578</v>
      </c>
      <c r="D51" s="284">
        <v>1</v>
      </c>
      <c r="E51" s="284"/>
      <c r="F51" s="292" t="s">
        <v>702</v>
      </c>
      <c r="G51" s="292" t="s">
        <v>714</v>
      </c>
      <c r="H51" s="299"/>
      <c r="I51" s="273" t="s">
        <v>1019</v>
      </c>
      <c r="J51" s="294">
        <v>0</v>
      </c>
      <c r="K51" s="294">
        <v>0</v>
      </c>
      <c r="L51" s="284" t="s">
        <v>745</v>
      </c>
      <c r="M51" s="36"/>
    </row>
    <row r="52" spans="2:13" ht="30" x14ac:dyDescent="0.25">
      <c r="B52" s="289">
        <f ca="1">Data!N190</f>
        <v>42577</v>
      </c>
      <c r="C52" s="287">
        <f ca="1">Data!N190</f>
        <v>42577</v>
      </c>
      <c r="D52" s="280">
        <v>1</v>
      </c>
      <c r="E52" s="280"/>
      <c r="F52" s="291" t="s">
        <v>702</v>
      </c>
      <c r="G52" s="291" t="s">
        <v>707</v>
      </c>
      <c r="H52" s="298"/>
      <c r="I52" s="213" t="s">
        <v>1019</v>
      </c>
      <c r="J52" s="293">
        <v>0</v>
      </c>
      <c r="K52" s="293">
        <v>0</v>
      </c>
      <c r="L52" s="280" t="s">
        <v>745</v>
      </c>
      <c r="M52" s="36"/>
    </row>
    <row r="53" spans="2:13" ht="30" x14ac:dyDescent="0.25">
      <c r="B53" s="290">
        <f ca="1">Data!N191</f>
        <v>42577</v>
      </c>
      <c r="C53" s="288">
        <f ca="1">Data!N191</f>
        <v>42577</v>
      </c>
      <c r="D53" s="284">
        <v>1</v>
      </c>
      <c r="E53" s="284"/>
      <c r="F53" s="292" t="s">
        <v>702</v>
      </c>
      <c r="G53" s="292" t="s">
        <v>707</v>
      </c>
      <c r="H53" s="299"/>
      <c r="I53" s="273" t="s">
        <v>1019</v>
      </c>
      <c r="J53" s="294">
        <v>0</v>
      </c>
      <c r="K53" s="294">
        <v>0</v>
      </c>
      <c r="L53" s="284" t="s">
        <v>745</v>
      </c>
      <c r="M53" s="36"/>
    </row>
    <row r="54" spans="2:13" ht="30" x14ac:dyDescent="0.25">
      <c r="B54" s="289">
        <f ca="1">Data!N192</f>
        <v>42574</v>
      </c>
      <c r="C54" s="287">
        <f ca="1">Data!N192</f>
        <v>42574</v>
      </c>
      <c r="D54" s="280">
        <v>1</v>
      </c>
      <c r="E54" s="280"/>
      <c r="F54" s="291" t="s">
        <v>702</v>
      </c>
      <c r="G54" s="291" t="s">
        <v>707</v>
      </c>
      <c r="H54" s="298"/>
      <c r="I54" s="213" t="s">
        <v>1019</v>
      </c>
      <c r="J54" s="293">
        <v>0</v>
      </c>
      <c r="K54" s="293">
        <v>0</v>
      </c>
      <c r="L54" s="280" t="s">
        <v>745</v>
      </c>
      <c r="M54" s="36"/>
    </row>
    <row r="55" spans="2:13" ht="30" x14ac:dyDescent="0.25">
      <c r="B55" s="290">
        <f ca="1">Data!N193</f>
        <v>42563</v>
      </c>
      <c r="C55" s="288">
        <f ca="1">Data!N193</f>
        <v>42563</v>
      </c>
      <c r="D55" s="284">
        <v>1</v>
      </c>
      <c r="E55" s="284"/>
      <c r="F55" s="292" t="s">
        <v>702</v>
      </c>
      <c r="G55" s="292" t="s">
        <v>821</v>
      </c>
      <c r="H55" s="299"/>
      <c r="I55" s="273" t="s">
        <v>1019</v>
      </c>
      <c r="J55" s="294">
        <v>0</v>
      </c>
      <c r="K55" s="294">
        <v>0</v>
      </c>
      <c r="L55" s="284" t="s">
        <v>745</v>
      </c>
      <c r="M55" s="36"/>
    </row>
    <row r="56" spans="2:13" ht="30" x14ac:dyDescent="0.25">
      <c r="B56" s="289">
        <f ca="1">Data!N194</f>
        <v>42559</v>
      </c>
      <c r="C56" s="287">
        <f ca="1">Data!N194</f>
        <v>42559</v>
      </c>
      <c r="D56" s="280">
        <v>1</v>
      </c>
      <c r="E56" s="280"/>
      <c r="F56" s="291" t="s">
        <v>702</v>
      </c>
      <c r="G56" s="291" t="s">
        <v>821</v>
      </c>
      <c r="H56" s="298"/>
      <c r="I56" s="213" t="s">
        <v>1019</v>
      </c>
      <c r="J56" s="293">
        <v>0</v>
      </c>
      <c r="K56" s="293">
        <v>0</v>
      </c>
      <c r="L56" s="280" t="s">
        <v>745</v>
      </c>
      <c r="M56" s="36"/>
    </row>
    <row r="57" spans="2:13" ht="30" x14ac:dyDescent="0.25">
      <c r="B57" s="290">
        <f ca="1">Data!N195</f>
        <v>42552</v>
      </c>
      <c r="C57" s="288">
        <f ca="1">Data!N195</f>
        <v>42552</v>
      </c>
      <c r="D57" s="284">
        <v>1</v>
      </c>
      <c r="E57" s="284"/>
      <c r="F57" s="292" t="s">
        <v>702</v>
      </c>
      <c r="G57" s="292" t="s">
        <v>821</v>
      </c>
      <c r="H57" s="299"/>
      <c r="I57" s="273" t="s">
        <v>1019</v>
      </c>
      <c r="J57" s="294">
        <v>0</v>
      </c>
      <c r="K57" s="294">
        <v>0</v>
      </c>
      <c r="L57" s="284" t="s">
        <v>745</v>
      </c>
      <c r="M57" s="36"/>
    </row>
    <row r="58" spans="2:13" ht="30" x14ac:dyDescent="0.25">
      <c r="B58" s="289">
        <f ca="1">Data!N196</f>
        <v>42552</v>
      </c>
      <c r="C58" s="287">
        <f ca="1">Data!N196</f>
        <v>42552</v>
      </c>
      <c r="D58" s="280">
        <v>1</v>
      </c>
      <c r="E58" s="280"/>
      <c r="F58" s="291" t="s">
        <v>702</v>
      </c>
      <c r="G58" s="291" t="s">
        <v>714</v>
      </c>
      <c r="H58" s="298"/>
      <c r="I58" s="213" t="s">
        <v>1019</v>
      </c>
      <c r="J58" s="293">
        <v>0</v>
      </c>
      <c r="K58" s="293">
        <v>0</v>
      </c>
      <c r="L58" s="280" t="s">
        <v>745</v>
      </c>
      <c r="M58" s="36"/>
    </row>
    <row r="59" spans="2:13" ht="30" x14ac:dyDescent="0.25">
      <c r="B59" s="290">
        <f ca="1">Data!N197</f>
        <v>42552</v>
      </c>
      <c r="C59" s="288">
        <f ca="1">Data!N197</f>
        <v>42552</v>
      </c>
      <c r="D59" s="284">
        <v>1</v>
      </c>
      <c r="E59" s="284"/>
      <c r="F59" s="292" t="s">
        <v>702</v>
      </c>
      <c r="G59" s="292" t="s">
        <v>714</v>
      </c>
      <c r="H59" s="299"/>
      <c r="I59" s="273" t="s">
        <v>1019</v>
      </c>
      <c r="J59" s="294">
        <v>0</v>
      </c>
      <c r="K59" s="294">
        <v>0</v>
      </c>
      <c r="L59" s="284" t="s">
        <v>745</v>
      </c>
      <c r="M59" s="36"/>
    </row>
    <row r="60" spans="2:13" ht="30" x14ac:dyDescent="0.25">
      <c r="B60" s="289">
        <f ca="1">Data!N198</f>
        <v>42552</v>
      </c>
      <c r="C60" s="287">
        <f ca="1">Data!N198</f>
        <v>42552</v>
      </c>
      <c r="D60" s="280">
        <v>1</v>
      </c>
      <c r="E60" s="280"/>
      <c r="F60" s="291" t="s">
        <v>702</v>
      </c>
      <c r="G60" s="291" t="s">
        <v>714</v>
      </c>
      <c r="H60" s="298"/>
      <c r="I60" s="213" t="s">
        <v>1019</v>
      </c>
      <c r="J60" s="293">
        <v>0</v>
      </c>
      <c r="K60" s="293">
        <v>0</v>
      </c>
      <c r="L60" s="280" t="s">
        <v>745</v>
      </c>
      <c r="M60" s="36"/>
    </row>
    <row r="62" spans="2:13" x14ac:dyDescent="0.25">
      <c r="B62" s="1" t="s">
        <v>1</v>
      </c>
    </row>
    <row r="63" spans="2:13" x14ac:dyDescent="0.25">
      <c r="B63" s="1" t="s">
        <v>2</v>
      </c>
    </row>
    <row r="64" spans="2:13" x14ac:dyDescent="0.25">
      <c r="B64" s="47" t="s">
        <v>3</v>
      </c>
    </row>
    <row r="65" spans="2:17" ht="75" customHeight="1" x14ac:dyDescent="0.25">
      <c r="B65" s="302" t="s">
        <v>4</v>
      </c>
      <c r="C65" s="302"/>
      <c r="D65" s="302"/>
      <c r="E65" s="302"/>
      <c r="F65" s="302"/>
      <c r="G65" s="302"/>
      <c r="H65" s="302"/>
      <c r="I65" s="302"/>
      <c r="J65" s="302"/>
      <c r="K65" s="302"/>
      <c r="L65" s="302"/>
      <c r="M65" s="302"/>
      <c r="N65" s="302"/>
      <c r="O65" s="24"/>
      <c r="P65" s="24"/>
      <c r="Q65" s="24"/>
    </row>
    <row r="66" spans="2:17" x14ac:dyDescent="0.25">
      <c r="B66" s="47"/>
    </row>
    <row r="67" spans="2:17" x14ac:dyDescent="0.25">
      <c r="B67" s="304" t="s">
        <v>19</v>
      </c>
      <c r="C67" s="304"/>
    </row>
  </sheetData>
  <sheetProtection password="C6BE" sheet="1" objects="1" scenarios="1"/>
  <mergeCells count="7">
    <mergeCell ref="B67:C67"/>
    <mergeCell ref="B13:N13"/>
    <mergeCell ref="B8:G8"/>
    <mergeCell ref="D9:E9"/>
    <mergeCell ref="D10:E10"/>
    <mergeCell ref="D11:E11"/>
    <mergeCell ref="B65:N65"/>
  </mergeCells>
  <hyperlinks>
    <hyperlink ref="B67:C67" location="Privacy!A1" display="privacy statement"/>
    <hyperlink ref="C11" location="ClaimsPsy!A1" display="ClaimsPsy!A1"/>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8"/>
  <sheetViews>
    <sheetView showGridLines="0" workbookViewId="0"/>
  </sheetViews>
  <sheetFormatPr defaultColWidth="9.140625" defaultRowHeight="15" x14ac:dyDescent="0.25"/>
  <cols>
    <col min="1" max="1" width="9.140625" style="136"/>
    <col min="2" max="2" width="13.85546875" style="136" customWidth="1"/>
    <col min="3" max="3" width="23.28515625" style="136" customWidth="1"/>
    <col min="4" max="5" width="9.140625" style="136" customWidth="1"/>
    <col min="6" max="6" width="4" style="136" customWidth="1"/>
    <col min="7" max="7" width="14.7109375" style="136" customWidth="1"/>
    <col min="8" max="16384" width="9.140625" style="136"/>
  </cols>
  <sheetData>
    <row r="2" spans="2:7" ht="46.5" customHeight="1" x14ac:dyDescent="0.25"/>
    <row r="3" spans="2:7" ht="15" customHeight="1" x14ac:dyDescent="0.25">
      <c r="B3" s="137" t="s">
        <v>20</v>
      </c>
    </row>
    <row r="4" spans="2:7" ht="23.25" customHeight="1" x14ac:dyDescent="0.25">
      <c r="B4" s="138" t="s">
        <v>21</v>
      </c>
      <c r="C4" s="138" t="s">
        <v>47</v>
      </c>
      <c r="D4" s="140"/>
      <c r="E4" s="138" t="s">
        <v>27</v>
      </c>
      <c r="F4" s="138"/>
      <c r="G4" s="148">
        <f ca="1">Data!F4</f>
        <v>23346</v>
      </c>
    </row>
    <row r="5" spans="2:7" ht="23.25" customHeight="1" x14ac:dyDescent="0.25">
      <c r="B5" s="137" t="s">
        <v>22</v>
      </c>
      <c r="C5" s="137" t="s">
        <v>48</v>
      </c>
      <c r="D5" s="137"/>
      <c r="E5" s="137" t="s">
        <v>28</v>
      </c>
      <c r="F5" s="137"/>
      <c r="G5" s="152">
        <f>Data!E4</f>
        <v>54</v>
      </c>
    </row>
    <row r="6" spans="2:7" ht="23.25" customHeight="1" x14ac:dyDescent="0.25">
      <c r="B6" s="138" t="s">
        <v>23</v>
      </c>
      <c r="C6" s="138" t="s">
        <v>603</v>
      </c>
      <c r="D6" s="138"/>
      <c r="E6" s="138" t="s">
        <v>29</v>
      </c>
      <c r="F6" s="138"/>
      <c r="G6" s="148" t="s">
        <v>49</v>
      </c>
    </row>
    <row r="7" spans="2:7" ht="38.25" customHeight="1" x14ac:dyDescent="0.25">
      <c r="B7" s="376" t="s">
        <v>85</v>
      </c>
      <c r="C7" s="376"/>
      <c r="D7" s="376" t="s">
        <v>86</v>
      </c>
      <c r="E7" s="376"/>
      <c r="F7" s="376" t="s">
        <v>87</v>
      </c>
      <c r="G7" s="376"/>
    </row>
    <row r="8" spans="2:7" ht="20.25" customHeight="1" x14ac:dyDescent="0.25">
      <c r="B8" s="307" t="str">
        <f ca="1">CONCATENATE("RISK PROFILE FOR SERVICE DATE RANGE FROM ",TEXT(Data!F6,"yyyy-mm-dd")," TO ",TEXT(Data!F5,"yyyy-mm-dd"))</f>
        <v>RISK PROFILE FOR SERVICE DATE RANGE FROM 2016-01-07 TO 2017-04-11</v>
      </c>
      <c r="C8" s="307"/>
      <c r="D8" s="307"/>
      <c r="E8" s="307"/>
      <c r="F8" s="307"/>
      <c r="G8" s="307"/>
    </row>
    <row r="9" spans="2:7" ht="30" customHeight="1" x14ac:dyDescent="0.25">
      <c r="B9" s="138" t="s">
        <v>24</v>
      </c>
      <c r="C9" s="141">
        <v>3.66</v>
      </c>
      <c r="D9" s="329" t="s">
        <v>30</v>
      </c>
      <c r="E9" s="330"/>
      <c r="F9" s="144"/>
      <c r="G9" s="147">
        <v>0.95</v>
      </c>
    </row>
    <row r="10" spans="2:7" ht="35.25" customHeight="1" x14ac:dyDescent="0.25">
      <c r="B10" s="137" t="s">
        <v>25</v>
      </c>
      <c r="C10" s="143" t="s">
        <v>50</v>
      </c>
      <c r="D10" s="331" t="s">
        <v>31</v>
      </c>
      <c r="E10" s="331"/>
      <c r="F10" s="145"/>
      <c r="G10" s="143" t="s">
        <v>51</v>
      </c>
    </row>
    <row r="11" spans="2:7" ht="30" customHeight="1" x14ac:dyDescent="0.25">
      <c r="B11" s="139" t="s">
        <v>26</v>
      </c>
      <c r="C11" s="25" t="s">
        <v>46</v>
      </c>
      <c r="D11" s="329" t="s">
        <v>32</v>
      </c>
      <c r="E11" s="329"/>
      <c r="F11" s="146"/>
      <c r="G11" s="142" t="s">
        <v>52</v>
      </c>
    </row>
    <row r="15" spans="2:7" ht="18" x14ac:dyDescent="0.25">
      <c r="B15" s="151" t="s">
        <v>53</v>
      </c>
    </row>
    <row r="16" spans="2:7" ht="15.75" thickBot="1" x14ac:dyDescent="0.3"/>
    <row r="17" spans="2:15" ht="15.75" thickBot="1" x14ac:dyDescent="0.3">
      <c r="B17" s="92" t="s">
        <v>54</v>
      </c>
      <c r="C17" s="318" t="s">
        <v>55</v>
      </c>
      <c r="D17" s="319"/>
      <c r="E17" s="319"/>
      <c r="F17" s="320"/>
      <c r="G17" s="92" t="s">
        <v>56</v>
      </c>
      <c r="H17" s="312" t="s">
        <v>57</v>
      </c>
      <c r="I17" s="313"/>
    </row>
    <row r="18" spans="2:15" ht="15.75" thickBot="1" x14ac:dyDescent="0.3">
      <c r="B18" s="45" t="s">
        <v>58</v>
      </c>
      <c r="C18" s="308" t="s">
        <v>59</v>
      </c>
      <c r="D18" s="309"/>
      <c r="E18" s="310"/>
      <c r="G18" s="69">
        <f ca="1">DATE(YEAR(NOW()),MONTH(NOW()),1)</f>
        <v>42826</v>
      </c>
      <c r="H18" s="314">
        <f ca="1">EOMONTH(G18,0)</f>
        <v>42855</v>
      </c>
      <c r="I18" s="315"/>
    </row>
    <row r="19" spans="2:15" ht="15.75" customHeight="1" thickBot="1" x14ac:dyDescent="0.3">
      <c r="B19" s="46" t="s">
        <v>58</v>
      </c>
      <c r="C19" s="321" t="s">
        <v>60</v>
      </c>
      <c r="D19" s="322"/>
      <c r="E19" s="322"/>
      <c r="F19" s="323"/>
      <c r="G19" s="43">
        <f ca="1">EDATE(G18,-1)</f>
        <v>42795</v>
      </c>
      <c r="H19" s="316">
        <f t="shared" ref="H19:H20" ca="1" si="0">EOMONTH(G19,0)</f>
        <v>42825</v>
      </c>
      <c r="I19" s="317"/>
    </row>
    <row r="20" spans="2:15" ht="15.75" thickBot="1" x14ac:dyDescent="0.3">
      <c r="B20" s="45" t="s">
        <v>58</v>
      </c>
      <c r="C20" s="308" t="s">
        <v>59</v>
      </c>
      <c r="D20" s="311"/>
      <c r="E20" s="104"/>
      <c r="G20" s="69">
        <f ca="1">EDATE(G19,-1)</f>
        <v>42767</v>
      </c>
      <c r="H20" s="314">
        <f t="shared" ca="1" si="0"/>
        <v>42794</v>
      </c>
      <c r="I20" s="315"/>
    </row>
    <row r="22" spans="2:15" ht="18" x14ac:dyDescent="0.25">
      <c r="B22" s="151" t="s">
        <v>61</v>
      </c>
    </row>
    <row r="23" spans="2:15" ht="15.75" thickBot="1" x14ac:dyDescent="0.3"/>
    <row r="24" spans="2:15" ht="30" customHeight="1" thickBot="1" x14ac:dyDescent="0.3">
      <c r="B24" s="92" t="s">
        <v>62</v>
      </c>
      <c r="C24" s="92" t="s">
        <v>63</v>
      </c>
      <c r="D24" s="312" t="s">
        <v>64</v>
      </c>
      <c r="E24" s="324"/>
      <c r="F24" s="312" t="s">
        <v>65</v>
      </c>
      <c r="G24" s="324"/>
      <c r="H24" s="312" t="s">
        <v>66</v>
      </c>
      <c r="I24" s="324"/>
      <c r="J24" s="312" t="s">
        <v>67</v>
      </c>
      <c r="K24" s="324"/>
      <c r="L24" s="312" t="s">
        <v>68</v>
      </c>
      <c r="M24" s="324"/>
      <c r="N24" s="312" t="s">
        <v>55</v>
      </c>
      <c r="O24" s="313"/>
    </row>
    <row r="25" spans="2:15" ht="49.5" customHeight="1" thickBot="1" x14ac:dyDescent="0.3">
      <c r="B25" s="120">
        <f ca="1">G18</f>
        <v>42826</v>
      </c>
      <c r="C25" s="45" t="s">
        <v>69</v>
      </c>
      <c r="D25" s="334"/>
      <c r="E25" s="333"/>
      <c r="F25" s="335" t="s">
        <v>72</v>
      </c>
      <c r="G25" s="335"/>
      <c r="H25" s="308" t="s">
        <v>73</v>
      </c>
      <c r="I25" s="310"/>
      <c r="J25" s="332" t="s">
        <v>74</v>
      </c>
      <c r="K25" s="332"/>
      <c r="L25" s="333"/>
      <c r="M25" s="333"/>
      <c r="N25" s="333"/>
      <c r="O25" s="333"/>
    </row>
    <row r="26" spans="2:15" ht="49.5" customHeight="1" thickBot="1" x14ac:dyDescent="0.3">
      <c r="B26" s="121">
        <f ca="1">EDATE(B25,-1)</f>
        <v>42795</v>
      </c>
      <c r="C26" s="46" t="s">
        <v>69</v>
      </c>
      <c r="D26" s="327"/>
      <c r="E26" s="328"/>
      <c r="F26" s="325" t="s">
        <v>72</v>
      </c>
      <c r="G26" s="326"/>
      <c r="H26" s="325" t="s">
        <v>73</v>
      </c>
      <c r="I26" s="326"/>
      <c r="J26" s="325" t="s">
        <v>74</v>
      </c>
      <c r="K26" s="326"/>
      <c r="L26" s="327"/>
      <c r="M26" s="328"/>
      <c r="N26" s="327"/>
      <c r="O26" s="328"/>
    </row>
    <row r="27" spans="2:15" ht="49.5" customHeight="1" thickBot="1" x14ac:dyDescent="0.3">
      <c r="B27" s="120">
        <f ca="1">EDATE(B26,-1)</f>
        <v>42767</v>
      </c>
      <c r="C27" s="45" t="s">
        <v>69</v>
      </c>
      <c r="D27" s="334"/>
      <c r="E27" s="333"/>
      <c r="F27" s="335" t="s">
        <v>72</v>
      </c>
      <c r="G27" s="335"/>
      <c r="H27" s="309" t="s">
        <v>73</v>
      </c>
      <c r="I27" s="309"/>
      <c r="J27" s="332" t="s">
        <v>74</v>
      </c>
      <c r="K27" s="332"/>
      <c r="L27" s="333"/>
      <c r="M27" s="333"/>
      <c r="N27" s="333"/>
      <c r="O27" s="333"/>
    </row>
    <row r="28" spans="2:15" ht="49.5" customHeight="1" thickBot="1" x14ac:dyDescent="0.3">
      <c r="B28" s="121">
        <f t="shared" ref="B28:B50" ca="1" si="1">EDATE(B27,-1)</f>
        <v>42736</v>
      </c>
      <c r="C28" s="46" t="s">
        <v>69</v>
      </c>
      <c r="D28" s="327"/>
      <c r="E28" s="328"/>
      <c r="F28" s="325" t="s">
        <v>72</v>
      </c>
      <c r="G28" s="326"/>
      <c r="H28" s="325" t="s">
        <v>73</v>
      </c>
      <c r="I28" s="326"/>
      <c r="J28" s="325" t="s">
        <v>74</v>
      </c>
      <c r="K28" s="326"/>
      <c r="L28" s="327"/>
      <c r="M28" s="328"/>
      <c r="N28" s="327"/>
      <c r="O28" s="328"/>
    </row>
    <row r="29" spans="2:15" ht="49.5" customHeight="1" thickBot="1" x14ac:dyDescent="0.3">
      <c r="B29" s="120">
        <f t="shared" ca="1" si="1"/>
        <v>42705</v>
      </c>
      <c r="C29" s="45" t="s">
        <v>69</v>
      </c>
      <c r="D29" s="334"/>
      <c r="E29" s="333"/>
      <c r="F29" s="335" t="s">
        <v>72</v>
      </c>
      <c r="G29" s="335"/>
      <c r="H29" s="335" t="s">
        <v>73</v>
      </c>
      <c r="I29" s="335"/>
      <c r="J29" s="332" t="s">
        <v>74</v>
      </c>
      <c r="K29" s="332"/>
      <c r="L29" s="333"/>
      <c r="M29" s="333"/>
      <c r="N29" s="333"/>
      <c r="O29" s="333"/>
    </row>
    <row r="30" spans="2:15" ht="49.5" customHeight="1" thickBot="1" x14ac:dyDescent="0.3">
      <c r="B30" s="121">
        <f t="shared" ca="1" si="1"/>
        <v>42675</v>
      </c>
      <c r="C30" s="46" t="s">
        <v>69</v>
      </c>
      <c r="D30" s="327"/>
      <c r="E30" s="328"/>
      <c r="F30" s="325" t="s">
        <v>72</v>
      </c>
      <c r="G30" s="326"/>
      <c r="H30" s="325" t="s">
        <v>73</v>
      </c>
      <c r="I30" s="326"/>
      <c r="J30" s="325" t="s">
        <v>74</v>
      </c>
      <c r="K30" s="326"/>
      <c r="L30" s="327"/>
      <c r="M30" s="328"/>
      <c r="N30" s="327"/>
      <c r="O30" s="328"/>
    </row>
    <row r="31" spans="2:15" ht="49.5" customHeight="1" thickBot="1" x14ac:dyDescent="0.3">
      <c r="B31" s="120">
        <f t="shared" ca="1" si="1"/>
        <v>42644</v>
      </c>
      <c r="C31" s="45" t="s">
        <v>69</v>
      </c>
      <c r="D31" s="334"/>
      <c r="E31" s="333"/>
      <c r="F31" s="335" t="s">
        <v>72</v>
      </c>
      <c r="G31" s="335"/>
      <c r="H31" s="335" t="s">
        <v>73</v>
      </c>
      <c r="I31" s="335"/>
      <c r="J31" s="332" t="s">
        <v>74</v>
      </c>
      <c r="K31" s="332"/>
      <c r="L31" s="333"/>
      <c r="M31" s="333"/>
      <c r="N31" s="333"/>
      <c r="O31" s="333"/>
    </row>
    <row r="32" spans="2:15" ht="49.5" customHeight="1" thickBot="1" x14ac:dyDescent="0.3">
      <c r="B32" s="121">
        <f t="shared" ca="1" si="1"/>
        <v>42614</v>
      </c>
      <c r="C32" s="46" t="s">
        <v>69</v>
      </c>
      <c r="D32" s="327"/>
      <c r="E32" s="328"/>
      <c r="F32" s="325" t="s">
        <v>72</v>
      </c>
      <c r="G32" s="326"/>
      <c r="H32" s="325" t="s">
        <v>73</v>
      </c>
      <c r="I32" s="326"/>
      <c r="J32" s="325" t="s">
        <v>74</v>
      </c>
      <c r="K32" s="326"/>
      <c r="L32" s="327"/>
      <c r="M32" s="328"/>
      <c r="N32" s="327"/>
      <c r="O32" s="328"/>
    </row>
    <row r="33" spans="2:15" ht="49.5" customHeight="1" thickBot="1" x14ac:dyDescent="0.3">
      <c r="B33" s="120">
        <f t="shared" ca="1" si="1"/>
        <v>42583</v>
      </c>
      <c r="C33" s="45" t="s">
        <v>69</v>
      </c>
      <c r="D33" s="334"/>
      <c r="E33" s="333"/>
      <c r="F33" s="335" t="s">
        <v>72</v>
      </c>
      <c r="G33" s="335"/>
      <c r="H33" s="335" t="s">
        <v>73</v>
      </c>
      <c r="I33" s="335"/>
      <c r="J33" s="332" t="s">
        <v>74</v>
      </c>
      <c r="K33" s="332"/>
      <c r="L33" s="333"/>
      <c r="M33" s="333"/>
      <c r="N33" s="333"/>
      <c r="O33" s="333"/>
    </row>
    <row r="34" spans="2:15" ht="49.5" customHeight="1" thickBot="1" x14ac:dyDescent="0.3">
      <c r="B34" s="121">
        <f t="shared" ca="1" si="1"/>
        <v>42552</v>
      </c>
      <c r="C34" s="46" t="s">
        <v>69</v>
      </c>
      <c r="D34" s="327"/>
      <c r="E34" s="328"/>
      <c r="F34" s="325" t="s">
        <v>72</v>
      </c>
      <c r="G34" s="326"/>
      <c r="H34" s="325" t="s">
        <v>73</v>
      </c>
      <c r="I34" s="326"/>
      <c r="J34" s="325" t="s">
        <v>74</v>
      </c>
      <c r="K34" s="326"/>
      <c r="L34" s="327"/>
      <c r="M34" s="328"/>
      <c r="N34" s="327"/>
      <c r="O34" s="328"/>
    </row>
    <row r="35" spans="2:15" ht="49.5" customHeight="1" thickBot="1" x14ac:dyDescent="0.3">
      <c r="B35" s="120">
        <f t="shared" ca="1" si="1"/>
        <v>42522</v>
      </c>
      <c r="C35" s="45" t="s">
        <v>69</v>
      </c>
      <c r="D35" s="334"/>
      <c r="E35" s="333"/>
      <c r="F35" s="335" t="s">
        <v>72</v>
      </c>
      <c r="G35" s="335"/>
      <c r="H35" s="335" t="s">
        <v>73</v>
      </c>
      <c r="I35" s="335"/>
      <c r="J35" s="332" t="s">
        <v>74</v>
      </c>
      <c r="K35" s="332"/>
      <c r="L35" s="333"/>
      <c r="M35" s="333"/>
      <c r="N35" s="333"/>
      <c r="O35" s="333"/>
    </row>
    <row r="36" spans="2:15" ht="49.5" customHeight="1" thickBot="1" x14ac:dyDescent="0.3">
      <c r="B36" s="121">
        <f t="shared" ca="1" si="1"/>
        <v>42491</v>
      </c>
      <c r="C36" s="46" t="s">
        <v>69</v>
      </c>
      <c r="D36" s="327"/>
      <c r="E36" s="328"/>
      <c r="F36" s="325" t="s">
        <v>72</v>
      </c>
      <c r="G36" s="326"/>
      <c r="H36" s="325" t="s">
        <v>73</v>
      </c>
      <c r="I36" s="326"/>
      <c r="J36" s="325" t="s">
        <v>74</v>
      </c>
      <c r="K36" s="326"/>
      <c r="L36" s="327"/>
      <c r="M36" s="328"/>
      <c r="N36" s="327"/>
      <c r="O36" s="328"/>
    </row>
    <row r="37" spans="2:15" ht="49.5" customHeight="1" thickBot="1" x14ac:dyDescent="0.3">
      <c r="B37" s="120">
        <f t="shared" ca="1" si="1"/>
        <v>42461</v>
      </c>
      <c r="C37" s="45" t="s">
        <v>69</v>
      </c>
      <c r="D37" s="334"/>
      <c r="E37" s="333"/>
      <c r="F37" s="335" t="s">
        <v>72</v>
      </c>
      <c r="G37" s="335"/>
      <c r="H37" s="335" t="s">
        <v>73</v>
      </c>
      <c r="I37" s="335"/>
      <c r="J37" s="332" t="s">
        <v>74</v>
      </c>
      <c r="K37" s="332"/>
      <c r="L37" s="333"/>
      <c r="M37" s="333"/>
      <c r="N37" s="333"/>
      <c r="O37" s="333"/>
    </row>
    <row r="38" spans="2:15" ht="49.5" customHeight="1" thickBot="1" x14ac:dyDescent="0.3">
      <c r="B38" s="121">
        <f t="shared" ca="1" si="1"/>
        <v>42430</v>
      </c>
      <c r="C38" s="46" t="s">
        <v>69</v>
      </c>
      <c r="D38" s="327"/>
      <c r="E38" s="328"/>
      <c r="F38" s="325" t="s">
        <v>72</v>
      </c>
      <c r="G38" s="326"/>
      <c r="H38" s="325" t="s">
        <v>73</v>
      </c>
      <c r="I38" s="326"/>
      <c r="J38" s="325" t="s">
        <v>74</v>
      </c>
      <c r="K38" s="326"/>
      <c r="L38" s="327"/>
      <c r="M38" s="328"/>
      <c r="N38" s="327"/>
      <c r="O38" s="328"/>
    </row>
    <row r="39" spans="2:15" ht="49.5" customHeight="1" thickBot="1" x14ac:dyDescent="0.3">
      <c r="B39" s="120">
        <f t="shared" ca="1" si="1"/>
        <v>42401</v>
      </c>
      <c r="C39" s="45" t="s">
        <v>69</v>
      </c>
      <c r="D39" s="334"/>
      <c r="E39" s="333"/>
      <c r="F39" s="335" t="s">
        <v>72</v>
      </c>
      <c r="G39" s="335"/>
      <c r="H39" s="335" t="s">
        <v>73</v>
      </c>
      <c r="I39" s="335"/>
      <c r="J39" s="332" t="s">
        <v>74</v>
      </c>
      <c r="K39" s="332"/>
      <c r="L39" s="333"/>
      <c r="M39" s="333"/>
      <c r="N39" s="333"/>
      <c r="O39" s="333"/>
    </row>
    <row r="40" spans="2:15" ht="49.5" customHeight="1" thickBot="1" x14ac:dyDescent="0.3">
      <c r="B40" s="121">
        <f t="shared" ca="1" si="1"/>
        <v>42370</v>
      </c>
      <c r="C40" s="46" t="s">
        <v>69</v>
      </c>
      <c r="D40" s="327"/>
      <c r="E40" s="328"/>
      <c r="F40" s="325" t="s">
        <v>72</v>
      </c>
      <c r="G40" s="326"/>
      <c r="H40" s="325" t="s">
        <v>73</v>
      </c>
      <c r="I40" s="326"/>
      <c r="J40" s="325" t="s">
        <v>74</v>
      </c>
      <c r="K40" s="326"/>
      <c r="L40" s="327"/>
      <c r="M40" s="328"/>
      <c r="N40" s="327"/>
      <c r="O40" s="328"/>
    </row>
    <row r="41" spans="2:15" ht="49.5" customHeight="1" thickBot="1" x14ac:dyDescent="0.3">
      <c r="B41" s="120">
        <f t="shared" ca="1" si="1"/>
        <v>42339</v>
      </c>
      <c r="C41" s="45" t="s">
        <v>70</v>
      </c>
      <c r="D41" s="334"/>
      <c r="E41" s="333"/>
      <c r="F41" s="335" t="s">
        <v>72</v>
      </c>
      <c r="G41" s="335"/>
      <c r="H41" s="335" t="s">
        <v>73</v>
      </c>
      <c r="I41" s="335"/>
      <c r="J41" s="332" t="s">
        <v>74</v>
      </c>
      <c r="K41" s="332"/>
      <c r="L41" s="333"/>
      <c r="M41" s="333"/>
      <c r="N41" s="333"/>
      <c r="O41" s="333"/>
    </row>
    <row r="42" spans="2:15" ht="49.5" customHeight="1" thickBot="1" x14ac:dyDescent="0.3">
      <c r="B42" s="121">
        <f t="shared" ca="1" si="1"/>
        <v>42309</v>
      </c>
      <c r="C42" s="46" t="s">
        <v>70</v>
      </c>
      <c r="D42" s="327"/>
      <c r="E42" s="328"/>
      <c r="F42" s="325" t="s">
        <v>72</v>
      </c>
      <c r="G42" s="326"/>
      <c r="H42" s="325" t="s">
        <v>73</v>
      </c>
      <c r="I42" s="326"/>
      <c r="J42" s="325" t="s">
        <v>74</v>
      </c>
      <c r="K42" s="326"/>
      <c r="L42" s="327"/>
      <c r="M42" s="328"/>
      <c r="N42" s="327"/>
      <c r="O42" s="328"/>
    </row>
    <row r="43" spans="2:15" ht="49.5" customHeight="1" thickBot="1" x14ac:dyDescent="0.3">
      <c r="B43" s="120">
        <f t="shared" ca="1" si="1"/>
        <v>42278</v>
      </c>
      <c r="C43" s="45" t="s">
        <v>71</v>
      </c>
      <c r="D43" s="334"/>
      <c r="E43" s="333"/>
      <c r="F43" s="335" t="s">
        <v>72</v>
      </c>
      <c r="G43" s="335"/>
      <c r="H43" s="335" t="s">
        <v>73</v>
      </c>
      <c r="I43" s="335"/>
      <c r="J43" s="332" t="s">
        <v>74</v>
      </c>
      <c r="K43" s="332"/>
      <c r="L43" s="333"/>
      <c r="M43" s="333"/>
      <c r="N43" s="333"/>
      <c r="O43" s="333"/>
    </row>
    <row r="44" spans="2:15" ht="49.5" customHeight="1" thickBot="1" x14ac:dyDescent="0.3">
      <c r="B44" s="121">
        <f t="shared" ca="1" si="1"/>
        <v>42248</v>
      </c>
      <c r="C44" s="46" t="s">
        <v>71</v>
      </c>
      <c r="D44" s="327"/>
      <c r="E44" s="328"/>
      <c r="F44" s="325" t="s">
        <v>72</v>
      </c>
      <c r="G44" s="326"/>
      <c r="H44" s="325" t="s">
        <v>73</v>
      </c>
      <c r="I44" s="326"/>
      <c r="J44" s="325" t="s">
        <v>74</v>
      </c>
      <c r="K44" s="326"/>
      <c r="L44" s="327"/>
      <c r="M44" s="328"/>
      <c r="N44" s="327"/>
      <c r="O44" s="328"/>
    </row>
    <row r="45" spans="2:15" ht="49.5" customHeight="1" thickBot="1" x14ac:dyDescent="0.3">
      <c r="B45" s="120">
        <f t="shared" ca="1" si="1"/>
        <v>42217</v>
      </c>
      <c r="C45" s="45" t="s">
        <v>71</v>
      </c>
      <c r="D45" s="334"/>
      <c r="E45" s="333"/>
      <c r="F45" s="335" t="s">
        <v>72</v>
      </c>
      <c r="G45" s="335"/>
      <c r="H45" s="335" t="s">
        <v>73</v>
      </c>
      <c r="I45" s="335"/>
      <c r="J45" s="332" t="s">
        <v>74</v>
      </c>
      <c r="K45" s="332"/>
      <c r="L45" s="333"/>
      <c r="M45" s="333"/>
      <c r="N45" s="333"/>
      <c r="O45" s="333"/>
    </row>
    <row r="46" spans="2:15" ht="49.5" customHeight="1" thickBot="1" x14ac:dyDescent="0.3">
      <c r="B46" s="121">
        <f t="shared" ca="1" si="1"/>
        <v>42186</v>
      </c>
      <c r="C46" s="46" t="s">
        <v>71</v>
      </c>
      <c r="D46" s="327"/>
      <c r="E46" s="328"/>
      <c r="F46" s="325" t="s">
        <v>72</v>
      </c>
      <c r="G46" s="326"/>
      <c r="H46" s="325" t="s">
        <v>73</v>
      </c>
      <c r="I46" s="326"/>
      <c r="J46" s="325" t="s">
        <v>74</v>
      </c>
      <c r="K46" s="326"/>
      <c r="L46" s="327"/>
      <c r="M46" s="328"/>
      <c r="N46" s="327"/>
      <c r="O46" s="328"/>
    </row>
    <row r="47" spans="2:15" ht="49.5" customHeight="1" thickBot="1" x14ac:dyDescent="0.3">
      <c r="B47" s="120">
        <f t="shared" ca="1" si="1"/>
        <v>42156</v>
      </c>
      <c r="C47" s="45" t="s">
        <v>71</v>
      </c>
      <c r="D47" s="334"/>
      <c r="E47" s="333"/>
      <c r="F47" s="335" t="s">
        <v>72</v>
      </c>
      <c r="G47" s="335"/>
      <c r="H47" s="335" t="s">
        <v>73</v>
      </c>
      <c r="I47" s="335"/>
      <c r="J47" s="332" t="s">
        <v>74</v>
      </c>
      <c r="K47" s="332"/>
      <c r="L47" s="309" t="s">
        <v>75</v>
      </c>
      <c r="M47" s="309"/>
      <c r="N47" s="332" t="s">
        <v>76</v>
      </c>
      <c r="O47" s="332"/>
    </row>
    <row r="48" spans="2:15" ht="49.5" customHeight="1" thickBot="1" x14ac:dyDescent="0.3">
      <c r="B48" s="121">
        <f t="shared" ca="1" si="1"/>
        <v>42125</v>
      </c>
      <c r="C48" s="46" t="s">
        <v>71</v>
      </c>
      <c r="D48" s="327"/>
      <c r="E48" s="328"/>
      <c r="F48" s="325" t="s">
        <v>72</v>
      </c>
      <c r="G48" s="326"/>
      <c r="H48" s="325" t="s">
        <v>73</v>
      </c>
      <c r="I48" s="326"/>
      <c r="J48" s="325" t="s">
        <v>74</v>
      </c>
      <c r="K48" s="326"/>
      <c r="L48" s="325" t="s">
        <v>75</v>
      </c>
      <c r="M48" s="326"/>
      <c r="N48" s="325" t="s">
        <v>76</v>
      </c>
      <c r="O48" s="326"/>
    </row>
    <row r="49" spans="2:17" ht="49.5" customHeight="1" thickBot="1" x14ac:dyDescent="0.3">
      <c r="B49" s="120">
        <f t="shared" ca="1" si="1"/>
        <v>42095</v>
      </c>
      <c r="C49" s="45" t="s">
        <v>71</v>
      </c>
      <c r="D49" s="334"/>
      <c r="E49" s="333"/>
      <c r="F49" s="335" t="s">
        <v>72</v>
      </c>
      <c r="G49" s="335"/>
      <c r="H49" s="309" t="s">
        <v>73</v>
      </c>
      <c r="I49" s="309"/>
      <c r="J49" s="332" t="s">
        <v>74</v>
      </c>
      <c r="K49" s="332"/>
      <c r="L49" s="309" t="s">
        <v>75</v>
      </c>
      <c r="M49" s="309"/>
      <c r="N49" s="332" t="s">
        <v>76</v>
      </c>
      <c r="O49" s="332"/>
    </row>
    <row r="50" spans="2:17" ht="49.5" customHeight="1" thickBot="1" x14ac:dyDescent="0.3">
      <c r="B50" s="121">
        <f t="shared" ca="1" si="1"/>
        <v>42064</v>
      </c>
      <c r="C50" s="46" t="s">
        <v>71</v>
      </c>
      <c r="D50" s="327"/>
      <c r="E50" s="328"/>
      <c r="F50" s="325" t="s">
        <v>72</v>
      </c>
      <c r="G50" s="326"/>
      <c r="H50" s="325" t="s">
        <v>73</v>
      </c>
      <c r="I50" s="326"/>
      <c r="J50" s="325" t="s">
        <v>74</v>
      </c>
      <c r="K50" s="326"/>
      <c r="L50" s="325" t="s">
        <v>75</v>
      </c>
      <c r="M50" s="326"/>
      <c r="N50" s="325" t="s">
        <v>76</v>
      </c>
      <c r="O50" s="326"/>
    </row>
    <row r="53" spans="2:17" x14ac:dyDescent="0.25">
      <c r="B53" s="136" t="s">
        <v>1</v>
      </c>
    </row>
    <row r="54" spans="2:17" x14ac:dyDescent="0.25">
      <c r="B54" s="136" t="s">
        <v>2</v>
      </c>
    </row>
    <row r="55" spans="2:17" x14ac:dyDescent="0.25">
      <c r="B55" s="135" t="s">
        <v>3</v>
      </c>
    </row>
    <row r="56" spans="2:17" ht="75" customHeight="1" x14ac:dyDescent="0.25">
      <c r="B56" s="301" t="s">
        <v>4</v>
      </c>
      <c r="C56" s="302"/>
      <c r="D56" s="302"/>
      <c r="E56" s="302"/>
      <c r="F56" s="302"/>
      <c r="G56" s="302"/>
      <c r="H56" s="302"/>
      <c r="I56" s="302"/>
      <c r="J56" s="302"/>
      <c r="K56" s="302"/>
      <c r="L56" s="302"/>
      <c r="M56" s="302"/>
      <c r="N56" s="302"/>
      <c r="O56" s="149"/>
      <c r="P56" s="149"/>
      <c r="Q56" s="150"/>
    </row>
    <row r="57" spans="2:17" x14ac:dyDescent="0.25">
      <c r="B57" s="135"/>
    </row>
    <row r="58" spans="2:17" x14ac:dyDescent="0.25">
      <c r="B58" s="304" t="s">
        <v>19</v>
      </c>
      <c r="C58" s="304"/>
    </row>
  </sheetData>
  <sheetProtection password="C6BE" sheet="1" objects="1" scenarios="1"/>
  <mergeCells count="179">
    <mergeCell ref="C18:E18"/>
    <mergeCell ref="H18:I18"/>
    <mergeCell ref="C19:F19"/>
    <mergeCell ref="H19:I19"/>
    <mergeCell ref="C20:D20"/>
    <mergeCell ref="H20:I20"/>
    <mergeCell ref="B8:G8"/>
    <mergeCell ref="D9:E9"/>
    <mergeCell ref="D10:E10"/>
    <mergeCell ref="D11:E11"/>
    <mergeCell ref="C17:F17"/>
    <mergeCell ref="H17:I17"/>
    <mergeCell ref="D25:E25"/>
    <mergeCell ref="F25:G25"/>
    <mergeCell ref="H25:I25"/>
    <mergeCell ref="J25:K25"/>
    <mergeCell ref="L25:M25"/>
    <mergeCell ref="N25:O25"/>
    <mergeCell ref="D24:E24"/>
    <mergeCell ref="F24:G24"/>
    <mergeCell ref="H24:I24"/>
    <mergeCell ref="J24:K24"/>
    <mergeCell ref="L24:M24"/>
    <mergeCell ref="N24:O24"/>
    <mergeCell ref="D27:E27"/>
    <mergeCell ref="F27:G27"/>
    <mergeCell ref="H27:I27"/>
    <mergeCell ref="J27:K27"/>
    <mergeCell ref="L27:M27"/>
    <mergeCell ref="N27:O27"/>
    <mergeCell ref="D26:E26"/>
    <mergeCell ref="F26:G26"/>
    <mergeCell ref="H26:I26"/>
    <mergeCell ref="J26:K26"/>
    <mergeCell ref="L26:M26"/>
    <mergeCell ref="N26:O26"/>
    <mergeCell ref="D29:E29"/>
    <mergeCell ref="F29:G29"/>
    <mergeCell ref="H29:I29"/>
    <mergeCell ref="J29:K29"/>
    <mergeCell ref="L29:M29"/>
    <mergeCell ref="N29:O29"/>
    <mergeCell ref="D28:E28"/>
    <mergeCell ref="F28:G28"/>
    <mergeCell ref="H28:I28"/>
    <mergeCell ref="J28:K28"/>
    <mergeCell ref="L28:M28"/>
    <mergeCell ref="N28:O28"/>
    <mergeCell ref="D31:E31"/>
    <mergeCell ref="F31:G31"/>
    <mergeCell ref="H31:I31"/>
    <mergeCell ref="J31:K31"/>
    <mergeCell ref="L31:M31"/>
    <mergeCell ref="N31:O31"/>
    <mergeCell ref="D30:E30"/>
    <mergeCell ref="F30:G30"/>
    <mergeCell ref="H30:I30"/>
    <mergeCell ref="J30:K30"/>
    <mergeCell ref="L30:M30"/>
    <mergeCell ref="N30:O30"/>
    <mergeCell ref="D33:E33"/>
    <mergeCell ref="F33:G33"/>
    <mergeCell ref="H33:I33"/>
    <mergeCell ref="J33:K33"/>
    <mergeCell ref="L33:M33"/>
    <mergeCell ref="N33:O33"/>
    <mergeCell ref="D32:E32"/>
    <mergeCell ref="F32:G32"/>
    <mergeCell ref="H32:I32"/>
    <mergeCell ref="J32:K32"/>
    <mergeCell ref="L32:M32"/>
    <mergeCell ref="N32:O32"/>
    <mergeCell ref="D35:E35"/>
    <mergeCell ref="F35:G35"/>
    <mergeCell ref="H35:I35"/>
    <mergeCell ref="J35:K35"/>
    <mergeCell ref="L35:M35"/>
    <mergeCell ref="N35:O35"/>
    <mergeCell ref="D34:E34"/>
    <mergeCell ref="F34:G34"/>
    <mergeCell ref="H34:I34"/>
    <mergeCell ref="J34:K34"/>
    <mergeCell ref="L34:M34"/>
    <mergeCell ref="N34:O34"/>
    <mergeCell ref="D37:E37"/>
    <mergeCell ref="F37:G37"/>
    <mergeCell ref="H37:I37"/>
    <mergeCell ref="J37:K37"/>
    <mergeCell ref="L37:M37"/>
    <mergeCell ref="N37:O37"/>
    <mergeCell ref="D36:E36"/>
    <mergeCell ref="F36:G36"/>
    <mergeCell ref="H36:I36"/>
    <mergeCell ref="J36:K36"/>
    <mergeCell ref="L36:M36"/>
    <mergeCell ref="N36:O36"/>
    <mergeCell ref="D39:E39"/>
    <mergeCell ref="F39:G39"/>
    <mergeCell ref="H39:I39"/>
    <mergeCell ref="J39:K39"/>
    <mergeCell ref="L39:M39"/>
    <mergeCell ref="N39:O39"/>
    <mergeCell ref="D38:E38"/>
    <mergeCell ref="F38:G38"/>
    <mergeCell ref="H38:I38"/>
    <mergeCell ref="J38:K38"/>
    <mergeCell ref="L38:M38"/>
    <mergeCell ref="N38:O38"/>
    <mergeCell ref="D41:E41"/>
    <mergeCell ref="F41:G41"/>
    <mergeCell ref="H41:I41"/>
    <mergeCell ref="J41:K41"/>
    <mergeCell ref="L41:M41"/>
    <mergeCell ref="N41:O41"/>
    <mergeCell ref="D40:E40"/>
    <mergeCell ref="F40:G40"/>
    <mergeCell ref="H40:I40"/>
    <mergeCell ref="J40:K40"/>
    <mergeCell ref="L40:M40"/>
    <mergeCell ref="N40:O40"/>
    <mergeCell ref="D43:E43"/>
    <mergeCell ref="F43:G43"/>
    <mergeCell ref="H43:I43"/>
    <mergeCell ref="J43:K43"/>
    <mergeCell ref="L43:M43"/>
    <mergeCell ref="N43:O43"/>
    <mergeCell ref="D42:E42"/>
    <mergeCell ref="F42:G42"/>
    <mergeCell ref="H42:I42"/>
    <mergeCell ref="J42:K42"/>
    <mergeCell ref="L42:M42"/>
    <mergeCell ref="N42:O42"/>
    <mergeCell ref="D45:E45"/>
    <mergeCell ref="F45:G45"/>
    <mergeCell ref="H45:I45"/>
    <mergeCell ref="J45:K45"/>
    <mergeCell ref="L45:M45"/>
    <mergeCell ref="N45:O45"/>
    <mergeCell ref="D44:E44"/>
    <mergeCell ref="F44:G44"/>
    <mergeCell ref="H44:I44"/>
    <mergeCell ref="J44:K44"/>
    <mergeCell ref="L44:M44"/>
    <mergeCell ref="N44:O44"/>
    <mergeCell ref="F47:G47"/>
    <mergeCell ref="H47:I47"/>
    <mergeCell ref="J47:K47"/>
    <mergeCell ref="L47:M47"/>
    <mergeCell ref="N47:O47"/>
    <mergeCell ref="D46:E46"/>
    <mergeCell ref="F46:G46"/>
    <mergeCell ref="H46:I46"/>
    <mergeCell ref="J46:K46"/>
    <mergeCell ref="L46:M46"/>
    <mergeCell ref="N46:O46"/>
    <mergeCell ref="B56:N56"/>
    <mergeCell ref="B58:C58"/>
    <mergeCell ref="B7:C7"/>
    <mergeCell ref="D7:E7"/>
    <mergeCell ref="F7:G7"/>
    <mergeCell ref="D50:E50"/>
    <mergeCell ref="F50:G50"/>
    <mergeCell ref="H50:I50"/>
    <mergeCell ref="J50:K50"/>
    <mergeCell ref="L50:M50"/>
    <mergeCell ref="N50:O50"/>
    <mergeCell ref="D49:E49"/>
    <mergeCell ref="F49:G49"/>
    <mergeCell ref="H49:I49"/>
    <mergeCell ref="J49:K49"/>
    <mergeCell ref="L49:M49"/>
    <mergeCell ref="N49:O49"/>
    <mergeCell ref="D48:E48"/>
    <mergeCell ref="F48:G48"/>
    <mergeCell ref="H48:I48"/>
    <mergeCell ref="J48:K48"/>
    <mergeCell ref="L48:M48"/>
    <mergeCell ref="N48:O48"/>
    <mergeCell ref="D47:E47"/>
  </mergeCells>
  <hyperlinks>
    <hyperlink ref="B58:C58" location="Privacy!A1" display="privacy statement"/>
    <hyperlink ref="C11" location="ClaimsPsy!A1" display="Psychiatric, high"/>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6"/>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9.140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51"/>
      <c r="C15" s="50"/>
      <c r="D15" s="50"/>
      <c r="E15" s="370"/>
      <c r="F15" s="370"/>
      <c r="G15" s="368"/>
      <c r="H15" s="368"/>
      <c r="I15" s="368"/>
      <c r="J15" s="368"/>
      <c r="K15" s="368"/>
      <c r="L15" s="368"/>
      <c r="M15" s="368"/>
      <c r="N15" s="368"/>
      <c r="O15" s="368"/>
    </row>
    <row r="16" spans="1:15" ht="15.75" customHeight="1" thickBot="1" x14ac:dyDescent="0.3">
      <c r="B16" s="389" t="str">
        <f ca="1">CONCATENATE("Details of Long Term Care Assessment ",CARE!B15," on ",TEXT(CARE!E15,"yyyy-mm-dd")," (",CARE!C15,")"," for CARE client named ",CARE!C4)</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63">
        <v>11</v>
      </c>
      <c r="J17" s="62" t="s">
        <v>92</v>
      </c>
      <c r="K17" s="63">
        <v>0</v>
      </c>
      <c r="L17" s="64"/>
      <c r="M17" s="63"/>
    </row>
    <row r="18" spans="2:14" ht="15.75" customHeight="1" thickBot="1" x14ac:dyDescent="0.35">
      <c r="B18" s="378" t="s">
        <v>93</v>
      </c>
      <c r="C18" s="379"/>
      <c r="D18" s="380" t="s">
        <v>94</v>
      </c>
      <c r="E18" s="381"/>
      <c r="F18" s="382" t="s">
        <v>95</v>
      </c>
      <c r="G18" s="383"/>
      <c r="H18" s="383"/>
      <c r="I18" s="65" t="s">
        <v>96</v>
      </c>
      <c r="J18" s="66" t="s">
        <v>97</v>
      </c>
      <c r="K18" s="65" t="s">
        <v>98</v>
      </c>
      <c r="L18" s="66" t="s">
        <v>99</v>
      </c>
      <c r="M18" s="65" t="s">
        <v>98</v>
      </c>
    </row>
    <row r="19" spans="2:14" ht="15.75" customHeight="1" x14ac:dyDescent="0.3"/>
    <row r="20" spans="2:14" ht="15.75" customHeight="1" x14ac:dyDescent="0.3"/>
    <row r="21" spans="2:14" ht="15" customHeight="1" x14ac:dyDescent="0.3">
      <c r="B21" s="1" t="s">
        <v>1</v>
      </c>
    </row>
    <row r="22" spans="2:14" ht="15" customHeight="1" x14ac:dyDescent="0.3">
      <c r="B22" s="1" t="s">
        <v>2</v>
      </c>
    </row>
    <row r="23" spans="2:14" ht="15" customHeight="1" x14ac:dyDescent="0.3">
      <c r="B23" s="47" t="s">
        <v>3</v>
      </c>
    </row>
    <row r="24" spans="2:14" ht="80.25" customHeight="1" x14ac:dyDescent="0.3">
      <c r="B24" s="371" t="s">
        <v>4</v>
      </c>
      <c r="C24" s="371"/>
      <c r="D24" s="371"/>
      <c r="E24" s="371"/>
      <c r="F24" s="371"/>
      <c r="G24" s="371"/>
      <c r="H24" s="371"/>
      <c r="I24" s="371"/>
      <c r="J24" s="371"/>
      <c r="K24" s="371"/>
      <c r="L24" s="371"/>
      <c r="M24" s="371"/>
      <c r="N24" s="371"/>
    </row>
    <row r="25" spans="2:14" ht="15" customHeight="1" x14ac:dyDescent="0.3">
      <c r="B25" s="47"/>
    </row>
    <row r="26" spans="2:14" ht="15" customHeight="1" x14ac:dyDescent="0.25">
      <c r="B26" s="304" t="s">
        <v>19</v>
      </c>
      <c r="C26" s="304"/>
    </row>
  </sheetData>
  <sheetProtection password="C6BE" sheet="1" objects="1" scenarios="1"/>
  <mergeCells count="17">
    <mergeCell ref="E15:F15"/>
    <mergeCell ref="G15:O15"/>
    <mergeCell ref="B24:N24"/>
    <mergeCell ref="B26:C26"/>
    <mergeCell ref="B18:C18"/>
    <mergeCell ref="D18:E18"/>
    <mergeCell ref="F18:H18"/>
    <mergeCell ref="B17:C17"/>
    <mergeCell ref="D17:E17"/>
    <mergeCell ref="F17:H17"/>
    <mergeCell ref="B16:I16"/>
    <mergeCell ref="B14:F14"/>
    <mergeCell ref="B8:G8"/>
    <mergeCell ref="D9:E9"/>
    <mergeCell ref="D10:E10"/>
    <mergeCell ref="D11:E11"/>
    <mergeCell ref="B13:G13"/>
  </mergeCells>
  <hyperlinks>
    <hyperlink ref="B26:C26" location="Privacy!A1" display="privacy statement"/>
    <hyperlink ref="C11" location="ClaimsPsy!A1" display="ClaimsPsy!A1"/>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61"/>
      <c r="C15" s="60"/>
      <c r="D15" s="60"/>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63">
        <v>11</v>
      </c>
      <c r="J17" s="62" t="s">
        <v>92</v>
      </c>
      <c r="K17" s="63">
        <v>0</v>
      </c>
      <c r="L17" s="64"/>
      <c r="M17" s="63"/>
    </row>
    <row r="18" spans="2:14" ht="15.75" customHeight="1" thickBot="1" x14ac:dyDescent="0.35">
      <c r="B18" s="378" t="s">
        <v>93</v>
      </c>
      <c r="C18" s="379"/>
      <c r="D18" s="380" t="s">
        <v>94</v>
      </c>
      <c r="E18" s="381"/>
      <c r="F18" s="382" t="s">
        <v>95</v>
      </c>
      <c r="G18" s="383"/>
      <c r="H18" s="383"/>
      <c r="I18" s="65" t="s">
        <v>96</v>
      </c>
      <c r="J18" s="66" t="s">
        <v>97</v>
      </c>
      <c r="K18" s="65" t="s">
        <v>98</v>
      </c>
      <c r="L18" s="66" t="s">
        <v>99</v>
      </c>
      <c r="M18" s="65" t="s">
        <v>98</v>
      </c>
    </row>
    <row r="19" spans="2:14" ht="15.75" customHeight="1" thickBot="1" x14ac:dyDescent="0.35"/>
    <row r="20" spans="2:14" ht="20.25" customHeight="1" thickBot="1" x14ac:dyDescent="0.35">
      <c r="B20" s="390" t="s">
        <v>100</v>
      </c>
      <c r="C20" s="391"/>
      <c r="D20" s="68" t="s">
        <v>40</v>
      </c>
      <c r="E20" s="68" t="s">
        <v>41</v>
      </c>
      <c r="F20" s="392" t="s">
        <v>101</v>
      </c>
      <c r="G20" s="393"/>
      <c r="H20" s="390" t="s">
        <v>102</v>
      </c>
      <c r="I20" s="391"/>
      <c r="J20" s="390" t="s">
        <v>103</v>
      </c>
      <c r="K20" s="394"/>
      <c r="L20" s="394"/>
      <c r="M20" s="394"/>
    </row>
    <row r="21" spans="2:14" ht="44.25" customHeight="1" thickBot="1" x14ac:dyDescent="0.35">
      <c r="B21" s="378" t="s">
        <v>104</v>
      </c>
      <c r="C21" s="395"/>
      <c r="D21" s="73" t="s">
        <v>105</v>
      </c>
      <c r="E21" s="69" t="s">
        <v>106</v>
      </c>
      <c r="F21" s="382" t="s">
        <v>107</v>
      </c>
      <c r="G21" s="397"/>
      <c r="H21" s="396"/>
      <c r="I21" s="396"/>
      <c r="J21" s="396" t="s">
        <v>108</v>
      </c>
      <c r="K21" s="396"/>
      <c r="L21" s="396"/>
      <c r="M21" s="382"/>
    </row>
    <row r="22" spans="2:14" ht="15.75" customHeight="1" x14ac:dyDescent="0.3"/>
    <row r="23" spans="2:14" ht="15.75" customHeight="1" x14ac:dyDescent="0.3"/>
    <row r="24" spans="2:14" ht="15" customHeight="1" x14ac:dyDescent="0.3">
      <c r="B24" s="1" t="s">
        <v>1</v>
      </c>
    </row>
    <row r="25" spans="2:14" ht="15" customHeight="1" x14ac:dyDescent="0.3">
      <c r="B25" s="1" t="s">
        <v>2</v>
      </c>
    </row>
    <row r="26" spans="2:14" ht="15" customHeight="1" x14ac:dyDescent="0.3">
      <c r="B26" s="59" t="s">
        <v>3</v>
      </c>
    </row>
    <row r="27" spans="2:14" ht="80.25" customHeight="1" x14ac:dyDescent="0.3">
      <c r="B27" s="371" t="s">
        <v>4</v>
      </c>
      <c r="C27" s="371"/>
      <c r="D27" s="371"/>
      <c r="E27" s="371"/>
      <c r="F27" s="371"/>
      <c r="G27" s="371"/>
      <c r="H27" s="371"/>
      <c r="I27" s="371"/>
      <c r="J27" s="371"/>
      <c r="K27" s="371"/>
      <c r="L27" s="371"/>
      <c r="M27" s="371"/>
      <c r="N27" s="371"/>
    </row>
    <row r="28" spans="2:14" ht="15" customHeight="1" x14ac:dyDescent="0.25">
      <c r="B28" s="59"/>
    </row>
    <row r="29" spans="2:14" ht="15" customHeight="1" x14ac:dyDescent="0.25">
      <c r="B29" s="304" t="s">
        <v>19</v>
      </c>
      <c r="C29" s="304"/>
    </row>
  </sheetData>
  <sheetProtection password="C6BE" sheet="1" objects="1" scenarios="1"/>
  <mergeCells count="25">
    <mergeCell ref="B27:N27"/>
    <mergeCell ref="B29:C29"/>
    <mergeCell ref="B20:C20"/>
    <mergeCell ref="F20:G20"/>
    <mergeCell ref="H20:I20"/>
    <mergeCell ref="J20:M20"/>
    <mergeCell ref="B21:C21"/>
    <mergeCell ref="H21:I21"/>
    <mergeCell ref="J21:M21"/>
    <mergeCell ref="F21:G21"/>
    <mergeCell ref="B18:C18"/>
    <mergeCell ref="D18:E18"/>
    <mergeCell ref="F18:H18"/>
    <mergeCell ref="B8:G8"/>
    <mergeCell ref="D9:E9"/>
    <mergeCell ref="D10:E10"/>
    <mergeCell ref="D11:E11"/>
    <mergeCell ref="B13:G13"/>
    <mergeCell ref="B14:F14"/>
    <mergeCell ref="E15:F15"/>
    <mergeCell ref="G15:O15"/>
    <mergeCell ref="B17:C17"/>
    <mergeCell ref="D17:E17"/>
    <mergeCell ref="F17:H17"/>
    <mergeCell ref="B16:I16"/>
  </mergeCells>
  <hyperlinks>
    <hyperlink ref="B29:C29" location="Privacy!A1" display="privacy statement"/>
    <hyperlink ref="C11" location="ClaimsPsy!A1" display="ClaimsPsy!A1"/>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71"/>
      <c r="C15" s="70"/>
      <c r="D15" s="70"/>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74">
        <v>11</v>
      </c>
      <c r="J17" s="72" t="s">
        <v>92</v>
      </c>
      <c r="K17" s="74">
        <v>0</v>
      </c>
      <c r="L17" s="75"/>
      <c r="M17" s="74"/>
    </row>
    <row r="18" spans="2:14" ht="15.75" customHeight="1" thickBot="1" x14ac:dyDescent="0.35">
      <c r="B18" s="378" t="s">
        <v>93</v>
      </c>
      <c r="C18" s="379"/>
      <c r="D18" s="380" t="s">
        <v>94</v>
      </c>
      <c r="E18" s="381"/>
      <c r="F18" s="382" t="s">
        <v>95</v>
      </c>
      <c r="G18" s="383"/>
      <c r="H18" s="383"/>
      <c r="I18" s="76" t="s">
        <v>96</v>
      </c>
      <c r="J18" s="77" t="s">
        <v>97</v>
      </c>
      <c r="K18" s="76" t="s">
        <v>98</v>
      </c>
      <c r="L18" s="77" t="s">
        <v>99</v>
      </c>
      <c r="M18" s="76" t="s">
        <v>98</v>
      </c>
    </row>
    <row r="19" spans="2:14" ht="15.75" customHeight="1" thickBot="1" x14ac:dyDescent="0.35"/>
    <row r="20" spans="2:14" ht="15.75" customHeight="1" thickBot="1" x14ac:dyDescent="0.35">
      <c r="B20" s="398" t="s">
        <v>109</v>
      </c>
      <c r="C20" s="399"/>
      <c r="D20" s="78"/>
      <c r="E20" s="78"/>
      <c r="F20" s="400"/>
      <c r="G20" s="401"/>
      <c r="H20" s="402"/>
      <c r="I20" s="403"/>
      <c r="J20" s="402"/>
      <c r="K20" s="404"/>
      <c r="L20" s="404"/>
      <c r="M20" s="404"/>
    </row>
    <row r="21" spans="2:14" ht="15.75" customHeight="1" x14ac:dyDescent="0.3"/>
    <row r="22" spans="2:14" ht="15.75" customHeight="1" x14ac:dyDescent="0.3"/>
    <row r="23" spans="2:14" ht="15" customHeight="1" x14ac:dyDescent="0.3">
      <c r="B23" s="1" t="s">
        <v>1</v>
      </c>
    </row>
    <row r="24" spans="2:14" ht="15" customHeight="1" x14ac:dyDescent="0.3">
      <c r="B24" s="1" t="s">
        <v>2</v>
      </c>
    </row>
    <row r="25" spans="2:14" ht="15" customHeight="1" x14ac:dyDescent="0.3">
      <c r="B25" s="67" t="s">
        <v>3</v>
      </c>
    </row>
    <row r="26" spans="2:14" ht="80.25" customHeight="1" x14ac:dyDescent="0.3">
      <c r="B26" s="371" t="s">
        <v>4</v>
      </c>
      <c r="C26" s="371"/>
      <c r="D26" s="371"/>
      <c r="E26" s="371"/>
      <c r="F26" s="371"/>
      <c r="G26" s="371"/>
      <c r="H26" s="371"/>
      <c r="I26" s="371"/>
      <c r="J26" s="371"/>
      <c r="K26" s="371"/>
      <c r="L26" s="371"/>
      <c r="M26" s="371"/>
      <c r="N26" s="371"/>
    </row>
    <row r="27" spans="2:14" ht="15" customHeight="1" x14ac:dyDescent="0.25">
      <c r="B27" s="67"/>
    </row>
    <row r="28" spans="2:14" ht="15" customHeight="1" x14ac:dyDescent="0.25">
      <c r="B28" s="304" t="s">
        <v>19</v>
      </c>
      <c r="C28" s="304"/>
    </row>
  </sheetData>
  <sheetProtection password="C6BE" sheet="1" objects="1" scenarios="1"/>
  <mergeCells count="21">
    <mergeCell ref="B26:N26"/>
    <mergeCell ref="B28:C28"/>
    <mergeCell ref="B14:F14"/>
    <mergeCell ref="B20:C20"/>
    <mergeCell ref="F20:G20"/>
    <mergeCell ref="H20:I20"/>
    <mergeCell ref="J20:M20"/>
    <mergeCell ref="E15:F15"/>
    <mergeCell ref="G15:O15"/>
    <mergeCell ref="B17:C17"/>
    <mergeCell ref="D17:E17"/>
    <mergeCell ref="F17:H17"/>
    <mergeCell ref="B18:C18"/>
    <mergeCell ref="D18:E18"/>
    <mergeCell ref="F18:H18"/>
    <mergeCell ref="B16:I16"/>
    <mergeCell ref="B8:G8"/>
    <mergeCell ref="D9:E9"/>
    <mergeCell ref="D10:E10"/>
    <mergeCell ref="D11:E11"/>
    <mergeCell ref="B13:G13"/>
  </mergeCells>
  <hyperlinks>
    <hyperlink ref="B28:C28" location="Privacy!A1" display="privacy statement"/>
    <hyperlink ref="C11" location="ClaimsPsy!A1" display="ClaimsPsy!A1"/>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0"/>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71"/>
      <c r="C15" s="70"/>
      <c r="D15" s="70"/>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74">
        <v>11</v>
      </c>
      <c r="J17" s="72" t="s">
        <v>92</v>
      </c>
      <c r="K17" s="74">
        <v>0</v>
      </c>
      <c r="L17" s="75"/>
      <c r="M17" s="74"/>
    </row>
    <row r="18" spans="2:14" ht="15.75" customHeight="1" thickBot="1" x14ac:dyDescent="0.35">
      <c r="B18" s="378" t="s">
        <v>93</v>
      </c>
      <c r="C18" s="379"/>
      <c r="D18" s="380" t="s">
        <v>94</v>
      </c>
      <c r="E18" s="381"/>
      <c r="F18" s="382" t="s">
        <v>95</v>
      </c>
      <c r="G18" s="383"/>
      <c r="H18" s="383"/>
      <c r="I18" s="76" t="s">
        <v>96</v>
      </c>
      <c r="J18" s="77" t="s">
        <v>97</v>
      </c>
      <c r="K18" s="76" t="s">
        <v>98</v>
      </c>
      <c r="L18" s="77" t="s">
        <v>99</v>
      </c>
      <c r="M18" s="76" t="s">
        <v>98</v>
      </c>
    </row>
    <row r="19" spans="2:14" ht="15.75" customHeight="1" thickBot="1" x14ac:dyDescent="0.35"/>
    <row r="20" spans="2:14" ht="15.75" customHeight="1" thickBot="1" x14ac:dyDescent="0.35">
      <c r="B20" s="390" t="s">
        <v>110</v>
      </c>
      <c r="C20" s="391"/>
      <c r="D20" s="78"/>
      <c r="E20" s="78"/>
      <c r="F20" s="400"/>
      <c r="G20" s="401"/>
      <c r="H20" s="402"/>
      <c r="I20" s="403"/>
      <c r="J20" s="402"/>
      <c r="K20" s="404"/>
      <c r="L20" s="404"/>
      <c r="M20" s="404"/>
    </row>
    <row r="21" spans="2:14" ht="15.75" customHeight="1" thickBot="1" x14ac:dyDescent="0.35">
      <c r="B21" s="378" t="s">
        <v>111</v>
      </c>
      <c r="C21" s="395"/>
    </row>
    <row r="22" spans="2:14" ht="15.75" customHeight="1" thickBot="1" x14ac:dyDescent="0.35">
      <c r="B22" s="405" t="s">
        <v>112</v>
      </c>
      <c r="C22" s="406"/>
    </row>
    <row r="23" spans="2:14" ht="15.75" customHeight="1" x14ac:dyDescent="0.3">
      <c r="B23" s="87"/>
      <c r="C23" s="87"/>
    </row>
    <row r="24" spans="2:14" ht="15.75" customHeight="1" x14ac:dyDescent="0.3">
      <c r="B24" s="87"/>
      <c r="C24" s="87"/>
    </row>
    <row r="25" spans="2:14" ht="15" customHeight="1" x14ac:dyDescent="0.3">
      <c r="B25" s="1" t="s">
        <v>1</v>
      </c>
    </row>
    <row r="26" spans="2:14" ht="15" customHeight="1" x14ac:dyDescent="0.3">
      <c r="B26" s="1" t="s">
        <v>2</v>
      </c>
    </row>
    <row r="27" spans="2:14" ht="15" customHeight="1" x14ac:dyDescent="0.3">
      <c r="B27" s="67" t="s">
        <v>3</v>
      </c>
    </row>
    <row r="28" spans="2:14" ht="80.25" customHeight="1" x14ac:dyDescent="0.3">
      <c r="B28" s="371" t="s">
        <v>4</v>
      </c>
      <c r="C28" s="371"/>
      <c r="D28" s="371"/>
      <c r="E28" s="371"/>
      <c r="F28" s="371"/>
      <c r="G28" s="371"/>
      <c r="H28" s="371"/>
      <c r="I28" s="371"/>
      <c r="J28" s="371"/>
      <c r="K28" s="371"/>
      <c r="L28" s="371"/>
      <c r="M28" s="371"/>
      <c r="N28" s="371"/>
    </row>
    <row r="29" spans="2:14" ht="15" customHeight="1" x14ac:dyDescent="0.25">
      <c r="B29" s="67"/>
    </row>
    <row r="30" spans="2:14" ht="15" customHeight="1" x14ac:dyDescent="0.25">
      <c r="B30" s="304" t="s">
        <v>19</v>
      </c>
      <c r="C30" s="304"/>
    </row>
  </sheetData>
  <sheetProtection password="C6BE" sheet="1" objects="1" scenarios="1"/>
  <mergeCells count="23">
    <mergeCell ref="F20:G20"/>
    <mergeCell ref="H20:I20"/>
    <mergeCell ref="J20:M20"/>
    <mergeCell ref="B28:N28"/>
    <mergeCell ref="B30:C30"/>
    <mergeCell ref="B22:C22"/>
    <mergeCell ref="B20:C20"/>
    <mergeCell ref="B21:C21"/>
    <mergeCell ref="B18:C18"/>
    <mergeCell ref="D18:E18"/>
    <mergeCell ref="F18:H18"/>
    <mergeCell ref="B8:G8"/>
    <mergeCell ref="D9:E9"/>
    <mergeCell ref="D10:E10"/>
    <mergeCell ref="D11:E11"/>
    <mergeCell ref="B13:G13"/>
    <mergeCell ref="B14:F14"/>
    <mergeCell ref="E15:F15"/>
    <mergeCell ref="G15:O15"/>
    <mergeCell ref="B17:C17"/>
    <mergeCell ref="D17:E17"/>
    <mergeCell ref="F17:H17"/>
    <mergeCell ref="B16:I16"/>
  </mergeCells>
  <hyperlinks>
    <hyperlink ref="B30:C30" location="Privacy!A1" display="privacy statement"/>
    <hyperlink ref="C11" location="ClaimsPsy!A1" display="ClaimsPsy!A1"/>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2"/>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81"/>
      <c r="C15" s="80"/>
      <c r="D15" s="80"/>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83">
        <v>11</v>
      </c>
      <c r="J17" s="82" t="s">
        <v>92</v>
      </c>
      <c r="K17" s="83">
        <v>0</v>
      </c>
      <c r="L17" s="84"/>
      <c r="M17" s="83"/>
    </row>
    <row r="18" spans="2:14" ht="15.75" customHeight="1" thickBot="1" x14ac:dyDescent="0.35">
      <c r="B18" s="378" t="s">
        <v>93</v>
      </c>
      <c r="C18" s="379"/>
      <c r="D18" s="380" t="s">
        <v>94</v>
      </c>
      <c r="E18" s="381"/>
      <c r="F18" s="382" t="s">
        <v>95</v>
      </c>
      <c r="G18" s="383"/>
      <c r="H18" s="383"/>
      <c r="I18" s="85" t="s">
        <v>96</v>
      </c>
      <c r="J18" s="86" t="s">
        <v>97</v>
      </c>
      <c r="K18" s="85" t="s">
        <v>98</v>
      </c>
      <c r="L18" s="86" t="s">
        <v>99</v>
      </c>
      <c r="M18" s="85" t="s">
        <v>98</v>
      </c>
    </row>
    <row r="19" spans="2:14" ht="15.75" customHeight="1" thickBot="1" x14ac:dyDescent="0.35"/>
    <row r="20" spans="2:14" ht="15.75" customHeight="1" thickBot="1" x14ac:dyDescent="0.35">
      <c r="B20" s="390" t="s">
        <v>113</v>
      </c>
      <c r="C20" s="391"/>
      <c r="D20" s="390" t="s">
        <v>115</v>
      </c>
      <c r="E20" s="394"/>
      <c r="F20" s="394"/>
      <c r="G20" s="391"/>
      <c r="H20" s="402"/>
      <c r="I20" s="403"/>
      <c r="J20" s="402"/>
      <c r="K20" s="404"/>
      <c r="L20" s="404"/>
      <c r="M20" s="404"/>
    </row>
    <row r="21" spans="2:14" ht="15.75" customHeight="1" thickBot="1" x14ac:dyDescent="0.35">
      <c r="B21" s="378" t="s">
        <v>114</v>
      </c>
      <c r="C21" s="395"/>
      <c r="D21" s="88" t="s">
        <v>116</v>
      </c>
      <c r="E21" s="89"/>
      <c r="F21" s="90"/>
      <c r="G21" s="90"/>
    </row>
    <row r="22" spans="2:14" ht="15.75" customHeight="1" thickBot="1" x14ac:dyDescent="0.35">
      <c r="B22" s="405" t="s">
        <v>114</v>
      </c>
      <c r="C22" s="406"/>
      <c r="D22" s="407" t="s">
        <v>117</v>
      </c>
      <c r="E22" s="408"/>
      <c r="F22" s="408"/>
      <c r="G22" s="408"/>
    </row>
    <row r="23" spans="2:14" ht="15.75" customHeight="1" thickBot="1" x14ac:dyDescent="0.35">
      <c r="B23" s="409" t="s">
        <v>114</v>
      </c>
      <c r="C23" s="409"/>
      <c r="D23" s="410" t="s">
        <v>118</v>
      </c>
      <c r="E23" s="410"/>
      <c r="F23" s="90"/>
      <c r="G23" s="90"/>
    </row>
    <row r="24" spans="2:14" ht="15.75" customHeight="1" thickBot="1" x14ac:dyDescent="0.35">
      <c r="B24" s="405" t="s">
        <v>114</v>
      </c>
      <c r="C24" s="406"/>
      <c r="D24" s="407" t="s">
        <v>119</v>
      </c>
      <c r="E24" s="408"/>
      <c r="F24" s="408"/>
      <c r="G24" s="408"/>
    </row>
    <row r="25" spans="2:14" ht="15.75" customHeight="1" x14ac:dyDescent="0.3">
      <c r="B25" s="87"/>
      <c r="C25" s="87"/>
    </row>
    <row r="26" spans="2:14" ht="15.75" customHeight="1" x14ac:dyDescent="0.3">
      <c r="B26" s="87"/>
      <c r="C26" s="87"/>
    </row>
    <row r="27" spans="2:14" ht="15" customHeight="1" x14ac:dyDescent="0.3">
      <c r="B27" s="1" t="s">
        <v>1</v>
      </c>
    </row>
    <row r="28" spans="2:14" ht="15" customHeight="1" x14ac:dyDescent="0.3">
      <c r="B28" s="1" t="s">
        <v>2</v>
      </c>
    </row>
    <row r="29" spans="2:14" ht="15" customHeight="1" x14ac:dyDescent="0.3">
      <c r="B29" s="79" t="s">
        <v>3</v>
      </c>
    </row>
    <row r="30" spans="2:14" ht="80.25" customHeight="1" x14ac:dyDescent="0.25">
      <c r="B30" s="371" t="s">
        <v>4</v>
      </c>
      <c r="C30" s="371"/>
      <c r="D30" s="371"/>
      <c r="E30" s="371"/>
      <c r="F30" s="371"/>
      <c r="G30" s="371"/>
      <c r="H30" s="371"/>
      <c r="I30" s="371"/>
      <c r="J30" s="371"/>
      <c r="K30" s="371"/>
      <c r="L30" s="371"/>
      <c r="M30" s="371"/>
      <c r="N30" s="371"/>
    </row>
    <row r="31" spans="2:14" ht="15" customHeight="1" x14ac:dyDescent="0.25">
      <c r="B31" s="79"/>
    </row>
    <row r="32" spans="2:14" ht="15" customHeight="1" x14ac:dyDescent="0.25">
      <c r="B32" s="304" t="s">
        <v>19</v>
      </c>
      <c r="C32" s="304"/>
    </row>
  </sheetData>
  <sheetProtection password="C6BE" sheet="1" objects="1" scenarios="1"/>
  <mergeCells count="28">
    <mergeCell ref="D24:G24"/>
    <mergeCell ref="B14:F14"/>
    <mergeCell ref="B30:N30"/>
    <mergeCell ref="B32:C32"/>
    <mergeCell ref="B23:C23"/>
    <mergeCell ref="B24:C24"/>
    <mergeCell ref="D23:E23"/>
    <mergeCell ref="D20:G20"/>
    <mergeCell ref="B20:C20"/>
    <mergeCell ref="H20:I20"/>
    <mergeCell ref="J20:M20"/>
    <mergeCell ref="B21:C21"/>
    <mergeCell ref="B22:C22"/>
    <mergeCell ref="D22:G22"/>
    <mergeCell ref="E15:F15"/>
    <mergeCell ref="G15:O15"/>
    <mergeCell ref="B17:C17"/>
    <mergeCell ref="D17:E17"/>
    <mergeCell ref="F17:H17"/>
    <mergeCell ref="B18:C18"/>
    <mergeCell ref="D18:E18"/>
    <mergeCell ref="F18:H18"/>
    <mergeCell ref="B16:I16"/>
    <mergeCell ref="B8:G8"/>
    <mergeCell ref="D9:E9"/>
    <mergeCell ref="D10:E10"/>
    <mergeCell ref="D11:E11"/>
    <mergeCell ref="B13:G13"/>
  </mergeCells>
  <hyperlinks>
    <hyperlink ref="B32:C32" location="Privacy!A1" display="privacy statement"/>
    <hyperlink ref="C11" location="ClaimsPsy!A1" display="ClaimsPsy!A1"/>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0"/>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81"/>
      <c r="C15" s="80"/>
      <c r="D15" s="80"/>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83">
        <v>11</v>
      </c>
      <c r="J17" s="82" t="s">
        <v>92</v>
      </c>
      <c r="K17" s="83">
        <v>0</v>
      </c>
      <c r="L17" s="84"/>
      <c r="M17" s="83"/>
    </row>
    <row r="18" spans="2:14" ht="15.75" customHeight="1" thickBot="1" x14ac:dyDescent="0.35">
      <c r="B18" s="378" t="s">
        <v>93</v>
      </c>
      <c r="C18" s="379"/>
      <c r="D18" s="380" t="s">
        <v>94</v>
      </c>
      <c r="E18" s="381"/>
      <c r="F18" s="382" t="s">
        <v>95</v>
      </c>
      <c r="G18" s="383"/>
      <c r="H18" s="383"/>
      <c r="I18" s="85" t="s">
        <v>96</v>
      </c>
      <c r="J18" s="86" t="s">
        <v>97</v>
      </c>
      <c r="K18" s="85" t="s">
        <v>98</v>
      </c>
      <c r="L18" s="86" t="s">
        <v>99</v>
      </c>
      <c r="M18" s="85" t="s">
        <v>98</v>
      </c>
    </row>
    <row r="19" spans="2:14" ht="15.75" customHeight="1" thickBot="1" x14ac:dyDescent="0.35"/>
    <row r="20" spans="2:14" ht="19.5" customHeight="1" thickBot="1" x14ac:dyDescent="0.35">
      <c r="B20" s="92" t="s">
        <v>120</v>
      </c>
      <c r="C20" s="390" t="s">
        <v>100</v>
      </c>
      <c r="D20" s="391"/>
      <c r="E20" s="390" t="s">
        <v>121</v>
      </c>
      <c r="F20" s="394"/>
      <c r="G20" s="391"/>
      <c r="H20" s="390" t="s">
        <v>122</v>
      </c>
      <c r="I20" s="391"/>
      <c r="J20" s="402"/>
      <c r="K20" s="404"/>
      <c r="L20" s="404"/>
      <c r="M20" s="404"/>
    </row>
    <row r="21" spans="2:14" ht="21.75" customHeight="1" thickBot="1" x14ac:dyDescent="0.35">
      <c r="B21" s="96">
        <v>188285</v>
      </c>
      <c r="C21" s="413" t="str">
        <f>Elig!C4</f>
        <v>EWING,TOM</v>
      </c>
      <c r="D21" s="379"/>
      <c r="E21" s="414">
        <v>147</v>
      </c>
      <c r="F21" s="415"/>
      <c r="G21" s="416"/>
      <c r="H21" s="396"/>
      <c r="I21" s="396"/>
    </row>
    <row r="22" spans="2:14" ht="15.75" customHeight="1" thickBot="1" x14ac:dyDescent="0.35">
      <c r="B22" s="411"/>
      <c r="C22" s="412"/>
    </row>
    <row r="23" spans="2:14" ht="15.75" customHeight="1" x14ac:dyDescent="0.3">
      <c r="B23" s="87"/>
      <c r="C23" s="87"/>
    </row>
    <row r="24" spans="2:14" ht="15.75" customHeight="1" x14ac:dyDescent="0.3">
      <c r="B24" s="87"/>
      <c r="C24" s="87"/>
    </row>
    <row r="25" spans="2:14" ht="15" customHeight="1" x14ac:dyDescent="0.3">
      <c r="B25" s="1" t="s">
        <v>1</v>
      </c>
    </row>
    <row r="26" spans="2:14" ht="15" customHeight="1" x14ac:dyDescent="0.3">
      <c r="B26" s="1" t="s">
        <v>2</v>
      </c>
    </row>
    <row r="27" spans="2:14" ht="15" customHeight="1" x14ac:dyDescent="0.3">
      <c r="B27" s="79" t="s">
        <v>3</v>
      </c>
    </row>
    <row r="28" spans="2:14" ht="80.25" customHeight="1" x14ac:dyDescent="0.3">
      <c r="B28" s="371" t="s">
        <v>4</v>
      </c>
      <c r="C28" s="371"/>
      <c r="D28" s="371"/>
      <c r="E28" s="371"/>
      <c r="F28" s="371"/>
      <c r="G28" s="371"/>
      <c r="H28" s="371"/>
      <c r="I28" s="371"/>
      <c r="J28" s="371"/>
      <c r="K28" s="371"/>
      <c r="L28" s="371"/>
      <c r="M28" s="371"/>
      <c r="N28" s="371"/>
    </row>
    <row r="29" spans="2:14" ht="15" customHeight="1" x14ac:dyDescent="0.25">
      <c r="B29" s="79"/>
    </row>
    <row r="30" spans="2:14" ht="15" customHeight="1" x14ac:dyDescent="0.25">
      <c r="B30" s="304" t="s">
        <v>19</v>
      </c>
      <c r="C30" s="304"/>
    </row>
  </sheetData>
  <sheetProtection password="C6BE" sheet="1" objects="1" scenarios="1"/>
  <mergeCells count="25">
    <mergeCell ref="B28:N28"/>
    <mergeCell ref="B30:C30"/>
    <mergeCell ref="C21:D21"/>
    <mergeCell ref="E21:G21"/>
    <mergeCell ref="H21:I21"/>
    <mergeCell ref="J20:M20"/>
    <mergeCell ref="B22:C22"/>
    <mergeCell ref="C20:D20"/>
    <mergeCell ref="E20:G20"/>
    <mergeCell ref="H20:I20"/>
    <mergeCell ref="B18:C18"/>
    <mergeCell ref="D18:E18"/>
    <mergeCell ref="F18:H18"/>
    <mergeCell ref="B8:G8"/>
    <mergeCell ref="D9:E9"/>
    <mergeCell ref="D10:E10"/>
    <mergeCell ref="D11:E11"/>
    <mergeCell ref="B13:G13"/>
    <mergeCell ref="B14:F14"/>
    <mergeCell ref="E15:F15"/>
    <mergeCell ref="G15:O15"/>
    <mergeCell ref="B17:C17"/>
    <mergeCell ref="D17:E17"/>
    <mergeCell ref="F17:H17"/>
    <mergeCell ref="B16:I16"/>
  </mergeCells>
  <hyperlinks>
    <hyperlink ref="B30:C30" location="Privacy!A1" display="privacy statement"/>
    <hyperlink ref="C11" location="ClaimsPsy!A1" display="ClaimsPsy!A1"/>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94"/>
      <c r="C15" s="93"/>
      <c r="D15" s="93"/>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97">
        <v>11</v>
      </c>
      <c r="J17" s="95" t="s">
        <v>92</v>
      </c>
      <c r="K17" s="97">
        <v>0</v>
      </c>
      <c r="L17" s="98"/>
      <c r="M17" s="97"/>
    </row>
    <row r="18" spans="2:14" ht="15.75" customHeight="1" thickBot="1" x14ac:dyDescent="0.35">
      <c r="B18" s="378" t="s">
        <v>93</v>
      </c>
      <c r="C18" s="379"/>
      <c r="D18" s="380" t="s">
        <v>94</v>
      </c>
      <c r="E18" s="381"/>
      <c r="F18" s="382" t="s">
        <v>95</v>
      </c>
      <c r="G18" s="383"/>
      <c r="H18" s="383"/>
      <c r="I18" s="99" t="s">
        <v>96</v>
      </c>
      <c r="J18" s="100" t="s">
        <v>97</v>
      </c>
      <c r="K18" s="99" t="s">
        <v>98</v>
      </c>
      <c r="L18" s="100" t="s">
        <v>99</v>
      </c>
      <c r="M18" s="99" t="s">
        <v>98</v>
      </c>
    </row>
    <row r="19" spans="2:14" ht="15.75" customHeight="1" thickBot="1" x14ac:dyDescent="0.35"/>
    <row r="20" spans="2:14" ht="15.75" customHeight="1" thickBot="1" x14ac:dyDescent="0.35">
      <c r="B20" s="390" t="s">
        <v>113</v>
      </c>
      <c r="C20" s="391"/>
      <c r="D20" s="390" t="s">
        <v>125</v>
      </c>
      <c r="E20" s="394"/>
      <c r="F20" s="394"/>
      <c r="G20" s="391"/>
      <c r="H20" s="402"/>
      <c r="I20" s="403"/>
      <c r="J20" s="402"/>
      <c r="K20" s="404"/>
      <c r="L20" s="404"/>
      <c r="M20" s="404"/>
    </row>
    <row r="21" spans="2:14" ht="15.75" customHeight="1" thickBot="1" x14ac:dyDescent="0.35">
      <c r="B21" s="378" t="s">
        <v>123</v>
      </c>
      <c r="C21" s="395"/>
      <c r="D21" s="88" t="s">
        <v>124</v>
      </c>
      <c r="E21" s="89"/>
      <c r="F21" s="90"/>
      <c r="G21" s="90"/>
    </row>
    <row r="22" spans="2:14" ht="15.75" customHeight="1" x14ac:dyDescent="0.3">
      <c r="B22" s="87"/>
      <c r="C22" s="87"/>
    </row>
    <row r="23" spans="2:14" ht="15.75" customHeight="1" x14ac:dyDescent="0.3">
      <c r="B23" s="87"/>
      <c r="C23" s="87"/>
    </row>
    <row r="24" spans="2:14" ht="15" customHeight="1" x14ac:dyDescent="0.3">
      <c r="B24" s="1" t="s">
        <v>1</v>
      </c>
    </row>
    <row r="25" spans="2:14" ht="15" customHeight="1" x14ac:dyDescent="0.3">
      <c r="B25" s="1" t="s">
        <v>2</v>
      </c>
    </row>
    <row r="26" spans="2:14" ht="15" customHeight="1" x14ac:dyDescent="0.3">
      <c r="B26" s="91" t="s">
        <v>3</v>
      </c>
    </row>
    <row r="27" spans="2:14" ht="80.25" customHeight="1" x14ac:dyDescent="0.3">
      <c r="B27" s="371" t="s">
        <v>4</v>
      </c>
      <c r="C27" s="371"/>
      <c r="D27" s="371"/>
      <c r="E27" s="371"/>
      <c r="F27" s="371"/>
      <c r="G27" s="371"/>
      <c r="H27" s="371"/>
      <c r="I27" s="371"/>
      <c r="J27" s="371"/>
      <c r="K27" s="371"/>
      <c r="L27" s="371"/>
      <c r="M27" s="371"/>
      <c r="N27" s="371"/>
    </row>
    <row r="28" spans="2:14" ht="15" customHeight="1" x14ac:dyDescent="0.25">
      <c r="B28" s="91"/>
    </row>
    <row r="29" spans="2:14" ht="15" customHeight="1" x14ac:dyDescent="0.25">
      <c r="B29" s="304" t="s">
        <v>19</v>
      </c>
      <c r="C29" s="304"/>
    </row>
  </sheetData>
  <sheetProtection password="C6BE" sheet="1" objects="1" scenarios="1"/>
  <mergeCells count="22">
    <mergeCell ref="B27:N27"/>
    <mergeCell ref="B29:C29"/>
    <mergeCell ref="B20:C20"/>
    <mergeCell ref="D20:G20"/>
    <mergeCell ref="H20:I20"/>
    <mergeCell ref="J20:M20"/>
    <mergeCell ref="B21:C21"/>
    <mergeCell ref="B18:C18"/>
    <mergeCell ref="D18:E18"/>
    <mergeCell ref="F18:H18"/>
    <mergeCell ref="B8:G8"/>
    <mergeCell ref="D9:E9"/>
    <mergeCell ref="D10:E10"/>
    <mergeCell ref="D11:E11"/>
    <mergeCell ref="B13:G13"/>
    <mergeCell ref="B14:F14"/>
    <mergeCell ref="E15:F15"/>
    <mergeCell ref="G15:O15"/>
    <mergeCell ref="B17:C17"/>
    <mergeCell ref="D17:E17"/>
    <mergeCell ref="F17:H17"/>
    <mergeCell ref="B16:I16"/>
  </mergeCells>
  <hyperlinks>
    <hyperlink ref="B29:C29" location="Privacy!A1" display="privacy statement"/>
    <hyperlink ref="C11" location="ClaimsPsy!A1" display="ClaimsPsy!A1"/>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showGridLines="0" workbookViewId="0"/>
  </sheetViews>
  <sheetFormatPr defaultColWidth="9.140625" defaultRowHeight="15" x14ac:dyDescent="0.25"/>
  <cols>
    <col min="1" max="1" width="9.140625" style="1"/>
    <col min="2" max="2" width="13.85546875" style="1" customWidth="1"/>
    <col min="3" max="3" width="23.28515625" style="1" customWidth="1"/>
    <col min="4" max="4" width="10.28515625" style="1" customWidth="1"/>
    <col min="5" max="5" width="10.7109375" style="1" customWidth="1"/>
    <col min="6" max="6" width="3.85546875" style="1" customWidth="1"/>
    <col min="7" max="7" width="14.7109375" style="1" customWidth="1"/>
    <col min="8" max="9" width="9.140625" style="1"/>
    <col min="10" max="10" width="21" style="1" customWidth="1"/>
    <col min="11" max="11" width="9.140625" style="1"/>
    <col min="12" max="12" width="15.42578125" style="1" customWidth="1"/>
    <col min="13" max="16384" width="9.140625" style="1"/>
  </cols>
  <sheetData>
    <row r="2" spans="1:15" ht="46.5" customHeight="1" x14ac:dyDescent="0.25"/>
    <row r="3" spans="1:15" ht="15" customHeight="1" x14ac:dyDescent="0.25">
      <c r="B3" s="6" t="s">
        <v>20</v>
      </c>
    </row>
    <row r="4" spans="1:15" ht="23.25" customHeight="1" x14ac:dyDescent="0.25">
      <c r="B4" s="7" t="s">
        <v>21</v>
      </c>
      <c r="C4" s="7" t="str">
        <f>Elig!C4</f>
        <v>EWING,TOM</v>
      </c>
      <c r="D4" s="9"/>
      <c r="E4" s="7" t="s">
        <v>27</v>
      </c>
      <c r="F4" s="7"/>
      <c r="G4" s="17">
        <f ca="1">Elig!G4</f>
        <v>23346</v>
      </c>
    </row>
    <row r="5" spans="1:15" ht="23.25" customHeight="1" x14ac:dyDescent="0.25">
      <c r="B5" s="6" t="s">
        <v>22</v>
      </c>
      <c r="C5" s="6" t="str">
        <f>Elig!C5</f>
        <v>M</v>
      </c>
      <c r="D5" s="6"/>
      <c r="E5" s="6" t="s">
        <v>28</v>
      </c>
      <c r="F5" s="6"/>
      <c r="G5" s="55">
        <f>Elig!G5</f>
        <v>54</v>
      </c>
    </row>
    <row r="6" spans="1:15" ht="23.25" customHeight="1" x14ac:dyDescent="0.25">
      <c r="B6" s="7" t="s">
        <v>23</v>
      </c>
      <c r="C6" s="19" t="str">
        <f>Elig!C6</f>
        <v>2222222222WA (2222222222)</v>
      </c>
      <c r="D6" s="10"/>
      <c r="E6" s="7" t="s">
        <v>29</v>
      </c>
      <c r="F6" s="7"/>
      <c r="G6" s="20" t="str">
        <f>Elig!G6</f>
        <v>(425) 599-9955</v>
      </c>
    </row>
    <row r="8" spans="1:15" ht="20.25" customHeight="1" x14ac:dyDescent="0.25">
      <c r="B8" s="307" t="str">
        <f ca="1">Elig!B8</f>
        <v>RISK PROFILE FOR SERVICE DATE RANGE FROM 2016-01-07 TO 2017-04-11</v>
      </c>
      <c r="C8" s="307"/>
      <c r="D8" s="307"/>
      <c r="E8" s="307"/>
      <c r="F8" s="307"/>
      <c r="G8" s="307"/>
    </row>
    <row r="9" spans="1:15" ht="30" customHeight="1" x14ac:dyDescent="0.25">
      <c r="B9" s="7" t="s">
        <v>24</v>
      </c>
      <c r="C9" s="10">
        <f>Elig!C9</f>
        <v>3.66</v>
      </c>
      <c r="D9" s="329" t="s">
        <v>30</v>
      </c>
      <c r="E9" s="330"/>
      <c r="F9" s="53"/>
      <c r="G9" s="16">
        <f>Elig!G9</f>
        <v>0.95</v>
      </c>
    </row>
    <row r="10" spans="1:15" ht="35.25" customHeight="1" x14ac:dyDescent="0.25">
      <c r="B10" s="6" t="s">
        <v>25</v>
      </c>
      <c r="C10" s="12" t="str">
        <f>Elig!C10</f>
        <v>Renal, medium</v>
      </c>
      <c r="D10" s="331" t="s">
        <v>31</v>
      </c>
      <c r="E10" s="331"/>
      <c r="F10" s="54"/>
      <c r="G10" s="12" t="str">
        <f>Elig!G10</f>
        <v>Skin, low</v>
      </c>
    </row>
    <row r="11" spans="1:15" ht="30" customHeight="1" x14ac:dyDescent="0.3">
      <c r="B11" s="8" t="s">
        <v>26</v>
      </c>
      <c r="C11" s="25" t="str">
        <f>Elig!C11</f>
        <v>Psychiatric, high</v>
      </c>
      <c r="D11" s="329" t="s">
        <v>32</v>
      </c>
      <c r="E11" s="329"/>
      <c r="F11" s="52"/>
      <c r="G11" s="11" t="str">
        <f>Elig!G11</f>
        <v>Yes</v>
      </c>
    </row>
    <row r="13" spans="1:15" ht="25.5" customHeight="1" x14ac:dyDescent="0.3">
      <c r="B13" s="366"/>
      <c r="C13" s="366"/>
      <c r="D13" s="366"/>
      <c r="E13" s="366"/>
      <c r="F13" s="366"/>
      <c r="G13" s="366"/>
    </row>
    <row r="14" spans="1:15" ht="21.75" customHeight="1" x14ac:dyDescent="0.3">
      <c r="A14" s="55"/>
      <c r="B14" s="377" t="s">
        <v>88</v>
      </c>
      <c r="C14" s="377"/>
      <c r="D14" s="377"/>
      <c r="E14" s="377"/>
      <c r="F14" s="377"/>
      <c r="G14" s="103"/>
      <c r="H14" s="58"/>
      <c r="I14" s="58"/>
      <c r="J14" s="58"/>
      <c r="K14" s="58"/>
      <c r="L14" s="58"/>
      <c r="M14" s="58"/>
      <c r="N14" s="58"/>
      <c r="O14" s="58"/>
    </row>
    <row r="15" spans="1:15" ht="15.75" customHeight="1" x14ac:dyDescent="0.25">
      <c r="A15" s="55"/>
      <c r="B15" s="94"/>
      <c r="C15" s="93"/>
      <c r="D15" s="93"/>
      <c r="E15" s="370"/>
      <c r="F15" s="370"/>
      <c r="G15" s="368"/>
      <c r="H15" s="368"/>
      <c r="I15" s="368"/>
      <c r="J15" s="368"/>
      <c r="K15" s="368"/>
      <c r="L15" s="368"/>
      <c r="M15" s="368"/>
      <c r="N15" s="368"/>
      <c r="O15" s="368"/>
    </row>
    <row r="16" spans="1:15" ht="15.75" customHeight="1" thickBot="1" x14ac:dyDescent="0.3">
      <c r="B16" s="389" t="str">
        <f ca="1">CareDtl!B16</f>
        <v>Details of Long Term Care Assessment 3317639 on 2017-01-15 (Initial) for CARE client named EWING,TOM</v>
      </c>
      <c r="C16" s="389"/>
      <c r="D16" s="389"/>
      <c r="E16" s="389"/>
      <c r="F16" s="389"/>
      <c r="G16" s="389"/>
      <c r="H16" s="389"/>
      <c r="I16" s="389"/>
    </row>
    <row r="17" spans="2:14" ht="15.75" customHeight="1" thickBot="1" x14ac:dyDescent="0.3">
      <c r="B17" s="384" t="s">
        <v>89</v>
      </c>
      <c r="C17" s="385"/>
      <c r="D17" s="386" t="s">
        <v>90</v>
      </c>
      <c r="E17" s="387"/>
      <c r="F17" s="384" t="s">
        <v>91</v>
      </c>
      <c r="G17" s="388"/>
      <c r="H17" s="385"/>
      <c r="I17" s="97">
        <v>11</v>
      </c>
      <c r="J17" s="95" t="s">
        <v>92</v>
      </c>
      <c r="K17" s="97">
        <v>0</v>
      </c>
      <c r="L17" s="98"/>
      <c r="M17" s="97"/>
    </row>
    <row r="18" spans="2:14" ht="15.75" customHeight="1" thickBot="1" x14ac:dyDescent="0.35">
      <c r="B18" s="378" t="s">
        <v>93</v>
      </c>
      <c r="C18" s="379"/>
      <c r="D18" s="380" t="s">
        <v>94</v>
      </c>
      <c r="E18" s="381"/>
      <c r="F18" s="382" t="s">
        <v>95</v>
      </c>
      <c r="G18" s="383"/>
      <c r="H18" s="383"/>
      <c r="I18" s="99" t="s">
        <v>96</v>
      </c>
      <c r="J18" s="100" t="s">
        <v>97</v>
      </c>
      <c r="K18" s="99" t="s">
        <v>98</v>
      </c>
      <c r="L18" s="100" t="s">
        <v>99</v>
      </c>
      <c r="M18" s="99" t="s">
        <v>98</v>
      </c>
    </row>
    <row r="19" spans="2:14" ht="15.75" customHeight="1" thickBot="1" x14ac:dyDescent="0.35"/>
    <row r="20" spans="2:14" ht="15.75" customHeight="1" thickBot="1" x14ac:dyDescent="0.35">
      <c r="B20" s="390" t="s">
        <v>113</v>
      </c>
      <c r="C20" s="391"/>
      <c r="D20" s="390" t="s">
        <v>126</v>
      </c>
      <c r="E20" s="394"/>
      <c r="F20" s="394"/>
      <c r="G20" s="391"/>
      <c r="H20" s="390" t="s">
        <v>127</v>
      </c>
      <c r="I20" s="394"/>
      <c r="J20" s="101" t="s">
        <v>128</v>
      </c>
      <c r="K20" s="102"/>
      <c r="L20" s="102"/>
      <c r="M20" s="102"/>
    </row>
    <row r="21" spans="2:14" ht="15.75" customHeight="1" thickBot="1" x14ac:dyDescent="0.35">
      <c r="B21" s="378" t="s">
        <v>129</v>
      </c>
      <c r="C21" s="395"/>
      <c r="D21" s="88" t="s">
        <v>130</v>
      </c>
      <c r="E21" s="89"/>
      <c r="F21" s="90"/>
      <c r="G21" s="90"/>
      <c r="H21" s="417">
        <v>38701</v>
      </c>
      <c r="I21" s="417"/>
    </row>
    <row r="22" spans="2:14" ht="15.75" customHeight="1" x14ac:dyDescent="0.3">
      <c r="B22" s="87"/>
      <c r="C22" s="87"/>
    </row>
    <row r="23" spans="2:14" ht="15.75" customHeight="1" x14ac:dyDescent="0.3">
      <c r="B23" s="87"/>
      <c r="C23" s="87"/>
    </row>
    <row r="24" spans="2:14" ht="15" customHeight="1" x14ac:dyDescent="0.3">
      <c r="B24" s="1" t="s">
        <v>1</v>
      </c>
    </row>
    <row r="25" spans="2:14" ht="15" customHeight="1" x14ac:dyDescent="0.3">
      <c r="B25" s="1" t="s">
        <v>2</v>
      </c>
    </row>
    <row r="26" spans="2:14" ht="15" customHeight="1" x14ac:dyDescent="0.3">
      <c r="B26" s="91" t="s">
        <v>3</v>
      </c>
    </row>
    <row r="27" spans="2:14" ht="80.25" customHeight="1" x14ac:dyDescent="0.3">
      <c r="B27" s="371" t="s">
        <v>4</v>
      </c>
      <c r="C27" s="371"/>
      <c r="D27" s="371"/>
      <c r="E27" s="371"/>
      <c r="F27" s="371"/>
      <c r="G27" s="371"/>
      <c r="H27" s="371"/>
      <c r="I27" s="371"/>
      <c r="J27" s="371"/>
      <c r="K27" s="371"/>
      <c r="L27" s="371"/>
      <c r="M27" s="371"/>
      <c r="N27" s="371"/>
    </row>
    <row r="28" spans="2:14" ht="15" customHeight="1" x14ac:dyDescent="0.25">
      <c r="B28" s="91"/>
    </row>
    <row r="29" spans="2:14" ht="15" customHeight="1" x14ac:dyDescent="0.25">
      <c r="B29" s="304" t="s">
        <v>19</v>
      </c>
      <c r="C29" s="304"/>
    </row>
  </sheetData>
  <sheetProtection password="C6BE" sheet="1" objects="1" scenarios="1"/>
  <mergeCells count="22">
    <mergeCell ref="B29:C29"/>
    <mergeCell ref="H21:I21"/>
    <mergeCell ref="B14:F14"/>
    <mergeCell ref="B20:C20"/>
    <mergeCell ref="D20:G20"/>
    <mergeCell ref="H20:I20"/>
    <mergeCell ref="B21:C21"/>
    <mergeCell ref="B27:N27"/>
    <mergeCell ref="E15:F15"/>
    <mergeCell ref="G15:O15"/>
    <mergeCell ref="B17:C17"/>
    <mergeCell ref="D17:E17"/>
    <mergeCell ref="F17:H17"/>
    <mergeCell ref="B18:C18"/>
    <mergeCell ref="D18:E18"/>
    <mergeCell ref="F18:H18"/>
    <mergeCell ref="B16:I16"/>
    <mergeCell ref="B8:G8"/>
    <mergeCell ref="D9:E9"/>
    <mergeCell ref="D10:E10"/>
    <mergeCell ref="D11:E11"/>
    <mergeCell ref="B13:G13"/>
  </mergeCells>
  <hyperlinks>
    <hyperlink ref="B29:C29" location="Privacy!A1" display="privacy statement"/>
    <hyperlink ref="C11" location="ClaimsPsy!A1" display="ClaimsPsy!A1"/>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4"/>
  <sheetViews>
    <sheetView zoomScaleNormal="100" workbookViewId="0">
      <selection sqref="A1:F1"/>
    </sheetView>
  </sheetViews>
  <sheetFormatPr defaultRowHeight="15" x14ac:dyDescent="0.25"/>
  <cols>
    <col min="1" max="1" width="22.85546875" style="91" bestFit="1" customWidth="1"/>
    <col min="2" max="2" width="11.42578125" style="91" bestFit="1" customWidth="1"/>
    <col min="3" max="3" width="13.140625" style="91" bestFit="1" customWidth="1"/>
    <col min="4" max="4" width="11.140625" style="91" bestFit="1" customWidth="1"/>
    <col min="5" max="5" width="5.28515625" style="91" bestFit="1" customWidth="1"/>
    <col min="6" max="6" width="10.42578125" style="91" bestFit="1" customWidth="1"/>
    <col min="7" max="7" width="10.42578125" style="91" customWidth="1"/>
    <col min="8" max="8" width="2.7109375" style="91" customWidth="1"/>
    <col min="9" max="9" width="16.140625" style="91" bestFit="1" customWidth="1"/>
    <col min="10" max="10" width="5.28515625" style="91" bestFit="1" customWidth="1"/>
    <col min="11" max="11" width="13.140625" style="91" bestFit="1" customWidth="1"/>
    <col min="12" max="12" width="11.140625" style="91" bestFit="1" customWidth="1"/>
    <col min="13" max="13" width="5.28515625" style="91" bestFit="1" customWidth="1"/>
    <col min="14" max="15" width="10.42578125" style="91" bestFit="1" customWidth="1"/>
    <col min="16" max="16" width="2.7109375" style="91" customWidth="1"/>
    <col min="17" max="17" width="13.7109375" style="91" bestFit="1" customWidth="1"/>
    <col min="18" max="18" width="5.28515625" style="91" bestFit="1" customWidth="1"/>
    <col min="19" max="19" width="13.140625" style="91" bestFit="1" customWidth="1"/>
    <col min="20" max="20" width="11.140625" style="91" bestFit="1" customWidth="1"/>
    <col min="21" max="21" width="5.28515625" style="91" bestFit="1" customWidth="1"/>
    <col min="22" max="23" width="10.42578125" style="91" bestFit="1" customWidth="1"/>
    <col min="24" max="16384" width="9.140625" style="91"/>
  </cols>
  <sheetData>
    <row r="1" spans="1:23" ht="21" x14ac:dyDescent="0.35">
      <c r="A1" s="306" t="s">
        <v>131</v>
      </c>
      <c r="B1" s="306"/>
      <c r="C1" s="306"/>
      <c r="D1" s="306"/>
      <c r="E1" s="306"/>
      <c r="F1" s="306"/>
      <c r="G1" s="105"/>
    </row>
    <row r="2" spans="1:23" x14ac:dyDescent="0.25">
      <c r="B2" s="106"/>
    </row>
    <row r="3" spans="1:23" x14ac:dyDescent="0.25">
      <c r="B3" s="107" t="s">
        <v>132</v>
      </c>
      <c r="C3" s="108" t="s">
        <v>133</v>
      </c>
      <c r="D3" s="108" t="s">
        <v>134</v>
      </c>
      <c r="E3" s="108" t="s">
        <v>135</v>
      </c>
      <c r="F3" s="108" t="s">
        <v>136</v>
      </c>
      <c r="G3" s="108"/>
    </row>
    <row r="4" spans="1:23" x14ac:dyDescent="0.25">
      <c r="A4" s="109" t="s">
        <v>137</v>
      </c>
      <c r="B4" s="110" t="s">
        <v>604</v>
      </c>
      <c r="C4" s="111" t="str">
        <f ca="1">TEXT(NOW(),"YYYY")</f>
        <v>2017</v>
      </c>
      <c r="D4" s="112" t="str">
        <f ca="1">CONCATENATE(B4,"-",C4)</f>
        <v>12-01-2017</v>
      </c>
      <c r="E4" s="113">
        <v>54</v>
      </c>
      <c r="F4" s="114">
        <f ca="1">DATE(YEAR(D4)-E4,MONTH(D4),DAY(D4))</f>
        <v>23346</v>
      </c>
      <c r="G4" s="114"/>
    </row>
    <row r="5" spans="1:23" x14ac:dyDescent="0.25">
      <c r="A5" s="109" t="s">
        <v>138</v>
      </c>
      <c r="B5" s="106"/>
      <c r="F5" s="114">
        <f ca="1">DATE(YEAR(NOW()),MONTH(NOW()),11)</f>
        <v>42836</v>
      </c>
      <c r="G5" s="114"/>
    </row>
    <row r="6" spans="1:23" x14ac:dyDescent="0.25">
      <c r="A6" s="109" t="s">
        <v>139</v>
      </c>
      <c r="B6" s="106"/>
      <c r="F6" s="114">
        <f ca="1">EDATE(NOW(),-15)</f>
        <v>42376</v>
      </c>
      <c r="G6" s="114"/>
    </row>
    <row r="7" spans="1:23" x14ac:dyDescent="0.25">
      <c r="A7" s="109"/>
      <c r="B7" s="106"/>
      <c r="F7" s="114"/>
      <c r="G7" s="114"/>
    </row>
    <row r="8" spans="1:23" x14ac:dyDescent="0.25">
      <c r="A8" s="115" t="s">
        <v>140</v>
      </c>
      <c r="B8" s="116" t="s">
        <v>141</v>
      </c>
      <c r="C8" s="115" t="s">
        <v>142</v>
      </c>
      <c r="D8" s="115" t="s">
        <v>143</v>
      </c>
      <c r="E8" s="117"/>
      <c r="F8" s="118" t="s">
        <v>136</v>
      </c>
      <c r="G8" s="118"/>
      <c r="I8" s="115" t="s">
        <v>140</v>
      </c>
      <c r="J8" s="116" t="s">
        <v>144</v>
      </c>
      <c r="K8" s="115" t="s">
        <v>142</v>
      </c>
      <c r="L8" s="115" t="s">
        <v>143</v>
      </c>
      <c r="M8" s="115" t="s">
        <v>145</v>
      </c>
      <c r="N8" s="118" t="s">
        <v>127</v>
      </c>
      <c r="O8" s="115" t="s">
        <v>128</v>
      </c>
      <c r="Q8" s="115" t="s">
        <v>140</v>
      </c>
      <c r="R8" s="116" t="s">
        <v>144</v>
      </c>
      <c r="S8" s="115" t="s">
        <v>142</v>
      </c>
      <c r="T8" s="115" t="s">
        <v>143</v>
      </c>
      <c r="U8" s="115" t="s">
        <v>145</v>
      </c>
      <c r="V8" s="118" t="s">
        <v>127</v>
      </c>
      <c r="W8" s="115" t="s">
        <v>128</v>
      </c>
    </row>
    <row r="9" spans="1:23" x14ac:dyDescent="0.25">
      <c r="A9" s="109" t="s">
        <v>146</v>
      </c>
      <c r="B9" s="106">
        <v>7</v>
      </c>
      <c r="C9" s="91">
        <v>-6</v>
      </c>
      <c r="D9" s="114">
        <f t="shared" ref="D9:D30" ca="1" si="0">EDATE(NOW(),C9)</f>
        <v>42650</v>
      </c>
      <c r="F9" s="114">
        <f t="shared" ref="F9:F30" ca="1" si="1">DATE(YEAR(D9),MONTH(D9),B9)</f>
        <v>42650</v>
      </c>
      <c r="G9" s="114"/>
      <c r="I9" s="109" t="s">
        <v>147</v>
      </c>
      <c r="J9" s="91">
        <v>12</v>
      </c>
      <c r="K9" s="91">
        <v>-3</v>
      </c>
      <c r="L9" s="114">
        <f ca="1">EDATE(NOW(),K9)</f>
        <v>42742</v>
      </c>
      <c r="M9" s="91">
        <v>19</v>
      </c>
      <c r="N9" s="114">
        <f ca="1">DATE(YEAR(L9),MONTH(L9),J9)</f>
        <v>42747</v>
      </c>
      <c r="O9" s="114">
        <f ca="1">DATE(YEAR(L9),MONTH(L9),M9)</f>
        <v>42754</v>
      </c>
      <c r="Q9" s="109" t="s">
        <v>148</v>
      </c>
      <c r="R9" s="91">
        <v>26</v>
      </c>
      <c r="S9" s="91">
        <v>-1</v>
      </c>
      <c r="T9" s="114">
        <f t="shared" ref="T9:T36" ca="1" si="2">EDATE(NOW(),S9)</f>
        <v>42801</v>
      </c>
      <c r="U9" s="260">
        <v>26</v>
      </c>
      <c r="V9" s="114">
        <f t="shared" ref="V9:V36" ca="1" si="3">DATE(YEAR(T9),MONTH(T9),R9)</f>
        <v>42820</v>
      </c>
      <c r="W9" s="114">
        <f t="shared" ref="W9:W36" ca="1" si="4">DATE(YEAR(T9),MONTH(T9),U9)</f>
        <v>42820</v>
      </c>
    </row>
    <row r="10" spans="1:23" x14ac:dyDescent="0.25">
      <c r="A10" s="109" t="s">
        <v>149</v>
      </c>
      <c r="B10" s="106">
        <v>19</v>
      </c>
      <c r="C10" s="91">
        <v>-2</v>
      </c>
      <c r="D10" s="114">
        <f t="shared" ca="1" si="0"/>
        <v>42773</v>
      </c>
      <c r="F10" s="114">
        <f t="shared" ca="1" si="1"/>
        <v>42785</v>
      </c>
      <c r="G10" s="114"/>
      <c r="I10" s="109" t="s">
        <v>150</v>
      </c>
      <c r="L10" s="114"/>
      <c r="N10" s="114"/>
      <c r="O10" s="114"/>
      <c r="Q10" s="109" t="s">
        <v>151</v>
      </c>
      <c r="R10" s="91">
        <v>26</v>
      </c>
      <c r="S10" s="91">
        <v>-1</v>
      </c>
      <c r="T10" s="114">
        <f t="shared" ca="1" si="2"/>
        <v>42801</v>
      </c>
      <c r="U10" s="260">
        <v>26</v>
      </c>
      <c r="V10" s="114">
        <f t="shared" ca="1" si="3"/>
        <v>42820</v>
      </c>
      <c r="W10" s="114">
        <f t="shared" ca="1" si="4"/>
        <v>42820</v>
      </c>
    </row>
    <row r="11" spans="1:23" x14ac:dyDescent="0.25">
      <c r="A11" s="109" t="s">
        <v>152</v>
      </c>
      <c r="B11" s="106">
        <v>8</v>
      </c>
      <c r="C11" s="91">
        <v>-5</v>
      </c>
      <c r="D11" s="114">
        <f t="shared" ca="1" si="0"/>
        <v>42681</v>
      </c>
      <c r="F11" s="114">
        <f t="shared" ca="1" si="1"/>
        <v>42682</v>
      </c>
      <c r="G11" s="114"/>
      <c r="I11" s="109" t="s">
        <v>153</v>
      </c>
      <c r="L11" s="114"/>
      <c r="N11" s="114"/>
      <c r="O11" s="114"/>
      <c r="Q11" s="109" t="s">
        <v>154</v>
      </c>
      <c r="R11" s="91">
        <v>26</v>
      </c>
      <c r="S11" s="91">
        <v>-1</v>
      </c>
      <c r="T11" s="114">
        <f t="shared" ca="1" si="2"/>
        <v>42801</v>
      </c>
      <c r="U11" s="260">
        <v>26</v>
      </c>
      <c r="V11" s="114">
        <f t="shared" ca="1" si="3"/>
        <v>42820</v>
      </c>
      <c r="W11" s="114">
        <f t="shared" ca="1" si="4"/>
        <v>42820</v>
      </c>
    </row>
    <row r="12" spans="1:23" x14ac:dyDescent="0.25">
      <c r="A12" s="109" t="s">
        <v>155</v>
      </c>
      <c r="B12" s="106">
        <v>12</v>
      </c>
      <c r="C12" s="91">
        <v>-10</v>
      </c>
      <c r="D12" s="114">
        <f t="shared" ca="1" si="0"/>
        <v>42528</v>
      </c>
      <c r="F12" s="114">
        <f t="shared" ca="1" si="1"/>
        <v>42533</v>
      </c>
      <c r="G12" s="114"/>
      <c r="I12" s="109" t="s">
        <v>156</v>
      </c>
      <c r="L12" s="114"/>
      <c r="N12" s="114"/>
      <c r="O12" s="114"/>
      <c r="Q12" s="109" t="s">
        <v>157</v>
      </c>
      <c r="R12" s="91">
        <v>23</v>
      </c>
      <c r="S12" s="91">
        <v>-1</v>
      </c>
      <c r="T12" s="114">
        <f t="shared" ca="1" si="2"/>
        <v>42801</v>
      </c>
      <c r="U12" s="260">
        <v>23</v>
      </c>
      <c r="V12" s="114">
        <f t="shared" ca="1" si="3"/>
        <v>42817</v>
      </c>
      <c r="W12" s="114">
        <f t="shared" ca="1" si="4"/>
        <v>42817</v>
      </c>
    </row>
    <row r="13" spans="1:23" x14ac:dyDescent="0.25">
      <c r="A13" s="109" t="s">
        <v>158</v>
      </c>
      <c r="B13" s="106">
        <v>5</v>
      </c>
      <c r="C13" s="91">
        <v>-1</v>
      </c>
      <c r="D13" s="114">
        <f t="shared" ca="1" si="0"/>
        <v>42801</v>
      </c>
      <c r="F13" s="114">
        <f t="shared" ca="1" si="1"/>
        <v>42799</v>
      </c>
      <c r="G13" s="114"/>
      <c r="I13" s="109" t="s">
        <v>159</v>
      </c>
      <c r="L13" s="114"/>
      <c r="N13" s="114"/>
      <c r="Q13" s="109" t="s">
        <v>160</v>
      </c>
      <c r="R13" s="91">
        <v>23</v>
      </c>
      <c r="S13" s="91">
        <v>-1</v>
      </c>
      <c r="T13" s="114">
        <f t="shared" ca="1" si="2"/>
        <v>42801</v>
      </c>
      <c r="U13" s="260">
        <v>23</v>
      </c>
      <c r="V13" s="114">
        <f t="shared" ca="1" si="3"/>
        <v>42817</v>
      </c>
      <c r="W13" s="114">
        <f t="shared" ca="1" si="4"/>
        <v>42817</v>
      </c>
    </row>
    <row r="14" spans="1:23" x14ac:dyDescent="0.25">
      <c r="A14" s="109" t="s">
        <v>161</v>
      </c>
      <c r="B14" s="106">
        <v>18</v>
      </c>
      <c r="C14" s="91">
        <v>-10</v>
      </c>
      <c r="D14" s="114">
        <f t="shared" ca="1" si="0"/>
        <v>42528</v>
      </c>
      <c r="F14" s="114">
        <f t="shared" ca="1" si="1"/>
        <v>42539</v>
      </c>
      <c r="G14" s="114"/>
      <c r="I14" s="109" t="s">
        <v>162</v>
      </c>
      <c r="L14" s="114"/>
      <c r="N14" s="114"/>
      <c r="Q14" s="109" t="s">
        <v>163</v>
      </c>
      <c r="R14" s="91">
        <v>19</v>
      </c>
      <c r="S14" s="91">
        <v>-1</v>
      </c>
      <c r="T14" s="114">
        <f t="shared" ca="1" si="2"/>
        <v>42801</v>
      </c>
      <c r="U14" s="260">
        <v>19</v>
      </c>
      <c r="V14" s="114">
        <f t="shared" ca="1" si="3"/>
        <v>42813</v>
      </c>
      <c r="W14" s="114">
        <f t="shared" ca="1" si="4"/>
        <v>42813</v>
      </c>
    </row>
    <row r="15" spans="1:23" x14ac:dyDescent="0.25">
      <c r="A15" s="109" t="s">
        <v>164</v>
      </c>
      <c r="B15" s="106">
        <v>9</v>
      </c>
      <c r="C15" s="91">
        <v>-8</v>
      </c>
      <c r="D15" s="114">
        <f t="shared" ca="1" si="0"/>
        <v>42589</v>
      </c>
      <c r="F15" s="114">
        <f t="shared" ca="1" si="1"/>
        <v>42591</v>
      </c>
      <c r="G15" s="114"/>
      <c r="I15" s="109" t="s">
        <v>165</v>
      </c>
      <c r="L15" s="114"/>
      <c r="N15" s="114"/>
      <c r="Q15" s="109" t="s">
        <v>166</v>
      </c>
      <c r="R15" s="91">
        <v>19</v>
      </c>
      <c r="S15" s="91">
        <v>-1</v>
      </c>
      <c r="T15" s="114">
        <f t="shared" ca="1" si="2"/>
        <v>42801</v>
      </c>
      <c r="U15" s="260">
        <v>19</v>
      </c>
      <c r="V15" s="114">
        <f t="shared" ca="1" si="3"/>
        <v>42813</v>
      </c>
      <c r="W15" s="114">
        <f t="shared" ca="1" si="4"/>
        <v>42813</v>
      </c>
    </row>
    <row r="16" spans="1:23" x14ac:dyDescent="0.25">
      <c r="A16" s="109" t="s">
        <v>167</v>
      </c>
      <c r="B16" s="106">
        <v>12</v>
      </c>
      <c r="C16" s="91">
        <v>-10</v>
      </c>
      <c r="D16" s="114">
        <f t="shared" ca="1" si="0"/>
        <v>42528</v>
      </c>
      <c r="F16" s="114">
        <f t="shared" ca="1" si="1"/>
        <v>42533</v>
      </c>
      <c r="G16" s="114"/>
      <c r="I16" s="109" t="s">
        <v>168</v>
      </c>
      <c r="L16" s="114"/>
      <c r="N16" s="114"/>
      <c r="Q16" s="109" t="s">
        <v>169</v>
      </c>
      <c r="R16" s="91">
        <v>19</v>
      </c>
      <c r="S16" s="91">
        <v>-1</v>
      </c>
      <c r="T16" s="114">
        <f t="shared" ca="1" si="2"/>
        <v>42801</v>
      </c>
      <c r="U16" s="260">
        <v>19</v>
      </c>
      <c r="V16" s="114">
        <f t="shared" ca="1" si="3"/>
        <v>42813</v>
      </c>
      <c r="W16" s="114">
        <f t="shared" ca="1" si="4"/>
        <v>42813</v>
      </c>
    </row>
    <row r="17" spans="1:23" x14ac:dyDescent="0.25">
      <c r="A17" s="109" t="s">
        <v>170</v>
      </c>
      <c r="B17" s="106">
        <v>10</v>
      </c>
      <c r="C17" s="91">
        <v>-10</v>
      </c>
      <c r="D17" s="114">
        <f t="shared" ca="1" si="0"/>
        <v>42528</v>
      </c>
      <c r="F17" s="114">
        <f t="shared" ca="1" si="1"/>
        <v>42531</v>
      </c>
      <c r="G17" s="114"/>
      <c r="I17" s="109" t="s">
        <v>171</v>
      </c>
      <c r="L17" s="114"/>
      <c r="N17" s="114"/>
      <c r="Q17" s="109" t="s">
        <v>172</v>
      </c>
      <c r="R17" s="91">
        <v>19</v>
      </c>
      <c r="S17" s="91">
        <v>-1</v>
      </c>
      <c r="T17" s="114">
        <f t="shared" ca="1" si="2"/>
        <v>42801</v>
      </c>
      <c r="U17" s="260">
        <v>19</v>
      </c>
      <c r="V17" s="114">
        <f t="shared" ca="1" si="3"/>
        <v>42813</v>
      </c>
      <c r="W17" s="114">
        <f t="shared" ca="1" si="4"/>
        <v>42813</v>
      </c>
    </row>
    <row r="18" spans="1:23" x14ac:dyDescent="0.25">
      <c r="A18" s="109" t="s">
        <v>173</v>
      </c>
      <c r="B18" s="106">
        <v>2</v>
      </c>
      <c r="C18" s="91">
        <v>-11</v>
      </c>
      <c r="D18" s="114">
        <f t="shared" ca="1" si="0"/>
        <v>42497</v>
      </c>
      <c r="F18" s="114">
        <f t="shared" ca="1" si="1"/>
        <v>42492</v>
      </c>
      <c r="G18" s="114"/>
      <c r="I18" s="109" t="s">
        <v>174</v>
      </c>
      <c r="L18" s="114"/>
      <c r="N18" s="114"/>
      <c r="Q18" s="109" t="s">
        <v>175</v>
      </c>
      <c r="R18" s="91">
        <v>19</v>
      </c>
      <c r="S18" s="91">
        <v>-1</v>
      </c>
      <c r="T18" s="114">
        <f t="shared" ca="1" si="2"/>
        <v>42801</v>
      </c>
      <c r="U18" s="260">
        <v>19</v>
      </c>
      <c r="V18" s="114">
        <f t="shared" ca="1" si="3"/>
        <v>42813</v>
      </c>
      <c r="W18" s="114">
        <f t="shared" ca="1" si="4"/>
        <v>42813</v>
      </c>
    </row>
    <row r="19" spans="1:23" x14ac:dyDescent="0.25">
      <c r="A19" s="109" t="s">
        <v>176</v>
      </c>
      <c r="B19" s="106">
        <v>5</v>
      </c>
      <c r="C19" s="91">
        <v>-1</v>
      </c>
      <c r="D19" s="114">
        <f t="shared" ca="1" si="0"/>
        <v>42801</v>
      </c>
      <c r="F19" s="114">
        <f t="shared" ca="1" si="1"/>
        <v>42799</v>
      </c>
      <c r="G19" s="114"/>
      <c r="I19" s="109" t="s">
        <v>177</v>
      </c>
      <c r="L19" s="114"/>
      <c r="N19" s="114"/>
      <c r="Q19" s="109" t="s">
        <v>178</v>
      </c>
      <c r="R19" s="91">
        <v>19</v>
      </c>
      <c r="S19" s="91">
        <v>-1</v>
      </c>
      <c r="T19" s="114">
        <f t="shared" ca="1" si="2"/>
        <v>42801</v>
      </c>
      <c r="U19" s="260">
        <v>19</v>
      </c>
      <c r="V19" s="114">
        <f t="shared" ca="1" si="3"/>
        <v>42813</v>
      </c>
      <c r="W19" s="114">
        <f t="shared" ca="1" si="4"/>
        <v>42813</v>
      </c>
    </row>
    <row r="20" spans="1:23" x14ac:dyDescent="0.25">
      <c r="A20" s="109" t="s">
        <v>179</v>
      </c>
      <c r="B20" s="106">
        <v>25</v>
      </c>
      <c r="C20" s="91">
        <v>-11</v>
      </c>
      <c r="D20" s="114">
        <f t="shared" ca="1" si="0"/>
        <v>42497</v>
      </c>
      <c r="F20" s="114">
        <f t="shared" ca="1" si="1"/>
        <v>42515</v>
      </c>
      <c r="G20" s="114"/>
      <c r="I20" s="109" t="s">
        <v>180</v>
      </c>
      <c r="L20" s="114"/>
      <c r="N20" s="114"/>
      <c r="Q20" s="109" t="s">
        <v>181</v>
      </c>
      <c r="R20" s="91">
        <v>19</v>
      </c>
      <c r="S20" s="91">
        <v>-1</v>
      </c>
      <c r="T20" s="114">
        <f t="shared" ca="1" si="2"/>
        <v>42801</v>
      </c>
      <c r="U20" s="260">
        <v>19</v>
      </c>
      <c r="V20" s="114">
        <f t="shared" ca="1" si="3"/>
        <v>42813</v>
      </c>
      <c r="W20" s="114">
        <f t="shared" ca="1" si="4"/>
        <v>42813</v>
      </c>
    </row>
    <row r="21" spans="1:23" x14ac:dyDescent="0.25">
      <c r="A21" s="109" t="s">
        <v>182</v>
      </c>
      <c r="B21" s="106">
        <v>1</v>
      </c>
      <c r="C21" s="91">
        <v>-11</v>
      </c>
      <c r="D21" s="114">
        <f t="shared" ca="1" si="0"/>
        <v>42497</v>
      </c>
      <c r="F21" s="114">
        <f t="shared" ca="1" si="1"/>
        <v>42491</v>
      </c>
      <c r="G21" s="114"/>
      <c r="I21" s="109" t="s">
        <v>183</v>
      </c>
      <c r="L21" s="114"/>
      <c r="N21" s="114"/>
      <c r="Q21" s="109" t="s">
        <v>184</v>
      </c>
      <c r="R21" s="91">
        <v>19</v>
      </c>
      <c r="S21" s="91">
        <v>-1</v>
      </c>
      <c r="T21" s="114">
        <f t="shared" ca="1" si="2"/>
        <v>42801</v>
      </c>
      <c r="U21" s="260">
        <v>19</v>
      </c>
      <c r="V21" s="114">
        <f t="shared" ca="1" si="3"/>
        <v>42813</v>
      </c>
      <c r="W21" s="114">
        <f t="shared" ca="1" si="4"/>
        <v>42813</v>
      </c>
    </row>
    <row r="22" spans="1:23" x14ac:dyDescent="0.25">
      <c r="A22" s="109" t="s">
        <v>185</v>
      </c>
      <c r="B22" s="106">
        <v>21</v>
      </c>
      <c r="C22" s="91">
        <v>-7</v>
      </c>
      <c r="D22" s="114">
        <f t="shared" ca="1" si="0"/>
        <v>42620</v>
      </c>
      <c r="F22" s="114">
        <f t="shared" ca="1" si="1"/>
        <v>42634</v>
      </c>
      <c r="G22" s="114"/>
      <c r="I22" s="109" t="s">
        <v>186</v>
      </c>
      <c r="L22" s="114"/>
      <c r="N22" s="114"/>
      <c r="Q22" s="109" t="s">
        <v>187</v>
      </c>
      <c r="R22" s="91">
        <v>19</v>
      </c>
      <c r="S22" s="91">
        <v>-1</v>
      </c>
      <c r="T22" s="114">
        <f t="shared" ca="1" si="2"/>
        <v>42801</v>
      </c>
      <c r="U22" s="260">
        <v>19</v>
      </c>
      <c r="V22" s="114">
        <f t="shared" ca="1" si="3"/>
        <v>42813</v>
      </c>
      <c r="W22" s="114">
        <f t="shared" ca="1" si="4"/>
        <v>42813</v>
      </c>
    </row>
    <row r="23" spans="1:23" x14ac:dyDescent="0.25">
      <c r="A23" s="109" t="s">
        <v>188</v>
      </c>
      <c r="B23" s="106">
        <v>26</v>
      </c>
      <c r="C23" s="91">
        <v>-9</v>
      </c>
      <c r="D23" s="114">
        <f t="shared" ca="1" si="0"/>
        <v>42558</v>
      </c>
      <c r="F23" s="114">
        <f t="shared" ca="1" si="1"/>
        <v>42577</v>
      </c>
      <c r="G23" s="114"/>
      <c r="I23" s="109" t="s">
        <v>189</v>
      </c>
      <c r="L23" s="114"/>
      <c r="N23" s="114"/>
      <c r="Q23" s="109" t="s">
        <v>190</v>
      </c>
      <c r="R23" s="91">
        <v>19</v>
      </c>
      <c r="S23" s="91">
        <v>-1</v>
      </c>
      <c r="T23" s="114">
        <f t="shared" ca="1" si="2"/>
        <v>42801</v>
      </c>
      <c r="U23" s="260">
        <v>19</v>
      </c>
      <c r="V23" s="114">
        <f t="shared" ca="1" si="3"/>
        <v>42813</v>
      </c>
      <c r="W23" s="114">
        <f t="shared" ca="1" si="4"/>
        <v>42813</v>
      </c>
    </row>
    <row r="24" spans="1:23" x14ac:dyDescent="0.25">
      <c r="A24" s="109" t="s">
        <v>191</v>
      </c>
      <c r="B24" s="106">
        <v>23</v>
      </c>
      <c r="C24" s="91">
        <v>-10</v>
      </c>
      <c r="D24" s="114">
        <f t="shared" ca="1" si="0"/>
        <v>42528</v>
      </c>
      <c r="F24" s="114">
        <f t="shared" ca="1" si="1"/>
        <v>42544</v>
      </c>
      <c r="G24" s="114"/>
      <c r="I24" s="109" t="s">
        <v>192</v>
      </c>
      <c r="L24" s="114"/>
      <c r="N24" s="114"/>
      <c r="Q24" s="109" t="s">
        <v>193</v>
      </c>
      <c r="R24" s="91">
        <v>12</v>
      </c>
      <c r="S24" s="91">
        <v>-1</v>
      </c>
      <c r="T24" s="114">
        <f t="shared" ca="1" si="2"/>
        <v>42801</v>
      </c>
      <c r="U24" s="260">
        <v>12</v>
      </c>
      <c r="V24" s="114">
        <f t="shared" ca="1" si="3"/>
        <v>42806</v>
      </c>
      <c r="W24" s="114">
        <f t="shared" ca="1" si="4"/>
        <v>42806</v>
      </c>
    </row>
    <row r="25" spans="1:23" x14ac:dyDescent="0.25">
      <c r="A25" s="109" t="s">
        <v>194</v>
      </c>
      <c r="B25" s="106">
        <v>27</v>
      </c>
      <c r="C25" s="91">
        <v>-4</v>
      </c>
      <c r="D25" s="114">
        <f t="shared" ca="1" si="0"/>
        <v>42711</v>
      </c>
      <c r="F25" s="114">
        <f t="shared" ca="1" si="1"/>
        <v>42731</v>
      </c>
      <c r="G25" s="114"/>
      <c r="I25" s="115" t="s">
        <v>140</v>
      </c>
      <c r="J25" s="116" t="s">
        <v>141</v>
      </c>
      <c r="K25" s="115" t="s">
        <v>142</v>
      </c>
      <c r="L25" s="115" t="s">
        <v>143</v>
      </c>
      <c r="M25" s="115"/>
      <c r="N25" s="118" t="s">
        <v>136</v>
      </c>
      <c r="Q25" s="109" t="s">
        <v>195</v>
      </c>
      <c r="R25" s="91">
        <v>12</v>
      </c>
      <c r="S25" s="91">
        <v>-1</v>
      </c>
      <c r="T25" s="114">
        <f t="shared" ca="1" si="2"/>
        <v>42801</v>
      </c>
      <c r="U25" s="260">
        <v>12</v>
      </c>
      <c r="V25" s="114">
        <f t="shared" ca="1" si="3"/>
        <v>42806</v>
      </c>
      <c r="W25" s="114">
        <f t="shared" ca="1" si="4"/>
        <v>42806</v>
      </c>
    </row>
    <row r="26" spans="1:23" x14ac:dyDescent="0.25">
      <c r="A26" s="109" t="s">
        <v>196</v>
      </c>
      <c r="B26" s="106">
        <v>27</v>
      </c>
      <c r="C26" s="91">
        <v>-4</v>
      </c>
      <c r="D26" s="114">
        <f t="shared" ca="1" si="0"/>
        <v>42711</v>
      </c>
      <c r="F26" s="114">
        <f t="shared" ca="1" si="1"/>
        <v>42731</v>
      </c>
      <c r="G26" s="114"/>
      <c r="I26" s="109" t="s">
        <v>197</v>
      </c>
      <c r="J26" s="91">
        <v>20</v>
      </c>
      <c r="K26" s="91">
        <v>-1</v>
      </c>
      <c r="L26" s="114">
        <f t="shared" ref="L26:L37" ca="1" si="5">EDATE(NOW(),K26)</f>
        <v>42801</v>
      </c>
      <c r="M26" s="114"/>
      <c r="N26" s="114">
        <f t="shared" ref="N26:N37" ca="1" si="6">DATE(YEAR(L26),MONTH(L26),J26)</f>
        <v>42814</v>
      </c>
      <c r="Q26" s="109" t="s">
        <v>198</v>
      </c>
      <c r="R26" s="91">
        <v>9</v>
      </c>
      <c r="S26" s="91">
        <v>-1</v>
      </c>
      <c r="T26" s="114">
        <f t="shared" ca="1" si="2"/>
        <v>42801</v>
      </c>
      <c r="U26" s="260">
        <v>9</v>
      </c>
      <c r="V26" s="114">
        <f t="shared" ca="1" si="3"/>
        <v>42803</v>
      </c>
      <c r="W26" s="114">
        <f t="shared" ca="1" si="4"/>
        <v>42803</v>
      </c>
    </row>
    <row r="27" spans="1:23" x14ac:dyDescent="0.25">
      <c r="A27" s="109" t="s">
        <v>199</v>
      </c>
      <c r="B27" s="106">
        <v>24</v>
      </c>
      <c r="C27" s="91">
        <v>-9</v>
      </c>
      <c r="D27" s="114">
        <f t="shared" ca="1" si="0"/>
        <v>42558</v>
      </c>
      <c r="F27" s="114">
        <f t="shared" ca="1" si="1"/>
        <v>42575</v>
      </c>
      <c r="G27" s="114"/>
      <c r="I27" s="109" t="s">
        <v>200</v>
      </c>
      <c r="J27" s="91">
        <v>25</v>
      </c>
      <c r="K27" s="91">
        <v>-3</v>
      </c>
      <c r="L27" s="114">
        <f t="shared" ca="1" si="5"/>
        <v>42742</v>
      </c>
      <c r="M27" s="114"/>
      <c r="N27" s="114">
        <f t="shared" ca="1" si="6"/>
        <v>42760</v>
      </c>
      <c r="Q27" s="109" t="s">
        <v>201</v>
      </c>
      <c r="R27" s="91">
        <v>9</v>
      </c>
      <c r="S27" s="91">
        <v>-1</v>
      </c>
      <c r="T27" s="114">
        <f t="shared" ca="1" si="2"/>
        <v>42801</v>
      </c>
      <c r="U27" s="260">
        <v>9</v>
      </c>
      <c r="V27" s="114">
        <f t="shared" ca="1" si="3"/>
        <v>42803</v>
      </c>
      <c r="W27" s="114">
        <f t="shared" ca="1" si="4"/>
        <v>42803</v>
      </c>
    </row>
    <row r="28" spans="1:23" x14ac:dyDescent="0.25">
      <c r="A28" s="109" t="s">
        <v>202</v>
      </c>
      <c r="B28" s="106">
        <v>8</v>
      </c>
      <c r="C28" s="91">
        <v>-5</v>
      </c>
      <c r="D28" s="114">
        <f t="shared" ca="1" si="0"/>
        <v>42681</v>
      </c>
      <c r="F28" s="114">
        <f t="shared" ca="1" si="1"/>
        <v>42682</v>
      </c>
      <c r="G28" s="114"/>
      <c r="I28" s="109" t="s">
        <v>203</v>
      </c>
      <c r="J28" s="91">
        <v>25</v>
      </c>
      <c r="K28" s="91">
        <v>-3</v>
      </c>
      <c r="L28" s="114">
        <f t="shared" ca="1" si="5"/>
        <v>42742</v>
      </c>
      <c r="M28" s="114"/>
      <c r="N28" s="114">
        <f t="shared" ca="1" si="6"/>
        <v>42760</v>
      </c>
      <c r="Q28" s="109" t="s">
        <v>204</v>
      </c>
      <c r="R28" s="91">
        <v>9</v>
      </c>
      <c r="S28" s="91">
        <v>-1</v>
      </c>
      <c r="T28" s="114">
        <f t="shared" ca="1" si="2"/>
        <v>42801</v>
      </c>
      <c r="U28" s="260">
        <v>9</v>
      </c>
      <c r="V28" s="114">
        <f t="shared" ca="1" si="3"/>
        <v>42803</v>
      </c>
      <c r="W28" s="114">
        <f t="shared" ca="1" si="4"/>
        <v>42803</v>
      </c>
    </row>
    <row r="29" spans="1:23" x14ac:dyDescent="0.25">
      <c r="A29" s="109" t="s">
        <v>205</v>
      </c>
      <c r="B29" s="106">
        <v>30</v>
      </c>
      <c r="C29" s="91">
        <v>-2</v>
      </c>
      <c r="D29" s="114">
        <f t="shared" ca="1" si="0"/>
        <v>42773</v>
      </c>
      <c r="F29" s="114">
        <f t="shared" ca="1" si="1"/>
        <v>42796</v>
      </c>
      <c r="G29" s="114"/>
      <c r="I29" s="109" t="s">
        <v>206</v>
      </c>
      <c r="J29" s="91">
        <v>18</v>
      </c>
      <c r="K29" s="91">
        <v>-3</v>
      </c>
      <c r="L29" s="114">
        <f t="shared" ca="1" si="5"/>
        <v>42742</v>
      </c>
      <c r="M29" s="114"/>
      <c r="N29" s="114">
        <f t="shared" ca="1" si="6"/>
        <v>42753</v>
      </c>
      <c r="Q29" s="109" t="s">
        <v>207</v>
      </c>
      <c r="R29" s="91">
        <v>9</v>
      </c>
      <c r="S29" s="91">
        <v>-1</v>
      </c>
      <c r="T29" s="114">
        <f t="shared" ca="1" si="2"/>
        <v>42801</v>
      </c>
      <c r="U29" s="260">
        <v>9</v>
      </c>
      <c r="V29" s="114">
        <f t="shared" ca="1" si="3"/>
        <v>42803</v>
      </c>
      <c r="W29" s="114">
        <f t="shared" ca="1" si="4"/>
        <v>42803</v>
      </c>
    </row>
    <row r="30" spans="1:23" x14ac:dyDescent="0.25">
      <c r="A30" s="109" t="s">
        <v>208</v>
      </c>
      <c r="B30" s="106">
        <v>2</v>
      </c>
      <c r="C30" s="91">
        <v>-12</v>
      </c>
      <c r="D30" s="114">
        <f t="shared" ca="1" si="0"/>
        <v>42467</v>
      </c>
      <c r="F30" s="114">
        <f t="shared" ca="1" si="1"/>
        <v>42462</v>
      </c>
      <c r="G30" s="114"/>
      <c r="I30" s="109" t="s">
        <v>209</v>
      </c>
      <c r="J30" s="91">
        <v>31</v>
      </c>
      <c r="K30" s="91">
        <v>-5</v>
      </c>
      <c r="L30" s="114">
        <f t="shared" ca="1" si="5"/>
        <v>42681</v>
      </c>
      <c r="M30" s="114"/>
      <c r="N30" s="114">
        <f t="shared" ca="1" si="6"/>
        <v>42705</v>
      </c>
      <c r="Q30" s="109" t="s">
        <v>210</v>
      </c>
      <c r="R30" s="91">
        <v>9</v>
      </c>
      <c r="S30" s="91">
        <v>-1</v>
      </c>
      <c r="T30" s="114">
        <f t="shared" ca="1" si="2"/>
        <v>42801</v>
      </c>
      <c r="U30" s="260">
        <v>9</v>
      </c>
      <c r="V30" s="114">
        <f t="shared" ca="1" si="3"/>
        <v>42803</v>
      </c>
      <c r="W30" s="114">
        <f t="shared" ca="1" si="4"/>
        <v>42803</v>
      </c>
    </row>
    <row r="31" spans="1:23" x14ac:dyDescent="0.25">
      <c r="A31" s="109" t="s">
        <v>211</v>
      </c>
      <c r="B31" s="106"/>
      <c r="D31" s="114"/>
      <c r="F31" s="114"/>
      <c r="G31" s="114"/>
      <c r="I31" s="109" t="s">
        <v>212</v>
      </c>
      <c r="J31" s="91">
        <v>6</v>
      </c>
      <c r="K31" s="91">
        <v>-5</v>
      </c>
      <c r="L31" s="114">
        <f t="shared" ca="1" si="5"/>
        <v>42681</v>
      </c>
      <c r="M31" s="114"/>
      <c r="N31" s="114">
        <f t="shared" ca="1" si="6"/>
        <v>42680</v>
      </c>
      <c r="Q31" s="109" t="s">
        <v>213</v>
      </c>
      <c r="R31" s="91">
        <v>26</v>
      </c>
      <c r="S31" s="91">
        <v>-2</v>
      </c>
      <c r="T31" s="114">
        <f t="shared" ca="1" si="2"/>
        <v>42773</v>
      </c>
      <c r="U31" s="260">
        <v>26</v>
      </c>
      <c r="V31" s="114">
        <f t="shared" ca="1" si="3"/>
        <v>42792</v>
      </c>
      <c r="W31" s="114">
        <f t="shared" ca="1" si="4"/>
        <v>42792</v>
      </c>
    </row>
    <row r="32" spans="1:23" x14ac:dyDescent="0.25">
      <c r="A32" s="109" t="s">
        <v>214</v>
      </c>
      <c r="B32" s="106"/>
      <c r="D32" s="114"/>
      <c r="F32" s="114"/>
      <c r="G32" s="114"/>
      <c r="I32" s="109" t="s">
        <v>215</v>
      </c>
      <c r="J32" s="91">
        <v>6</v>
      </c>
      <c r="K32" s="91">
        <v>-5</v>
      </c>
      <c r="L32" s="114">
        <f t="shared" ca="1" si="5"/>
        <v>42681</v>
      </c>
      <c r="M32" s="114"/>
      <c r="N32" s="114">
        <f t="shared" ca="1" si="6"/>
        <v>42680</v>
      </c>
      <c r="Q32" s="109" t="s">
        <v>216</v>
      </c>
      <c r="R32" s="91">
        <v>26</v>
      </c>
      <c r="S32" s="91">
        <v>-2</v>
      </c>
      <c r="T32" s="114">
        <f t="shared" ca="1" si="2"/>
        <v>42773</v>
      </c>
      <c r="U32" s="260">
        <v>26</v>
      </c>
      <c r="V32" s="114">
        <f t="shared" ca="1" si="3"/>
        <v>42792</v>
      </c>
      <c r="W32" s="114">
        <f t="shared" ca="1" si="4"/>
        <v>42792</v>
      </c>
    </row>
    <row r="33" spans="1:23" x14ac:dyDescent="0.25">
      <c r="A33" s="109" t="s">
        <v>217</v>
      </c>
      <c r="B33" s="106"/>
      <c r="D33" s="114"/>
      <c r="F33" s="114"/>
      <c r="G33" s="114"/>
      <c r="I33" s="109" t="s">
        <v>218</v>
      </c>
      <c r="J33" s="91">
        <v>1</v>
      </c>
      <c r="K33" s="91">
        <v>-5</v>
      </c>
      <c r="L33" s="114">
        <f t="shared" ca="1" si="5"/>
        <v>42681</v>
      </c>
      <c r="M33" s="114"/>
      <c r="N33" s="114">
        <f t="shared" ca="1" si="6"/>
        <v>42675</v>
      </c>
      <c r="Q33" s="109" t="s">
        <v>219</v>
      </c>
      <c r="R33" s="91">
        <v>26</v>
      </c>
      <c r="S33" s="91">
        <v>-2</v>
      </c>
      <c r="T33" s="114">
        <f t="shared" ca="1" si="2"/>
        <v>42773</v>
      </c>
      <c r="U33" s="260">
        <v>26</v>
      </c>
      <c r="V33" s="114">
        <f t="shared" ca="1" si="3"/>
        <v>42792</v>
      </c>
      <c r="W33" s="114">
        <f t="shared" ca="1" si="4"/>
        <v>42792</v>
      </c>
    </row>
    <row r="34" spans="1:23" x14ac:dyDescent="0.25">
      <c r="A34" s="109" t="s">
        <v>220</v>
      </c>
      <c r="B34" s="106"/>
      <c r="D34" s="114"/>
      <c r="F34" s="114"/>
      <c r="G34" s="114"/>
      <c r="I34" s="109" t="s">
        <v>221</v>
      </c>
      <c r="J34" s="91">
        <v>29</v>
      </c>
      <c r="K34" s="91">
        <v>-6</v>
      </c>
      <c r="L34" s="114">
        <f t="shared" ca="1" si="5"/>
        <v>42650</v>
      </c>
      <c r="M34" s="114"/>
      <c r="N34" s="114">
        <f t="shared" ca="1" si="6"/>
        <v>42672</v>
      </c>
      <c r="Q34" s="109" t="s">
        <v>222</v>
      </c>
      <c r="R34" s="91">
        <v>26</v>
      </c>
      <c r="S34" s="91">
        <v>-2</v>
      </c>
      <c r="T34" s="114">
        <f t="shared" ca="1" si="2"/>
        <v>42773</v>
      </c>
      <c r="U34" s="260">
        <v>26</v>
      </c>
      <c r="V34" s="114">
        <f t="shared" ca="1" si="3"/>
        <v>42792</v>
      </c>
      <c r="W34" s="114">
        <f t="shared" ca="1" si="4"/>
        <v>42792</v>
      </c>
    </row>
    <row r="35" spans="1:23" x14ac:dyDescent="0.25">
      <c r="A35" s="109" t="s">
        <v>223</v>
      </c>
      <c r="B35" s="106"/>
      <c r="D35" s="114"/>
      <c r="F35" s="114"/>
      <c r="G35" s="114"/>
      <c r="I35" s="109" t="s">
        <v>224</v>
      </c>
      <c r="J35" s="91">
        <v>27</v>
      </c>
      <c r="K35" s="91">
        <v>-6</v>
      </c>
      <c r="L35" s="114">
        <f t="shared" ca="1" si="5"/>
        <v>42650</v>
      </c>
      <c r="M35" s="114"/>
      <c r="N35" s="114">
        <f t="shared" ca="1" si="6"/>
        <v>42670</v>
      </c>
      <c r="Q35" s="109" t="s">
        <v>225</v>
      </c>
      <c r="R35" s="91">
        <v>26</v>
      </c>
      <c r="S35" s="91">
        <v>-2</v>
      </c>
      <c r="T35" s="114">
        <f t="shared" ca="1" si="2"/>
        <v>42773</v>
      </c>
      <c r="U35" s="260">
        <v>26</v>
      </c>
      <c r="V35" s="114">
        <f t="shared" ca="1" si="3"/>
        <v>42792</v>
      </c>
      <c r="W35" s="114">
        <f t="shared" ca="1" si="4"/>
        <v>42792</v>
      </c>
    </row>
    <row r="36" spans="1:23" x14ac:dyDescent="0.25">
      <c r="A36" s="109" t="s">
        <v>226</v>
      </c>
      <c r="B36" s="106"/>
      <c r="D36" s="114"/>
      <c r="F36" s="114"/>
      <c r="G36" s="114"/>
      <c r="I36" s="109" t="s">
        <v>227</v>
      </c>
      <c r="J36" s="91">
        <v>24</v>
      </c>
      <c r="K36" s="91">
        <v>-6</v>
      </c>
      <c r="L36" s="114">
        <f t="shared" ca="1" si="5"/>
        <v>42650</v>
      </c>
      <c r="M36" s="114"/>
      <c r="N36" s="114">
        <f t="shared" ca="1" si="6"/>
        <v>42667</v>
      </c>
      <c r="Q36" s="109" t="s">
        <v>228</v>
      </c>
      <c r="R36" s="91">
        <v>26</v>
      </c>
      <c r="S36" s="91">
        <v>-2</v>
      </c>
      <c r="T36" s="114">
        <f t="shared" ca="1" si="2"/>
        <v>42773</v>
      </c>
      <c r="U36" s="260">
        <v>26</v>
      </c>
      <c r="V36" s="114">
        <f t="shared" ca="1" si="3"/>
        <v>42792</v>
      </c>
      <c r="W36" s="114">
        <f t="shared" ca="1" si="4"/>
        <v>42792</v>
      </c>
    </row>
    <row r="37" spans="1:23" x14ac:dyDescent="0.25">
      <c r="A37" s="109" t="s">
        <v>229</v>
      </c>
      <c r="B37" s="106"/>
      <c r="D37" s="114"/>
      <c r="F37" s="114"/>
      <c r="G37" s="114"/>
      <c r="I37" s="109" t="s">
        <v>230</v>
      </c>
      <c r="J37" s="91">
        <v>17</v>
      </c>
      <c r="K37" s="91">
        <v>-6</v>
      </c>
      <c r="L37" s="114">
        <f t="shared" ca="1" si="5"/>
        <v>42650</v>
      </c>
      <c r="M37" s="114"/>
      <c r="N37" s="114">
        <f t="shared" ca="1" si="6"/>
        <v>42660</v>
      </c>
      <c r="Q37" s="109" t="s">
        <v>231</v>
      </c>
      <c r="T37" s="114"/>
      <c r="V37" s="114"/>
      <c r="W37" s="114"/>
    </row>
    <row r="38" spans="1:23" x14ac:dyDescent="0.25">
      <c r="A38" s="109" t="s">
        <v>232</v>
      </c>
      <c r="B38" s="106"/>
      <c r="D38" s="114"/>
      <c r="F38" s="114"/>
      <c r="G38" s="114"/>
      <c r="I38" s="109" t="s">
        <v>233</v>
      </c>
      <c r="L38" s="114"/>
      <c r="M38" s="114"/>
      <c r="N38" s="114"/>
      <c r="Q38" s="109" t="s">
        <v>234</v>
      </c>
      <c r="T38" s="114"/>
      <c r="V38" s="114"/>
      <c r="W38" s="114"/>
    </row>
    <row r="39" spans="1:23" x14ac:dyDescent="0.25">
      <c r="A39" s="115" t="s">
        <v>140</v>
      </c>
      <c r="B39" s="116" t="s">
        <v>141</v>
      </c>
      <c r="C39" s="115" t="s">
        <v>142</v>
      </c>
      <c r="D39" s="115" t="s">
        <v>143</v>
      </c>
      <c r="E39" s="117"/>
      <c r="F39" s="118" t="s">
        <v>136</v>
      </c>
      <c r="G39" s="118"/>
      <c r="I39" s="109" t="s">
        <v>235</v>
      </c>
      <c r="L39" s="114"/>
      <c r="M39" s="114"/>
      <c r="N39" s="114"/>
      <c r="Q39" s="109" t="s">
        <v>236</v>
      </c>
      <c r="T39" s="114"/>
      <c r="V39" s="114"/>
      <c r="W39" s="114"/>
    </row>
    <row r="40" spans="1:23" x14ac:dyDescent="0.25">
      <c r="A40" s="109" t="s">
        <v>237</v>
      </c>
      <c r="B40" s="106">
        <v>14</v>
      </c>
      <c r="C40" s="91">
        <v>-11</v>
      </c>
      <c r="D40" s="114">
        <f t="shared" ref="D40:D65" ca="1" si="7">EDATE(NOW(),C40)</f>
        <v>42497</v>
      </c>
      <c r="F40" s="114">
        <f t="shared" ref="F40:F65" ca="1" si="8">DATE(YEAR(D40),MONTH(D40),B40)</f>
        <v>42504</v>
      </c>
      <c r="G40" s="114"/>
      <c r="I40" s="109" t="s">
        <v>238</v>
      </c>
      <c r="L40" s="114"/>
      <c r="M40" s="114"/>
      <c r="N40" s="114"/>
      <c r="Q40" s="109" t="s">
        <v>239</v>
      </c>
      <c r="T40" s="114"/>
      <c r="V40" s="114"/>
      <c r="W40" s="114"/>
    </row>
    <row r="41" spans="1:23" x14ac:dyDescent="0.25">
      <c r="A41" s="109" t="s">
        <v>240</v>
      </c>
      <c r="B41" s="106">
        <v>16</v>
      </c>
      <c r="C41" s="91">
        <v>-15</v>
      </c>
      <c r="D41" s="114">
        <f t="shared" ca="1" si="7"/>
        <v>42376</v>
      </c>
      <c r="F41" s="114">
        <f t="shared" ca="1" si="8"/>
        <v>42385</v>
      </c>
      <c r="G41" s="114"/>
      <c r="I41" s="109" t="s">
        <v>241</v>
      </c>
      <c r="L41" s="114"/>
      <c r="M41" s="114"/>
      <c r="N41" s="114"/>
      <c r="Q41" s="109" t="s">
        <v>242</v>
      </c>
      <c r="T41" s="114"/>
      <c r="V41" s="114"/>
      <c r="W41" s="114"/>
    </row>
    <row r="42" spans="1:23" x14ac:dyDescent="0.25">
      <c r="A42" s="109" t="s">
        <v>243</v>
      </c>
      <c r="B42" s="106">
        <v>30</v>
      </c>
      <c r="C42" s="91">
        <v>-3</v>
      </c>
      <c r="D42" s="114">
        <f t="shared" ca="1" si="7"/>
        <v>42742</v>
      </c>
      <c r="F42" s="114">
        <f t="shared" ca="1" si="8"/>
        <v>42765</v>
      </c>
      <c r="G42" s="114"/>
      <c r="I42" s="109" t="s">
        <v>244</v>
      </c>
      <c r="L42" s="114"/>
      <c r="M42" s="114"/>
      <c r="N42" s="114"/>
      <c r="Q42" s="109" t="s">
        <v>245</v>
      </c>
      <c r="T42" s="114"/>
      <c r="V42" s="114"/>
      <c r="W42" s="114"/>
    </row>
    <row r="43" spans="1:23" x14ac:dyDescent="0.25">
      <c r="A43" s="109" t="s">
        <v>246</v>
      </c>
      <c r="B43" s="106">
        <v>21</v>
      </c>
      <c r="C43" s="91">
        <v>-7</v>
      </c>
      <c r="D43" s="114">
        <f t="shared" ca="1" si="7"/>
        <v>42620</v>
      </c>
      <c r="F43" s="114">
        <f t="shared" ca="1" si="8"/>
        <v>42634</v>
      </c>
      <c r="G43" s="114"/>
      <c r="I43" s="109" t="s">
        <v>247</v>
      </c>
      <c r="L43" s="114"/>
      <c r="M43" s="114"/>
      <c r="N43" s="114"/>
      <c r="Q43" s="109" t="s">
        <v>248</v>
      </c>
      <c r="T43" s="114"/>
      <c r="V43" s="114"/>
      <c r="W43" s="114"/>
    </row>
    <row r="44" spans="1:23" x14ac:dyDescent="0.25">
      <c r="A44" s="109" t="s">
        <v>249</v>
      </c>
      <c r="B44" s="106">
        <v>11</v>
      </c>
      <c r="C44" s="91">
        <v>-13</v>
      </c>
      <c r="D44" s="114">
        <f t="shared" ca="1" si="7"/>
        <v>42436</v>
      </c>
      <c r="F44" s="114">
        <f t="shared" ca="1" si="8"/>
        <v>42440</v>
      </c>
      <c r="G44" s="114"/>
      <c r="I44" s="109" t="s">
        <v>250</v>
      </c>
      <c r="L44" s="114"/>
      <c r="M44" s="114"/>
      <c r="N44" s="114"/>
      <c r="Q44" s="109" t="s">
        <v>251</v>
      </c>
      <c r="T44" s="114"/>
      <c r="V44" s="114"/>
      <c r="W44" s="114"/>
    </row>
    <row r="45" spans="1:23" x14ac:dyDescent="0.25">
      <c r="A45" s="109" t="s">
        <v>252</v>
      </c>
      <c r="B45" s="106">
        <v>18</v>
      </c>
      <c r="C45" s="91">
        <v>-15</v>
      </c>
      <c r="D45" s="114">
        <f t="shared" ca="1" si="7"/>
        <v>42376</v>
      </c>
      <c r="F45" s="114">
        <f t="shared" ca="1" si="8"/>
        <v>42387</v>
      </c>
      <c r="G45" s="114"/>
      <c r="I45" s="109" t="s">
        <v>253</v>
      </c>
      <c r="L45" s="114"/>
      <c r="M45" s="114"/>
      <c r="N45" s="114"/>
      <c r="Q45" s="109" t="s">
        <v>254</v>
      </c>
      <c r="T45" s="114"/>
      <c r="V45" s="114"/>
      <c r="W45" s="114"/>
    </row>
    <row r="46" spans="1:23" x14ac:dyDescent="0.25">
      <c r="A46" s="109" t="s">
        <v>255</v>
      </c>
      <c r="B46" s="106">
        <v>21</v>
      </c>
      <c r="C46" s="91">
        <v>-14</v>
      </c>
      <c r="D46" s="114">
        <f t="shared" ca="1" si="7"/>
        <v>42407</v>
      </c>
      <c r="F46" s="114">
        <f t="shared" ca="1" si="8"/>
        <v>42421</v>
      </c>
      <c r="G46" s="114"/>
      <c r="I46" s="109" t="s">
        <v>256</v>
      </c>
      <c r="L46" s="114"/>
      <c r="M46" s="114"/>
      <c r="N46" s="114"/>
      <c r="Q46" s="109" t="s">
        <v>257</v>
      </c>
      <c r="T46" s="114"/>
      <c r="V46" s="114"/>
    </row>
    <row r="47" spans="1:23" x14ac:dyDescent="0.25">
      <c r="A47" s="109" t="s">
        <v>258</v>
      </c>
      <c r="B47" s="106">
        <v>25</v>
      </c>
      <c r="C47" s="91">
        <v>-12</v>
      </c>
      <c r="D47" s="114">
        <f t="shared" ca="1" si="7"/>
        <v>42467</v>
      </c>
      <c r="F47" s="114">
        <f t="shared" ca="1" si="8"/>
        <v>42485</v>
      </c>
      <c r="G47" s="114"/>
      <c r="I47" s="109" t="s">
        <v>259</v>
      </c>
      <c r="L47" s="114"/>
      <c r="M47" s="114"/>
      <c r="N47" s="114"/>
      <c r="Q47" s="109" t="s">
        <v>260</v>
      </c>
      <c r="T47" s="114"/>
      <c r="V47" s="114"/>
    </row>
    <row r="48" spans="1:23" x14ac:dyDescent="0.25">
      <c r="A48" s="109" t="s">
        <v>261</v>
      </c>
      <c r="B48" s="106">
        <v>25</v>
      </c>
      <c r="C48" s="91">
        <v>-3</v>
      </c>
      <c r="D48" s="114">
        <f t="shared" ca="1" si="7"/>
        <v>42742</v>
      </c>
      <c r="F48" s="114">
        <f t="shared" ca="1" si="8"/>
        <v>42760</v>
      </c>
      <c r="G48" s="114"/>
      <c r="I48" s="109" t="s">
        <v>262</v>
      </c>
      <c r="L48" s="114"/>
      <c r="M48" s="114"/>
      <c r="N48" s="114"/>
      <c r="Q48" s="109" t="s">
        <v>263</v>
      </c>
      <c r="T48" s="114"/>
      <c r="V48" s="114"/>
    </row>
    <row r="49" spans="1:22" x14ac:dyDescent="0.25">
      <c r="A49" s="109" t="s">
        <v>264</v>
      </c>
      <c r="B49" s="106">
        <v>26</v>
      </c>
      <c r="C49" s="91">
        <v>-3</v>
      </c>
      <c r="D49" s="114">
        <f t="shared" ca="1" si="7"/>
        <v>42742</v>
      </c>
      <c r="F49" s="114">
        <f t="shared" ca="1" si="8"/>
        <v>42761</v>
      </c>
      <c r="G49" s="114"/>
      <c r="I49" s="109" t="s">
        <v>265</v>
      </c>
      <c r="L49" s="114"/>
      <c r="N49" s="114"/>
      <c r="Q49" s="115" t="s">
        <v>140</v>
      </c>
      <c r="R49" s="116" t="s">
        <v>144</v>
      </c>
      <c r="S49" s="115" t="s">
        <v>142</v>
      </c>
      <c r="T49" s="115" t="s">
        <v>143</v>
      </c>
      <c r="U49" s="115"/>
      <c r="V49" s="118" t="s">
        <v>266</v>
      </c>
    </row>
    <row r="50" spans="1:22" x14ac:dyDescent="0.25">
      <c r="A50" s="109" t="s">
        <v>267</v>
      </c>
      <c r="B50" s="106">
        <v>25</v>
      </c>
      <c r="C50" s="91">
        <v>-10</v>
      </c>
      <c r="D50" s="114">
        <f t="shared" ca="1" si="7"/>
        <v>42528</v>
      </c>
      <c r="F50" s="114">
        <f t="shared" ca="1" si="8"/>
        <v>42546</v>
      </c>
      <c r="G50" s="114"/>
      <c r="I50" s="109" t="s">
        <v>268</v>
      </c>
      <c r="L50" s="114"/>
      <c r="N50" s="114"/>
      <c r="Q50" s="109" t="s">
        <v>269</v>
      </c>
      <c r="R50" s="91">
        <v>16</v>
      </c>
      <c r="S50" s="91">
        <v>-1</v>
      </c>
      <c r="T50" s="114">
        <f t="shared" ref="T50:T70" ca="1" si="9">EDATE(NOW(),S50)</f>
        <v>42801</v>
      </c>
      <c r="V50" s="114">
        <f t="shared" ref="V50:V70" ca="1" si="10">DATE(YEAR(T50),MONTH(T50),R50)</f>
        <v>42810</v>
      </c>
    </row>
    <row r="51" spans="1:22" x14ac:dyDescent="0.25">
      <c r="A51" s="109" t="s">
        <v>270</v>
      </c>
      <c r="B51" s="106">
        <v>18</v>
      </c>
      <c r="C51" s="91">
        <v>-11</v>
      </c>
      <c r="D51" s="114">
        <f t="shared" ca="1" si="7"/>
        <v>42497</v>
      </c>
      <c r="F51" s="114">
        <f t="shared" ca="1" si="8"/>
        <v>42508</v>
      </c>
      <c r="G51" s="114"/>
      <c r="I51" s="109" t="s">
        <v>271</v>
      </c>
      <c r="L51" s="114"/>
      <c r="N51" s="114"/>
      <c r="Q51" s="109" t="s">
        <v>272</v>
      </c>
      <c r="R51" s="91">
        <v>5</v>
      </c>
      <c r="S51" s="91">
        <v>-1</v>
      </c>
      <c r="T51" s="114">
        <f t="shared" ca="1" si="9"/>
        <v>42801</v>
      </c>
      <c r="V51" s="114">
        <f t="shared" ca="1" si="10"/>
        <v>42799</v>
      </c>
    </row>
    <row r="52" spans="1:22" x14ac:dyDescent="0.25">
      <c r="A52" s="109" t="s">
        <v>273</v>
      </c>
      <c r="B52" s="106">
        <v>8</v>
      </c>
      <c r="C52" s="91">
        <v>-9</v>
      </c>
      <c r="D52" s="114">
        <f t="shared" ca="1" si="7"/>
        <v>42558</v>
      </c>
      <c r="F52" s="114">
        <f t="shared" ca="1" si="8"/>
        <v>42559</v>
      </c>
      <c r="G52" s="114"/>
      <c r="I52" s="109" t="s">
        <v>274</v>
      </c>
      <c r="L52" s="114"/>
      <c r="N52" s="114"/>
      <c r="Q52" s="109" t="s">
        <v>275</v>
      </c>
      <c r="R52" s="91">
        <v>30</v>
      </c>
      <c r="S52" s="91">
        <v>-2</v>
      </c>
      <c r="T52" s="114">
        <f t="shared" ca="1" si="9"/>
        <v>42773</v>
      </c>
      <c r="V52" s="114">
        <f t="shared" ca="1" si="10"/>
        <v>42796</v>
      </c>
    </row>
    <row r="53" spans="1:22" x14ac:dyDescent="0.25">
      <c r="A53" s="109" t="s">
        <v>276</v>
      </c>
      <c r="B53" s="106">
        <v>22</v>
      </c>
      <c r="C53" s="91">
        <v>-3</v>
      </c>
      <c r="D53" s="114">
        <f t="shared" ca="1" si="7"/>
        <v>42742</v>
      </c>
      <c r="F53" s="114">
        <f t="shared" ca="1" si="8"/>
        <v>42757</v>
      </c>
      <c r="G53" s="114"/>
      <c r="I53" s="109" t="s">
        <v>277</v>
      </c>
      <c r="L53" s="114"/>
      <c r="N53" s="114"/>
      <c r="Q53" s="109" t="s">
        <v>278</v>
      </c>
      <c r="R53" s="91">
        <v>27</v>
      </c>
      <c r="S53" s="91">
        <v>-5</v>
      </c>
      <c r="T53" s="114">
        <f t="shared" ca="1" si="9"/>
        <v>42681</v>
      </c>
      <c r="V53" s="114">
        <f t="shared" ca="1" si="10"/>
        <v>42701</v>
      </c>
    </row>
    <row r="54" spans="1:22" x14ac:dyDescent="0.25">
      <c r="A54" s="109" t="s">
        <v>279</v>
      </c>
      <c r="B54" s="106">
        <v>11</v>
      </c>
      <c r="C54" s="91">
        <v>-13</v>
      </c>
      <c r="D54" s="114">
        <f t="shared" ca="1" si="7"/>
        <v>42436</v>
      </c>
      <c r="F54" s="114">
        <f t="shared" ca="1" si="8"/>
        <v>42440</v>
      </c>
      <c r="G54" s="114"/>
      <c r="I54" s="109" t="s">
        <v>280</v>
      </c>
      <c r="L54" s="114"/>
      <c r="N54" s="114"/>
      <c r="Q54" s="109" t="s">
        <v>281</v>
      </c>
      <c r="R54" s="91">
        <v>27</v>
      </c>
      <c r="S54" s="91">
        <v>-5</v>
      </c>
      <c r="T54" s="114">
        <f t="shared" ca="1" si="9"/>
        <v>42681</v>
      </c>
      <c r="V54" s="114">
        <f t="shared" ca="1" si="10"/>
        <v>42701</v>
      </c>
    </row>
    <row r="55" spans="1:22" x14ac:dyDescent="0.25">
      <c r="A55" s="109" t="s">
        <v>282</v>
      </c>
      <c r="B55" s="106">
        <v>25</v>
      </c>
      <c r="C55" s="91">
        <v>-14</v>
      </c>
      <c r="D55" s="114">
        <f t="shared" ca="1" si="7"/>
        <v>42407</v>
      </c>
      <c r="F55" s="114">
        <f t="shared" ca="1" si="8"/>
        <v>42425</v>
      </c>
      <c r="G55" s="114"/>
      <c r="I55" s="109" t="s">
        <v>283</v>
      </c>
      <c r="L55" s="114"/>
      <c r="N55" s="114"/>
      <c r="Q55" s="109" t="s">
        <v>284</v>
      </c>
      <c r="R55" s="91">
        <v>27</v>
      </c>
      <c r="S55" s="91">
        <v>-5</v>
      </c>
      <c r="T55" s="114">
        <f t="shared" ca="1" si="9"/>
        <v>42681</v>
      </c>
      <c r="V55" s="114">
        <f t="shared" ca="1" si="10"/>
        <v>42701</v>
      </c>
    </row>
    <row r="56" spans="1:22" x14ac:dyDescent="0.25">
      <c r="A56" s="109" t="s">
        <v>285</v>
      </c>
      <c r="B56" s="106">
        <v>3</v>
      </c>
      <c r="C56" s="91">
        <v>-12</v>
      </c>
      <c r="D56" s="114">
        <f t="shared" ca="1" si="7"/>
        <v>42467</v>
      </c>
      <c r="F56" s="114">
        <f t="shared" ca="1" si="8"/>
        <v>42463</v>
      </c>
      <c r="G56" s="114"/>
      <c r="I56" s="109" t="s">
        <v>286</v>
      </c>
      <c r="L56" s="114"/>
      <c r="N56" s="114"/>
      <c r="Q56" s="109" t="s">
        <v>287</v>
      </c>
      <c r="R56" s="91">
        <v>27</v>
      </c>
      <c r="S56" s="91">
        <v>-6</v>
      </c>
      <c r="T56" s="114">
        <f t="shared" ca="1" si="9"/>
        <v>42650</v>
      </c>
      <c r="V56" s="114">
        <f t="shared" ca="1" si="10"/>
        <v>42670</v>
      </c>
    </row>
    <row r="57" spans="1:22" x14ac:dyDescent="0.25">
      <c r="A57" s="109" t="s">
        <v>288</v>
      </c>
      <c r="B57" s="106">
        <v>21</v>
      </c>
      <c r="C57" s="91">
        <v>-11</v>
      </c>
      <c r="D57" s="114">
        <f t="shared" ca="1" si="7"/>
        <v>42497</v>
      </c>
      <c r="F57" s="114">
        <f t="shared" ca="1" si="8"/>
        <v>42511</v>
      </c>
      <c r="G57" s="114"/>
      <c r="I57" s="109" t="s">
        <v>289</v>
      </c>
      <c r="L57" s="114"/>
      <c r="N57" s="114"/>
      <c r="Q57" s="109" t="s">
        <v>290</v>
      </c>
      <c r="R57" s="91">
        <v>24</v>
      </c>
      <c r="S57" s="91">
        <v>-6</v>
      </c>
      <c r="T57" s="114">
        <f t="shared" ca="1" si="9"/>
        <v>42650</v>
      </c>
      <c r="V57" s="114">
        <f t="shared" ca="1" si="10"/>
        <v>42667</v>
      </c>
    </row>
    <row r="58" spans="1:22" x14ac:dyDescent="0.25">
      <c r="A58" s="109" t="s">
        <v>291</v>
      </c>
      <c r="B58" s="106">
        <v>28</v>
      </c>
      <c r="C58" s="91">
        <v>-11</v>
      </c>
      <c r="D58" s="114">
        <f t="shared" ca="1" si="7"/>
        <v>42497</v>
      </c>
      <c r="F58" s="114">
        <f t="shared" ca="1" si="8"/>
        <v>42518</v>
      </c>
      <c r="G58" s="114"/>
      <c r="I58" s="109" t="s">
        <v>292</v>
      </c>
      <c r="L58" s="114"/>
      <c r="N58" s="114"/>
      <c r="Q58" s="109" t="s">
        <v>293</v>
      </c>
      <c r="R58" s="91">
        <v>24</v>
      </c>
      <c r="S58" s="91">
        <v>-6</v>
      </c>
      <c r="T58" s="114">
        <f t="shared" ca="1" si="9"/>
        <v>42650</v>
      </c>
      <c r="V58" s="114">
        <f t="shared" ca="1" si="10"/>
        <v>42667</v>
      </c>
    </row>
    <row r="59" spans="1:22" x14ac:dyDescent="0.25">
      <c r="A59" s="109" t="s">
        <v>294</v>
      </c>
      <c r="B59" s="106">
        <v>15</v>
      </c>
      <c r="C59" s="91">
        <v>-6</v>
      </c>
      <c r="D59" s="114">
        <f t="shared" ca="1" si="7"/>
        <v>42650</v>
      </c>
      <c r="F59" s="114">
        <f t="shared" ca="1" si="8"/>
        <v>42658</v>
      </c>
      <c r="G59" s="114"/>
      <c r="I59" s="109" t="s">
        <v>295</v>
      </c>
      <c r="L59" s="114"/>
      <c r="N59" s="114"/>
      <c r="Q59" s="109" t="s">
        <v>296</v>
      </c>
      <c r="R59" s="91">
        <v>20</v>
      </c>
      <c r="S59" s="91">
        <v>-7</v>
      </c>
      <c r="T59" s="114">
        <f t="shared" ca="1" si="9"/>
        <v>42620</v>
      </c>
      <c r="V59" s="114">
        <f t="shared" ca="1" si="10"/>
        <v>42633</v>
      </c>
    </row>
    <row r="60" spans="1:22" x14ac:dyDescent="0.25">
      <c r="A60" s="109" t="s">
        <v>297</v>
      </c>
      <c r="B60" s="106">
        <v>12</v>
      </c>
      <c r="C60" s="91">
        <v>-4</v>
      </c>
      <c r="D60" s="114">
        <f t="shared" ca="1" si="7"/>
        <v>42711</v>
      </c>
      <c r="F60" s="114">
        <f t="shared" ca="1" si="8"/>
        <v>42716</v>
      </c>
      <c r="G60" s="114"/>
      <c r="I60" s="109" t="s">
        <v>298</v>
      </c>
      <c r="L60" s="114"/>
      <c r="N60" s="114"/>
      <c r="Q60" s="109" t="s">
        <v>299</v>
      </c>
      <c r="R60" s="91">
        <v>20</v>
      </c>
      <c r="S60" s="91">
        <v>-7</v>
      </c>
      <c r="T60" s="114">
        <f t="shared" ca="1" si="9"/>
        <v>42620</v>
      </c>
      <c r="V60" s="114">
        <f t="shared" ca="1" si="10"/>
        <v>42633</v>
      </c>
    </row>
    <row r="61" spans="1:22" x14ac:dyDescent="0.25">
      <c r="A61" s="109" t="s">
        <v>300</v>
      </c>
      <c r="B61" s="106">
        <v>16</v>
      </c>
      <c r="C61" s="91">
        <v>-12</v>
      </c>
      <c r="D61" s="114">
        <f t="shared" ca="1" si="7"/>
        <v>42467</v>
      </c>
      <c r="F61" s="114">
        <f t="shared" ca="1" si="8"/>
        <v>42476</v>
      </c>
      <c r="G61" s="114"/>
      <c r="I61" s="109" t="s">
        <v>301</v>
      </c>
      <c r="L61" s="114"/>
      <c r="N61" s="114"/>
      <c r="Q61" s="109" t="s">
        <v>302</v>
      </c>
      <c r="R61" s="91">
        <v>13</v>
      </c>
      <c r="S61" s="91">
        <v>-7</v>
      </c>
      <c r="T61" s="114">
        <f t="shared" ca="1" si="9"/>
        <v>42620</v>
      </c>
      <c r="V61" s="114">
        <f t="shared" ca="1" si="10"/>
        <v>42626</v>
      </c>
    </row>
    <row r="62" spans="1:22" x14ac:dyDescent="0.25">
      <c r="A62" s="109" t="s">
        <v>303</v>
      </c>
      <c r="B62" s="106">
        <v>16</v>
      </c>
      <c r="C62" s="91">
        <v>-12</v>
      </c>
      <c r="D62" s="114">
        <f t="shared" ca="1" si="7"/>
        <v>42467</v>
      </c>
      <c r="F62" s="114">
        <f t="shared" ca="1" si="8"/>
        <v>42476</v>
      </c>
      <c r="G62" s="114"/>
      <c r="I62" s="109" t="s">
        <v>304</v>
      </c>
      <c r="L62" s="114"/>
      <c r="N62" s="114"/>
      <c r="Q62" s="109" t="s">
        <v>305</v>
      </c>
      <c r="R62" s="91">
        <v>8</v>
      </c>
      <c r="S62" s="91">
        <v>-7</v>
      </c>
      <c r="T62" s="114">
        <f t="shared" ca="1" si="9"/>
        <v>42620</v>
      </c>
      <c r="V62" s="114">
        <f t="shared" ca="1" si="10"/>
        <v>42621</v>
      </c>
    </row>
    <row r="63" spans="1:22" x14ac:dyDescent="0.25">
      <c r="A63" s="109" t="s">
        <v>306</v>
      </c>
      <c r="B63" s="106">
        <v>30</v>
      </c>
      <c r="C63" s="91">
        <v>-13</v>
      </c>
      <c r="D63" s="114">
        <f t="shared" ca="1" si="7"/>
        <v>42436</v>
      </c>
      <c r="F63" s="114">
        <f t="shared" ca="1" si="8"/>
        <v>42459</v>
      </c>
      <c r="G63" s="114"/>
      <c r="I63" s="109" t="s">
        <v>307</v>
      </c>
      <c r="L63" s="114"/>
      <c r="N63" s="114"/>
      <c r="Q63" s="109" t="s">
        <v>308</v>
      </c>
      <c r="R63" s="91">
        <v>8</v>
      </c>
      <c r="S63" s="91">
        <v>-7</v>
      </c>
      <c r="T63" s="114">
        <f t="shared" ca="1" si="9"/>
        <v>42620</v>
      </c>
      <c r="V63" s="114">
        <f t="shared" ca="1" si="10"/>
        <v>42621</v>
      </c>
    </row>
    <row r="64" spans="1:22" x14ac:dyDescent="0.25">
      <c r="A64" s="109" t="s">
        <v>309</v>
      </c>
      <c r="B64" s="106">
        <v>8</v>
      </c>
      <c r="C64" s="91">
        <v>-8</v>
      </c>
      <c r="D64" s="114">
        <f t="shared" ca="1" si="7"/>
        <v>42589</v>
      </c>
      <c r="F64" s="114">
        <f t="shared" ca="1" si="8"/>
        <v>42590</v>
      </c>
      <c r="G64" s="114"/>
      <c r="I64" s="109" t="s">
        <v>310</v>
      </c>
      <c r="L64" s="114"/>
      <c r="N64" s="114"/>
      <c r="Q64" s="109" t="s">
        <v>311</v>
      </c>
      <c r="R64" s="91">
        <v>27</v>
      </c>
      <c r="S64" s="91">
        <v>-8</v>
      </c>
      <c r="T64" s="114">
        <f t="shared" ca="1" si="9"/>
        <v>42589</v>
      </c>
      <c r="V64" s="114">
        <f t="shared" ca="1" si="10"/>
        <v>42609</v>
      </c>
    </row>
    <row r="65" spans="1:22" x14ac:dyDescent="0.25">
      <c r="A65" s="109" t="s">
        <v>312</v>
      </c>
      <c r="B65" s="106">
        <v>12</v>
      </c>
      <c r="C65" s="91">
        <v>-3</v>
      </c>
      <c r="D65" s="114">
        <f t="shared" ca="1" si="7"/>
        <v>42742</v>
      </c>
      <c r="F65" s="114">
        <f t="shared" ca="1" si="8"/>
        <v>42747</v>
      </c>
      <c r="G65" s="114"/>
      <c r="I65" s="109" t="s">
        <v>313</v>
      </c>
      <c r="L65" s="114"/>
      <c r="N65" s="114"/>
      <c r="Q65" s="109" t="s">
        <v>314</v>
      </c>
      <c r="R65" s="91">
        <v>26</v>
      </c>
      <c r="S65" s="91">
        <v>-8</v>
      </c>
      <c r="T65" s="114">
        <f t="shared" ca="1" si="9"/>
        <v>42589</v>
      </c>
      <c r="V65" s="114">
        <f t="shared" ca="1" si="10"/>
        <v>42608</v>
      </c>
    </row>
    <row r="66" spans="1:22" x14ac:dyDescent="0.25">
      <c r="A66" s="109" t="s">
        <v>315</v>
      </c>
      <c r="B66" s="106"/>
      <c r="D66" s="114"/>
      <c r="F66" s="114"/>
      <c r="G66" s="114"/>
      <c r="I66" s="109" t="s">
        <v>316</v>
      </c>
      <c r="L66" s="114"/>
      <c r="N66" s="114"/>
      <c r="Q66" s="109" t="s">
        <v>317</v>
      </c>
      <c r="R66" s="91">
        <v>14</v>
      </c>
      <c r="S66" s="91">
        <v>-8</v>
      </c>
      <c r="T66" s="114">
        <f t="shared" ca="1" si="9"/>
        <v>42589</v>
      </c>
      <c r="V66" s="114">
        <f t="shared" ca="1" si="10"/>
        <v>42596</v>
      </c>
    </row>
    <row r="67" spans="1:22" x14ac:dyDescent="0.25">
      <c r="A67" s="109" t="s">
        <v>318</v>
      </c>
      <c r="B67" s="106"/>
      <c r="D67" s="114"/>
      <c r="F67" s="114"/>
      <c r="G67" s="114"/>
      <c r="I67" s="109" t="s">
        <v>319</v>
      </c>
      <c r="Q67" s="109" t="s">
        <v>320</v>
      </c>
      <c r="R67" s="91">
        <v>12</v>
      </c>
      <c r="S67" s="91">
        <v>-8</v>
      </c>
      <c r="T67" s="114">
        <f t="shared" ca="1" si="9"/>
        <v>42589</v>
      </c>
      <c r="V67" s="114">
        <f t="shared" ca="1" si="10"/>
        <v>42594</v>
      </c>
    </row>
    <row r="68" spans="1:22" x14ac:dyDescent="0.25">
      <c r="A68" s="109" t="s">
        <v>321</v>
      </c>
      <c r="B68" s="106"/>
      <c r="D68" s="114"/>
      <c r="F68" s="114"/>
      <c r="G68" s="114"/>
      <c r="I68" s="109" t="s">
        <v>322</v>
      </c>
      <c r="Q68" s="109" t="s">
        <v>323</v>
      </c>
      <c r="R68" s="91">
        <v>25</v>
      </c>
      <c r="S68" s="91">
        <v>-9</v>
      </c>
      <c r="T68" s="114">
        <f t="shared" ca="1" si="9"/>
        <v>42558</v>
      </c>
      <c r="V68" s="114">
        <f t="shared" ca="1" si="10"/>
        <v>42576</v>
      </c>
    </row>
    <row r="69" spans="1:22" x14ac:dyDescent="0.25">
      <c r="A69" s="109" t="s">
        <v>324</v>
      </c>
      <c r="B69" s="106"/>
      <c r="D69" s="114"/>
      <c r="F69" s="114"/>
      <c r="G69" s="114"/>
      <c r="I69" s="109" t="s">
        <v>325</v>
      </c>
      <c r="Q69" s="109" t="s">
        <v>326</v>
      </c>
      <c r="R69" s="91">
        <v>22</v>
      </c>
      <c r="S69" s="91">
        <v>-9</v>
      </c>
      <c r="T69" s="114">
        <f t="shared" ca="1" si="9"/>
        <v>42558</v>
      </c>
      <c r="V69" s="114">
        <f t="shared" ca="1" si="10"/>
        <v>42573</v>
      </c>
    </row>
    <row r="70" spans="1:22" x14ac:dyDescent="0.25">
      <c r="A70" s="115" t="s">
        <v>140</v>
      </c>
      <c r="B70" s="116" t="s">
        <v>144</v>
      </c>
      <c r="C70" s="115" t="s">
        <v>142</v>
      </c>
      <c r="D70" s="115" t="s">
        <v>143</v>
      </c>
      <c r="E70" s="115" t="s">
        <v>145</v>
      </c>
      <c r="F70" s="118" t="s">
        <v>127</v>
      </c>
      <c r="G70" s="118" t="s">
        <v>128</v>
      </c>
      <c r="I70" s="109" t="s">
        <v>327</v>
      </c>
      <c r="Q70" s="109" t="s">
        <v>328</v>
      </c>
      <c r="R70" s="91">
        <v>21</v>
      </c>
      <c r="S70" s="91">
        <v>-9</v>
      </c>
      <c r="T70" s="114">
        <f t="shared" ca="1" si="9"/>
        <v>42558</v>
      </c>
      <c r="V70" s="114">
        <f t="shared" ca="1" si="10"/>
        <v>42572</v>
      </c>
    </row>
    <row r="71" spans="1:22" x14ac:dyDescent="0.25">
      <c r="A71" s="109" t="s">
        <v>329</v>
      </c>
      <c r="B71" s="106">
        <v>25</v>
      </c>
      <c r="C71" s="91">
        <v>-1</v>
      </c>
      <c r="D71" s="114">
        <f t="shared" ref="D71:D103" ca="1" si="11">EDATE(NOW(),C71)</f>
        <v>42801</v>
      </c>
      <c r="E71" s="167">
        <v>25</v>
      </c>
      <c r="F71" s="114">
        <f t="shared" ref="F71:F103" ca="1" si="12">DATE(YEAR(D71),MONTH(D71),B71)</f>
        <v>42819</v>
      </c>
      <c r="G71" s="114">
        <f t="shared" ref="G71:G103" ca="1" si="13">DATE(YEAR(D71),MONTH(D71),E71)</f>
        <v>42819</v>
      </c>
      <c r="I71" s="115" t="s">
        <v>140</v>
      </c>
      <c r="J71" s="116" t="s">
        <v>141</v>
      </c>
      <c r="K71" s="115" t="s">
        <v>142</v>
      </c>
      <c r="L71" s="115" t="s">
        <v>143</v>
      </c>
      <c r="M71" s="115"/>
      <c r="N71" s="118" t="s">
        <v>136</v>
      </c>
      <c r="Q71" s="109" t="s">
        <v>330</v>
      </c>
      <c r="R71" s="91">
        <v>19</v>
      </c>
      <c r="S71" s="277">
        <v>-9</v>
      </c>
      <c r="T71" s="281">
        <f t="shared" ref="T71:T129" ca="1" si="14">EDATE(NOW(),S71)</f>
        <v>42558</v>
      </c>
      <c r="U71" s="277"/>
      <c r="V71" s="281">
        <f t="shared" ref="V71:V129" ca="1" si="15">DATE(YEAR(T71),MONTH(T71),R71)</f>
        <v>42570</v>
      </c>
    </row>
    <row r="72" spans="1:22" x14ac:dyDescent="0.25">
      <c r="A72" s="109" t="s">
        <v>331</v>
      </c>
      <c r="B72" s="106">
        <v>19</v>
      </c>
      <c r="C72" s="162">
        <v>-1</v>
      </c>
      <c r="D72" s="114">
        <f t="shared" ca="1" si="11"/>
        <v>42801</v>
      </c>
      <c r="E72" s="167">
        <v>19</v>
      </c>
      <c r="F72" s="114">
        <f t="shared" ca="1" si="12"/>
        <v>42813</v>
      </c>
      <c r="G72" s="114">
        <f t="shared" ca="1" si="13"/>
        <v>42813</v>
      </c>
      <c r="I72" s="109" t="s">
        <v>332</v>
      </c>
      <c r="J72" s="91">
        <v>27</v>
      </c>
      <c r="K72" s="91">
        <v>-1</v>
      </c>
      <c r="L72" s="114">
        <f ca="1">EDATE(NOW(),K72)</f>
        <v>42801</v>
      </c>
      <c r="M72" s="114"/>
      <c r="N72" s="114">
        <f ca="1">DATE(YEAR(L72),MONTH(L72),J72)</f>
        <v>42821</v>
      </c>
      <c r="Q72" s="109" t="s">
        <v>333</v>
      </c>
      <c r="R72" s="91">
        <v>19</v>
      </c>
      <c r="S72" s="277">
        <v>-9</v>
      </c>
      <c r="T72" s="281">
        <f t="shared" ca="1" si="14"/>
        <v>42558</v>
      </c>
      <c r="U72" s="277"/>
      <c r="V72" s="281">
        <f t="shared" ca="1" si="15"/>
        <v>42570</v>
      </c>
    </row>
    <row r="73" spans="1:22" x14ac:dyDescent="0.25">
      <c r="A73" s="109" t="s">
        <v>334</v>
      </c>
      <c r="B73" s="106">
        <v>19</v>
      </c>
      <c r="C73" s="162">
        <v>-1</v>
      </c>
      <c r="D73" s="114">
        <f t="shared" ca="1" si="11"/>
        <v>42801</v>
      </c>
      <c r="E73" s="167">
        <v>19</v>
      </c>
      <c r="F73" s="114">
        <f t="shared" ca="1" si="12"/>
        <v>42813</v>
      </c>
      <c r="G73" s="114">
        <f t="shared" ca="1" si="13"/>
        <v>42813</v>
      </c>
      <c r="I73" s="109" t="s">
        <v>335</v>
      </c>
      <c r="J73" s="91">
        <v>24</v>
      </c>
      <c r="K73" s="91">
        <v>-2</v>
      </c>
      <c r="L73" s="114">
        <f t="shared" ref="L73:L92" ca="1" si="16">EDATE(NOW(),K73)</f>
        <v>42773</v>
      </c>
      <c r="M73" s="114"/>
      <c r="N73" s="114">
        <f t="shared" ref="N73:N92" ca="1" si="17">DATE(YEAR(L73),MONTH(L73),J73)</f>
        <v>42790</v>
      </c>
      <c r="Q73" s="109" t="s">
        <v>336</v>
      </c>
      <c r="R73" s="91">
        <v>5</v>
      </c>
      <c r="S73" s="277">
        <v>-9</v>
      </c>
      <c r="T73" s="281">
        <f t="shared" ca="1" si="14"/>
        <v>42558</v>
      </c>
      <c r="U73" s="277"/>
      <c r="V73" s="281">
        <f t="shared" ca="1" si="15"/>
        <v>42556</v>
      </c>
    </row>
    <row r="74" spans="1:22" x14ac:dyDescent="0.25">
      <c r="A74" s="109" t="s">
        <v>337</v>
      </c>
      <c r="B74" s="106">
        <v>19</v>
      </c>
      <c r="C74" s="162">
        <v>-1</v>
      </c>
      <c r="D74" s="114">
        <f t="shared" ca="1" si="11"/>
        <v>42801</v>
      </c>
      <c r="E74" s="167">
        <v>19</v>
      </c>
      <c r="F74" s="114">
        <f t="shared" ca="1" si="12"/>
        <v>42813</v>
      </c>
      <c r="G74" s="114">
        <f t="shared" ca="1" si="13"/>
        <v>42813</v>
      </c>
      <c r="I74" s="109" t="s">
        <v>338</v>
      </c>
      <c r="J74" s="91">
        <v>15</v>
      </c>
      <c r="K74" s="91">
        <v>-2</v>
      </c>
      <c r="L74" s="114">
        <f t="shared" ca="1" si="16"/>
        <v>42773</v>
      </c>
      <c r="M74" s="114"/>
      <c r="N74" s="114">
        <f t="shared" ca="1" si="17"/>
        <v>42781</v>
      </c>
      <c r="Q74" s="109" t="s">
        <v>339</v>
      </c>
      <c r="R74" s="91">
        <v>1</v>
      </c>
      <c r="S74" s="277">
        <v>-9</v>
      </c>
      <c r="T74" s="281">
        <f t="shared" ca="1" si="14"/>
        <v>42558</v>
      </c>
      <c r="U74" s="277"/>
      <c r="V74" s="281">
        <f t="shared" ca="1" si="15"/>
        <v>42552</v>
      </c>
    </row>
    <row r="75" spans="1:22" x14ac:dyDescent="0.25">
      <c r="A75" s="109" t="s">
        <v>340</v>
      </c>
      <c r="B75" s="106">
        <v>19</v>
      </c>
      <c r="C75" s="162">
        <v>-1</v>
      </c>
      <c r="D75" s="114">
        <f t="shared" ca="1" si="11"/>
        <v>42801</v>
      </c>
      <c r="E75" s="167">
        <v>19</v>
      </c>
      <c r="F75" s="114">
        <f t="shared" ca="1" si="12"/>
        <v>42813</v>
      </c>
      <c r="G75" s="114">
        <f t="shared" ca="1" si="13"/>
        <v>42813</v>
      </c>
      <c r="I75" s="109" t="s">
        <v>341</v>
      </c>
      <c r="J75" s="91">
        <v>7</v>
      </c>
      <c r="K75" s="91">
        <v>-2</v>
      </c>
      <c r="L75" s="114">
        <f t="shared" ca="1" si="16"/>
        <v>42773</v>
      </c>
      <c r="M75" s="114"/>
      <c r="N75" s="114">
        <f t="shared" ca="1" si="17"/>
        <v>42773</v>
      </c>
      <c r="Q75" s="109" t="s">
        <v>342</v>
      </c>
      <c r="R75" s="91">
        <v>30</v>
      </c>
      <c r="S75" s="91">
        <v>-10</v>
      </c>
      <c r="T75" s="281">
        <f t="shared" ca="1" si="14"/>
        <v>42528</v>
      </c>
      <c r="U75" s="277"/>
      <c r="V75" s="281">
        <f t="shared" ca="1" si="15"/>
        <v>42551</v>
      </c>
    </row>
    <row r="76" spans="1:22" x14ac:dyDescent="0.25">
      <c r="A76" s="109" t="s">
        <v>343</v>
      </c>
      <c r="B76" s="106">
        <v>15</v>
      </c>
      <c r="C76" s="91">
        <v>-2</v>
      </c>
      <c r="D76" s="114">
        <f t="shared" ca="1" si="11"/>
        <v>42773</v>
      </c>
      <c r="E76" s="167">
        <v>15</v>
      </c>
      <c r="F76" s="114">
        <f t="shared" ca="1" si="12"/>
        <v>42781</v>
      </c>
      <c r="G76" s="114">
        <f t="shared" ca="1" si="13"/>
        <v>42781</v>
      </c>
      <c r="I76" s="109" t="s">
        <v>344</v>
      </c>
      <c r="J76" s="91">
        <v>5</v>
      </c>
      <c r="K76" s="91">
        <v>-2</v>
      </c>
      <c r="L76" s="114">
        <f t="shared" ca="1" si="16"/>
        <v>42773</v>
      </c>
      <c r="M76" s="114"/>
      <c r="N76" s="114">
        <f t="shared" ca="1" si="17"/>
        <v>42771</v>
      </c>
      <c r="Q76" s="109" t="s">
        <v>345</v>
      </c>
      <c r="R76" s="91">
        <v>6</v>
      </c>
      <c r="S76" s="277">
        <v>-10</v>
      </c>
      <c r="T76" s="281">
        <f t="shared" ca="1" si="14"/>
        <v>42528</v>
      </c>
      <c r="U76" s="277"/>
      <c r="V76" s="281">
        <f t="shared" ca="1" si="15"/>
        <v>42527</v>
      </c>
    </row>
    <row r="77" spans="1:22" x14ac:dyDescent="0.25">
      <c r="A77" s="109" t="s">
        <v>346</v>
      </c>
      <c r="B77" s="106">
        <v>15</v>
      </c>
      <c r="C77" s="91">
        <v>-2</v>
      </c>
      <c r="D77" s="114">
        <f t="shared" ca="1" si="11"/>
        <v>42773</v>
      </c>
      <c r="E77" s="167">
        <v>15</v>
      </c>
      <c r="F77" s="114">
        <f t="shared" ca="1" si="12"/>
        <v>42781</v>
      </c>
      <c r="G77" s="114">
        <f t="shared" ca="1" si="13"/>
        <v>42781</v>
      </c>
      <c r="I77" s="109" t="s">
        <v>347</v>
      </c>
      <c r="J77" s="91">
        <v>1</v>
      </c>
      <c r="K77" s="91">
        <v>-2</v>
      </c>
      <c r="L77" s="114">
        <f t="shared" ca="1" si="16"/>
        <v>42773</v>
      </c>
      <c r="M77" s="114"/>
      <c r="N77" s="114">
        <f t="shared" ca="1" si="17"/>
        <v>42767</v>
      </c>
      <c r="Q77" s="109" t="s">
        <v>348</v>
      </c>
      <c r="R77" s="91">
        <v>5</v>
      </c>
      <c r="S77" s="277">
        <v>-10</v>
      </c>
      <c r="T77" s="281">
        <f t="shared" ca="1" si="14"/>
        <v>42528</v>
      </c>
      <c r="U77" s="277"/>
      <c r="V77" s="281">
        <f t="shared" ca="1" si="15"/>
        <v>42526</v>
      </c>
    </row>
    <row r="78" spans="1:22" x14ac:dyDescent="0.25">
      <c r="A78" s="109" t="s">
        <v>349</v>
      </c>
      <c r="B78" s="106">
        <v>15</v>
      </c>
      <c r="C78" s="91">
        <v>-2</v>
      </c>
      <c r="D78" s="114">
        <f t="shared" ca="1" si="11"/>
        <v>42773</v>
      </c>
      <c r="E78" s="167">
        <v>15</v>
      </c>
      <c r="F78" s="114">
        <f t="shared" ca="1" si="12"/>
        <v>42781</v>
      </c>
      <c r="G78" s="114">
        <f t="shared" ca="1" si="13"/>
        <v>42781</v>
      </c>
      <c r="I78" s="109" t="s">
        <v>350</v>
      </c>
      <c r="J78" s="91">
        <v>20</v>
      </c>
      <c r="K78" s="91">
        <v>-3</v>
      </c>
      <c r="L78" s="114">
        <f t="shared" ca="1" si="16"/>
        <v>42742</v>
      </c>
      <c r="M78" s="114"/>
      <c r="N78" s="114">
        <f t="shared" ca="1" si="17"/>
        <v>42755</v>
      </c>
      <c r="Q78" s="109" t="s">
        <v>351</v>
      </c>
      <c r="R78" s="91">
        <v>30</v>
      </c>
      <c r="S78" s="91">
        <v>-11</v>
      </c>
      <c r="T78" s="281">
        <f t="shared" ca="1" si="14"/>
        <v>42497</v>
      </c>
      <c r="U78" s="277"/>
      <c r="V78" s="281">
        <f t="shared" ca="1" si="15"/>
        <v>42520</v>
      </c>
    </row>
    <row r="79" spans="1:22" x14ac:dyDescent="0.25">
      <c r="A79" s="109" t="s">
        <v>352</v>
      </c>
      <c r="B79" s="106">
        <v>4</v>
      </c>
      <c r="C79" s="91">
        <v>-2</v>
      </c>
      <c r="D79" s="114">
        <f t="shared" ca="1" si="11"/>
        <v>42773</v>
      </c>
      <c r="E79" s="167">
        <v>4</v>
      </c>
      <c r="F79" s="114">
        <f t="shared" ca="1" si="12"/>
        <v>42770</v>
      </c>
      <c r="G79" s="114">
        <f t="shared" ca="1" si="13"/>
        <v>42770</v>
      </c>
      <c r="I79" s="109" t="s">
        <v>353</v>
      </c>
      <c r="J79" s="91">
        <v>13</v>
      </c>
      <c r="K79" s="91">
        <v>-3</v>
      </c>
      <c r="L79" s="114">
        <f t="shared" ca="1" si="16"/>
        <v>42742</v>
      </c>
      <c r="M79" s="114"/>
      <c r="N79" s="114">
        <f t="shared" ca="1" si="17"/>
        <v>42748</v>
      </c>
      <c r="Q79" s="109" t="s">
        <v>354</v>
      </c>
      <c r="R79" s="91">
        <v>29</v>
      </c>
      <c r="S79" s="277">
        <v>-11</v>
      </c>
      <c r="T79" s="281">
        <f t="shared" ca="1" si="14"/>
        <v>42497</v>
      </c>
      <c r="U79" s="277"/>
      <c r="V79" s="281">
        <f t="shared" ca="1" si="15"/>
        <v>42519</v>
      </c>
    </row>
    <row r="80" spans="1:22" x14ac:dyDescent="0.25">
      <c r="A80" s="109" t="s">
        <v>355</v>
      </c>
      <c r="B80" s="106">
        <v>29</v>
      </c>
      <c r="C80" s="91">
        <v>-3</v>
      </c>
      <c r="D80" s="114">
        <f t="shared" ca="1" si="11"/>
        <v>42742</v>
      </c>
      <c r="E80" s="167">
        <v>29</v>
      </c>
      <c r="F80" s="114">
        <f t="shared" ca="1" si="12"/>
        <v>42764</v>
      </c>
      <c r="G80" s="114">
        <f t="shared" ca="1" si="13"/>
        <v>42764</v>
      </c>
      <c r="I80" s="109" t="s">
        <v>356</v>
      </c>
      <c r="J80" s="91">
        <v>10</v>
      </c>
      <c r="K80" s="91">
        <v>-3</v>
      </c>
      <c r="L80" s="114">
        <f t="shared" ca="1" si="16"/>
        <v>42742</v>
      </c>
      <c r="M80" s="114"/>
      <c r="N80" s="114">
        <f t="shared" ca="1" si="17"/>
        <v>42745</v>
      </c>
      <c r="Q80" s="109" t="s">
        <v>357</v>
      </c>
      <c r="R80" s="91">
        <v>26</v>
      </c>
      <c r="S80" s="277">
        <v>-11</v>
      </c>
      <c r="T80" s="281">
        <f t="shared" ca="1" si="14"/>
        <v>42497</v>
      </c>
      <c r="U80" s="277"/>
      <c r="V80" s="281">
        <f t="shared" ca="1" si="15"/>
        <v>42516</v>
      </c>
    </row>
    <row r="81" spans="1:22" x14ac:dyDescent="0.25">
      <c r="A81" s="109" t="s">
        <v>358</v>
      </c>
      <c r="B81" s="106">
        <v>28</v>
      </c>
      <c r="C81" s="162">
        <v>-3</v>
      </c>
      <c r="D81" s="114">
        <f t="shared" ca="1" si="11"/>
        <v>42742</v>
      </c>
      <c r="E81" s="167">
        <v>28</v>
      </c>
      <c r="F81" s="114">
        <f t="shared" ca="1" si="12"/>
        <v>42763</v>
      </c>
      <c r="G81" s="114">
        <f t="shared" ca="1" si="13"/>
        <v>42763</v>
      </c>
      <c r="I81" s="109" t="s">
        <v>359</v>
      </c>
      <c r="J81" s="91">
        <v>7</v>
      </c>
      <c r="K81" s="91">
        <v>-3</v>
      </c>
      <c r="L81" s="114">
        <f t="shared" ca="1" si="16"/>
        <v>42742</v>
      </c>
      <c r="M81" s="114"/>
      <c r="N81" s="114">
        <f t="shared" ca="1" si="17"/>
        <v>42742</v>
      </c>
      <c r="Q81" s="109" t="s">
        <v>360</v>
      </c>
      <c r="R81" s="91">
        <v>25</v>
      </c>
      <c r="S81" s="277">
        <v>-11</v>
      </c>
      <c r="T81" s="281">
        <f t="shared" ca="1" si="14"/>
        <v>42497</v>
      </c>
      <c r="U81" s="277"/>
      <c r="V81" s="281">
        <f t="shared" ca="1" si="15"/>
        <v>42515</v>
      </c>
    </row>
    <row r="82" spans="1:22" x14ac:dyDescent="0.25">
      <c r="A82" s="109" t="s">
        <v>361</v>
      </c>
      <c r="B82" s="106">
        <v>18</v>
      </c>
      <c r="C82" s="162">
        <v>-3</v>
      </c>
      <c r="D82" s="114">
        <f t="shared" ca="1" si="11"/>
        <v>42742</v>
      </c>
      <c r="E82" s="167">
        <v>18</v>
      </c>
      <c r="F82" s="114">
        <f t="shared" ca="1" si="12"/>
        <v>42753</v>
      </c>
      <c r="G82" s="114">
        <f t="shared" ca="1" si="13"/>
        <v>42753</v>
      </c>
      <c r="I82" s="109" t="s">
        <v>362</v>
      </c>
      <c r="J82" s="91">
        <v>5</v>
      </c>
      <c r="K82" s="91">
        <v>-3</v>
      </c>
      <c r="L82" s="114">
        <f t="shared" ca="1" si="16"/>
        <v>42742</v>
      </c>
      <c r="M82" s="114"/>
      <c r="N82" s="114">
        <f t="shared" ca="1" si="17"/>
        <v>42740</v>
      </c>
      <c r="Q82" s="109" t="s">
        <v>363</v>
      </c>
      <c r="R82" s="91">
        <v>25</v>
      </c>
      <c r="S82" s="277">
        <v>-11</v>
      </c>
      <c r="T82" s="281">
        <f t="shared" ca="1" si="14"/>
        <v>42497</v>
      </c>
      <c r="U82" s="277"/>
      <c r="V82" s="281">
        <f t="shared" ca="1" si="15"/>
        <v>42515</v>
      </c>
    </row>
    <row r="83" spans="1:22" x14ac:dyDescent="0.25">
      <c r="A83" s="109" t="s">
        <v>364</v>
      </c>
      <c r="B83" s="106">
        <v>16</v>
      </c>
      <c r="C83" s="162">
        <v>-3</v>
      </c>
      <c r="D83" s="114">
        <f t="shared" ca="1" si="11"/>
        <v>42742</v>
      </c>
      <c r="E83" s="167">
        <v>16</v>
      </c>
      <c r="F83" s="114">
        <f t="shared" ca="1" si="12"/>
        <v>42751</v>
      </c>
      <c r="G83" s="114">
        <f t="shared" ca="1" si="13"/>
        <v>42751</v>
      </c>
      <c r="I83" s="109" t="s">
        <v>365</v>
      </c>
      <c r="J83" s="91">
        <v>27</v>
      </c>
      <c r="K83" s="91">
        <v>-4</v>
      </c>
      <c r="L83" s="114">
        <f t="shared" ca="1" si="16"/>
        <v>42711</v>
      </c>
      <c r="M83" s="114"/>
      <c r="N83" s="114">
        <f t="shared" ca="1" si="17"/>
        <v>42731</v>
      </c>
      <c r="Q83" s="109" t="s">
        <v>366</v>
      </c>
      <c r="R83" s="91">
        <v>24</v>
      </c>
      <c r="S83" s="277">
        <v>-11</v>
      </c>
      <c r="T83" s="281">
        <f t="shared" ca="1" si="14"/>
        <v>42497</v>
      </c>
      <c r="U83" s="277"/>
      <c r="V83" s="281">
        <f t="shared" ca="1" si="15"/>
        <v>42514</v>
      </c>
    </row>
    <row r="84" spans="1:22" x14ac:dyDescent="0.25">
      <c r="A84" s="109" t="s">
        <v>367</v>
      </c>
      <c r="B84" s="106">
        <v>29</v>
      </c>
      <c r="C84" s="91">
        <v>-5</v>
      </c>
      <c r="D84" s="114">
        <f t="shared" ca="1" si="11"/>
        <v>42681</v>
      </c>
      <c r="E84" s="167">
        <v>29</v>
      </c>
      <c r="F84" s="114">
        <f t="shared" ca="1" si="12"/>
        <v>42703</v>
      </c>
      <c r="G84" s="114">
        <f t="shared" ca="1" si="13"/>
        <v>42703</v>
      </c>
      <c r="I84" s="109" t="s">
        <v>368</v>
      </c>
      <c r="J84" s="91">
        <v>26</v>
      </c>
      <c r="K84" s="91">
        <v>-4</v>
      </c>
      <c r="L84" s="114">
        <f t="shared" ca="1" si="16"/>
        <v>42711</v>
      </c>
      <c r="M84" s="114"/>
      <c r="N84" s="114">
        <f t="shared" ca="1" si="17"/>
        <v>42730</v>
      </c>
      <c r="Q84" s="109" t="s">
        <v>369</v>
      </c>
      <c r="R84" s="91">
        <v>26</v>
      </c>
      <c r="S84" s="91">
        <v>-12</v>
      </c>
      <c r="T84" s="281">
        <f t="shared" ca="1" si="14"/>
        <v>42467</v>
      </c>
      <c r="U84" s="277"/>
      <c r="V84" s="281">
        <f t="shared" ca="1" si="15"/>
        <v>42486</v>
      </c>
    </row>
    <row r="85" spans="1:22" x14ac:dyDescent="0.25">
      <c r="A85" s="109" t="s">
        <v>370</v>
      </c>
      <c r="B85" s="106">
        <v>29</v>
      </c>
      <c r="C85" s="162">
        <v>-5</v>
      </c>
      <c r="D85" s="114">
        <f t="shared" ca="1" si="11"/>
        <v>42681</v>
      </c>
      <c r="E85" s="167">
        <v>29</v>
      </c>
      <c r="F85" s="114">
        <f t="shared" ca="1" si="12"/>
        <v>42703</v>
      </c>
      <c r="G85" s="114">
        <f t="shared" ca="1" si="13"/>
        <v>42703</v>
      </c>
      <c r="I85" s="109" t="s">
        <v>371</v>
      </c>
      <c r="J85" s="91">
        <v>14</v>
      </c>
      <c r="K85" s="91">
        <v>-4</v>
      </c>
      <c r="L85" s="114">
        <f t="shared" ca="1" si="16"/>
        <v>42711</v>
      </c>
      <c r="M85" s="114"/>
      <c r="N85" s="114">
        <f t="shared" ca="1" si="17"/>
        <v>42718</v>
      </c>
      <c r="Q85" s="109" t="s">
        <v>372</v>
      </c>
      <c r="R85" s="91">
        <v>23</v>
      </c>
      <c r="S85" s="277">
        <v>-12</v>
      </c>
      <c r="T85" s="281">
        <f t="shared" ca="1" si="14"/>
        <v>42467</v>
      </c>
      <c r="U85" s="277"/>
      <c r="V85" s="281">
        <f t="shared" ca="1" si="15"/>
        <v>42483</v>
      </c>
    </row>
    <row r="86" spans="1:22" x14ac:dyDescent="0.25">
      <c r="A86" s="109" t="s">
        <v>373</v>
      </c>
      <c r="B86" s="106">
        <v>29</v>
      </c>
      <c r="C86" s="162">
        <v>-5</v>
      </c>
      <c r="D86" s="114">
        <f t="shared" ca="1" si="11"/>
        <v>42681</v>
      </c>
      <c r="E86" s="167">
        <v>29</v>
      </c>
      <c r="F86" s="114">
        <f t="shared" ca="1" si="12"/>
        <v>42703</v>
      </c>
      <c r="G86" s="114">
        <f t="shared" ca="1" si="13"/>
        <v>42703</v>
      </c>
      <c r="I86" s="109" t="s">
        <v>374</v>
      </c>
      <c r="J86" s="91">
        <v>1</v>
      </c>
      <c r="K86" s="91">
        <v>-4</v>
      </c>
      <c r="L86" s="114">
        <f t="shared" ca="1" si="16"/>
        <v>42711</v>
      </c>
      <c r="M86" s="114"/>
      <c r="N86" s="114">
        <f t="shared" ca="1" si="17"/>
        <v>42705</v>
      </c>
      <c r="Q86" s="109" t="s">
        <v>375</v>
      </c>
      <c r="R86" s="91">
        <v>23</v>
      </c>
      <c r="S86" s="277">
        <v>-12</v>
      </c>
      <c r="T86" s="281">
        <f t="shared" ca="1" si="14"/>
        <v>42467</v>
      </c>
      <c r="U86" s="277"/>
      <c r="V86" s="281">
        <f t="shared" ca="1" si="15"/>
        <v>42483</v>
      </c>
    </row>
    <row r="87" spans="1:22" x14ac:dyDescent="0.25">
      <c r="A87" s="109" t="s">
        <v>376</v>
      </c>
      <c r="B87" s="106">
        <v>29</v>
      </c>
      <c r="C87" s="162">
        <v>-5</v>
      </c>
      <c r="D87" s="114">
        <f t="shared" ca="1" si="11"/>
        <v>42681</v>
      </c>
      <c r="E87" s="167">
        <v>29</v>
      </c>
      <c r="F87" s="114">
        <f t="shared" ca="1" si="12"/>
        <v>42703</v>
      </c>
      <c r="G87" s="114">
        <f t="shared" ca="1" si="13"/>
        <v>42703</v>
      </c>
      <c r="I87" s="109" t="s">
        <v>377</v>
      </c>
      <c r="J87" s="91">
        <v>25</v>
      </c>
      <c r="K87" s="91">
        <v>-5</v>
      </c>
      <c r="L87" s="114">
        <f t="shared" ca="1" si="16"/>
        <v>42681</v>
      </c>
      <c r="M87" s="114"/>
      <c r="N87" s="114">
        <f t="shared" ca="1" si="17"/>
        <v>42699</v>
      </c>
      <c r="Q87" s="109" t="s">
        <v>378</v>
      </c>
      <c r="R87" s="91">
        <v>23</v>
      </c>
      <c r="S87" s="277">
        <v>-12</v>
      </c>
      <c r="T87" s="281">
        <f t="shared" ca="1" si="14"/>
        <v>42467</v>
      </c>
      <c r="U87" s="277"/>
      <c r="V87" s="281">
        <f t="shared" ca="1" si="15"/>
        <v>42483</v>
      </c>
    </row>
    <row r="88" spans="1:22" x14ac:dyDescent="0.25">
      <c r="A88" s="109" t="s">
        <v>379</v>
      </c>
      <c r="B88" s="106">
        <v>29</v>
      </c>
      <c r="C88" s="162">
        <v>-5</v>
      </c>
      <c r="D88" s="114">
        <f t="shared" ca="1" si="11"/>
        <v>42681</v>
      </c>
      <c r="E88" s="167">
        <v>29</v>
      </c>
      <c r="F88" s="114">
        <f t="shared" ca="1" si="12"/>
        <v>42703</v>
      </c>
      <c r="G88" s="114">
        <f t="shared" ca="1" si="13"/>
        <v>42703</v>
      </c>
      <c r="I88" s="109" t="s">
        <v>380</v>
      </c>
      <c r="J88" s="91">
        <v>22</v>
      </c>
      <c r="K88" s="91">
        <v>-5</v>
      </c>
      <c r="L88" s="114">
        <f t="shared" ca="1" si="16"/>
        <v>42681</v>
      </c>
      <c r="M88" s="114"/>
      <c r="N88" s="114">
        <f t="shared" ca="1" si="17"/>
        <v>42696</v>
      </c>
      <c r="Q88" s="109" t="s">
        <v>381</v>
      </c>
      <c r="R88" s="91">
        <v>23</v>
      </c>
      <c r="S88" s="277">
        <v>-12</v>
      </c>
      <c r="T88" s="281">
        <f t="shared" ca="1" si="14"/>
        <v>42467</v>
      </c>
      <c r="U88" s="277"/>
      <c r="V88" s="281">
        <f t="shared" ca="1" si="15"/>
        <v>42483</v>
      </c>
    </row>
    <row r="89" spans="1:22" x14ac:dyDescent="0.25">
      <c r="A89" s="109" t="s">
        <v>382</v>
      </c>
      <c r="B89" s="106">
        <v>29</v>
      </c>
      <c r="C89" s="162">
        <v>-5</v>
      </c>
      <c r="D89" s="114">
        <f t="shared" ca="1" si="11"/>
        <v>42681</v>
      </c>
      <c r="E89" s="167">
        <v>29</v>
      </c>
      <c r="F89" s="114">
        <f t="shared" ca="1" si="12"/>
        <v>42703</v>
      </c>
      <c r="G89" s="114">
        <f t="shared" ca="1" si="13"/>
        <v>42703</v>
      </c>
      <c r="I89" s="109" t="s">
        <v>383</v>
      </c>
      <c r="J89" s="91">
        <v>21</v>
      </c>
      <c r="K89" s="91">
        <v>-5</v>
      </c>
      <c r="L89" s="114">
        <f t="shared" ca="1" si="16"/>
        <v>42681</v>
      </c>
      <c r="M89" s="114"/>
      <c r="N89" s="114">
        <f t="shared" ca="1" si="17"/>
        <v>42695</v>
      </c>
      <c r="Q89" s="109" t="s">
        <v>384</v>
      </c>
      <c r="R89" s="91">
        <v>20</v>
      </c>
      <c r="S89" s="277">
        <v>-12</v>
      </c>
      <c r="T89" s="281">
        <f t="shared" ca="1" si="14"/>
        <v>42467</v>
      </c>
      <c r="U89" s="277"/>
      <c r="V89" s="281">
        <f t="shared" ca="1" si="15"/>
        <v>42480</v>
      </c>
    </row>
    <row r="90" spans="1:22" x14ac:dyDescent="0.25">
      <c r="A90" s="109" t="s">
        <v>385</v>
      </c>
      <c r="B90" s="106">
        <v>29</v>
      </c>
      <c r="C90" s="162">
        <v>-5</v>
      </c>
      <c r="D90" s="114">
        <f t="shared" ca="1" si="11"/>
        <v>42681</v>
      </c>
      <c r="E90" s="167">
        <v>29</v>
      </c>
      <c r="F90" s="114">
        <f t="shared" ca="1" si="12"/>
        <v>42703</v>
      </c>
      <c r="G90" s="114">
        <f t="shared" ca="1" si="13"/>
        <v>42703</v>
      </c>
      <c r="I90" s="109" t="s">
        <v>386</v>
      </c>
      <c r="J90" s="91">
        <v>21</v>
      </c>
      <c r="K90" s="91">
        <v>-5</v>
      </c>
      <c r="L90" s="114">
        <f t="shared" ca="1" si="16"/>
        <v>42681</v>
      </c>
      <c r="M90" s="114"/>
      <c r="N90" s="114">
        <f t="shared" ca="1" si="17"/>
        <v>42695</v>
      </c>
      <c r="Q90" s="109" t="s">
        <v>387</v>
      </c>
      <c r="R90" s="91">
        <v>19</v>
      </c>
      <c r="S90" s="277">
        <v>-12</v>
      </c>
      <c r="T90" s="281">
        <f t="shared" ca="1" si="14"/>
        <v>42467</v>
      </c>
      <c r="U90" s="277"/>
      <c r="V90" s="281">
        <f t="shared" ca="1" si="15"/>
        <v>42479</v>
      </c>
    </row>
    <row r="91" spans="1:22" x14ac:dyDescent="0.25">
      <c r="A91" s="109" t="s">
        <v>388</v>
      </c>
      <c r="B91" s="106">
        <v>29</v>
      </c>
      <c r="C91" s="162">
        <v>-5</v>
      </c>
      <c r="D91" s="114">
        <f t="shared" ca="1" si="11"/>
        <v>42681</v>
      </c>
      <c r="E91" s="167">
        <v>29</v>
      </c>
      <c r="F91" s="114">
        <f t="shared" ca="1" si="12"/>
        <v>42703</v>
      </c>
      <c r="G91" s="114">
        <f t="shared" ca="1" si="13"/>
        <v>42703</v>
      </c>
      <c r="I91" s="109" t="s">
        <v>389</v>
      </c>
      <c r="J91" s="91">
        <v>20</v>
      </c>
      <c r="K91" s="91">
        <v>-5</v>
      </c>
      <c r="L91" s="114">
        <f t="shared" ca="1" si="16"/>
        <v>42681</v>
      </c>
      <c r="M91" s="114"/>
      <c r="N91" s="114">
        <f t="shared" ca="1" si="17"/>
        <v>42694</v>
      </c>
      <c r="Q91" s="109" t="s">
        <v>390</v>
      </c>
      <c r="R91" s="91">
        <v>19</v>
      </c>
      <c r="S91" s="277">
        <v>-12</v>
      </c>
      <c r="T91" s="281">
        <f t="shared" ca="1" si="14"/>
        <v>42467</v>
      </c>
      <c r="U91" s="277"/>
      <c r="V91" s="281">
        <f t="shared" ca="1" si="15"/>
        <v>42479</v>
      </c>
    </row>
    <row r="92" spans="1:22" x14ac:dyDescent="0.25">
      <c r="A92" s="109" t="s">
        <v>391</v>
      </c>
      <c r="B92" s="106">
        <v>29</v>
      </c>
      <c r="C92" s="162">
        <v>-5</v>
      </c>
      <c r="D92" s="114">
        <f t="shared" ca="1" si="11"/>
        <v>42681</v>
      </c>
      <c r="E92" s="167">
        <v>29</v>
      </c>
      <c r="F92" s="114">
        <f t="shared" ca="1" si="12"/>
        <v>42703</v>
      </c>
      <c r="G92" s="114">
        <f t="shared" ca="1" si="13"/>
        <v>42703</v>
      </c>
      <c r="I92" s="109" t="s">
        <v>392</v>
      </c>
      <c r="J92" s="91">
        <v>19</v>
      </c>
      <c r="K92" s="91">
        <v>-5</v>
      </c>
      <c r="L92" s="114">
        <f t="shared" ca="1" si="16"/>
        <v>42681</v>
      </c>
      <c r="M92" s="114"/>
      <c r="N92" s="114">
        <f t="shared" ca="1" si="17"/>
        <v>42693</v>
      </c>
      <c r="Q92" s="109" t="s">
        <v>393</v>
      </c>
      <c r="R92" s="91">
        <v>17</v>
      </c>
      <c r="S92" s="277">
        <v>-12</v>
      </c>
      <c r="T92" s="281">
        <f t="shared" ca="1" si="14"/>
        <v>42467</v>
      </c>
      <c r="U92" s="277"/>
      <c r="V92" s="281">
        <f t="shared" ca="1" si="15"/>
        <v>42477</v>
      </c>
    </row>
    <row r="93" spans="1:22" x14ac:dyDescent="0.25">
      <c r="A93" s="109" t="s">
        <v>394</v>
      </c>
      <c r="B93" s="167">
        <v>29</v>
      </c>
      <c r="C93" s="162">
        <v>-5</v>
      </c>
      <c r="D93" s="114">
        <f t="shared" ca="1" si="11"/>
        <v>42681</v>
      </c>
      <c r="E93" s="167">
        <v>29</v>
      </c>
      <c r="F93" s="114">
        <f t="shared" ca="1" si="12"/>
        <v>42703</v>
      </c>
      <c r="G93" s="114">
        <f t="shared" ca="1" si="13"/>
        <v>42703</v>
      </c>
      <c r="I93" s="109" t="s">
        <v>395</v>
      </c>
      <c r="L93" s="114"/>
      <c r="M93" s="114"/>
      <c r="N93" s="114"/>
      <c r="Q93" s="109" t="s">
        <v>396</v>
      </c>
      <c r="R93" s="91">
        <v>16</v>
      </c>
      <c r="S93" s="277">
        <v>-12</v>
      </c>
      <c r="T93" s="281">
        <f t="shared" ca="1" si="14"/>
        <v>42467</v>
      </c>
      <c r="U93" s="277"/>
      <c r="V93" s="281">
        <f t="shared" ca="1" si="15"/>
        <v>42476</v>
      </c>
    </row>
    <row r="94" spans="1:22" x14ac:dyDescent="0.25">
      <c r="A94" s="109" t="s">
        <v>397</v>
      </c>
      <c r="B94" s="167">
        <v>29</v>
      </c>
      <c r="C94" s="162">
        <v>-5</v>
      </c>
      <c r="D94" s="114">
        <f t="shared" ca="1" si="11"/>
        <v>42681</v>
      </c>
      <c r="E94" s="167">
        <v>29</v>
      </c>
      <c r="F94" s="114">
        <f t="shared" ca="1" si="12"/>
        <v>42703</v>
      </c>
      <c r="G94" s="114">
        <f t="shared" ca="1" si="13"/>
        <v>42703</v>
      </c>
      <c r="I94" s="109" t="s">
        <v>398</v>
      </c>
      <c r="L94" s="114"/>
      <c r="M94" s="114"/>
      <c r="N94" s="114"/>
      <c r="Q94" s="109" t="s">
        <v>399</v>
      </c>
      <c r="R94" s="91">
        <v>16</v>
      </c>
      <c r="S94" s="277">
        <v>-12</v>
      </c>
      <c r="T94" s="281">
        <f t="shared" ca="1" si="14"/>
        <v>42467</v>
      </c>
      <c r="U94" s="277"/>
      <c r="V94" s="281">
        <f t="shared" ca="1" si="15"/>
        <v>42476</v>
      </c>
    </row>
    <row r="95" spans="1:22" x14ac:dyDescent="0.25">
      <c r="A95" s="109" t="s">
        <v>400</v>
      </c>
      <c r="B95" s="167">
        <v>29</v>
      </c>
      <c r="C95" s="162">
        <v>-5</v>
      </c>
      <c r="D95" s="114">
        <f t="shared" ca="1" si="11"/>
        <v>42681</v>
      </c>
      <c r="E95" s="167">
        <v>29</v>
      </c>
      <c r="F95" s="114">
        <f t="shared" ca="1" si="12"/>
        <v>42703</v>
      </c>
      <c r="G95" s="114">
        <f t="shared" ca="1" si="13"/>
        <v>42703</v>
      </c>
      <c r="I95" s="109" t="s">
        <v>401</v>
      </c>
      <c r="L95" s="114"/>
      <c r="M95" s="114"/>
      <c r="N95" s="114"/>
      <c r="Q95" s="109" t="s">
        <v>402</v>
      </c>
      <c r="R95" s="91">
        <v>12</v>
      </c>
      <c r="S95" s="277">
        <v>-12</v>
      </c>
      <c r="T95" s="281">
        <f t="shared" ca="1" si="14"/>
        <v>42467</v>
      </c>
      <c r="U95" s="277"/>
      <c r="V95" s="281">
        <f t="shared" ca="1" si="15"/>
        <v>42472</v>
      </c>
    </row>
    <row r="96" spans="1:22" x14ac:dyDescent="0.25">
      <c r="A96" s="109" t="s">
        <v>403</v>
      </c>
      <c r="B96" s="167">
        <v>29</v>
      </c>
      <c r="C96" s="162">
        <v>-5</v>
      </c>
      <c r="D96" s="114">
        <f t="shared" ca="1" si="11"/>
        <v>42681</v>
      </c>
      <c r="E96" s="167">
        <v>29</v>
      </c>
      <c r="F96" s="114">
        <f t="shared" ca="1" si="12"/>
        <v>42703</v>
      </c>
      <c r="G96" s="114">
        <f t="shared" ca="1" si="13"/>
        <v>42703</v>
      </c>
      <c r="I96" s="109" t="s">
        <v>404</v>
      </c>
      <c r="L96" s="114"/>
      <c r="M96" s="114"/>
      <c r="N96" s="114"/>
      <c r="Q96" s="109" t="s">
        <v>405</v>
      </c>
      <c r="R96" s="91">
        <v>12</v>
      </c>
      <c r="S96" s="277">
        <v>-12</v>
      </c>
      <c r="T96" s="281">
        <f t="shared" ca="1" si="14"/>
        <v>42467</v>
      </c>
      <c r="U96" s="277"/>
      <c r="V96" s="281">
        <f t="shared" ca="1" si="15"/>
        <v>42472</v>
      </c>
    </row>
    <row r="97" spans="1:23" x14ac:dyDescent="0.25">
      <c r="A97" s="109" t="s">
        <v>406</v>
      </c>
      <c r="B97" s="167">
        <v>29</v>
      </c>
      <c r="C97" s="162">
        <v>-5</v>
      </c>
      <c r="D97" s="114">
        <f t="shared" ca="1" si="11"/>
        <v>42681</v>
      </c>
      <c r="E97" s="167">
        <v>29</v>
      </c>
      <c r="F97" s="114">
        <f t="shared" ca="1" si="12"/>
        <v>42703</v>
      </c>
      <c r="G97" s="114">
        <f t="shared" ca="1" si="13"/>
        <v>42703</v>
      </c>
      <c r="I97" s="109" t="s">
        <v>407</v>
      </c>
      <c r="L97" s="114"/>
      <c r="M97" s="114"/>
      <c r="N97" s="114"/>
      <c r="Q97" s="109" t="s">
        <v>408</v>
      </c>
      <c r="R97" s="91">
        <v>11</v>
      </c>
      <c r="S97" s="277">
        <v>-12</v>
      </c>
      <c r="T97" s="281">
        <f t="shared" ca="1" si="14"/>
        <v>42467</v>
      </c>
      <c r="U97" s="277"/>
      <c r="V97" s="281">
        <f t="shared" ca="1" si="15"/>
        <v>42471</v>
      </c>
    </row>
    <row r="98" spans="1:23" x14ac:dyDescent="0.25">
      <c r="A98" s="109" t="s">
        <v>409</v>
      </c>
      <c r="B98" s="167">
        <v>29</v>
      </c>
      <c r="C98" s="162">
        <v>-5</v>
      </c>
      <c r="D98" s="114">
        <f t="shared" ca="1" si="11"/>
        <v>42681</v>
      </c>
      <c r="E98" s="167">
        <v>29</v>
      </c>
      <c r="F98" s="114">
        <f t="shared" ca="1" si="12"/>
        <v>42703</v>
      </c>
      <c r="G98" s="114">
        <f t="shared" ca="1" si="13"/>
        <v>42703</v>
      </c>
      <c r="I98" s="109" t="s">
        <v>410</v>
      </c>
      <c r="L98" s="114"/>
      <c r="M98" s="114"/>
      <c r="N98" s="114"/>
      <c r="Q98" s="109" t="s">
        <v>411</v>
      </c>
      <c r="R98" s="91">
        <v>10</v>
      </c>
      <c r="S98" s="277">
        <v>-12</v>
      </c>
      <c r="T98" s="281">
        <f t="shared" ca="1" si="14"/>
        <v>42467</v>
      </c>
      <c r="U98" s="277"/>
      <c r="V98" s="281">
        <f t="shared" ca="1" si="15"/>
        <v>42470</v>
      </c>
    </row>
    <row r="99" spans="1:23" x14ac:dyDescent="0.25">
      <c r="A99" s="109" t="s">
        <v>412</v>
      </c>
      <c r="B99" s="167">
        <v>29</v>
      </c>
      <c r="C99" s="162">
        <v>-5</v>
      </c>
      <c r="D99" s="114">
        <f t="shared" ca="1" si="11"/>
        <v>42681</v>
      </c>
      <c r="E99" s="167">
        <v>29</v>
      </c>
      <c r="F99" s="114">
        <f t="shared" ca="1" si="12"/>
        <v>42703</v>
      </c>
      <c r="G99" s="114">
        <f t="shared" ca="1" si="13"/>
        <v>42703</v>
      </c>
      <c r="I99" s="109" t="s">
        <v>413</v>
      </c>
      <c r="L99" s="114"/>
      <c r="M99" s="114"/>
      <c r="N99" s="114"/>
      <c r="Q99" s="283" t="s">
        <v>925</v>
      </c>
      <c r="R99" s="277">
        <v>9</v>
      </c>
      <c r="S99" s="277">
        <v>-12</v>
      </c>
      <c r="T99" s="281">
        <f t="shared" ca="1" si="14"/>
        <v>42467</v>
      </c>
      <c r="U99" s="277"/>
      <c r="V99" s="281">
        <f t="shared" ca="1" si="15"/>
        <v>42469</v>
      </c>
      <c r="W99" s="277"/>
    </row>
    <row r="100" spans="1:23" x14ac:dyDescent="0.25">
      <c r="A100" s="109" t="s">
        <v>416</v>
      </c>
      <c r="B100" s="106">
        <v>26</v>
      </c>
      <c r="C100" s="162">
        <v>-5</v>
      </c>
      <c r="D100" s="114">
        <f t="shared" ca="1" si="11"/>
        <v>42681</v>
      </c>
      <c r="E100" s="167">
        <v>26</v>
      </c>
      <c r="F100" s="114">
        <f t="shared" ca="1" si="12"/>
        <v>42700</v>
      </c>
      <c r="G100" s="114">
        <f t="shared" ca="1" si="13"/>
        <v>42700</v>
      </c>
      <c r="I100" s="109" t="s">
        <v>417</v>
      </c>
      <c r="L100" s="114"/>
      <c r="M100" s="114"/>
      <c r="N100" s="114"/>
      <c r="Q100" s="283" t="s">
        <v>926</v>
      </c>
      <c r="R100" s="277">
        <v>1</v>
      </c>
      <c r="S100" s="277">
        <v>-12</v>
      </c>
      <c r="T100" s="281">
        <f t="shared" ca="1" si="14"/>
        <v>42467</v>
      </c>
      <c r="U100" s="277"/>
      <c r="V100" s="281">
        <f t="shared" ca="1" si="15"/>
        <v>42461</v>
      </c>
      <c r="W100" s="277"/>
    </row>
    <row r="101" spans="1:23" x14ac:dyDescent="0.25">
      <c r="A101" s="109" t="s">
        <v>419</v>
      </c>
      <c r="B101" s="167">
        <v>26</v>
      </c>
      <c r="C101" s="162">
        <v>-5</v>
      </c>
      <c r="D101" s="114">
        <f t="shared" ca="1" si="11"/>
        <v>42681</v>
      </c>
      <c r="E101" s="167">
        <v>26</v>
      </c>
      <c r="F101" s="114">
        <f t="shared" ca="1" si="12"/>
        <v>42700</v>
      </c>
      <c r="G101" s="114">
        <f t="shared" ca="1" si="13"/>
        <v>42700</v>
      </c>
      <c r="I101" s="109" t="s">
        <v>420</v>
      </c>
      <c r="L101" s="114"/>
      <c r="M101" s="114"/>
      <c r="N101" s="114"/>
      <c r="Q101" s="283" t="s">
        <v>927</v>
      </c>
      <c r="R101" s="277">
        <v>30</v>
      </c>
      <c r="S101" s="277">
        <v>-13</v>
      </c>
      <c r="T101" s="281">
        <f t="shared" ca="1" si="14"/>
        <v>42436</v>
      </c>
      <c r="U101" s="277"/>
      <c r="V101" s="281">
        <f t="shared" ca="1" si="15"/>
        <v>42459</v>
      </c>
      <c r="W101" s="277"/>
    </row>
    <row r="102" spans="1:23" x14ac:dyDescent="0.25">
      <c r="A102" s="109" t="s">
        <v>422</v>
      </c>
      <c r="B102" s="167">
        <v>26</v>
      </c>
      <c r="C102" s="162">
        <v>-5</v>
      </c>
      <c r="D102" s="114">
        <f t="shared" ca="1" si="11"/>
        <v>42681</v>
      </c>
      <c r="E102" s="167">
        <v>26</v>
      </c>
      <c r="F102" s="114">
        <f t="shared" ca="1" si="12"/>
        <v>42700</v>
      </c>
      <c r="G102" s="114">
        <f t="shared" ca="1" si="13"/>
        <v>42700</v>
      </c>
      <c r="I102" s="115" t="s">
        <v>140</v>
      </c>
      <c r="J102" s="116" t="s">
        <v>141</v>
      </c>
      <c r="K102" s="115" t="s">
        <v>142</v>
      </c>
      <c r="L102" s="115" t="s">
        <v>143</v>
      </c>
      <c r="M102" s="115"/>
      <c r="N102" s="118" t="s">
        <v>136</v>
      </c>
      <c r="Q102" s="283" t="s">
        <v>928</v>
      </c>
      <c r="R102" s="277">
        <v>8</v>
      </c>
      <c r="S102" s="277">
        <v>-13</v>
      </c>
      <c r="T102" s="281">
        <f t="shared" ca="1" si="14"/>
        <v>42436</v>
      </c>
      <c r="U102" s="277"/>
      <c r="V102" s="281">
        <f t="shared" ca="1" si="15"/>
        <v>42437</v>
      </c>
      <c r="W102" s="277"/>
    </row>
    <row r="103" spans="1:23" x14ac:dyDescent="0.25">
      <c r="A103" s="109" t="s">
        <v>424</v>
      </c>
      <c r="B103" s="167">
        <v>26</v>
      </c>
      <c r="C103" s="162">
        <v>-5</v>
      </c>
      <c r="D103" s="114">
        <f t="shared" ca="1" si="11"/>
        <v>42681</v>
      </c>
      <c r="E103" s="167">
        <v>26</v>
      </c>
      <c r="F103" s="114">
        <f t="shared" ca="1" si="12"/>
        <v>42700</v>
      </c>
      <c r="G103" s="114">
        <f t="shared" ca="1" si="13"/>
        <v>42700</v>
      </c>
      <c r="I103" s="109" t="s">
        <v>425</v>
      </c>
      <c r="J103" s="91">
        <v>5</v>
      </c>
      <c r="K103" s="91">
        <v>-1</v>
      </c>
      <c r="L103" s="114">
        <f t="shared" ref="L103:L130" ca="1" si="18">EDATE(NOW(),K103)</f>
        <v>42801</v>
      </c>
      <c r="M103" s="114"/>
      <c r="N103" s="114">
        <f t="shared" ref="N103:N130" ca="1" si="19">DATE(YEAR(L103),MONTH(L103),J103)</f>
        <v>42799</v>
      </c>
      <c r="Q103" s="283" t="s">
        <v>929</v>
      </c>
      <c r="R103" s="277">
        <v>2</v>
      </c>
      <c r="S103" s="277">
        <v>-13</v>
      </c>
      <c r="T103" s="281">
        <f t="shared" ca="1" si="14"/>
        <v>42436</v>
      </c>
      <c r="U103" s="277"/>
      <c r="V103" s="281">
        <f t="shared" ca="1" si="15"/>
        <v>42431</v>
      </c>
      <c r="W103" s="277"/>
    </row>
    <row r="104" spans="1:23" x14ac:dyDescent="0.25">
      <c r="A104" s="109" t="s">
        <v>427</v>
      </c>
      <c r="B104" s="167">
        <v>26</v>
      </c>
      <c r="C104" s="162">
        <v>-5</v>
      </c>
      <c r="D104" s="166">
        <f t="shared" ref="D104:D110" ca="1" si="20">EDATE(NOW(),C104)</f>
        <v>42681</v>
      </c>
      <c r="E104" s="167">
        <v>26</v>
      </c>
      <c r="F104" s="166">
        <f t="shared" ref="F104:F110" ca="1" si="21">DATE(YEAR(D104),MONTH(D104),B104)</f>
        <v>42700</v>
      </c>
      <c r="G104" s="166">
        <f t="shared" ref="G104:G110" ca="1" si="22">DATE(YEAR(D104),MONTH(D104),E104)</f>
        <v>42700</v>
      </c>
      <c r="I104" s="109" t="s">
        <v>428</v>
      </c>
      <c r="J104" s="91">
        <v>29</v>
      </c>
      <c r="K104" s="91">
        <v>-2</v>
      </c>
      <c r="L104" s="114">
        <f t="shared" ca="1" si="18"/>
        <v>42773</v>
      </c>
      <c r="M104" s="114"/>
      <c r="N104" s="114">
        <f t="shared" ca="1" si="19"/>
        <v>42795</v>
      </c>
      <c r="Q104" s="283" t="s">
        <v>930</v>
      </c>
      <c r="R104" s="277">
        <v>2</v>
      </c>
      <c r="S104" s="277">
        <v>-13</v>
      </c>
      <c r="T104" s="281">
        <f t="shared" ca="1" si="14"/>
        <v>42436</v>
      </c>
      <c r="U104" s="277"/>
      <c r="V104" s="281">
        <f t="shared" ca="1" si="15"/>
        <v>42431</v>
      </c>
      <c r="W104" s="277"/>
    </row>
    <row r="105" spans="1:23" x14ac:dyDescent="0.25">
      <c r="A105" s="109" t="s">
        <v>430</v>
      </c>
      <c r="B105" s="167">
        <v>26</v>
      </c>
      <c r="C105" s="162">
        <v>-5</v>
      </c>
      <c r="D105" s="166">
        <f t="shared" ca="1" si="20"/>
        <v>42681</v>
      </c>
      <c r="E105" s="167">
        <v>26</v>
      </c>
      <c r="F105" s="166">
        <f t="shared" ca="1" si="21"/>
        <v>42700</v>
      </c>
      <c r="G105" s="166">
        <f t="shared" ca="1" si="22"/>
        <v>42700</v>
      </c>
      <c r="I105" s="109" t="s">
        <v>431</v>
      </c>
      <c r="J105" s="91">
        <v>17</v>
      </c>
      <c r="K105" s="91">
        <v>-2</v>
      </c>
      <c r="L105" s="114">
        <f t="shared" ca="1" si="18"/>
        <v>42773</v>
      </c>
      <c r="M105" s="114"/>
      <c r="N105" s="114">
        <f t="shared" ca="1" si="19"/>
        <v>42783</v>
      </c>
      <c r="Q105" s="283" t="s">
        <v>931</v>
      </c>
      <c r="R105" s="277">
        <v>2</v>
      </c>
      <c r="S105" s="277">
        <v>-13</v>
      </c>
      <c r="T105" s="281">
        <f t="shared" ca="1" si="14"/>
        <v>42436</v>
      </c>
      <c r="U105" s="277"/>
      <c r="V105" s="281">
        <f t="shared" ca="1" si="15"/>
        <v>42431</v>
      </c>
      <c r="W105" s="277"/>
    </row>
    <row r="106" spans="1:23" x14ac:dyDescent="0.25">
      <c r="A106" s="109" t="s">
        <v>433</v>
      </c>
      <c r="B106" s="167">
        <v>26</v>
      </c>
      <c r="C106" s="162">
        <v>-5</v>
      </c>
      <c r="D106" s="166">
        <f t="shared" ca="1" si="20"/>
        <v>42681</v>
      </c>
      <c r="E106" s="167">
        <v>26</v>
      </c>
      <c r="F106" s="166">
        <f t="shared" ca="1" si="21"/>
        <v>42700</v>
      </c>
      <c r="G106" s="166">
        <f t="shared" ca="1" si="22"/>
        <v>42700</v>
      </c>
      <c r="I106" s="109" t="s">
        <v>434</v>
      </c>
      <c r="J106" s="91">
        <v>27</v>
      </c>
      <c r="K106" s="91">
        <v>-4</v>
      </c>
      <c r="L106" s="114">
        <f t="shared" ca="1" si="18"/>
        <v>42711</v>
      </c>
      <c r="M106" s="114"/>
      <c r="N106" s="114">
        <f t="shared" ca="1" si="19"/>
        <v>42731</v>
      </c>
      <c r="Q106" s="283" t="s">
        <v>932</v>
      </c>
      <c r="R106" s="277">
        <v>1</v>
      </c>
      <c r="S106" s="277">
        <v>-13</v>
      </c>
      <c r="T106" s="281">
        <f t="shared" ca="1" si="14"/>
        <v>42436</v>
      </c>
      <c r="U106" s="277"/>
      <c r="V106" s="281">
        <f t="shared" ca="1" si="15"/>
        <v>42430</v>
      </c>
      <c r="W106" s="277"/>
    </row>
    <row r="107" spans="1:23" x14ac:dyDescent="0.25">
      <c r="A107" s="109" t="s">
        <v>436</v>
      </c>
      <c r="B107" s="167">
        <v>26</v>
      </c>
      <c r="C107" s="162">
        <v>-5</v>
      </c>
      <c r="D107" s="166">
        <f t="shared" ca="1" si="20"/>
        <v>42681</v>
      </c>
      <c r="E107" s="167">
        <v>26</v>
      </c>
      <c r="F107" s="166">
        <f t="shared" ca="1" si="21"/>
        <v>42700</v>
      </c>
      <c r="G107" s="166">
        <f t="shared" ca="1" si="22"/>
        <v>42700</v>
      </c>
      <c r="I107" s="109" t="s">
        <v>437</v>
      </c>
      <c r="J107" s="91">
        <v>31</v>
      </c>
      <c r="K107" s="228">
        <v>-5</v>
      </c>
      <c r="L107" s="114">
        <f t="shared" ca="1" si="18"/>
        <v>42681</v>
      </c>
      <c r="M107" s="114"/>
      <c r="N107" s="114">
        <f t="shared" ca="1" si="19"/>
        <v>42705</v>
      </c>
      <c r="Q107" s="283" t="s">
        <v>933</v>
      </c>
      <c r="R107" s="277">
        <v>1</v>
      </c>
      <c r="S107" s="277">
        <v>-13</v>
      </c>
      <c r="T107" s="281">
        <f t="shared" ca="1" si="14"/>
        <v>42436</v>
      </c>
      <c r="U107" s="277"/>
      <c r="V107" s="281">
        <f t="shared" ca="1" si="15"/>
        <v>42430</v>
      </c>
      <c r="W107" s="277"/>
    </row>
    <row r="108" spans="1:23" x14ac:dyDescent="0.25">
      <c r="A108" s="109" t="s">
        <v>439</v>
      </c>
      <c r="B108" s="167">
        <v>26</v>
      </c>
      <c r="C108" s="162">
        <v>-5</v>
      </c>
      <c r="D108" s="166">
        <f t="shared" ca="1" si="20"/>
        <v>42681</v>
      </c>
      <c r="E108" s="167">
        <v>26</v>
      </c>
      <c r="F108" s="166">
        <f t="shared" ca="1" si="21"/>
        <v>42700</v>
      </c>
      <c r="G108" s="166">
        <f t="shared" ca="1" si="22"/>
        <v>42700</v>
      </c>
      <c r="I108" s="109" t="s">
        <v>440</v>
      </c>
      <c r="J108" s="91">
        <v>30</v>
      </c>
      <c r="K108" s="228">
        <v>-5</v>
      </c>
      <c r="L108" s="114">
        <f t="shared" ca="1" si="18"/>
        <v>42681</v>
      </c>
      <c r="M108" s="114"/>
      <c r="N108" s="114">
        <f t="shared" ca="1" si="19"/>
        <v>42704</v>
      </c>
      <c r="Q108" s="283" t="s">
        <v>934</v>
      </c>
      <c r="R108" s="277">
        <v>29</v>
      </c>
      <c r="S108" s="277">
        <v>-14</v>
      </c>
      <c r="T108" s="281">
        <f t="shared" ca="1" si="14"/>
        <v>42407</v>
      </c>
      <c r="U108" s="277"/>
      <c r="V108" s="281">
        <f t="shared" ca="1" si="15"/>
        <v>42429</v>
      </c>
      <c r="W108" s="277"/>
    </row>
    <row r="109" spans="1:23" x14ac:dyDescent="0.25">
      <c r="A109" s="109" t="s">
        <v>442</v>
      </c>
      <c r="B109" s="167">
        <v>26</v>
      </c>
      <c r="C109" s="162">
        <v>-5</v>
      </c>
      <c r="D109" s="166">
        <f t="shared" ca="1" si="20"/>
        <v>42681</v>
      </c>
      <c r="E109" s="167">
        <v>26</v>
      </c>
      <c r="F109" s="166">
        <f t="shared" ca="1" si="21"/>
        <v>42700</v>
      </c>
      <c r="G109" s="166">
        <f t="shared" ca="1" si="22"/>
        <v>42700</v>
      </c>
      <c r="I109" s="109" t="s">
        <v>443</v>
      </c>
      <c r="J109" s="91">
        <v>30</v>
      </c>
      <c r="K109" s="228">
        <v>-5</v>
      </c>
      <c r="L109" s="114">
        <f t="shared" ca="1" si="18"/>
        <v>42681</v>
      </c>
      <c r="M109" s="114"/>
      <c r="N109" s="114">
        <f t="shared" ca="1" si="19"/>
        <v>42704</v>
      </c>
      <c r="Q109" s="283" t="s">
        <v>935</v>
      </c>
      <c r="R109" s="277">
        <v>26</v>
      </c>
      <c r="S109" s="277">
        <v>-14</v>
      </c>
      <c r="T109" s="281">
        <f t="shared" ca="1" si="14"/>
        <v>42407</v>
      </c>
      <c r="U109" s="277"/>
      <c r="V109" s="281">
        <f t="shared" ca="1" si="15"/>
        <v>42426</v>
      </c>
      <c r="W109" s="277"/>
    </row>
    <row r="110" spans="1:23" x14ac:dyDescent="0.25">
      <c r="A110" s="109" t="s">
        <v>445</v>
      </c>
      <c r="B110" s="167">
        <v>26</v>
      </c>
      <c r="C110" s="162">
        <v>-5</v>
      </c>
      <c r="D110" s="166">
        <f t="shared" ca="1" si="20"/>
        <v>42681</v>
      </c>
      <c r="E110" s="167">
        <v>26</v>
      </c>
      <c r="F110" s="166">
        <f t="shared" ca="1" si="21"/>
        <v>42700</v>
      </c>
      <c r="G110" s="166">
        <f t="shared" ca="1" si="22"/>
        <v>42700</v>
      </c>
      <c r="I110" s="109" t="s">
        <v>446</v>
      </c>
      <c r="J110" s="91">
        <v>26</v>
      </c>
      <c r="K110" s="228">
        <v>-5</v>
      </c>
      <c r="L110" s="114">
        <f t="shared" ca="1" si="18"/>
        <v>42681</v>
      </c>
      <c r="M110" s="114"/>
      <c r="N110" s="114">
        <f t="shared" ca="1" si="19"/>
        <v>42700</v>
      </c>
      <c r="Q110" s="283" t="s">
        <v>936</v>
      </c>
      <c r="R110" s="277">
        <v>25</v>
      </c>
      <c r="S110" s="277">
        <v>-14</v>
      </c>
      <c r="T110" s="281">
        <f t="shared" ca="1" si="14"/>
        <v>42407</v>
      </c>
      <c r="U110" s="277"/>
      <c r="V110" s="281">
        <f t="shared" ca="1" si="15"/>
        <v>42425</v>
      </c>
      <c r="W110" s="277"/>
    </row>
    <row r="111" spans="1:23" x14ac:dyDescent="0.25">
      <c r="A111" s="168" t="s">
        <v>748</v>
      </c>
      <c r="B111" s="167">
        <v>26</v>
      </c>
      <c r="C111" s="162">
        <v>-5</v>
      </c>
      <c r="D111" s="166">
        <f t="shared" ref="D111" ca="1" si="23">EDATE(NOW(),C111)</f>
        <v>42681</v>
      </c>
      <c r="E111" s="167">
        <v>26</v>
      </c>
      <c r="F111" s="166">
        <f t="shared" ref="F111" ca="1" si="24">DATE(YEAR(D111),MONTH(D111),B111)</f>
        <v>42700</v>
      </c>
      <c r="G111" s="166">
        <f t="shared" ref="G111" ca="1" si="25">DATE(YEAR(D111),MONTH(D111),E111)</f>
        <v>42700</v>
      </c>
      <c r="I111" s="109" t="s">
        <v>448</v>
      </c>
      <c r="J111" s="91">
        <v>11</v>
      </c>
      <c r="K111" s="228">
        <v>-5</v>
      </c>
      <c r="L111" s="114">
        <f t="shared" ca="1" si="18"/>
        <v>42681</v>
      </c>
      <c r="M111" s="114"/>
      <c r="N111" s="114">
        <f t="shared" ca="1" si="19"/>
        <v>42685</v>
      </c>
      <c r="Q111" s="283" t="s">
        <v>937</v>
      </c>
      <c r="R111" s="277">
        <v>25</v>
      </c>
      <c r="S111" s="277">
        <v>-14</v>
      </c>
      <c r="T111" s="281">
        <f t="shared" ca="1" si="14"/>
        <v>42407</v>
      </c>
      <c r="U111" s="277"/>
      <c r="V111" s="281">
        <f t="shared" ca="1" si="15"/>
        <v>42425</v>
      </c>
      <c r="W111" s="277"/>
    </row>
    <row r="112" spans="1:23" x14ac:dyDescent="0.25">
      <c r="A112" s="115" t="s">
        <v>140</v>
      </c>
      <c r="B112" s="116" t="s">
        <v>141</v>
      </c>
      <c r="C112" s="115" t="s">
        <v>142</v>
      </c>
      <c r="D112" s="115" t="s">
        <v>143</v>
      </c>
      <c r="E112" s="117"/>
      <c r="F112" s="118" t="s">
        <v>136</v>
      </c>
      <c r="G112" s="118"/>
      <c r="I112" s="109" t="s">
        <v>451</v>
      </c>
      <c r="J112" s="91">
        <v>28</v>
      </c>
      <c r="K112" s="228">
        <v>-6</v>
      </c>
      <c r="L112" s="114">
        <f t="shared" ca="1" si="18"/>
        <v>42650</v>
      </c>
      <c r="M112" s="114"/>
      <c r="N112" s="114">
        <f t="shared" ca="1" si="19"/>
        <v>42671</v>
      </c>
      <c r="Q112" s="283" t="s">
        <v>938</v>
      </c>
      <c r="R112" s="277">
        <v>24</v>
      </c>
      <c r="S112" s="277">
        <v>-14</v>
      </c>
      <c r="T112" s="281">
        <f t="shared" ca="1" si="14"/>
        <v>42407</v>
      </c>
      <c r="U112" s="277"/>
      <c r="V112" s="281">
        <f t="shared" ca="1" si="15"/>
        <v>42424</v>
      </c>
      <c r="W112" s="277"/>
    </row>
    <row r="113" spans="1:23" x14ac:dyDescent="0.25">
      <c r="A113" s="109" t="s">
        <v>450</v>
      </c>
      <c r="B113" s="106">
        <v>19</v>
      </c>
      <c r="C113" s="91">
        <v>-1</v>
      </c>
      <c r="D113" s="114">
        <f t="shared" ref="D113:D135" ca="1" si="26">EDATE(NOW(),C113)</f>
        <v>42801</v>
      </c>
      <c r="F113" s="114">
        <f t="shared" ref="F113:F135" ca="1" si="27">DATE(YEAR(D113),MONTH(D113),B113)</f>
        <v>42813</v>
      </c>
      <c r="G113" s="114"/>
      <c r="I113" s="109" t="s">
        <v>454</v>
      </c>
      <c r="J113" s="91">
        <v>27</v>
      </c>
      <c r="K113" s="228">
        <v>-6</v>
      </c>
      <c r="L113" s="114">
        <f t="shared" ca="1" si="18"/>
        <v>42650</v>
      </c>
      <c r="M113" s="114"/>
      <c r="N113" s="114">
        <f t="shared" ca="1" si="19"/>
        <v>42670</v>
      </c>
      <c r="Q113" s="283" t="s">
        <v>939</v>
      </c>
      <c r="R113" s="277">
        <v>24</v>
      </c>
      <c r="S113" s="277">
        <v>-14</v>
      </c>
      <c r="T113" s="281">
        <f t="shared" ca="1" si="14"/>
        <v>42407</v>
      </c>
      <c r="U113" s="277"/>
      <c r="V113" s="281">
        <f t="shared" ca="1" si="15"/>
        <v>42424</v>
      </c>
      <c r="W113" s="277"/>
    </row>
    <row r="114" spans="1:23" x14ac:dyDescent="0.25">
      <c r="A114" s="109" t="s">
        <v>453</v>
      </c>
      <c r="B114" s="106">
        <v>15</v>
      </c>
      <c r="C114" s="91">
        <v>-2</v>
      </c>
      <c r="D114" s="114">
        <f t="shared" ca="1" si="26"/>
        <v>42773</v>
      </c>
      <c r="F114" s="114">
        <f t="shared" ca="1" si="27"/>
        <v>42781</v>
      </c>
      <c r="G114" s="114"/>
      <c r="I114" s="109" t="s">
        <v>457</v>
      </c>
      <c r="J114" s="91">
        <v>25</v>
      </c>
      <c r="K114" s="228">
        <v>-6</v>
      </c>
      <c r="L114" s="114">
        <f t="shared" ca="1" si="18"/>
        <v>42650</v>
      </c>
      <c r="M114" s="114"/>
      <c r="N114" s="114">
        <f t="shared" ca="1" si="19"/>
        <v>42668</v>
      </c>
      <c r="Q114" s="283" t="s">
        <v>940</v>
      </c>
      <c r="R114" s="277">
        <v>24</v>
      </c>
      <c r="S114" s="277">
        <v>-14</v>
      </c>
      <c r="T114" s="281">
        <f t="shared" ca="1" si="14"/>
        <v>42407</v>
      </c>
      <c r="U114" s="277"/>
      <c r="V114" s="281">
        <f t="shared" ca="1" si="15"/>
        <v>42424</v>
      </c>
      <c r="W114" s="277"/>
    </row>
    <row r="115" spans="1:23" x14ac:dyDescent="0.25">
      <c r="A115" s="109" t="s">
        <v>456</v>
      </c>
      <c r="B115" s="106">
        <v>18</v>
      </c>
      <c r="C115" s="91">
        <v>-3</v>
      </c>
      <c r="D115" s="114">
        <f t="shared" ca="1" si="26"/>
        <v>42742</v>
      </c>
      <c r="F115" s="114">
        <f t="shared" ca="1" si="27"/>
        <v>42753</v>
      </c>
      <c r="G115" s="114"/>
      <c r="I115" s="109" t="s">
        <v>460</v>
      </c>
      <c r="J115" s="91">
        <v>25</v>
      </c>
      <c r="K115" s="228">
        <v>-6</v>
      </c>
      <c r="L115" s="114">
        <f t="shared" ca="1" si="18"/>
        <v>42650</v>
      </c>
      <c r="M115" s="114"/>
      <c r="N115" s="114">
        <f t="shared" ca="1" si="19"/>
        <v>42668</v>
      </c>
      <c r="Q115" s="283" t="s">
        <v>941</v>
      </c>
      <c r="R115" s="277">
        <v>23</v>
      </c>
      <c r="S115" s="277">
        <v>-14</v>
      </c>
      <c r="T115" s="281">
        <f t="shared" ca="1" si="14"/>
        <v>42407</v>
      </c>
      <c r="U115" s="277"/>
      <c r="V115" s="281">
        <f t="shared" ca="1" si="15"/>
        <v>42423</v>
      </c>
      <c r="W115" s="277"/>
    </row>
    <row r="116" spans="1:23" x14ac:dyDescent="0.25">
      <c r="A116" s="109" t="s">
        <v>459</v>
      </c>
      <c r="B116" s="106">
        <v>7</v>
      </c>
      <c r="C116" s="91">
        <v>-7</v>
      </c>
      <c r="D116" s="114">
        <f t="shared" ca="1" si="26"/>
        <v>42620</v>
      </c>
      <c r="F116" s="114">
        <f t="shared" ca="1" si="27"/>
        <v>42620</v>
      </c>
      <c r="G116" s="114"/>
      <c r="I116" s="109" t="s">
        <v>463</v>
      </c>
      <c r="J116" s="91">
        <v>12</v>
      </c>
      <c r="K116" s="228">
        <v>-6</v>
      </c>
      <c r="L116" s="114">
        <f t="shared" ca="1" si="18"/>
        <v>42650</v>
      </c>
      <c r="M116" s="114"/>
      <c r="N116" s="114">
        <f t="shared" ca="1" si="19"/>
        <v>42655</v>
      </c>
      <c r="Q116" s="283" t="s">
        <v>942</v>
      </c>
      <c r="R116" s="277">
        <v>22</v>
      </c>
      <c r="S116" s="277">
        <v>-14</v>
      </c>
      <c r="T116" s="281">
        <f t="shared" ca="1" si="14"/>
        <v>42407</v>
      </c>
      <c r="U116" s="277"/>
      <c r="V116" s="281">
        <f t="shared" ca="1" si="15"/>
        <v>42422</v>
      </c>
      <c r="W116" s="277"/>
    </row>
    <row r="117" spans="1:23" x14ac:dyDescent="0.25">
      <c r="A117" s="109" t="s">
        <v>462</v>
      </c>
      <c r="B117" s="106">
        <v>7</v>
      </c>
      <c r="C117" s="91">
        <v>-7</v>
      </c>
      <c r="D117" s="114">
        <f t="shared" ca="1" si="26"/>
        <v>42620</v>
      </c>
      <c r="F117" s="114">
        <f t="shared" ca="1" si="27"/>
        <v>42620</v>
      </c>
      <c r="G117" s="114"/>
      <c r="I117" s="109" t="s">
        <v>466</v>
      </c>
      <c r="J117" s="91">
        <v>11</v>
      </c>
      <c r="K117" s="228">
        <v>-6</v>
      </c>
      <c r="L117" s="114">
        <f t="shared" ca="1" si="18"/>
        <v>42650</v>
      </c>
      <c r="M117" s="114"/>
      <c r="N117" s="114">
        <f t="shared" ca="1" si="19"/>
        <v>42654</v>
      </c>
      <c r="Q117" s="283" t="s">
        <v>943</v>
      </c>
      <c r="R117" s="277">
        <v>21</v>
      </c>
      <c r="S117" s="277">
        <v>-14</v>
      </c>
      <c r="T117" s="281">
        <f t="shared" ca="1" si="14"/>
        <v>42407</v>
      </c>
      <c r="U117" s="277"/>
      <c r="V117" s="281">
        <f t="shared" ca="1" si="15"/>
        <v>42421</v>
      </c>
      <c r="W117" s="277"/>
    </row>
    <row r="118" spans="1:23" x14ac:dyDescent="0.25">
      <c r="A118" s="109" t="s">
        <v>465</v>
      </c>
      <c r="B118" s="106">
        <v>19</v>
      </c>
      <c r="C118" s="91">
        <v>-9</v>
      </c>
      <c r="D118" s="114">
        <f t="shared" ca="1" si="26"/>
        <v>42558</v>
      </c>
      <c r="F118" s="114">
        <f t="shared" ca="1" si="27"/>
        <v>42570</v>
      </c>
      <c r="G118" s="114"/>
      <c r="I118" s="109" t="s">
        <v>469</v>
      </c>
      <c r="J118" s="91">
        <v>30</v>
      </c>
      <c r="K118" s="228">
        <v>-7</v>
      </c>
      <c r="L118" s="114">
        <f t="shared" ca="1" si="18"/>
        <v>42620</v>
      </c>
      <c r="M118" s="114"/>
      <c r="N118" s="114">
        <f t="shared" ca="1" si="19"/>
        <v>42643</v>
      </c>
      <c r="Q118" s="283" t="s">
        <v>944</v>
      </c>
      <c r="R118" s="277">
        <v>20</v>
      </c>
      <c r="S118" s="277">
        <v>-14</v>
      </c>
      <c r="T118" s="281">
        <f t="shared" ca="1" si="14"/>
        <v>42407</v>
      </c>
      <c r="U118" s="277"/>
      <c r="V118" s="281">
        <f t="shared" ca="1" si="15"/>
        <v>42420</v>
      </c>
      <c r="W118" s="277"/>
    </row>
    <row r="119" spans="1:23" x14ac:dyDescent="0.25">
      <c r="A119" s="109" t="s">
        <v>468</v>
      </c>
      <c r="B119" s="106">
        <v>18</v>
      </c>
      <c r="C119" s="91">
        <v>-9</v>
      </c>
      <c r="D119" s="114">
        <f t="shared" ca="1" si="26"/>
        <v>42558</v>
      </c>
      <c r="F119" s="114">
        <f t="shared" ca="1" si="27"/>
        <v>42569</v>
      </c>
      <c r="G119" s="114"/>
      <c r="I119" s="109" t="s">
        <v>472</v>
      </c>
      <c r="J119" s="91">
        <v>28</v>
      </c>
      <c r="K119" s="228">
        <v>-7</v>
      </c>
      <c r="L119" s="114">
        <f t="shared" ca="1" si="18"/>
        <v>42620</v>
      </c>
      <c r="M119" s="114"/>
      <c r="N119" s="114">
        <f t="shared" ca="1" si="19"/>
        <v>42641</v>
      </c>
      <c r="Q119" s="283" t="s">
        <v>945</v>
      </c>
      <c r="R119" s="277">
        <v>20</v>
      </c>
      <c r="S119" s="277">
        <v>-14</v>
      </c>
      <c r="T119" s="281">
        <f t="shared" ca="1" si="14"/>
        <v>42407</v>
      </c>
      <c r="U119" s="277"/>
      <c r="V119" s="281">
        <f t="shared" ca="1" si="15"/>
        <v>42420</v>
      </c>
      <c r="W119" s="277"/>
    </row>
    <row r="120" spans="1:23" x14ac:dyDescent="0.25">
      <c r="A120" s="109" t="s">
        <v>471</v>
      </c>
      <c r="B120" s="106">
        <v>18</v>
      </c>
      <c r="C120" s="91">
        <v>-9</v>
      </c>
      <c r="D120" s="114">
        <f t="shared" ca="1" si="26"/>
        <v>42558</v>
      </c>
      <c r="F120" s="114">
        <f t="shared" ca="1" si="27"/>
        <v>42569</v>
      </c>
      <c r="G120" s="114"/>
      <c r="I120" s="109" t="s">
        <v>475</v>
      </c>
      <c r="J120" s="91">
        <v>25</v>
      </c>
      <c r="K120" s="228">
        <v>-7</v>
      </c>
      <c r="L120" s="114">
        <f t="shared" ca="1" si="18"/>
        <v>42620</v>
      </c>
      <c r="M120" s="114"/>
      <c r="N120" s="114">
        <f t="shared" ca="1" si="19"/>
        <v>42638</v>
      </c>
      <c r="Q120" s="283" t="s">
        <v>946</v>
      </c>
      <c r="R120" s="277">
        <v>20</v>
      </c>
      <c r="S120" s="277">
        <v>-14</v>
      </c>
      <c r="T120" s="281">
        <f t="shared" ca="1" si="14"/>
        <v>42407</v>
      </c>
      <c r="U120" s="277"/>
      <c r="V120" s="281">
        <f t="shared" ca="1" si="15"/>
        <v>42420</v>
      </c>
      <c r="W120" s="277"/>
    </row>
    <row r="121" spans="1:23" x14ac:dyDescent="0.25">
      <c r="A121" s="109" t="s">
        <v>474</v>
      </c>
      <c r="B121" s="106">
        <v>16</v>
      </c>
      <c r="C121" s="91">
        <v>-9</v>
      </c>
      <c r="D121" s="114">
        <f t="shared" ca="1" si="26"/>
        <v>42558</v>
      </c>
      <c r="F121" s="114">
        <f t="shared" ca="1" si="27"/>
        <v>42567</v>
      </c>
      <c r="G121" s="114"/>
      <c r="I121" s="109" t="s">
        <v>478</v>
      </c>
      <c r="J121" s="91">
        <v>21</v>
      </c>
      <c r="K121" s="228">
        <v>-7</v>
      </c>
      <c r="L121" s="114">
        <f t="shared" ca="1" si="18"/>
        <v>42620</v>
      </c>
      <c r="M121" s="114"/>
      <c r="N121" s="114">
        <f t="shared" ca="1" si="19"/>
        <v>42634</v>
      </c>
      <c r="Q121" s="283" t="s">
        <v>947</v>
      </c>
      <c r="R121" s="277">
        <v>20</v>
      </c>
      <c r="S121" s="277">
        <v>-14</v>
      </c>
      <c r="T121" s="281">
        <f t="shared" ca="1" si="14"/>
        <v>42407</v>
      </c>
      <c r="U121" s="277"/>
      <c r="V121" s="281">
        <f t="shared" ca="1" si="15"/>
        <v>42420</v>
      </c>
      <c r="W121" s="277"/>
    </row>
    <row r="122" spans="1:23" x14ac:dyDescent="0.25">
      <c r="A122" s="109" t="s">
        <v>477</v>
      </c>
      <c r="B122" s="106">
        <v>3</v>
      </c>
      <c r="C122" s="91">
        <v>-9</v>
      </c>
      <c r="D122" s="114">
        <f t="shared" ca="1" si="26"/>
        <v>42558</v>
      </c>
      <c r="F122" s="114">
        <f t="shared" ca="1" si="27"/>
        <v>42554</v>
      </c>
      <c r="G122" s="114"/>
      <c r="I122" s="109" t="s">
        <v>481</v>
      </c>
      <c r="J122" s="91">
        <v>16</v>
      </c>
      <c r="K122" s="228">
        <v>-7</v>
      </c>
      <c r="L122" s="114">
        <f t="shared" ca="1" si="18"/>
        <v>42620</v>
      </c>
      <c r="M122" s="114"/>
      <c r="N122" s="114">
        <f t="shared" ca="1" si="19"/>
        <v>42629</v>
      </c>
      <c r="Q122" s="283" t="s">
        <v>948</v>
      </c>
      <c r="R122" s="277">
        <v>19</v>
      </c>
      <c r="S122" s="277">
        <v>-14</v>
      </c>
      <c r="T122" s="281">
        <f t="shared" ca="1" si="14"/>
        <v>42407</v>
      </c>
      <c r="U122" s="277"/>
      <c r="V122" s="281">
        <f t="shared" ca="1" si="15"/>
        <v>42419</v>
      </c>
      <c r="W122" s="277"/>
    </row>
    <row r="123" spans="1:23" x14ac:dyDescent="0.25">
      <c r="A123" s="109" t="s">
        <v>480</v>
      </c>
      <c r="B123" s="106">
        <v>29</v>
      </c>
      <c r="C123" s="91">
        <v>-10</v>
      </c>
      <c r="D123" s="114">
        <f t="shared" ca="1" si="26"/>
        <v>42528</v>
      </c>
      <c r="F123" s="114">
        <f t="shared" ca="1" si="27"/>
        <v>42550</v>
      </c>
      <c r="G123" s="114"/>
      <c r="I123" s="109" t="s">
        <v>484</v>
      </c>
      <c r="J123" s="91">
        <v>7</v>
      </c>
      <c r="K123" s="228">
        <v>-7</v>
      </c>
      <c r="L123" s="114">
        <f t="shared" ca="1" si="18"/>
        <v>42620</v>
      </c>
      <c r="M123" s="114"/>
      <c r="N123" s="114">
        <f t="shared" ca="1" si="19"/>
        <v>42620</v>
      </c>
      <c r="Q123" s="283" t="s">
        <v>949</v>
      </c>
      <c r="R123" s="277">
        <v>7</v>
      </c>
      <c r="S123" s="277">
        <v>-14</v>
      </c>
      <c r="T123" s="281">
        <f t="shared" ca="1" si="14"/>
        <v>42407</v>
      </c>
      <c r="U123" s="277"/>
      <c r="V123" s="281">
        <f t="shared" ca="1" si="15"/>
        <v>42407</v>
      </c>
      <c r="W123" s="277"/>
    </row>
    <row r="124" spans="1:23" x14ac:dyDescent="0.25">
      <c r="A124" s="109" t="s">
        <v>483</v>
      </c>
      <c r="B124" s="106">
        <v>27</v>
      </c>
      <c r="C124" s="91">
        <v>-10</v>
      </c>
      <c r="D124" s="114">
        <f t="shared" ca="1" si="26"/>
        <v>42528</v>
      </c>
      <c r="F124" s="114">
        <f t="shared" ca="1" si="27"/>
        <v>42548</v>
      </c>
      <c r="G124" s="114"/>
      <c r="I124" s="109" t="s">
        <v>487</v>
      </c>
      <c r="J124" s="91">
        <v>7</v>
      </c>
      <c r="K124" s="228">
        <v>-7</v>
      </c>
      <c r="L124" s="114">
        <f t="shared" ca="1" si="18"/>
        <v>42620</v>
      </c>
      <c r="M124" s="114"/>
      <c r="N124" s="114">
        <f t="shared" ca="1" si="19"/>
        <v>42620</v>
      </c>
      <c r="Q124" s="283" t="s">
        <v>950</v>
      </c>
      <c r="R124" s="277">
        <v>1</v>
      </c>
      <c r="S124" s="277">
        <v>-14</v>
      </c>
      <c r="T124" s="281">
        <f t="shared" ca="1" si="14"/>
        <v>42407</v>
      </c>
      <c r="U124" s="277"/>
      <c r="V124" s="281">
        <f t="shared" ca="1" si="15"/>
        <v>42401</v>
      </c>
      <c r="W124" s="277"/>
    </row>
    <row r="125" spans="1:23" x14ac:dyDescent="0.25">
      <c r="A125" s="109" t="s">
        <v>486</v>
      </c>
      <c r="B125" s="106">
        <v>22</v>
      </c>
      <c r="C125" s="277">
        <v>-10</v>
      </c>
      <c r="D125" s="114">
        <f t="shared" ca="1" si="26"/>
        <v>42528</v>
      </c>
      <c r="F125" s="114">
        <f t="shared" ca="1" si="27"/>
        <v>42543</v>
      </c>
      <c r="G125" s="114"/>
      <c r="I125" s="109" t="s">
        <v>490</v>
      </c>
      <c r="J125" s="91">
        <v>31</v>
      </c>
      <c r="K125" s="91">
        <v>-8</v>
      </c>
      <c r="L125" s="114">
        <f t="shared" ca="1" si="18"/>
        <v>42589</v>
      </c>
      <c r="M125" s="114"/>
      <c r="N125" s="114">
        <f t="shared" ca="1" si="19"/>
        <v>42613</v>
      </c>
      <c r="Q125" s="283" t="s">
        <v>951</v>
      </c>
      <c r="R125" s="277">
        <v>1</v>
      </c>
      <c r="S125" s="277">
        <v>-14</v>
      </c>
      <c r="T125" s="281">
        <f t="shared" ca="1" si="14"/>
        <v>42407</v>
      </c>
      <c r="U125" s="277"/>
      <c r="V125" s="281">
        <f t="shared" ca="1" si="15"/>
        <v>42401</v>
      </c>
      <c r="W125" s="277"/>
    </row>
    <row r="126" spans="1:23" x14ac:dyDescent="0.25">
      <c r="A126" s="109" t="s">
        <v>489</v>
      </c>
      <c r="B126" s="106">
        <v>7</v>
      </c>
      <c r="C126" s="277">
        <v>-10</v>
      </c>
      <c r="D126" s="114">
        <f t="shared" ca="1" si="26"/>
        <v>42528</v>
      </c>
      <c r="F126" s="114">
        <f t="shared" ca="1" si="27"/>
        <v>42528</v>
      </c>
      <c r="G126" s="114"/>
      <c r="I126" s="109" t="s">
        <v>493</v>
      </c>
      <c r="J126" s="91">
        <v>31</v>
      </c>
      <c r="K126" s="228">
        <v>-8</v>
      </c>
      <c r="L126" s="114">
        <f t="shared" ca="1" si="18"/>
        <v>42589</v>
      </c>
      <c r="M126" s="114"/>
      <c r="N126" s="114">
        <f t="shared" ca="1" si="19"/>
        <v>42613</v>
      </c>
      <c r="Q126" s="283" t="s">
        <v>952</v>
      </c>
      <c r="R126" s="277">
        <v>1</v>
      </c>
      <c r="S126" s="277">
        <v>-14</v>
      </c>
      <c r="T126" s="281">
        <f t="shared" ca="1" si="14"/>
        <v>42407</v>
      </c>
      <c r="U126" s="277"/>
      <c r="V126" s="281">
        <f t="shared" ca="1" si="15"/>
        <v>42401</v>
      </c>
      <c r="W126" s="277"/>
    </row>
    <row r="127" spans="1:23" x14ac:dyDescent="0.25">
      <c r="A127" s="109" t="s">
        <v>492</v>
      </c>
      <c r="B127" s="106">
        <v>4</v>
      </c>
      <c r="C127" s="277">
        <v>-10</v>
      </c>
      <c r="D127" s="114">
        <f t="shared" ca="1" si="26"/>
        <v>42528</v>
      </c>
      <c r="F127" s="114">
        <f t="shared" ca="1" si="27"/>
        <v>42525</v>
      </c>
      <c r="G127" s="114"/>
      <c r="I127" s="109" t="s">
        <v>496</v>
      </c>
      <c r="J127" s="91">
        <v>28</v>
      </c>
      <c r="K127" s="228">
        <v>-8</v>
      </c>
      <c r="L127" s="114">
        <f t="shared" ca="1" si="18"/>
        <v>42589</v>
      </c>
      <c r="M127" s="114"/>
      <c r="N127" s="114">
        <f t="shared" ca="1" si="19"/>
        <v>42610</v>
      </c>
      <c r="Q127" s="283" t="s">
        <v>953</v>
      </c>
      <c r="R127" s="277">
        <v>29</v>
      </c>
      <c r="S127" s="277">
        <v>-15</v>
      </c>
      <c r="T127" s="281">
        <f t="shared" ca="1" si="14"/>
        <v>42376</v>
      </c>
      <c r="U127" s="277"/>
      <c r="V127" s="281">
        <f t="shared" ca="1" si="15"/>
        <v>42398</v>
      </c>
      <c r="W127" s="277"/>
    </row>
    <row r="128" spans="1:23" x14ac:dyDescent="0.25">
      <c r="A128" s="109" t="s">
        <v>495</v>
      </c>
      <c r="B128" s="106">
        <v>4</v>
      </c>
      <c r="C128" s="277">
        <v>-10</v>
      </c>
      <c r="D128" s="114">
        <f t="shared" ca="1" si="26"/>
        <v>42528</v>
      </c>
      <c r="F128" s="114">
        <f t="shared" ca="1" si="27"/>
        <v>42525</v>
      </c>
      <c r="G128" s="114"/>
      <c r="I128" s="109" t="s">
        <v>498</v>
      </c>
      <c r="J128" s="91">
        <v>27</v>
      </c>
      <c r="K128" s="228">
        <v>-8</v>
      </c>
      <c r="L128" s="114">
        <f t="shared" ca="1" si="18"/>
        <v>42589</v>
      </c>
      <c r="N128" s="114">
        <f t="shared" ca="1" si="19"/>
        <v>42609</v>
      </c>
      <c r="Q128" s="283" t="s">
        <v>954</v>
      </c>
      <c r="R128" s="277">
        <v>24</v>
      </c>
      <c r="S128" s="277">
        <v>-15</v>
      </c>
      <c r="T128" s="281">
        <f t="shared" ca="1" si="14"/>
        <v>42376</v>
      </c>
      <c r="U128" s="277"/>
      <c r="V128" s="281">
        <f t="shared" ca="1" si="15"/>
        <v>42393</v>
      </c>
      <c r="W128" s="277"/>
    </row>
    <row r="129" spans="1:23" x14ac:dyDescent="0.25">
      <c r="A129" s="283" t="s">
        <v>969</v>
      </c>
      <c r="B129" s="282">
        <v>25</v>
      </c>
      <c r="C129" s="277">
        <v>-11</v>
      </c>
      <c r="D129" s="281">
        <f t="shared" ca="1" si="26"/>
        <v>42497</v>
      </c>
      <c r="E129" s="277"/>
      <c r="F129" s="281">
        <f t="shared" ca="1" si="27"/>
        <v>42515</v>
      </c>
      <c r="G129" s="118"/>
      <c r="I129" s="109" t="s">
        <v>501</v>
      </c>
      <c r="J129" s="91">
        <v>26</v>
      </c>
      <c r="K129" s="228">
        <v>-8</v>
      </c>
      <c r="L129" s="114">
        <f t="shared" ca="1" si="18"/>
        <v>42589</v>
      </c>
      <c r="N129" s="114">
        <f t="shared" ca="1" si="19"/>
        <v>42608</v>
      </c>
      <c r="Q129" s="283" t="s">
        <v>955</v>
      </c>
      <c r="R129" s="277">
        <v>24</v>
      </c>
      <c r="S129" s="277">
        <v>-15</v>
      </c>
      <c r="T129" s="281">
        <f t="shared" ca="1" si="14"/>
        <v>42376</v>
      </c>
      <c r="U129" s="277"/>
      <c r="V129" s="281">
        <f t="shared" ca="1" si="15"/>
        <v>42393</v>
      </c>
      <c r="W129" s="277"/>
    </row>
    <row r="130" spans="1:23" x14ac:dyDescent="0.25">
      <c r="A130" s="283" t="s">
        <v>970</v>
      </c>
      <c r="B130" s="282">
        <v>21</v>
      </c>
      <c r="C130" s="277">
        <v>-11</v>
      </c>
      <c r="D130" s="281">
        <f t="shared" ca="1" si="26"/>
        <v>42497</v>
      </c>
      <c r="E130" s="277"/>
      <c r="F130" s="281">
        <f t="shared" ca="1" si="27"/>
        <v>42511</v>
      </c>
      <c r="G130" s="114"/>
      <c r="I130" s="109" t="s">
        <v>504</v>
      </c>
      <c r="J130" s="91">
        <v>26</v>
      </c>
      <c r="K130" s="228">
        <v>-8</v>
      </c>
      <c r="L130" s="114">
        <f t="shared" ca="1" si="18"/>
        <v>42589</v>
      </c>
      <c r="N130" s="114">
        <f t="shared" ca="1" si="19"/>
        <v>42608</v>
      </c>
      <c r="Q130" s="115" t="s">
        <v>140</v>
      </c>
      <c r="R130" s="116" t="s">
        <v>144</v>
      </c>
      <c r="S130" s="115" t="s">
        <v>142</v>
      </c>
      <c r="T130" s="115" t="s">
        <v>143</v>
      </c>
      <c r="U130" s="115" t="s">
        <v>145</v>
      </c>
      <c r="V130" s="118" t="s">
        <v>414</v>
      </c>
      <c r="W130" s="115" t="s">
        <v>415</v>
      </c>
    </row>
    <row r="131" spans="1:23" x14ac:dyDescent="0.25">
      <c r="A131" s="283" t="s">
        <v>971</v>
      </c>
      <c r="B131" s="282">
        <v>18</v>
      </c>
      <c r="C131" s="277">
        <v>-11</v>
      </c>
      <c r="D131" s="281">
        <f t="shared" ca="1" si="26"/>
        <v>42497</v>
      </c>
      <c r="E131" s="277"/>
      <c r="F131" s="281">
        <f t="shared" ca="1" si="27"/>
        <v>42508</v>
      </c>
      <c r="G131" s="114"/>
      <c r="I131" s="236" t="s">
        <v>822</v>
      </c>
      <c r="J131" s="228">
        <v>24</v>
      </c>
      <c r="K131" s="228">
        <v>-8</v>
      </c>
      <c r="L131" s="235">
        <f t="shared" ref="L131:L147" ca="1" si="28">EDATE(NOW(),K131)</f>
        <v>42589</v>
      </c>
      <c r="M131" s="228"/>
      <c r="N131" s="235">
        <f t="shared" ref="N131:N147" ca="1" si="29">DATE(YEAR(L131),MONTH(L131),J131)</f>
        <v>42606</v>
      </c>
      <c r="O131" s="228"/>
      <c r="Q131" s="109" t="s">
        <v>418</v>
      </c>
      <c r="R131" s="91">
        <v>29</v>
      </c>
      <c r="S131" s="91">
        <v>-3</v>
      </c>
      <c r="T131" s="114">
        <f ca="1">EDATE(NOW(),S131)</f>
        <v>42742</v>
      </c>
      <c r="U131" s="91">
        <v>30</v>
      </c>
      <c r="V131" s="114">
        <f ca="1">DATE(YEAR(T131),MONTH(T131),R131)</f>
        <v>42764</v>
      </c>
      <c r="W131" s="114">
        <f t="shared" ref="W131:W155" ca="1" si="30">DATE(YEAR(T131),MONTH(T131),U131)</f>
        <v>42765</v>
      </c>
    </row>
    <row r="132" spans="1:23" x14ac:dyDescent="0.25">
      <c r="A132" s="283" t="s">
        <v>972</v>
      </c>
      <c r="B132" s="282">
        <v>18</v>
      </c>
      <c r="C132" s="277">
        <v>-11</v>
      </c>
      <c r="D132" s="281">
        <f t="shared" ca="1" si="26"/>
        <v>42497</v>
      </c>
      <c r="E132" s="277"/>
      <c r="F132" s="281">
        <f t="shared" ca="1" si="27"/>
        <v>42508</v>
      </c>
      <c r="G132" s="114"/>
      <c r="I132" s="236" t="s">
        <v>823</v>
      </c>
      <c r="J132" s="228">
        <v>17</v>
      </c>
      <c r="K132" s="228">
        <v>-8</v>
      </c>
      <c r="L132" s="235">
        <f t="shared" ca="1" si="28"/>
        <v>42589</v>
      </c>
      <c r="M132" s="228"/>
      <c r="N132" s="235">
        <f t="shared" ca="1" si="29"/>
        <v>42599</v>
      </c>
      <c r="O132" s="228"/>
      <c r="Q132" s="109" t="s">
        <v>421</v>
      </c>
      <c r="R132" s="91">
        <v>1</v>
      </c>
      <c r="S132" s="91">
        <v>-3</v>
      </c>
      <c r="T132" s="114">
        <f t="shared" ref="T132:T155" ca="1" si="31">EDATE(NOW(),S132)</f>
        <v>42742</v>
      </c>
      <c r="U132" s="91">
        <v>28</v>
      </c>
      <c r="V132" s="114">
        <f t="shared" ref="V132:V155" ca="1" si="32">DATE(YEAR(T132),MONTH(T132),R132)</f>
        <v>42736</v>
      </c>
      <c r="W132" s="114">
        <f t="shared" ca="1" si="30"/>
        <v>42763</v>
      </c>
    </row>
    <row r="133" spans="1:23" x14ac:dyDescent="0.25">
      <c r="A133" s="283" t="s">
        <v>973</v>
      </c>
      <c r="B133" s="282">
        <v>7</v>
      </c>
      <c r="C133" s="277">
        <v>-11</v>
      </c>
      <c r="D133" s="281">
        <f t="shared" ca="1" si="26"/>
        <v>42497</v>
      </c>
      <c r="E133" s="277"/>
      <c r="F133" s="281">
        <f t="shared" ca="1" si="27"/>
        <v>42497</v>
      </c>
      <c r="G133" s="114"/>
      <c r="I133" s="236" t="s">
        <v>824</v>
      </c>
      <c r="J133" s="228">
        <v>17</v>
      </c>
      <c r="K133" s="228">
        <v>-8</v>
      </c>
      <c r="L133" s="235">
        <f t="shared" ca="1" si="28"/>
        <v>42589</v>
      </c>
      <c r="M133" s="228"/>
      <c r="N133" s="235">
        <f t="shared" ca="1" si="29"/>
        <v>42599</v>
      </c>
      <c r="O133" s="228"/>
      <c r="Q133" s="109" t="s">
        <v>423</v>
      </c>
      <c r="R133" s="91">
        <v>28</v>
      </c>
      <c r="S133" s="91">
        <v>-4</v>
      </c>
      <c r="T133" s="114">
        <f t="shared" ca="1" si="31"/>
        <v>42711</v>
      </c>
      <c r="U133" s="91">
        <v>31</v>
      </c>
      <c r="V133" s="114">
        <f t="shared" ca="1" si="32"/>
        <v>42732</v>
      </c>
      <c r="W133" s="114">
        <f t="shared" ca="1" si="30"/>
        <v>42735</v>
      </c>
    </row>
    <row r="134" spans="1:23" x14ac:dyDescent="0.25">
      <c r="A134" s="283" t="s">
        <v>974</v>
      </c>
      <c r="B134" s="282">
        <v>7</v>
      </c>
      <c r="C134" s="277">
        <v>-11</v>
      </c>
      <c r="D134" s="281">
        <f t="shared" ca="1" si="26"/>
        <v>42497</v>
      </c>
      <c r="E134" s="277"/>
      <c r="F134" s="281">
        <f t="shared" ca="1" si="27"/>
        <v>42497</v>
      </c>
      <c r="G134" s="114"/>
      <c r="I134" s="236" t="s">
        <v>825</v>
      </c>
      <c r="J134" s="228">
        <v>10</v>
      </c>
      <c r="K134" s="228">
        <v>-8</v>
      </c>
      <c r="L134" s="235">
        <f t="shared" ca="1" si="28"/>
        <v>42589</v>
      </c>
      <c r="M134" s="228"/>
      <c r="N134" s="235">
        <f t="shared" ca="1" si="29"/>
        <v>42592</v>
      </c>
      <c r="O134" s="228"/>
      <c r="Q134" s="109" t="s">
        <v>426</v>
      </c>
      <c r="R134" s="91">
        <v>22</v>
      </c>
      <c r="S134" s="91">
        <v>-4</v>
      </c>
      <c r="T134" s="114">
        <f t="shared" ca="1" si="31"/>
        <v>42711</v>
      </c>
      <c r="U134" s="91">
        <v>27</v>
      </c>
      <c r="V134" s="114">
        <f t="shared" ca="1" si="32"/>
        <v>42726</v>
      </c>
      <c r="W134" s="114">
        <f t="shared" ca="1" si="30"/>
        <v>42731</v>
      </c>
    </row>
    <row r="135" spans="1:23" x14ac:dyDescent="0.25">
      <c r="A135" s="283" t="s">
        <v>975</v>
      </c>
      <c r="B135" s="282">
        <v>24</v>
      </c>
      <c r="C135" s="277">
        <v>-12</v>
      </c>
      <c r="D135" s="281">
        <f t="shared" ca="1" si="26"/>
        <v>42467</v>
      </c>
      <c r="E135" s="277"/>
      <c r="F135" s="281">
        <f t="shared" ca="1" si="27"/>
        <v>42484</v>
      </c>
      <c r="G135" s="114"/>
      <c r="I135" s="236" t="s">
        <v>826</v>
      </c>
      <c r="J135" s="228">
        <v>3</v>
      </c>
      <c r="K135" s="228">
        <v>-8</v>
      </c>
      <c r="L135" s="235">
        <f t="shared" ca="1" si="28"/>
        <v>42589</v>
      </c>
      <c r="M135" s="228"/>
      <c r="N135" s="235">
        <f t="shared" ca="1" si="29"/>
        <v>42585</v>
      </c>
      <c r="O135" s="228"/>
      <c r="Q135" s="109" t="s">
        <v>429</v>
      </c>
      <c r="R135" s="91">
        <v>22</v>
      </c>
      <c r="S135" s="91">
        <v>-4</v>
      </c>
      <c r="T135" s="114">
        <f t="shared" ca="1" si="31"/>
        <v>42711</v>
      </c>
      <c r="U135" s="91">
        <v>27</v>
      </c>
      <c r="V135" s="114">
        <f t="shared" ca="1" si="32"/>
        <v>42726</v>
      </c>
      <c r="W135" s="114">
        <f t="shared" ca="1" si="30"/>
        <v>42731</v>
      </c>
    </row>
    <row r="136" spans="1:23" x14ac:dyDescent="0.25">
      <c r="A136" s="283" t="s">
        <v>976</v>
      </c>
      <c r="B136" s="282">
        <v>24</v>
      </c>
      <c r="C136" s="277">
        <v>-12</v>
      </c>
      <c r="D136" s="281">
        <f t="shared" ref="D136:D145" ca="1" si="33">EDATE(NOW(),C136)</f>
        <v>42467</v>
      </c>
      <c r="E136" s="277"/>
      <c r="F136" s="281">
        <f t="shared" ref="F136:F145" ca="1" si="34">DATE(YEAR(D136),MONTH(D136),B136)</f>
        <v>42484</v>
      </c>
      <c r="G136" s="114"/>
      <c r="I136" s="236" t="s">
        <v>827</v>
      </c>
      <c r="J136" s="228">
        <v>3</v>
      </c>
      <c r="K136" s="228">
        <v>-8</v>
      </c>
      <c r="L136" s="235">
        <f t="shared" ca="1" si="28"/>
        <v>42589</v>
      </c>
      <c r="M136" s="228"/>
      <c r="N136" s="235">
        <f t="shared" ca="1" si="29"/>
        <v>42585</v>
      </c>
      <c r="O136" s="228"/>
      <c r="Q136" s="109" t="s">
        <v>432</v>
      </c>
      <c r="R136" s="91">
        <v>22</v>
      </c>
      <c r="S136" s="91">
        <v>-4</v>
      </c>
      <c r="T136" s="114">
        <f t="shared" ca="1" si="31"/>
        <v>42711</v>
      </c>
      <c r="U136" s="91">
        <v>27</v>
      </c>
      <c r="V136" s="114">
        <f t="shared" ca="1" si="32"/>
        <v>42726</v>
      </c>
      <c r="W136" s="114">
        <f t="shared" ca="1" si="30"/>
        <v>42731</v>
      </c>
    </row>
    <row r="137" spans="1:23" x14ac:dyDescent="0.25">
      <c r="A137" s="283" t="s">
        <v>977</v>
      </c>
      <c r="B137" s="282">
        <v>10</v>
      </c>
      <c r="C137" s="277">
        <v>-12</v>
      </c>
      <c r="D137" s="281">
        <f t="shared" ca="1" si="33"/>
        <v>42467</v>
      </c>
      <c r="E137" s="277"/>
      <c r="F137" s="281">
        <f t="shared" ca="1" si="34"/>
        <v>42470</v>
      </c>
      <c r="G137" s="114"/>
      <c r="I137" s="236" t="s">
        <v>828</v>
      </c>
      <c r="J137" s="228">
        <v>29</v>
      </c>
      <c r="K137" s="228">
        <v>-9</v>
      </c>
      <c r="L137" s="235">
        <f t="shared" ca="1" si="28"/>
        <v>42558</v>
      </c>
      <c r="M137" s="228"/>
      <c r="N137" s="235">
        <f t="shared" ca="1" si="29"/>
        <v>42580</v>
      </c>
      <c r="O137" s="228"/>
      <c r="Q137" s="109" t="s">
        <v>435</v>
      </c>
      <c r="R137" s="91">
        <v>22</v>
      </c>
      <c r="S137" s="91">
        <v>-4</v>
      </c>
      <c r="T137" s="114">
        <f t="shared" ca="1" si="31"/>
        <v>42711</v>
      </c>
      <c r="U137" s="91">
        <v>27</v>
      </c>
      <c r="V137" s="114">
        <f t="shared" ca="1" si="32"/>
        <v>42726</v>
      </c>
      <c r="W137" s="114">
        <f t="shared" ca="1" si="30"/>
        <v>42731</v>
      </c>
    </row>
    <row r="138" spans="1:23" x14ac:dyDescent="0.25">
      <c r="A138" s="283" t="s">
        <v>978</v>
      </c>
      <c r="B138" s="282">
        <v>10</v>
      </c>
      <c r="C138" s="277">
        <v>-12</v>
      </c>
      <c r="D138" s="281">
        <f t="shared" ca="1" si="33"/>
        <v>42467</v>
      </c>
      <c r="E138" s="277"/>
      <c r="F138" s="281">
        <f t="shared" ca="1" si="34"/>
        <v>42470</v>
      </c>
      <c r="G138" s="114"/>
      <c r="I138" s="236" t="s">
        <v>829</v>
      </c>
      <c r="J138" s="228">
        <v>27</v>
      </c>
      <c r="K138" s="228">
        <v>-9</v>
      </c>
      <c r="L138" s="235">
        <f t="shared" ca="1" si="28"/>
        <v>42558</v>
      </c>
      <c r="M138" s="228"/>
      <c r="N138" s="235">
        <f t="shared" ca="1" si="29"/>
        <v>42578</v>
      </c>
      <c r="O138" s="228"/>
      <c r="Q138" s="109" t="s">
        <v>438</v>
      </c>
      <c r="R138" s="91">
        <v>22</v>
      </c>
      <c r="S138" s="91">
        <v>-4</v>
      </c>
      <c r="T138" s="114">
        <f t="shared" ca="1" si="31"/>
        <v>42711</v>
      </c>
      <c r="U138" s="91">
        <v>27</v>
      </c>
      <c r="V138" s="114">
        <f t="shared" ca="1" si="32"/>
        <v>42726</v>
      </c>
      <c r="W138" s="114">
        <f t="shared" ca="1" si="30"/>
        <v>42731</v>
      </c>
    </row>
    <row r="139" spans="1:23" x14ac:dyDescent="0.25">
      <c r="A139" s="283" t="s">
        <v>979</v>
      </c>
      <c r="B139" s="282">
        <v>10</v>
      </c>
      <c r="C139" s="277">
        <v>-12</v>
      </c>
      <c r="D139" s="281">
        <f t="shared" ca="1" si="33"/>
        <v>42467</v>
      </c>
      <c r="E139" s="277"/>
      <c r="F139" s="281">
        <f t="shared" ca="1" si="34"/>
        <v>42470</v>
      </c>
      <c r="G139" s="114"/>
      <c r="I139" s="236" t="s">
        <v>830</v>
      </c>
      <c r="J139" s="228">
        <v>26</v>
      </c>
      <c r="K139" s="228">
        <v>-9</v>
      </c>
      <c r="L139" s="235">
        <f t="shared" ca="1" si="28"/>
        <v>42558</v>
      </c>
      <c r="M139" s="228"/>
      <c r="N139" s="235">
        <f t="shared" ca="1" si="29"/>
        <v>42577</v>
      </c>
      <c r="O139" s="228"/>
      <c r="Q139" s="109" t="s">
        <v>441</v>
      </c>
      <c r="R139" s="91">
        <v>22</v>
      </c>
      <c r="S139" s="91">
        <v>-4</v>
      </c>
      <c r="T139" s="114">
        <f t="shared" ca="1" si="31"/>
        <v>42711</v>
      </c>
      <c r="U139" s="91">
        <v>27</v>
      </c>
      <c r="V139" s="114">
        <f t="shared" ca="1" si="32"/>
        <v>42726</v>
      </c>
      <c r="W139" s="114">
        <f t="shared" ca="1" si="30"/>
        <v>42731</v>
      </c>
    </row>
    <row r="140" spans="1:23" x14ac:dyDescent="0.25">
      <c r="A140" s="283" t="s">
        <v>980</v>
      </c>
      <c r="B140" s="282">
        <v>10</v>
      </c>
      <c r="C140" s="277">
        <v>-12</v>
      </c>
      <c r="D140" s="281">
        <f t="shared" ca="1" si="33"/>
        <v>42467</v>
      </c>
      <c r="E140" s="277"/>
      <c r="F140" s="281">
        <f t="shared" ca="1" si="34"/>
        <v>42470</v>
      </c>
      <c r="G140" s="114"/>
      <c r="I140" s="236" t="s">
        <v>831</v>
      </c>
      <c r="J140" s="228">
        <v>26</v>
      </c>
      <c r="K140" s="228">
        <v>-9</v>
      </c>
      <c r="L140" s="235">
        <f t="shared" ca="1" si="28"/>
        <v>42558</v>
      </c>
      <c r="M140" s="228"/>
      <c r="N140" s="235">
        <f t="shared" ca="1" si="29"/>
        <v>42577</v>
      </c>
      <c r="O140" s="228"/>
      <c r="Q140" s="109" t="s">
        <v>444</v>
      </c>
      <c r="R140" s="91">
        <v>22</v>
      </c>
      <c r="S140" s="91">
        <v>-4</v>
      </c>
      <c r="T140" s="114">
        <f t="shared" ca="1" si="31"/>
        <v>42711</v>
      </c>
      <c r="U140" s="91">
        <v>27</v>
      </c>
      <c r="V140" s="114">
        <f t="shared" ca="1" si="32"/>
        <v>42726</v>
      </c>
      <c r="W140" s="114">
        <f t="shared" ca="1" si="30"/>
        <v>42731</v>
      </c>
    </row>
    <row r="141" spans="1:23" x14ac:dyDescent="0.25">
      <c r="A141" s="283" t="s">
        <v>981</v>
      </c>
      <c r="B141" s="282">
        <v>9</v>
      </c>
      <c r="C141" s="277">
        <v>-12</v>
      </c>
      <c r="D141" s="281">
        <f t="shared" ca="1" si="33"/>
        <v>42467</v>
      </c>
      <c r="E141" s="277"/>
      <c r="F141" s="281">
        <f t="shared" ca="1" si="34"/>
        <v>42469</v>
      </c>
      <c r="G141" s="114"/>
      <c r="I141" s="236" t="s">
        <v>832</v>
      </c>
      <c r="J141" s="228">
        <v>23</v>
      </c>
      <c r="K141" s="228">
        <v>-9</v>
      </c>
      <c r="L141" s="235">
        <f t="shared" ca="1" si="28"/>
        <v>42558</v>
      </c>
      <c r="M141" s="228"/>
      <c r="N141" s="235">
        <f t="shared" ca="1" si="29"/>
        <v>42574</v>
      </c>
      <c r="O141" s="228"/>
      <c r="Q141" s="109" t="s">
        <v>447</v>
      </c>
      <c r="R141" s="91">
        <v>22</v>
      </c>
      <c r="S141" s="91">
        <v>-4</v>
      </c>
      <c r="T141" s="114">
        <f t="shared" ca="1" si="31"/>
        <v>42711</v>
      </c>
      <c r="U141" s="91">
        <v>27</v>
      </c>
      <c r="V141" s="114">
        <f t="shared" ca="1" si="32"/>
        <v>42726</v>
      </c>
      <c r="W141" s="114">
        <f t="shared" ca="1" si="30"/>
        <v>42731</v>
      </c>
    </row>
    <row r="142" spans="1:23" x14ac:dyDescent="0.25">
      <c r="A142" s="283" t="s">
        <v>982</v>
      </c>
      <c r="B142" s="282">
        <v>9</v>
      </c>
      <c r="C142" s="277">
        <v>-12</v>
      </c>
      <c r="D142" s="281">
        <f t="shared" ca="1" si="33"/>
        <v>42467</v>
      </c>
      <c r="E142" s="277"/>
      <c r="F142" s="281">
        <f t="shared" ca="1" si="34"/>
        <v>42469</v>
      </c>
      <c r="G142" s="114"/>
      <c r="I142" s="236" t="s">
        <v>833</v>
      </c>
      <c r="J142" s="228">
        <v>12</v>
      </c>
      <c r="K142" s="228">
        <v>-9</v>
      </c>
      <c r="L142" s="235">
        <f t="shared" ca="1" si="28"/>
        <v>42558</v>
      </c>
      <c r="M142" s="228"/>
      <c r="N142" s="235">
        <f t="shared" ca="1" si="29"/>
        <v>42563</v>
      </c>
      <c r="O142" s="228"/>
      <c r="Q142" s="109" t="s">
        <v>449</v>
      </c>
      <c r="R142" s="91">
        <v>22</v>
      </c>
      <c r="S142" s="91">
        <v>-4</v>
      </c>
      <c r="T142" s="114">
        <f t="shared" ca="1" si="31"/>
        <v>42711</v>
      </c>
      <c r="U142" s="91">
        <v>27</v>
      </c>
      <c r="V142" s="114">
        <f t="shared" ca="1" si="32"/>
        <v>42726</v>
      </c>
      <c r="W142" s="114">
        <f t="shared" ca="1" si="30"/>
        <v>42731</v>
      </c>
    </row>
    <row r="143" spans="1:23" x14ac:dyDescent="0.25">
      <c r="A143" s="283" t="s">
        <v>983</v>
      </c>
      <c r="B143" s="282">
        <v>29</v>
      </c>
      <c r="C143" s="277">
        <v>-13</v>
      </c>
      <c r="D143" s="281">
        <f t="shared" ca="1" si="33"/>
        <v>42436</v>
      </c>
      <c r="E143" s="277"/>
      <c r="F143" s="281">
        <f t="shared" ca="1" si="34"/>
        <v>42458</v>
      </c>
      <c r="G143" s="114"/>
      <c r="I143" s="236" t="s">
        <v>834</v>
      </c>
      <c r="J143" s="228">
        <v>8</v>
      </c>
      <c r="K143" s="228">
        <v>-9</v>
      </c>
      <c r="L143" s="235">
        <f t="shared" ca="1" si="28"/>
        <v>42558</v>
      </c>
      <c r="M143" s="228"/>
      <c r="N143" s="235">
        <f t="shared" ca="1" si="29"/>
        <v>42559</v>
      </c>
      <c r="O143" s="228"/>
      <c r="Q143" s="109" t="s">
        <v>452</v>
      </c>
      <c r="R143" s="91">
        <v>22</v>
      </c>
      <c r="S143" s="91">
        <v>-4</v>
      </c>
      <c r="T143" s="114">
        <f t="shared" ca="1" si="31"/>
        <v>42711</v>
      </c>
      <c r="U143" s="91">
        <v>27</v>
      </c>
      <c r="V143" s="114">
        <f t="shared" ca="1" si="32"/>
        <v>42726</v>
      </c>
      <c r="W143" s="114">
        <f t="shared" ca="1" si="30"/>
        <v>42731</v>
      </c>
    </row>
    <row r="144" spans="1:23" x14ac:dyDescent="0.25">
      <c r="A144" s="283" t="s">
        <v>984</v>
      </c>
      <c r="B144" s="282">
        <v>29</v>
      </c>
      <c r="C144" s="277">
        <v>-13</v>
      </c>
      <c r="D144" s="281">
        <f t="shared" ca="1" si="33"/>
        <v>42436</v>
      </c>
      <c r="E144" s="277"/>
      <c r="F144" s="281">
        <f t="shared" ca="1" si="34"/>
        <v>42458</v>
      </c>
      <c r="G144" s="114"/>
      <c r="I144" s="236" t="s">
        <v>835</v>
      </c>
      <c r="J144" s="228">
        <v>1</v>
      </c>
      <c r="K144" s="228">
        <v>-9</v>
      </c>
      <c r="L144" s="235">
        <f t="shared" ca="1" si="28"/>
        <v>42558</v>
      </c>
      <c r="M144" s="228"/>
      <c r="N144" s="235">
        <f t="shared" ca="1" si="29"/>
        <v>42552</v>
      </c>
      <c r="O144" s="228"/>
      <c r="Q144" s="109" t="s">
        <v>455</v>
      </c>
      <c r="R144" s="91">
        <v>9</v>
      </c>
      <c r="S144" s="91">
        <v>-4</v>
      </c>
      <c r="T144" s="114">
        <f t="shared" ca="1" si="31"/>
        <v>42711</v>
      </c>
      <c r="U144" s="91">
        <v>17</v>
      </c>
      <c r="V144" s="114">
        <f t="shared" ca="1" si="32"/>
        <v>42713</v>
      </c>
      <c r="W144" s="114">
        <f t="shared" ca="1" si="30"/>
        <v>42721</v>
      </c>
    </row>
    <row r="145" spans="1:23" x14ac:dyDescent="0.25">
      <c r="A145" s="283" t="s">
        <v>985</v>
      </c>
      <c r="B145" s="282">
        <v>23</v>
      </c>
      <c r="C145" s="277">
        <v>-14</v>
      </c>
      <c r="D145" s="281">
        <f t="shared" ca="1" si="33"/>
        <v>42407</v>
      </c>
      <c r="E145" s="277"/>
      <c r="F145" s="281">
        <f t="shared" ca="1" si="34"/>
        <v>42423</v>
      </c>
      <c r="G145" s="114"/>
      <c r="I145" s="236" t="s">
        <v>836</v>
      </c>
      <c r="J145" s="228">
        <v>1</v>
      </c>
      <c r="K145" s="228">
        <v>-9</v>
      </c>
      <c r="L145" s="235">
        <f t="shared" ca="1" si="28"/>
        <v>42558</v>
      </c>
      <c r="M145" s="228"/>
      <c r="N145" s="235">
        <f t="shared" ca="1" si="29"/>
        <v>42552</v>
      </c>
      <c r="O145" s="228"/>
      <c r="Q145" s="109" t="s">
        <v>458</v>
      </c>
      <c r="R145" s="91">
        <v>9</v>
      </c>
      <c r="S145" s="91">
        <v>-4</v>
      </c>
      <c r="T145" s="114">
        <f t="shared" ca="1" si="31"/>
        <v>42711</v>
      </c>
      <c r="U145" s="91">
        <v>17</v>
      </c>
      <c r="V145" s="114">
        <f t="shared" ca="1" si="32"/>
        <v>42713</v>
      </c>
      <c r="W145" s="114">
        <f t="shared" ca="1" si="30"/>
        <v>42721</v>
      </c>
    </row>
    <row r="146" spans="1:23" x14ac:dyDescent="0.25">
      <c r="A146" s="283" t="s">
        <v>986</v>
      </c>
      <c r="B146" s="282"/>
      <c r="C146" s="277"/>
      <c r="D146" s="281"/>
      <c r="E146" s="277"/>
      <c r="F146" s="281"/>
      <c r="G146" s="114"/>
      <c r="I146" s="236" t="s">
        <v>837</v>
      </c>
      <c r="J146" s="228">
        <v>31</v>
      </c>
      <c r="K146" s="228">
        <v>-10</v>
      </c>
      <c r="L146" s="235">
        <f t="shared" ca="1" si="28"/>
        <v>42528</v>
      </c>
      <c r="M146" s="228"/>
      <c r="N146" s="235">
        <f t="shared" ca="1" si="29"/>
        <v>42552</v>
      </c>
      <c r="O146" s="228"/>
      <c r="Q146" s="109" t="s">
        <v>461</v>
      </c>
      <c r="R146" s="91">
        <v>9</v>
      </c>
      <c r="S146" s="91">
        <v>-4</v>
      </c>
      <c r="T146" s="114">
        <f t="shared" ca="1" si="31"/>
        <v>42711</v>
      </c>
      <c r="U146" s="91">
        <v>17</v>
      </c>
      <c r="V146" s="114">
        <f t="shared" ca="1" si="32"/>
        <v>42713</v>
      </c>
      <c r="W146" s="114">
        <f t="shared" ca="1" si="30"/>
        <v>42721</v>
      </c>
    </row>
    <row r="147" spans="1:23" x14ac:dyDescent="0.25">
      <c r="A147" s="283" t="s">
        <v>987</v>
      </c>
      <c r="B147" s="282"/>
      <c r="C147" s="277"/>
      <c r="D147" s="281"/>
      <c r="E147" s="277"/>
      <c r="F147" s="281"/>
      <c r="G147" s="114"/>
      <c r="I147" s="236" t="s">
        <v>838</v>
      </c>
      <c r="J147" s="228">
        <v>31</v>
      </c>
      <c r="K147" s="228">
        <v>-10</v>
      </c>
      <c r="L147" s="235">
        <f t="shared" ca="1" si="28"/>
        <v>42528</v>
      </c>
      <c r="M147" s="228"/>
      <c r="N147" s="235">
        <f t="shared" ca="1" si="29"/>
        <v>42552</v>
      </c>
      <c r="O147" s="228"/>
      <c r="Q147" s="109" t="s">
        <v>464</v>
      </c>
      <c r="R147" s="91">
        <v>9</v>
      </c>
      <c r="S147" s="91">
        <v>-4</v>
      </c>
      <c r="T147" s="114">
        <f t="shared" ca="1" si="31"/>
        <v>42711</v>
      </c>
      <c r="U147" s="91">
        <v>17</v>
      </c>
      <c r="V147" s="114">
        <f t="shared" ca="1" si="32"/>
        <v>42713</v>
      </c>
      <c r="W147" s="114">
        <f t="shared" ca="1" si="30"/>
        <v>42721</v>
      </c>
    </row>
    <row r="148" spans="1:23" x14ac:dyDescent="0.25">
      <c r="A148" s="115" t="s">
        <v>140</v>
      </c>
      <c r="B148" s="116" t="s">
        <v>141</v>
      </c>
      <c r="C148" s="115" t="s">
        <v>142</v>
      </c>
      <c r="D148" s="115" t="s">
        <v>143</v>
      </c>
      <c r="E148" s="117"/>
      <c r="F148" s="118" t="s">
        <v>136</v>
      </c>
      <c r="G148" s="114"/>
      <c r="I148" s="236" t="s">
        <v>839</v>
      </c>
      <c r="J148" s="228"/>
      <c r="K148" s="228"/>
      <c r="L148" s="235"/>
      <c r="M148" s="228"/>
      <c r="N148" s="235"/>
      <c r="O148" s="228"/>
      <c r="Q148" s="109" t="s">
        <v>467</v>
      </c>
      <c r="R148" s="91">
        <v>9</v>
      </c>
      <c r="S148" s="91">
        <v>-4</v>
      </c>
      <c r="T148" s="114">
        <f t="shared" ca="1" si="31"/>
        <v>42711</v>
      </c>
      <c r="U148" s="91">
        <v>17</v>
      </c>
      <c r="V148" s="114">
        <f t="shared" ca="1" si="32"/>
        <v>42713</v>
      </c>
      <c r="W148" s="114">
        <f t="shared" ca="1" si="30"/>
        <v>42721</v>
      </c>
    </row>
    <row r="149" spans="1:23" x14ac:dyDescent="0.25">
      <c r="A149" s="109" t="s">
        <v>500</v>
      </c>
      <c r="B149" s="189">
        <v>25</v>
      </c>
      <c r="C149" s="185">
        <v>-1</v>
      </c>
      <c r="D149" s="114">
        <f t="shared" ref="D149:D185" ca="1" si="35">EDATE(NOW(),C149)</f>
        <v>42801</v>
      </c>
      <c r="F149" s="114">
        <f t="shared" ref="F149:F185" ca="1" si="36">DATE(YEAR(D149),MONTH(D149),B149)</f>
        <v>42819</v>
      </c>
      <c r="G149" s="114"/>
      <c r="I149" s="236" t="s">
        <v>840</v>
      </c>
      <c r="J149" s="228"/>
      <c r="K149" s="228"/>
      <c r="L149" s="235"/>
      <c r="M149" s="228"/>
      <c r="N149" s="235"/>
      <c r="O149" s="228"/>
      <c r="Q149" s="109" t="s">
        <v>470</v>
      </c>
      <c r="R149" s="91">
        <v>9</v>
      </c>
      <c r="S149" s="91">
        <v>-4</v>
      </c>
      <c r="T149" s="114">
        <f t="shared" ca="1" si="31"/>
        <v>42711</v>
      </c>
      <c r="U149" s="91">
        <v>17</v>
      </c>
      <c r="V149" s="114">
        <f t="shared" ca="1" si="32"/>
        <v>42713</v>
      </c>
      <c r="W149" s="114">
        <f t="shared" ca="1" si="30"/>
        <v>42721</v>
      </c>
    </row>
    <row r="150" spans="1:23" x14ac:dyDescent="0.25">
      <c r="A150" s="109" t="s">
        <v>503</v>
      </c>
      <c r="B150" s="189">
        <v>19</v>
      </c>
      <c r="C150" s="185">
        <v>-1</v>
      </c>
      <c r="D150" s="114">
        <f t="shared" ca="1" si="35"/>
        <v>42801</v>
      </c>
      <c r="F150" s="114">
        <f t="shared" ca="1" si="36"/>
        <v>42813</v>
      </c>
      <c r="G150" s="114"/>
      <c r="I150" s="236" t="s">
        <v>841</v>
      </c>
      <c r="J150" s="228"/>
      <c r="K150" s="228"/>
      <c r="L150" s="235"/>
      <c r="M150" s="228"/>
      <c r="N150" s="235"/>
      <c r="O150" s="228"/>
      <c r="Q150" s="109" t="s">
        <v>473</v>
      </c>
      <c r="R150" s="91">
        <v>9</v>
      </c>
      <c r="S150" s="91">
        <v>-4</v>
      </c>
      <c r="T150" s="114">
        <f t="shared" ca="1" si="31"/>
        <v>42711</v>
      </c>
      <c r="U150" s="91">
        <v>17</v>
      </c>
      <c r="V150" s="114">
        <f t="shared" ca="1" si="32"/>
        <v>42713</v>
      </c>
      <c r="W150" s="114">
        <f t="shared" ca="1" si="30"/>
        <v>42721</v>
      </c>
    </row>
    <row r="151" spans="1:23" x14ac:dyDescent="0.25">
      <c r="A151" s="109" t="s">
        <v>505</v>
      </c>
      <c r="B151" s="189">
        <v>19</v>
      </c>
      <c r="C151" s="185">
        <v>-1</v>
      </c>
      <c r="D151" s="114">
        <f t="shared" ca="1" si="35"/>
        <v>42801</v>
      </c>
      <c r="F151" s="114">
        <f t="shared" ca="1" si="36"/>
        <v>42813</v>
      </c>
      <c r="G151" s="114"/>
      <c r="I151" s="236" t="s">
        <v>842</v>
      </c>
      <c r="J151" s="228"/>
      <c r="K151" s="228"/>
      <c r="L151" s="235"/>
      <c r="M151" s="228"/>
      <c r="N151" s="235"/>
      <c r="O151" s="228"/>
      <c r="Q151" s="109" t="s">
        <v>476</v>
      </c>
      <c r="R151" s="91">
        <v>9</v>
      </c>
      <c r="S151" s="91">
        <v>-4</v>
      </c>
      <c r="T151" s="114">
        <f t="shared" ca="1" si="31"/>
        <v>42711</v>
      </c>
      <c r="U151" s="91">
        <v>17</v>
      </c>
      <c r="V151" s="114">
        <f t="shared" ca="1" si="32"/>
        <v>42713</v>
      </c>
      <c r="W151" s="114">
        <f t="shared" ca="1" si="30"/>
        <v>42721</v>
      </c>
    </row>
    <row r="152" spans="1:23" x14ac:dyDescent="0.25">
      <c r="A152" s="109" t="s">
        <v>507</v>
      </c>
      <c r="B152" s="189">
        <v>19</v>
      </c>
      <c r="C152" s="185">
        <v>-1</v>
      </c>
      <c r="D152" s="114">
        <f t="shared" ca="1" si="35"/>
        <v>42801</v>
      </c>
      <c r="F152" s="114">
        <f t="shared" ca="1" si="36"/>
        <v>42813</v>
      </c>
      <c r="G152" s="114"/>
      <c r="I152" s="236" t="s">
        <v>843</v>
      </c>
      <c r="J152" s="228"/>
      <c r="K152" s="228"/>
      <c r="L152" s="235"/>
      <c r="M152" s="228"/>
      <c r="N152" s="235"/>
      <c r="O152" s="228"/>
      <c r="Q152" s="109" t="s">
        <v>479</v>
      </c>
      <c r="R152" s="91">
        <v>1</v>
      </c>
      <c r="S152" s="91">
        <v>-4</v>
      </c>
      <c r="T152" s="114">
        <f t="shared" ca="1" si="31"/>
        <v>42711</v>
      </c>
      <c r="U152" s="91">
        <v>6</v>
      </c>
      <c r="V152" s="114">
        <f t="shared" ca="1" si="32"/>
        <v>42705</v>
      </c>
      <c r="W152" s="114">
        <f t="shared" ca="1" si="30"/>
        <v>42710</v>
      </c>
    </row>
    <row r="153" spans="1:23" x14ac:dyDescent="0.25">
      <c r="A153" s="109" t="s">
        <v>510</v>
      </c>
      <c r="B153" s="189">
        <v>19</v>
      </c>
      <c r="C153" s="185">
        <v>-1</v>
      </c>
      <c r="D153" s="114">
        <f t="shared" ca="1" si="35"/>
        <v>42801</v>
      </c>
      <c r="F153" s="114">
        <f t="shared" ca="1" si="36"/>
        <v>42813</v>
      </c>
      <c r="G153" s="114"/>
      <c r="I153" s="115" t="s">
        <v>140</v>
      </c>
      <c r="J153" s="116" t="s">
        <v>141</v>
      </c>
      <c r="K153" s="115" t="s">
        <v>142</v>
      </c>
      <c r="L153" s="115" t="s">
        <v>143</v>
      </c>
      <c r="M153" s="117"/>
      <c r="N153" s="118" t="s">
        <v>136</v>
      </c>
      <c r="Q153" s="109" t="s">
        <v>482</v>
      </c>
      <c r="R153" s="91">
        <v>1</v>
      </c>
      <c r="S153" s="91">
        <v>-5</v>
      </c>
      <c r="T153" s="114">
        <f t="shared" ca="1" si="31"/>
        <v>42681</v>
      </c>
      <c r="U153" s="91">
        <v>31</v>
      </c>
      <c r="V153" s="114">
        <f t="shared" ca="1" si="32"/>
        <v>42675</v>
      </c>
      <c r="W153" s="114">
        <f t="shared" ca="1" si="30"/>
        <v>42705</v>
      </c>
    </row>
    <row r="154" spans="1:23" x14ac:dyDescent="0.25">
      <c r="A154" s="109" t="s">
        <v>513</v>
      </c>
      <c r="B154" s="189">
        <v>15</v>
      </c>
      <c r="C154" s="185">
        <v>-2</v>
      </c>
      <c r="D154" s="114">
        <f t="shared" ca="1" si="35"/>
        <v>42773</v>
      </c>
      <c r="F154" s="114">
        <f t="shared" ca="1" si="36"/>
        <v>42781</v>
      </c>
      <c r="G154" s="114"/>
      <c r="I154" s="109" t="s">
        <v>508</v>
      </c>
      <c r="J154" s="106">
        <v>25</v>
      </c>
      <c r="K154" s="91">
        <v>-1</v>
      </c>
      <c r="L154" s="114">
        <f t="shared" ref="L154:L198" ca="1" si="37">EDATE(NOW(),K154)</f>
        <v>42801</v>
      </c>
      <c r="N154" s="114">
        <f t="shared" ref="N154:N198" ca="1" si="38">DATE(YEAR(L154),MONTH(L154),J154)</f>
        <v>42819</v>
      </c>
      <c r="Q154" s="109" t="s">
        <v>485</v>
      </c>
      <c r="R154" s="91">
        <v>19</v>
      </c>
      <c r="S154" s="91">
        <v>-6</v>
      </c>
      <c r="T154" s="114">
        <f t="shared" ca="1" si="31"/>
        <v>42650</v>
      </c>
      <c r="U154" s="91">
        <v>30</v>
      </c>
      <c r="V154" s="114">
        <f t="shared" ca="1" si="32"/>
        <v>42662</v>
      </c>
      <c r="W154" s="114">
        <f t="shared" ca="1" si="30"/>
        <v>42673</v>
      </c>
    </row>
    <row r="155" spans="1:23" x14ac:dyDescent="0.25">
      <c r="A155" s="109" t="s">
        <v>516</v>
      </c>
      <c r="B155" s="189">
        <v>15</v>
      </c>
      <c r="C155" s="185">
        <v>-2</v>
      </c>
      <c r="D155" s="114">
        <f t="shared" ca="1" si="35"/>
        <v>42773</v>
      </c>
      <c r="F155" s="114">
        <f t="shared" ca="1" si="36"/>
        <v>42781</v>
      </c>
      <c r="G155" s="114"/>
      <c r="I155" s="109" t="s">
        <v>511</v>
      </c>
      <c r="J155" s="106">
        <v>29</v>
      </c>
      <c r="K155" s="91">
        <v>-2</v>
      </c>
      <c r="L155" s="114">
        <f t="shared" ca="1" si="37"/>
        <v>42773</v>
      </c>
      <c r="N155" s="114">
        <f t="shared" ca="1" si="38"/>
        <v>42795</v>
      </c>
      <c r="Q155" s="109" t="s">
        <v>488</v>
      </c>
      <c r="R155" s="91">
        <v>10</v>
      </c>
      <c r="S155" s="91">
        <v>-6</v>
      </c>
      <c r="T155" s="114">
        <f t="shared" ca="1" si="31"/>
        <v>42650</v>
      </c>
      <c r="U155" s="91">
        <v>18</v>
      </c>
      <c r="V155" s="114">
        <f t="shared" ca="1" si="32"/>
        <v>42653</v>
      </c>
      <c r="W155" s="114">
        <f t="shared" ca="1" si="30"/>
        <v>42661</v>
      </c>
    </row>
    <row r="156" spans="1:23" x14ac:dyDescent="0.25">
      <c r="A156" s="109" t="s">
        <v>519</v>
      </c>
      <c r="B156" s="189">
        <v>15</v>
      </c>
      <c r="C156" s="185">
        <v>-2</v>
      </c>
      <c r="D156" s="114">
        <f t="shared" ca="1" si="35"/>
        <v>42773</v>
      </c>
      <c r="F156" s="114">
        <f t="shared" ca="1" si="36"/>
        <v>42781</v>
      </c>
      <c r="G156" s="114"/>
      <c r="I156" s="109" t="s">
        <v>514</v>
      </c>
      <c r="J156" s="106">
        <v>17</v>
      </c>
      <c r="K156" s="91">
        <v>-2</v>
      </c>
      <c r="L156" s="114">
        <f t="shared" ca="1" si="37"/>
        <v>42773</v>
      </c>
      <c r="N156" s="114">
        <f t="shared" ca="1" si="38"/>
        <v>42783</v>
      </c>
      <c r="Q156" s="109" t="s">
        <v>491</v>
      </c>
    </row>
    <row r="157" spans="1:23" x14ac:dyDescent="0.25">
      <c r="A157" s="109" t="s">
        <v>522</v>
      </c>
      <c r="B157" s="189">
        <v>4</v>
      </c>
      <c r="C157" s="185">
        <v>-2</v>
      </c>
      <c r="D157" s="114">
        <f t="shared" ca="1" si="35"/>
        <v>42773</v>
      </c>
      <c r="F157" s="114">
        <f t="shared" ca="1" si="36"/>
        <v>42770</v>
      </c>
      <c r="I157" s="109" t="s">
        <v>517</v>
      </c>
      <c r="J157" s="106">
        <v>27</v>
      </c>
      <c r="K157" s="91">
        <v>-4</v>
      </c>
      <c r="L157" s="114">
        <f t="shared" ca="1" si="37"/>
        <v>42711</v>
      </c>
      <c r="N157" s="114">
        <f t="shared" ca="1" si="38"/>
        <v>42731</v>
      </c>
      <c r="Q157" s="109" t="s">
        <v>494</v>
      </c>
    </row>
    <row r="158" spans="1:23" x14ac:dyDescent="0.25">
      <c r="A158" s="109" t="s">
        <v>525</v>
      </c>
      <c r="B158" s="189">
        <v>29</v>
      </c>
      <c r="C158" s="185">
        <v>-3</v>
      </c>
      <c r="D158" s="114">
        <f t="shared" ca="1" si="35"/>
        <v>42742</v>
      </c>
      <c r="F158" s="114">
        <f t="shared" ca="1" si="36"/>
        <v>42764</v>
      </c>
      <c r="I158" s="109" t="s">
        <v>520</v>
      </c>
      <c r="J158" s="106">
        <v>31</v>
      </c>
      <c r="K158" s="91">
        <v>-5</v>
      </c>
      <c r="L158" s="114">
        <f t="shared" ca="1" si="37"/>
        <v>42681</v>
      </c>
      <c r="N158" s="114">
        <f t="shared" ca="1" si="38"/>
        <v>42705</v>
      </c>
      <c r="Q158" s="109" t="s">
        <v>497</v>
      </c>
    </row>
    <row r="159" spans="1:23" x14ac:dyDescent="0.25">
      <c r="A159" s="109" t="s">
        <v>528</v>
      </c>
      <c r="B159" s="189">
        <v>28</v>
      </c>
      <c r="C159" s="185">
        <v>-3</v>
      </c>
      <c r="D159" s="114">
        <f t="shared" ca="1" si="35"/>
        <v>42742</v>
      </c>
      <c r="F159" s="114">
        <f t="shared" ca="1" si="36"/>
        <v>42763</v>
      </c>
      <c r="I159" s="109" t="s">
        <v>523</v>
      </c>
      <c r="J159" s="106">
        <v>30</v>
      </c>
      <c r="K159" s="91">
        <v>-5</v>
      </c>
      <c r="L159" s="114">
        <f t="shared" ca="1" si="37"/>
        <v>42681</v>
      </c>
      <c r="N159" s="114">
        <f t="shared" ca="1" si="38"/>
        <v>42704</v>
      </c>
      <c r="Q159" s="109" t="s">
        <v>499</v>
      </c>
    </row>
    <row r="160" spans="1:23" x14ac:dyDescent="0.25">
      <c r="A160" s="109" t="s">
        <v>531</v>
      </c>
      <c r="B160" s="189">
        <v>18</v>
      </c>
      <c r="C160" s="185">
        <v>-3</v>
      </c>
      <c r="D160" s="114">
        <f t="shared" ca="1" si="35"/>
        <v>42742</v>
      </c>
      <c r="F160" s="114">
        <f t="shared" ca="1" si="36"/>
        <v>42753</v>
      </c>
      <c r="I160" s="109" t="s">
        <v>526</v>
      </c>
      <c r="J160" s="106">
        <v>30</v>
      </c>
      <c r="K160" s="91">
        <v>-5</v>
      </c>
      <c r="L160" s="114">
        <f t="shared" ca="1" si="37"/>
        <v>42681</v>
      </c>
      <c r="N160" s="114">
        <f t="shared" ca="1" si="38"/>
        <v>42704</v>
      </c>
      <c r="Q160" s="109" t="s">
        <v>502</v>
      </c>
    </row>
    <row r="161" spans="1:22" x14ac:dyDescent="0.25">
      <c r="A161" s="109" t="s">
        <v>534</v>
      </c>
      <c r="B161" s="189">
        <v>16</v>
      </c>
      <c r="C161" s="185">
        <v>-3</v>
      </c>
      <c r="D161" s="114">
        <f t="shared" ca="1" si="35"/>
        <v>42742</v>
      </c>
      <c r="F161" s="114">
        <f t="shared" ca="1" si="36"/>
        <v>42751</v>
      </c>
      <c r="I161" s="109" t="s">
        <v>529</v>
      </c>
      <c r="J161" s="106">
        <v>26</v>
      </c>
      <c r="K161" s="91">
        <v>-5</v>
      </c>
      <c r="L161" s="114">
        <f t="shared" ca="1" si="37"/>
        <v>42681</v>
      </c>
      <c r="N161" s="114">
        <f t="shared" ca="1" si="38"/>
        <v>42700</v>
      </c>
      <c r="Q161" s="115" t="s">
        <v>140</v>
      </c>
      <c r="R161" s="116" t="s">
        <v>144</v>
      </c>
      <c r="S161" s="115" t="s">
        <v>142</v>
      </c>
      <c r="T161" s="115" t="s">
        <v>143</v>
      </c>
      <c r="U161" s="115"/>
      <c r="V161" s="118" t="s">
        <v>266</v>
      </c>
    </row>
    <row r="162" spans="1:22" x14ac:dyDescent="0.25">
      <c r="A162" s="109" t="s">
        <v>537</v>
      </c>
      <c r="B162" s="189">
        <v>29</v>
      </c>
      <c r="C162" s="185">
        <v>-5</v>
      </c>
      <c r="D162" s="114">
        <f t="shared" ca="1" si="35"/>
        <v>42681</v>
      </c>
      <c r="F162" s="114">
        <f t="shared" ca="1" si="36"/>
        <v>42703</v>
      </c>
      <c r="I162" s="109" t="s">
        <v>532</v>
      </c>
      <c r="J162" s="106">
        <v>11</v>
      </c>
      <c r="K162" s="91">
        <v>-5</v>
      </c>
      <c r="L162" s="114">
        <f t="shared" ca="1" si="37"/>
        <v>42681</v>
      </c>
      <c r="N162" s="114">
        <f t="shared" ca="1" si="38"/>
        <v>42685</v>
      </c>
      <c r="Q162" s="109" t="s">
        <v>506</v>
      </c>
      <c r="R162" s="91">
        <v>24</v>
      </c>
      <c r="S162" s="91">
        <v>-1</v>
      </c>
      <c r="T162" s="114">
        <f t="shared" ref="T162:T171" ca="1" si="39">EDATE(NOW(),S162)</f>
        <v>42801</v>
      </c>
      <c r="V162" s="114">
        <f t="shared" ref="V162:V171" ca="1" si="40">DATE(YEAR(T162),MONTH(T162),R162)</f>
        <v>42818</v>
      </c>
    </row>
    <row r="163" spans="1:22" x14ac:dyDescent="0.25">
      <c r="A163" s="109" t="s">
        <v>540</v>
      </c>
      <c r="B163" s="189">
        <v>29</v>
      </c>
      <c r="C163" s="185">
        <v>-5</v>
      </c>
      <c r="D163" s="114">
        <f t="shared" ca="1" si="35"/>
        <v>42681</v>
      </c>
      <c r="F163" s="114">
        <f t="shared" ca="1" si="36"/>
        <v>42703</v>
      </c>
      <c r="I163" s="109" t="s">
        <v>535</v>
      </c>
      <c r="J163" s="106">
        <v>28</v>
      </c>
      <c r="K163" s="91">
        <v>-6</v>
      </c>
      <c r="L163" s="114">
        <f t="shared" ca="1" si="37"/>
        <v>42650</v>
      </c>
      <c r="N163" s="114">
        <f t="shared" ca="1" si="38"/>
        <v>42671</v>
      </c>
      <c r="Q163" s="109" t="s">
        <v>509</v>
      </c>
      <c r="R163" s="91">
        <v>23</v>
      </c>
      <c r="S163" s="91">
        <v>-2</v>
      </c>
      <c r="T163" s="114">
        <f t="shared" ca="1" si="39"/>
        <v>42773</v>
      </c>
      <c r="V163" s="114">
        <f t="shared" ca="1" si="40"/>
        <v>42789</v>
      </c>
    </row>
    <row r="164" spans="1:22" x14ac:dyDescent="0.25">
      <c r="A164" s="109" t="s">
        <v>543</v>
      </c>
      <c r="B164" s="189">
        <v>29</v>
      </c>
      <c r="C164" s="185">
        <v>-5</v>
      </c>
      <c r="D164" s="114">
        <f t="shared" ca="1" si="35"/>
        <v>42681</v>
      </c>
      <c r="F164" s="114">
        <f t="shared" ca="1" si="36"/>
        <v>42703</v>
      </c>
      <c r="I164" s="109" t="s">
        <v>538</v>
      </c>
      <c r="J164" s="106">
        <v>27</v>
      </c>
      <c r="K164" s="91">
        <v>-6</v>
      </c>
      <c r="L164" s="114">
        <f t="shared" ca="1" si="37"/>
        <v>42650</v>
      </c>
      <c r="N164" s="114">
        <f t="shared" ca="1" si="38"/>
        <v>42670</v>
      </c>
      <c r="Q164" s="109" t="s">
        <v>512</v>
      </c>
      <c r="R164" s="91">
        <v>27</v>
      </c>
      <c r="S164" s="91">
        <v>-3</v>
      </c>
      <c r="T164" s="114">
        <f t="shared" ca="1" si="39"/>
        <v>42742</v>
      </c>
      <c r="V164" s="114">
        <f t="shared" ca="1" si="40"/>
        <v>42762</v>
      </c>
    </row>
    <row r="165" spans="1:22" x14ac:dyDescent="0.25">
      <c r="A165" s="109" t="s">
        <v>546</v>
      </c>
      <c r="B165" s="189">
        <v>29</v>
      </c>
      <c r="C165" s="185">
        <v>-5</v>
      </c>
      <c r="D165" s="114">
        <f t="shared" ca="1" si="35"/>
        <v>42681</v>
      </c>
      <c r="F165" s="114">
        <f t="shared" ca="1" si="36"/>
        <v>42703</v>
      </c>
      <c r="I165" s="109" t="s">
        <v>541</v>
      </c>
      <c r="J165" s="282">
        <v>25</v>
      </c>
      <c r="K165" s="91">
        <v>-6</v>
      </c>
      <c r="L165" s="281">
        <f t="shared" ca="1" si="37"/>
        <v>42650</v>
      </c>
      <c r="N165" s="281">
        <f t="shared" ca="1" si="38"/>
        <v>42668</v>
      </c>
      <c r="Q165" s="109" t="s">
        <v>515</v>
      </c>
      <c r="R165" s="91">
        <v>12</v>
      </c>
      <c r="S165" s="91">
        <v>-3</v>
      </c>
      <c r="T165" s="114">
        <f t="shared" ca="1" si="39"/>
        <v>42742</v>
      </c>
      <c r="V165" s="114">
        <f t="shared" ca="1" si="40"/>
        <v>42747</v>
      </c>
    </row>
    <row r="166" spans="1:22" x14ac:dyDescent="0.25">
      <c r="A166" s="109" t="s">
        <v>549</v>
      </c>
      <c r="B166" s="189">
        <v>29</v>
      </c>
      <c r="C166" s="185">
        <v>-5</v>
      </c>
      <c r="D166" s="114">
        <f t="shared" ca="1" si="35"/>
        <v>42681</v>
      </c>
      <c r="F166" s="114">
        <f t="shared" ca="1" si="36"/>
        <v>42703</v>
      </c>
      <c r="I166" s="109" t="s">
        <v>544</v>
      </c>
      <c r="J166" s="282">
        <v>25</v>
      </c>
      <c r="K166" s="91">
        <v>-6</v>
      </c>
      <c r="L166" s="281">
        <f t="shared" ca="1" si="37"/>
        <v>42650</v>
      </c>
      <c r="N166" s="281">
        <f t="shared" ca="1" si="38"/>
        <v>42668</v>
      </c>
      <c r="Q166" s="109" t="s">
        <v>518</v>
      </c>
      <c r="R166" s="91">
        <v>10</v>
      </c>
      <c r="S166" s="91">
        <v>-3</v>
      </c>
      <c r="T166" s="114">
        <f t="shared" ca="1" si="39"/>
        <v>42742</v>
      </c>
      <c r="V166" s="114">
        <f t="shared" ca="1" si="40"/>
        <v>42745</v>
      </c>
    </row>
    <row r="167" spans="1:22" x14ac:dyDescent="0.25">
      <c r="A167" s="109" t="s">
        <v>551</v>
      </c>
      <c r="B167" s="189">
        <v>29</v>
      </c>
      <c r="C167" s="185">
        <v>-5</v>
      </c>
      <c r="D167" s="114">
        <f t="shared" ca="1" si="35"/>
        <v>42681</v>
      </c>
      <c r="F167" s="114">
        <f t="shared" ca="1" si="36"/>
        <v>42703</v>
      </c>
      <c r="I167" s="109" t="s">
        <v>547</v>
      </c>
      <c r="J167" s="282">
        <v>12</v>
      </c>
      <c r="K167" s="91">
        <v>-6</v>
      </c>
      <c r="L167" s="281">
        <f t="shared" ca="1" si="37"/>
        <v>42650</v>
      </c>
      <c r="N167" s="281">
        <f t="shared" ca="1" si="38"/>
        <v>42655</v>
      </c>
      <c r="Q167" s="109" t="s">
        <v>521</v>
      </c>
      <c r="R167" s="91">
        <v>6</v>
      </c>
      <c r="S167" s="91">
        <v>-3</v>
      </c>
      <c r="T167" s="114">
        <f t="shared" ca="1" si="39"/>
        <v>42742</v>
      </c>
      <c r="V167" s="114">
        <f t="shared" ca="1" si="40"/>
        <v>42741</v>
      </c>
    </row>
    <row r="168" spans="1:22" x14ac:dyDescent="0.25">
      <c r="A168" s="109" t="s">
        <v>553</v>
      </c>
      <c r="B168" s="189">
        <v>29</v>
      </c>
      <c r="C168" s="185">
        <v>-5</v>
      </c>
      <c r="D168" s="114">
        <f t="shared" ca="1" si="35"/>
        <v>42681</v>
      </c>
      <c r="F168" s="114">
        <f t="shared" ca="1" si="36"/>
        <v>42703</v>
      </c>
      <c r="I168" s="109" t="s">
        <v>550</v>
      </c>
      <c r="J168" s="282">
        <v>11</v>
      </c>
      <c r="K168" s="91">
        <v>-6</v>
      </c>
      <c r="L168" s="281">
        <f t="shared" ca="1" si="37"/>
        <v>42650</v>
      </c>
      <c r="N168" s="281">
        <f t="shared" ca="1" si="38"/>
        <v>42654</v>
      </c>
      <c r="Q168" s="109" t="s">
        <v>524</v>
      </c>
      <c r="R168" s="91">
        <v>2</v>
      </c>
      <c r="S168" s="91">
        <v>-3</v>
      </c>
      <c r="T168" s="114">
        <f t="shared" ca="1" si="39"/>
        <v>42742</v>
      </c>
      <c r="V168" s="114">
        <f t="shared" ca="1" si="40"/>
        <v>42737</v>
      </c>
    </row>
    <row r="169" spans="1:22" x14ac:dyDescent="0.25">
      <c r="A169" s="109" t="s">
        <v>555</v>
      </c>
      <c r="B169" s="189">
        <v>29</v>
      </c>
      <c r="C169" s="185">
        <v>-5</v>
      </c>
      <c r="D169" s="114">
        <f t="shared" ca="1" si="35"/>
        <v>42681</v>
      </c>
      <c r="F169" s="114">
        <f t="shared" ca="1" si="36"/>
        <v>42703</v>
      </c>
      <c r="I169" s="109" t="s">
        <v>552</v>
      </c>
      <c r="J169" s="282">
        <v>30</v>
      </c>
      <c r="K169" s="91">
        <v>-7</v>
      </c>
      <c r="L169" s="281">
        <f t="shared" ca="1" si="37"/>
        <v>42620</v>
      </c>
      <c r="N169" s="281">
        <f t="shared" ca="1" si="38"/>
        <v>42643</v>
      </c>
      <c r="Q169" s="109" t="s">
        <v>527</v>
      </c>
      <c r="R169" s="91">
        <v>2</v>
      </c>
      <c r="S169" s="91">
        <v>-3</v>
      </c>
      <c r="T169" s="114">
        <f t="shared" ca="1" si="39"/>
        <v>42742</v>
      </c>
      <c r="V169" s="114">
        <f t="shared" ca="1" si="40"/>
        <v>42737</v>
      </c>
    </row>
    <row r="170" spans="1:22" x14ac:dyDescent="0.25">
      <c r="A170" s="109" t="s">
        <v>557</v>
      </c>
      <c r="B170" s="189">
        <v>26</v>
      </c>
      <c r="C170" s="185">
        <v>-5</v>
      </c>
      <c r="D170" s="114">
        <f t="shared" ca="1" si="35"/>
        <v>42681</v>
      </c>
      <c r="F170" s="114">
        <f t="shared" ca="1" si="36"/>
        <v>42700</v>
      </c>
      <c r="I170" s="109" t="s">
        <v>554</v>
      </c>
      <c r="J170" s="282">
        <v>28</v>
      </c>
      <c r="K170" s="91">
        <v>-7</v>
      </c>
      <c r="L170" s="281">
        <f t="shared" ca="1" si="37"/>
        <v>42620</v>
      </c>
      <c r="N170" s="281">
        <f t="shared" ca="1" si="38"/>
        <v>42641</v>
      </c>
      <c r="Q170" s="109" t="s">
        <v>530</v>
      </c>
      <c r="R170" s="91">
        <v>7</v>
      </c>
      <c r="S170" s="91">
        <v>-4</v>
      </c>
      <c r="T170" s="114">
        <f t="shared" ca="1" si="39"/>
        <v>42711</v>
      </c>
      <c r="V170" s="114">
        <f t="shared" ca="1" si="40"/>
        <v>42711</v>
      </c>
    </row>
    <row r="171" spans="1:22" x14ac:dyDescent="0.25">
      <c r="A171" s="109" t="s">
        <v>559</v>
      </c>
      <c r="B171" s="189">
        <v>26</v>
      </c>
      <c r="C171" s="185">
        <v>-5</v>
      </c>
      <c r="D171" s="114">
        <f t="shared" ca="1" si="35"/>
        <v>42681</v>
      </c>
      <c r="F171" s="114">
        <f t="shared" ca="1" si="36"/>
        <v>42700</v>
      </c>
      <c r="I171" s="109" t="s">
        <v>556</v>
      </c>
      <c r="J171" s="282">
        <v>25</v>
      </c>
      <c r="K171" s="91">
        <v>-7</v>
      </c>
      <c r="L171" s="281">
        <f t="shared" ca="1" si="37"/>
        <v>42620</v>
      </c>
      <c r="N171" s="281">
        <f t="shared" ca="1" si="38"/>
        <v>42638</v>
      </c>
      <c r="Q171" s="109" t="s">
        <v>533</v>
      </c>
      <c r="R171" s="91">
        <v>28</v>
      </c>
      <c r="S171" s="91">
        <v>-5</v>
      </c>
      <c r="T171" s="114">
        <f t="shared" ca="1" si="39"/>
        <v>42681</v>
      </c>
      <c r="V171" s="114">
        <f t="shared" ca="1" si="40"/>
        <v>42702</v>
      </c>
    </row>
    <row r="172" spans="1:22" x14ac:dyDescent="0.25">
      <c r="A172" s="109" t="s">
        <v>561</v>
      </c>
      <c r="B172" s="189">
        <v>26</v>
      </c>
      <c r="C172" s="185">
        <v>-5</v>
      </c>
      <c r="D172" s="114">
        <f t="shared" ca="1" si="35"/>
        <v>42681</v>
      </c>
      <c r="F172" s="114">
        <f t="shared" ca="1" si="36"/>
        <v>42700</v>
      </c>
      <c r="I172" s="109" t="s">
        <v>558</v>
      </c>
      <c r="J172" s="282">
        <v>21</v>
      </c>
      <c r="K172" s="91">
        <v>-7</v>
      </c>
      <c r="L172" s="281">
        <f t="shared" ca="1" si="37"/>
        <v>42620</v>
      </c>
      <c r="N172" s="281">
        <f t="shared" ca="1" si="38"/>
        <v>42634</v>
      </c>
      <c r="Q172" s="109" t="s">
        <v>536</v>
      </c>
      <c r="T172" s="114"/>
      <c r="V172" s="114"/>
    </row>
    <row r="173" spans="1:22" x14ac:dyDescent="0.25">
      <c r="A173" s="109" t="s">
        <v>562</v>
      </c>
      <c r="B173" s="189">
        <v>26</v>
      </c>
      <c r="C173" s="185">
        <v>-5</v>
      </c>
      <c r="D173" s="114">
        <f t="shared" ca="1" si="35"/>
        <v>42681</v>
      </c>
      <c r="F173" s="114">
        <f t="shared" ca="1" si="36"/>
        <v>42700</v>
      </c>
      <c r="I173" s="109" t="s">
        <v>560</v>
      </c>
      <c r="J173" s="282">
        <v>16</v>
      </c>
      <c r="K173" s="91">
        <v>-7</v>
      </c>
      <c r="L173" s="281">
        <f t="shared" ca="1" si="37"/>
        <v>42620</v>
      </c>
      <c r="N173" s="281">
        <f t="shared" ca="1" si="38"/>
        <v>42629</v>
      </c>
      <c r="Q173" s="109" t="s">
        <v>539</v>
      </c>
      <c r="T173" s="114"/>
      <c r="V173" s="114"/>
    </row>
    <row r="174" spans="1:22" x14ac:dyDescent="0.25">
      <c r="A174" s="109" t="s">
        <v>564</v>
      </c>
      <c r="B174" s="189">
        <v>26</v>
      </c>
      <c r="C174" s="185">
        <v>-5</v>
      </c>
      <c r="D174" s="114">
        <f t="shared" ca="1" si="35"/>
        <v>42681</v>
      </c>
      <c r="F174" s="114">
        <f t="shared" ca="1" si="36"/>
        <v>42700</v>
      </c>
      <c r="I174" s="283" t="s">
        <v>988</v>
      </c>
      <c r="J174" s="282">
        <v>7</v>
      </c>
      <c r="K174" s="277">
        <v>-7</v>
      </c>
      <c r="L174" s="281">
        <f t="shared" ca="1" si="37"/>
        <v>42620</v>
      </c>
      <c r="M174" s="277"/>
      <c r="N174" s="281">
        <f t="shared" ca="1" si="38"/>
        <v>42620</v>
      </c>
      <c r="O174" s="277"/>
      <c r="Q174" s="109" t="s">
        <v>542</v>
      </c>
      <c r="T174" s="114"/>
      <c r="V174" s="114"/>
    </row>
    <row r="175" spans="1:22" x14ac:dyDescent="0.25">
      <c r="A175" s="109" t="s">
        <v>566</v>
      </c>
      <c r="B175" s="189">
        <v>26</v>
      </c>
      <c r="C175" s="185">
        <v>-5</v>
      </c>
      <c r="D175" s="114">
        <f t="shared" ca="1" si="35"/>
        <v>42681</v>
      </c>
      <c r="F175" s="114">
        <f t="shared" ca="1" si="36"/>
        <v>42700</v>
      </c>
      <c r="I175" s="283" t="s">
        <v>989</v>
      </c>
      <c r="J175" s="282">
        <v>7</v>
      </c>
      <c r="K175" s="277">
        <v>-7</v>
      </c>
      <c r="L175" s="281">
        <f t="shared" ca="1" si="37"/>
        <v>42620</v>
      </c>
      <c r="M175" s="277"/>
      <c r="N175" s="281">
        <f t="shared" ca="1" si="38"/>
        <v>42620</v>
      </c>
      <c r="O175" s="277"/>
      <c r="Q175" s="109" t="s">
        <v>545</v>
      </c>
      <c r="T175" s="114"/>
      <c r="V175" s="114"/>
    </row>
    <row r="176" spans="1:22" x14ac:dyDescent="0.25">
      <c r="A176" s="109" t="s">
        <v>568</v>
      </c>
      <c r="B176" s="189">
        <v>26</v>
      </c>
      <c r="C176" s="185">
        <v>-5</v>
      </c>
      <c r="D176" s="114">
        <f t="shared" ca="1" si="35"/>
        <v>42681</v>
      </c>
      <c r="F176" s="114">
        <f t="shared" ca="1" si="36"/>
        <v>42700</v>
      </c>
      <c r="I176" s="283" t="s">
        <v>990</v>
      </c>
      <c r="J176" s="282">
        <v>31</v>
      </c>
      <c r="K176" s="277">
        <v>-8</v>
      </c>
      <c r="L176" s="281">
        <f t="shared" ca="1" si="37"/>
        <v>42589</v>
      </c>
      <c r="M176" s="277"/>
      <c r="N176" s="281">
        <f t="shared" ca="1" si="38"/>
        <v>42613</v>
      </c>
      <c r="O176" s="277"/>
      <c r="Q176" s="109" t="s">
        <v>548</v>
      </c>
      <c r="T176" s="114"/>
      <c r="V176" s="114"/>
    </row>
    <row r="177" spans="1:15" x14ac:dyDescent="0.25">
      <c r="A177" s="109" t="s">
        <v>570</v>
      </c>
      <c r="B177" s="189">
        <v>26</v>
      </c>
      <c r="C177" s="185">
        <v>-5</v>
      </c>
      <c r="D177" s="114">
        <f t="shared" ca="1" si="35"/>
        <v>42681</v>
      </c>
      <c r="F177" s="114">
        <f t="shared" ca="1" si="36"/>
        <v>42700</v>
      </c>
      <c r="I177" s="283" t="s">
        <v>991</v>
      </c>
      <c r="J177" s="282">
        <v>31</v>
      </c>
      <c r="K177" s="277">
        <v>-8</v>
      </c>
      <c r="L177" s="281">
        <f t="shared" ca="1" si="37"/>
        <v>42589</v>
      </c>
      <c r="M177" s="277"/>
      <c r="N177" s="281">
        <f t="shared" ca="1" si="38"/>
        <v>42613</v>
      </c>
      <c r="O177" s="277"/>
    </row>
    <row r="178" spans="1:15" x14ac:dyDescent="0.25">
      <c r="A178" s="109" t="s">
        <v>572</v>
      </c>
      <c r="B178" s="189">
        <v>26</v>
      </c>
      <c r="C178" s="185">
        <v>-5</v>
      </c>
      <c r="D178" s="114">
        <f t="shared" ca="1" si="35"/>
        <v>42681</v>
      </c>
      <c r="F178" s="114">
        <f t="shared" ca="1" si="36"/>
        <v>42700</v>
      </c>
      <c r="I178" s="283" t="s">
        <v>992</v>
      </c>
      <c r="J178" s="282">
        <v>28</v>
      </c>
      <c r="K178" s="277">
        <v>-8</v>
      </c>
      <c r="L178" s="281">
        <f t="shared" ca="1" si="37"/>
        <v>42589</v>
      </c>
      <c r="M178" s="277"/>
      <c r="N178" s="281">
        <f t="shared" ca="1" si="38"/>
        <v>42610</v>
      </c>
      <c r="O178" s="277"/>
    </row>
    <row r="179" spans="1:15" x14ac:dyDescent="0.25">
      <c r="A179" s="109" t="s">
        <v>574</v>
      </c>
      <c r="B179" s="106">
        <v>26</v>
      </c>
      <c r="C179" s="185">
        <v>-5</v>
      </c>
      <c r="D179" s="188">
        <f t="shared" ref="D179:D181" ca="1" si="41">EDATE(NOW(),C179)</f>
        <v>42681</v>
      </c>
      <c r="E179" s="185"/>
      <c r="F179" s="188">
        <f t="shared" ref="F179:F181" ca="1" si="42">DATE(YEAR(D179),MONTH(D179),B179)</f>
        <v>42700</v>
      </c>
      <c r="I179" s="283" t="s">
        <v>993</v>
      </c>
      <c r="J179" s="282">
        <v>27</v>
      </c>
      <c r="K179" s="277">
        <v>-8</v>
      </c>
      <c r="L179" s="281">
        <f t="shared" ca="1" si="37"/>
        <v>42589</v>
      </c>
      <c r="M179" s="277"/>
      <c r="N179" s="281">
        <f t="shared" ca="1" si="38"/>
        <v>42609</v>
      </c>
      <c r="O179" s="277"/>
    </row>
    <row r="180" spans="1:15" x14ac:dyDescent="0.25">
      <c r="A180" s="109" t="s">
        <v>576</v>
      </c>
      <c r="B180" s="106">
        <v>26</v>
      </c>
      <c r="C180" s="185">
        <v>-5</v>
      </c>
      <c r="D180" s="188">
        <f t="shared" ca="1" si="41"/>
        <v>42681</v>
      </c>
      <c r="E180" s="185"/>
      <c r="F180" s="188">
        <f t="shared" ca="1" si="42"/>
        <v>42700</v>
      </c>
      <c r="I180" s="283" t="s">
        <v>994</v>
      </c>
      <c r="J180" s="282">
        <v>26</v>
      </c>
      <c r="K180" s="277">
        <v>-8</v>
      </c>
      <c r="L180" s="281">
        <f t="shared" ca="1" si="37"/>
        <v>42589</v>
      </c>
      <c r="M180" s="277"/>
      <c r="N180" s="281">
        <f t="shared" ca="1" si="38"/>
        <v>42608</v>
      </c>
      <c r="O180" s="277"/>
    </row>
    <row r="181" spans="1:15" x14ac:dyDescent="0.25">
      <c r="A181" s="109" t="s">
        <v>578</v>
      </c>
      <c r="B181" s="106">
        <v>26</v>
      </c>
      <c r="C181" s="185">
        <v>-5</v>
      </c>
      <c r="D181" s="188">
        <f t="shared" ca="1" si="41"/>
        <v>42681</v>
      </c>
      <c r="E181" s="185"/>
      <c r="F181" s="188">
        <f t="shared" ca="1" si="42"/>
        <v>42700</v>
      </c>
      <c r="I181" s="283" t="s">
        <v>995</v>
      </c>
      <c r="J181" s="282">
        <v>26</v>
      </c>
      <c r="K181" s="277">
        <v>-8</v>
      </c>
      <c r="L181" s="281">
        <f t="shared" ca="1" si="37"/>
        <v>42589</v>
      </c>
      <c r="M181" s="277"/>
      <c r="N181" s="281">
        <f t="shared" ca="1" si="38"/>
        <v>42608</v>
      </c>
      <c r="O181" s="277"/>
    </row>
    <row r="182" spans="1:15" x14ac:dyDescent="0.25">
      <c r="A182" s="109" t="s">
        <v>580</v>
      </c>
      <c r="B182" s="106"/>
      <c r="D182" s="114"/>
      <c r="F182" s="114"/>
      <c r="I182" s="283" t="s">
        <v>996</v>
      </c>
      <c r="J182" s="282">
        <v>24</v>
      </c>
      <c r="K182" s="277">
        <v>-8</v>
      </c>
      <c r="L182" s="281">
        <f t="shared" ca="1" si="37"/>
        <v>42589</v>
      </c>
      <c r="M182" s="277"/>
      <c r="N182" s="281">
        <f t="shared" ca="1" si="38"/>
        <v>42606</v>
      </c>
      <c r="O182" s="277"/>
    </row>
    <row r="183" spans="1:15" x14ac:dyDescent="0.25">
      <c r="A183" s="109" t="s">
        <v>582</v>
      </c>
      <c r="B183" s="106"/>
      <c r="D183" s="114"/>
      <c r="F183" s="114"/>
      <c r="I183" s="283" t="s">
        <v>997</v>
      </c>
      <c r="J183" s="282">
        <v>17</v>
      </c>
      <c r="K183" s="277">
        <v>-8</v>
      </c>
      <c r="L183" s="281">
        <f t="shared" ca="1" si="37"/>
        <v>42589</v>
      </c>
      <c r="M183" s="277"/>
      <c r="N183" s="281">
        <f t="shared" ca="1" si="38"/>
        <v>42599</v>
      </c>
      <c r="O183" s="277"/>
    </row>
    <row r="184" spans="1:15" x14ac:dyDescent="0.25">
      <c r="A184" s="115" t="s">
        <v>140</v>
      </c>
      <c r="B184" s="116" t="s">
        <v>141</v>
      </c>
      <c r="C184" s="115" t="s">
        <v>142</v>
      </c>
      <c r="D184" s="115" t="s">
        <v>143</v>
      </c>
      <c r="E184" s="117"/>
      <c r="F184" s="118" t="s">
        <v>136</v>
      </c>
      <c r="I184" s="283" t="s">
        <v>998</v>
      </c>
      <c r="J184" s="282">
        <v>17</v>
      </c>
      <c r="K184" s="277">
        <v>-8</v>
      </c>
      <c r="L184" s="281">
        <f t="shared" ca="1" si="37"/>
        <v>42589</v>
      </c>
      <c r="M184" s="277"/>
      <c r="N184" s="281">
        <f t="shared" ca="1" si="38"/>
        <v>42599</v>
      </c>
      <c r="O184" s="277"/>
    </row>
    <row r="185" spans="1:15" x14ac:dyDescent="0.25">
      <c r="A185" s="109" t="s">
        <v>583</v>
      </c>
      <c r="B185" s="106">
        <v>15</v>
      </c>
      <c r="C185" s="91">
        <v>-3</v>
      </c>
      <c r="D185" s="114">
        <f t="shared" ca="1" si="35"/>
        <v>42742</v>
      </c>
      <c r="F185" s="114">
        <f t="shared" ca="1" si="36"/>
        <v>42750</v>
      </c>
      <c r="I185" s="283" t="s">
        <v>999</v>
      </c>
      <c r="J185" s="282">
        <v>10</v>
      </c>
      <c r="K185" s="277">
        <v>-8</v>
      </c>
      <c r="L185" s="281">
        <f t="shared" ca="1" si="37"/>
        <v>42589</v>
      </c>
      <c r="M185" s="277"/>
      <c r="N185" s="281">
        <f t="shared" ca="1" si="38"/>
        <v>42592</v>
      </c>
      <c r="O185" s="277"/>
    </row>
    <row r="186" spans="1:15" x14ac:dyDescent="0.25">
      <c r="A186" s="109" t="s">
        <v>584</v>
      </c>
      <c r="B186" s="106"/>
      <c r="D186" s="114"/>
      <c r="F186" s="114"/>
      <c r="I186" s="283" t="s">
        <v>1000</v>
      </c>
      <c r="J186" s="282">
        <v>3</v>
      </c>
      <c r="K186" s="277">
        <v>-8</v>
      </c>
      <c r="L186" s="281">
        <f t="shared" ca="1" si="37"/>
        <v>42589</v>
      </c>
      <c r="M186" s="277"/>
      <c r="N186" s="281">
        <f t="shared" ca="1" si="38"/>
        <v>42585</v>
      </c>
      <c r="O186" s="277"/>
    </row>
    <row r="187" spans="1:15" x14ac:dyDescent="0.25">
      <c r="A187" s="109" t="s">
        <v>585</v>
      </c>
      <c r="B187" s="106"/>
      <c r="D187" s="114"/>
      <c r="F187" s="114"/>
      <c r="I187" s="283" t="s">
        <v>1001</v>
      </c>
      <c r="J187" s="282">
        <v>3</v>
      </c>
      <c r="K187" s="277">
        <v>-8</v>
      </c>
      <c r="L187" s="281">
        <f t="shared" ca="1" si="37"/>
        <v>42589</v>
      </c>
      <c r="M187" s="277"/>
      <c r="N187" s="281">
        <f t="shared" ca="1" si="38"/>
        <v>42585</v>
      </c>
      <c r="O187" s="277"/>
    </row>
    <row r="188" spans="1:15" x14ac:dyDescent="0.25">
      <c r="A188" s="109" t="s">
        <v>586</v>
      </c>
      <c r="B188" s="106"/>
      <c r="D188" s="114"/>
      <c r="F188" s="114"/>
      <c r="I188" s="283" t="s">
        <v>1002</v>
      </c>
      <c r="J188" s="282">
        <v>29</v>
      </c>
      <c r="K188" s="277">
        <v>-9</v>
      </c>
      <c r="L188" s="281">
        <f t="shared" ca="1" si="37"/>
        <v>42558</v>
      </c>
      <c r="M188" s="277"/>
      <c r="N188" s="281">
        <f t="shared" ca="1" si="38"/>
        <v>42580</v>
      </c>
      <c r="O188" s="277"/>
    </row>
    <row r="189" spans="1:15" x14ac:dyDescent="0.25">
      <c r="A189" s="109" t="s">
        <v>587</v>
      </c>
      <c r="B189" s="106"/>
      <c r="D189" s="114"/>
      <c r="F189" s="114"/>
      <c r="I189" s="283" t="s">
        <v>1003</v>
      </c>
      <c r="J189" s="282">
        <v>27</v>
      </c>
      <c r="K189" s="277">
        <v>-9</v>
      </c>
      <c r="L189" s="281">
        <f t="shared" ca="1" si="37"/>
        <v>42558</v>
      </c>
      <c r="M189" s="277"/>
      <c r="N189" s="281">
        <f t="shared" ca="1" si="38"/>
        <v>42578</v>
      </c>
      <c r="O189" s="277"/>
    </row>
    <row r="190" spans="1:15" x14ac:dyDescent="0.25">
      <c r="A190" s="109" t="s">
        <v>588</v>
      </c>
      <c r="B190" s="106"/>
      <c r="D190" s="114"/>
      <c r="F190" s="114"/>
      <c r="I190" s="283" t="s">
        <v>1004</v>
      </c>
      <c r="J190" s="282">
        <v>26</v>
      </c>
      <c r="K190" s="277">
        <v>-9</v>
      </c>
      <c r="L190" s="281">
        <f t="shared" ca="1" si="37"/>
        <v>42558</v>
      </c>
      <c r="M190" s="277"/>
      <c r="N190" s="281">
        <f t="shared" ca="1" si="38"/>
        <v>42577</v>
      </c>
      <c r="O190" s="277"/>
    </row>
    <row r="191" spans="1:15" x14ac:dyDescent="0.25">
      <c r="A191" s="109" t="s">
        <v>589</v>
      </c>
      <c r="B191" s="106"/>
      <c r="D191" s="114"/>
      <c r="F191" s="114"/>
      <c r="I191" s="283" t="s">
        <v>1005</v>
      </c>
      <c r="J191" s="282">
        <v>26</v>
      </c>
      <c r="K191" s="277">
        <v>-9</v>
      </c>
      <c r="L191" s="281">
        <f t="shared" ca="1" si="37"/>
        <v>42558</v>
      </c>
      <c r="M191" s="277"/>
      <c r="N191" s="281">
        <f t="shared" ca="1" si="38"/>
        <v>42577</v>
      </c>
      <c r="O191" s="277"/>
    </row>
    <row r="192" spans="1:15" x14ac:dyDescent="0.25">
      <c r="A192" s="109" t="s">
        <v>590</v>
      </c>
      <c r="B192" s="106"/>
      <c r="D192" s="114"/>
      <c r="F192" s="114"/>
      <c r="I192" s="283" t="s">
        <v>1006</v>
      </c>
      <c r="J192" s="282">
        <v>23</v>
      </c>
      <c r="K192" s="277">
        <v>-9</v>
      </c>
      <c r="L192" s="281">
        <f t="shared" ca="1" si="37"/>
        <v>42558</v>
      </c>
      <c r="M192" s="277"/>
      <c r="N192" s="281">
        <f t="shared" ca="1" si="38"/>
        <v>42574</v>
      </c>
      <c r="O192" s="277"/>
    </row>
    <row r="193" spans="1:15" x14ac:dyDescent="0.25">
      <c r="A193" s="109" t="s">
        <v>591</v>
      </c>
      <c r="B193" s="106"/>
      <c r="D193" s="114"/>
      <c r="F193" s="114"/>
      <c r="I193" s="283" t="s">
        <v>1007</v>
      </c>
      <c r="J193" s="282">
        <v>12</v>
      </c>
      <c r="K193" s="277">
        <v>-9</v>
      </c>
      <c r="L193" s="281">
        <f t="shared" ca="1" si="37"/>
        <v>42558</v>
      </c>
      <c r="M193" s="277"/>
      <c r="N193" s="281">
        <f t="shared" ca="1" si="38"/>
        <v>42563</v>
      </c>
      <c r="O193" s="277"/>
    </row>
    <row r="194" spans="1:15" x14ac:dyDescent="0.25">
      <c r="A194" s="109" t="s">
        <v>592</v>
      </c>
      <c r="B194" s="106"/>
      <c r="D194" s="114"/>
      <c r="F194" s="114"/>
      <c r="I194" s="283" t="s">
        <v>1008</v>
      </c>
      <c r="J194" s="282">
        <v>8</v>
      </c>
      <c r="K194" s="277">
        <v>-9</v>
      </c>
      <c r="L194" s="281">
        <f t="shared" ca="1" si="37"/>
        <v>42558</v>
      </c>
      <c r="M194" s="277"/>
      <c r="N194" s="281">
        <f t="shared" ca="1" si="38"/>
        <v>42559</v>
      </c>
      <c r="O194" s="277"/>
    </row>
    <row r="195" spans="1:15" x14ac:dyDescent="0.25">
      <c r="A195" s="109" t="s">
        <v>593</v>
      </c>
      <c r="B195" s="106"/>
      <c r="D195" s="114"/>
      <c r="F195" s="114"/>
      <c r="I195" s="283" t="s">
        <v>1009</v>
      </c>
      <c r="J195" s="282">
        <v>1</v>
      </c>
      <c r="K195" s="277">
        <v>-9</v>
      </c>
      <c r="L195" s="281">
        <f t="shared" ca="1" si="37"/>
        <v>42558</v>
      </c>
      <c r="M195" s="277"/>
      <c r="N195" s="281">
        <f t="shared" ca="1" si="38"/>
        <v>42552</v>
      </c>
      <c r="O195" s="277"/>
    </row>
    <row r="196" spans="1:15" x14ac:dyDescent="0.25">
      <c r="A196" s="109" t="s">
        <v>594</v>
      </c>
      <c r="B196" s="106"/>
      <c r="D196" s="114"/>
      <c r="F196" s="114"/>
      <c r="I196" s="283" t="s">
        <v>1010</v>
      </c>
      <c r="J196" s="282">
        <v>1</v>
      </c>
      <c r="K196" s="277">
        <v>-9</v>
      </c>
      <c r="L196" s="281">
        <f t="shared" ca="1" si="37"/>
        <v>42558</v>
      </c>
      <c r="M196" s="277"/>
      <c r="N196" s="281">
        <f t="shared" ca="1" si="38"/>
        <v>42552</v>
      </c>
      <c r="O196" s="277"/>
    </row>
    <row r="197" spans="1:15" x14ac:dyDescent="0.25">
      <c r="A197" s="109" t="s">
        <v>595</v>
      </c>
      <c r="B197" s="106"/>
      <c r="D197" s="114"/>
      <c r="F197" s="114"/>
      <c r="I197" s="283" t="s">
        <v>1011</v>
      </c>
      <c r="J197" s="282">
        <v>31</v>
      </c>
      <c r="K197" s="277">
        <v>-10</v>
      </c>
      <c r="L197" s="281">
        <f t="shared" ca="1" si="37"/>
        <v>42528</v>
      </c>
      <c r="M197" s="277"/>
      <c r="N197" s="281">
        <f t="shared" ca="1" si="38"/>
        <v>42552</v>
      </c>
      <c r="O197" s="277"/>
    </row>
    <row r="198" spans="1:15" x14ac:dyDescent="0.25">
      <c r="A198" s="109" t="s">
        <v>596</v>
      </c>
      <c r="B198" s="106"/>
      <c r="D198" s="114"/>
      <c r="F198" s="114"/>
      <c r="I198" s="283" t="s">
        <v>1012</v>
      </c>
      <c r="J198" s="282">
        <v>31</v>
      </c>
      <c r="K198" s="277">
        <v>-10</v>
      </c>
      <c r="L198" s="281">
        <f t="shared" ca="1" si="37"/>
        <v>42528</v>
      </c>
      <c r="M198" s="277"/>
      <c r="N198" s="281">
        <f t="shared" ca="1" si="38"/>
        <v>42552</v>
      </c>
      <c r="O198" s="277"/>
    </row>
    <row r="199" spans="1:15" x14ac:dyDescent="0.25">
      <c r="A199" s="109" t="s">
        <v>597</v>
      </c>
      <c r="B199" s="106"/>
      <c r="D199" s="114"/>
      <c r="F199" s="114"/>
      <c r="I199" s="283" t="s">
        <v>1013</v>
      </c>
      <c r="J199" s="282"/>
      <c r="K199" s="277"/>
      <c r="L199" s="277"/>
      <c r="M199" s="277"/>
      <c r="N199" s="277"/>
      <c r="O199" s="277"/>
    </row>
    <row r="200" spans="1:15" x14ac:dyDescent="0.25">
      <c r="A200" s="109" t="s">
        <v>598</v>
      </c>
      <c r="B200" s="106"/>
      <c r="D200" s="114"/>
      <c r="F200" s="114"/>
      <c r="I200" s="283" t="s">
        <v>1014</v>
      </c>
      <c r="J200" s="282"/>
      <c r="K200" s="277"/>
      <c r="L200" s="277"/>
      <c r="M200" s="277"/>
      <c r="N200" s="277"/>
      <c r="O200" s="277"/>
    </row>
    <row r="201" spans="1:15" x14ac:dyDescent="0.25">
      <c r="A201" s="109" t="s">
        <v>599</v>
      </c>
      <c r="B201" s="106"/>
      <c r="D201" s="114"/>
      <c r="F201" s="114"/>
      <c r="I201" s="283" t="s">
        <v>1015</v>
      </c>
      <c r="J201" s="282"/>
      <c r="K201" s="277"/>
      <c r="L201" s="277"/>
      <c r="M201" s="277"/>
      <c r="N201" s="277"/>
      <c r="O201" s="277"/>
    </row>
    <row r="202" spans="1:15" x14ac:dyDescent="0.25">
      <c r="A202" s="109" t="s">
        <v>600</v>
      </c>
      <c r="B202" s="106"/>
      <c r="D202" s="114"/>
      <c r="F202" s="114"/>
      <c r="I202" s="283" t="s">
        <v>1016</v>
      </c>
      <c r="J202" s="282"/>
      <c r="K202" s="277"/>
      <c r="L202" s="277"/>
      <c r="M202" s="277"/>
      <c r="N202" s="277"/>
      <c r="O202" s="277"/>
    </row>
    <row r="203" spans="1:15" x14ac:dyDescent="0.25">
      <c r="A203" s="109" t="s">
        <v>601</v>
      </c>
      <c r="B203" s="106"/>
      <c r="I203" s="283" t="s">
        <v>1017</v>
      </c>
      <c r="J203" s="282"/>
      <c r="K203" s="277"/>
      <c r="L203" s="277"/>
      <c r="M203" s="277"/>
      <c r="N203" s="277"/>
      <c r="O203" s="277"/>
    </row>
    <row r="204" spans="1:15" x14ac:dyDescent="0.25">
      <c r="A204" s="109" t="s">
        <v>602</v>
      </c>
      <c r="B204" s="106"/>
      <c r="I204" s="115" t="s">
        <v>140</v>
      </c>
      <c r="J204" s="116" t="s">
        <v>144</v>
      </c>
      <c r="K204" s="115" t="s">
        <v>142</v>
      </c>
      <c r="L204" s="115" t="s">
        <v>143</v>
      </c>
      <c r="M204" s="115" t="s">
        <v>145</v>
      </c>
      <c r="N204" s="118" t="s">
        <v>414</v>
      </c>
      <c r="O204" s="115" t="s">
        <v>415</v>
      </c>
    </row>
    <row r="205" spans="1:15" x14ac:dyDescent="0.25">
      <c r="I205" s="109" t="s">
        <v>563</v>
      </c>
      <c r="J205" s="91">
        <v>4</v>
      </c>
      <c r="K205" s="91">
        <v>-3</v>
      </c>
      <c r="L205" s="114">
        <f ca="1">EDATE(NOW(),K205)</f>
        <v>42742</v>
      </c>
      <c r="N205" s="114">
        <f ca="1">DATE(YEAR(L205),MONTH(L205),J205)</f>
        <v>42739</v>
      </c>
    </row>
    <row r="206" spans="1:15" x14ac:dyDescent="0.25">
      <c r="I206" s="109" t="s">
        <v>565</v>
      </c>
      <c r="J206" s="91">
        <v>13</v>
      </c>
      <c r="K206" s="91">
        <v>-5</v>
      </c>
      <c r="L206" s="114">
        <f t="shared" ref="L206:L208" ca="1" si="43">EDATE(NOW(),K206)</f>
        <v>42681</v>
      </c>
      <c r="M206" s="91">
        <v>13</v>
      </c>
      <c r="N206" s="114">
        <f t="shared" ref="N206:N208" ca="1" si="44">DATE(YEAR(L206),MONTH(L206),J206)</f>
        <v>42687</v>
      </c>
      <c r="O206" s="114">
        <f ca="1">DATE(YEAR(L206),MONTH(L206),M206)</f>
        <v>42687</v>
      </c>
    </row>
    <row r="207" spans="1:15" x14ac:dyDescent="0.25">
      <c r="I207" s="109" t="s">
        <v>567</v>
      </c>
      <c r="J207" s="91">
        <v>2</v>
      </c>
      <c r="K207" s="91">
        <v>-8</v>
      </c>
      <c r="L207" s="114">
        <f t="shared" ca="1" si="43"/>
        <v>42589</v>
      </c>
      <c r="M207" s="91">
        <v>2</v>
      </c>
      <c r="N207" s="114">
        <f t="shared" ca="1" si="44"/>
        <v>42584</v>
      </c>
      <c r="O207" s="114">
        <f t="shared" ref="O207:O208" ca="1" si="45">DATE(YEAR(L207),MONTH(L207),M207)</f>
        <v>42584</v>
      </c>
    </row>
    <row r="208" spans="1:15" x14ac:dyDescent="0.25">
      <c r="I208" s="109" t="s">
        <v>569</v>
      </c>
      <c r="J208" s="91">
        <v>29</v>
      </c>
      <c r="K208" s="91">
        <v>-13</v>
      </c>
      <c r="L208" s="114">
        <f t="shared" ca="1" si="43"/>
        <v>42436</v>
      </c>
      <c r="M208" s="91">
        <v>29</v>
      </c>
      <c r="N208" s="114">
        <f t="shared" ca="1" si="44"/>
        <v>42458</v>
      </c>
      <c r="O208" s="114">
        <f t="shared" ca="1" si="45"/>
        <v>42458</v>
      </c>
    </row>
    <row r="209" spans="9:9" x14ac:dyDescent="0.25">
      <c r="I209" s="109" t="s">
        <v>571</v>
      </c>
    </row>
    <row r="210" spans="9:9" x14ac:dyDescent="0.25">
      <c r="I210" s="109" t="s">
        <v>573</v>
      </c>
    </row>
    <row r="211" spans="9:9" x14ac:dyDescent="0.25">
      <c r="I211" s="109" t="s">
        <v>575</v>
      </c>
    </row>
    <row r="212" spans="9:9" x14ac:dyDescent="0.25">
      <c r="I212" s="109" t="s">
        <v>577</v>
      </c>
    </row>
    <row r="213" spans="9:9" x14ac:dyDescent="0.25">
      <c r="I213" s="109" t="s">
        <v>579</v>
      </c>
    </row>
    <row r="214" spans="9:9" x14ac:dyDescent="0.25">
      <c r="I214" s="109" t="s">
        <v>581</v>
      </c>
    </row>
  </sheetData>
  <sheetProtection password="C6BE" sheet="1" objects="1" scenarios="1"/>
  <mergeCells count="1">
    <mergeCell ref="A1:F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
  <sheetViews>
    <sheetView showGridLines="0" workbookViewId="0">
      <selection activeCell="B3" sqref="B3:R3"/>
    </sheetView>
  </sheetViews>
  <sheetFormatPr defaultRowHeight="15" x14ac:dyDescent="0.25"/>
  <cols>
    <col min="1" max="1" width="2.140625" customWidth="1"/>
  </cols>
  <sheetData>
    <row r="2" spans="2:18" ht="24.95" customHeight="1" x14ac:dyDescent="0.25">
      <c r="B2" s="5" t="s">
        <v>5</v>
      </c>
    </row>
    <row r="3" spans="2:18" ht="24.95" customHeight="1" x14ac:dyDescent="0.25">
      <c r="B3" s="419" t="s">
        <v>6</v>
      </c>
      <c r="C3" s="419"/>
      <c r="D3" s="419"/>
      <c r="E3" s="419"/>
      <c r="F3" s="419"/>
      <c r="G3" s="419"/>
      <c r="H3" s="419"/>
      <c r="I3" s="419"/>
      <c r="J3" s="419"/>
      <c r="K3" s="419"/>
      <c r="L3" s="419"/>
      <c r="M3" s="419"/>
      <c r="N3" s="419"/>
      <c r="O3" s="419"/>
      <c r="P3" s="419"/>
      <c r="Q3" s="419"/>
      <c r="R3" s="419"/>
    </row>
    <row r="4" spans="2:18" ht="24.95" customHeight="1" x14ac:dyDescent="0.25">
      <c r="B4" s="3" t="s">
        <v>7</v>
      </c>
    </row>
    <row r="5" spans="2:18" ht="24.95" customHeight="1" x14ac:dyDescent="0.25">
      <c r="B5" s="2" t="s">
        <v>8</v>
      </c>
    </row>
    <row r="6" spans="2:18" x14ac:dyDescent="0.25">
      <c r="B6" s="4" t="s">
        <v>9</v>
      </c>
    </row>
    <row r="7" spans="2:18" x14ac:dyDescent="0.25">
      <c r="B7" s="4" t="s">
        <v>10</v>
      </c>
    </row>
    <row r="8" spans="2:18" x14ac:dyDescent="0.25">
      <c r="B8" s="4" t="s">
        <v>11</v>
      </c>
    </row>
    <row r="9" spans="2:18" x14ac:dyDescent="0.25">
      <c r="B9" s="4" t="s">
        <v>12</v>
      </c>
    </row>
    <row r="10" spans="2:18" x14ac:dyDescent="0.25">
      <c r="B10" s="4" t="s">
        <v>13</v>
      </c>
    </row>
    <row r="11" spans="2:18" ht="24.95" customHeight="1" x14ac:dyDescent="0.25">
      <c r="B11" s="2" t="s">
        <v>14</v>
      </c>
    </row>
    <row r="12" spans="2:18" ht="24.95" customHeight="1" x14ac:dyDescent="0.25">
      <c r="B12" s="3" t="s">
        <v>15</v>
      </c>
    </row>
    <row r="13" spans="2:18" ht="55.5" customHeight="1" x14ac:dyDescent="0.25">
      <c r="B13" s="418" t="s">
        <v>16</v>
      </c>
      <c r="C13" s="418"/>
      <c r="D13" s="418"/>
      <c r="E13" s="418"/>
      <c r="F13" s="418"/>
      <c r="G13" s="418"/>
      <c r="H13" s="418"/>
      <c r="I13" s="418"/>
      <c r="J13" s="418"/>
      <c r="K13" s="418"/>
      <c r="L13" s="418"/>
      <c r="M13" s="418"/>
      <c r="N13" s="418"/>
      <c r="O13" s="418"/>
      <c r="P13" s="418"/>
      <c r="Q13" s="418"/>
      <c r="R13" s="418"/>
    </row>
    <row r="14" spans="2:18" ht="24.95" customHeight="1" x14ac:dyDescent="0.3">
      <c r="B14" s="3" t="s">
        <v>17</v>
      </c>
    </row>
    <row r="15" spans="2:18" ht="14.45" x14ac:dyDescent="0.3">
      <c r="B15" s="419" t="s">
        <v>18</v>
      </c>
      <c r="C15" s="419"/>
      <c r="D15" s="419"/>
      <c r="E15" s="419"/>
      <c r="F15" s="419"/>
      <c r="G15" s="419"/>
      <c r="H15" s="419"/>
      <c r="I15" s="419"/>
      <c r="J15" s="419"/>
      <c r="K15" s="419"/>
      <c r="L15" s="419"/>
      <c r="M15" s="419"/>
      <c r="N15" s="419"/>
      <c r="O15" s="419"/>
      <c r="P15" s="419"/>
      <c r="Q15" s="419"/>
      <c r="R15" s="419"/>
    </row>
  </sheetData>
  <sheetProtection password="C17E" sheet="1" objects="1" scenarios="1"/>
  <mergeCells count="3">
    <mergeCell ref="B13:R13"/>
    <mergeCell ref="B3:R3"/>
    <mergeCell ref="B15:R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8"/>
  <sheetViews>
    <sheetView showGridLines="0" tabSelected="1"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4"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
        <v>47</v>
      </c>
      <c r="D4" s="9"/>
      <c r="E4" s="7" t="s">
        <v>27</v>
      </c>
      <c r="F4" s="7"/>
      <c r="G4" s="17">
        <f ca="1">Data!F4</f>
        <v>23346</v>
      </c>
    </row>
    <row r="5" spans="2:7" ht="23.25" customHeight="1" x14ac:dyDescent="0.25">
      <c r="B5" s="6" t="s">
        <v>22</v>
      </c>
      <c r="C5" s="6" t="s">
        <v>48</v>
      </c>
      <c r="D5" s="6"/>
      <c r="E5" s="6" t="s">
        <v>28</v>
      </c>
      <c r="F5" s="6"/>
      <c r="G5" s="119">
        <f>Data!E4</f>
        <v>54</v>
      </c>
    </row>
    <row r="6" spans="2:7" ht="23.25" customHeight="1" x14ac:dyDescent="0.25">
      <c r="B6" s="7" t="s">
        <v>23</v>
      </c>
      <c r="C6" s="7" t="s">
        <v>1020</v>
      </c>
      <c r="D6" s="7"/>
      <c r="E6" s="7" t="s">
        <v>29</v>
      </c>
      <c r="F6" s="7"/>
      <c r="G6" s="17" t="s">
        <v>49</v>
      </c>
    </row>
    <row r="8" spans="2:7" ht="20.25" customHeight="1" x14ac:dyDescent="0.25">
      <c r="B8" s="307" t="str">
        <f ca="1">CONCATENATE("RISK PROFILE FOR SERVICE DATE RANGE FROM ",TEXT(Data!F6,"yyyy-mm-dd")," TO ",TEXT(Data!F5,"yyyy-mm-dd"))</f>
        <v>RISK PROFILE FOR SERVICE DATE RANGE FROM 2016-01-07 TO 2017-04-11</v>
      </c>
      <c r="C8" s="307"/>
      <c r="D8" s="307"/>
      <c r="E8" s="307"/>
      <c r="F8" s="307"/>
      <c r="G8" s="307"/>
    </row>
    <row r="9" spans="2:7" ht="30" customHeight="1" x14ac:dyDescent="0.25">
      <c r="B9" s="7" t="s">
        <v>24</v>
      </c>
      <c r="C9" s="10">
        <v>3.66</v>
      </c>
      <c r="D9" s="329" t="s">
        <v>30</v>
      </c>
      <c r="E9" s="330"/>
      <c r="F9" s="13"/>
      <c r="G9" s="16">
        <v>0.95</v>
      </c>
    </row>
    <row r="10" spans="2:7" ht="35.25" customHeight="1" x14ac:dyDescent="0.25">
      <c r="B10" s="6" t="s">
        <v>25</v>
      </c>
      <c r="C10" s="12" t="s">
        <v>50</v>
      </c>
      <c r="D10" s="331" t="s">
        <v>31</v>
      </c>
      <c r="E10" s="331"/>
      <c r="F10" s="14"/>
      <c r="G10" s="12" t="s">
        <v>51</v>
      </c>
    </row>
    <row r="11" spans="2:7" ht="30" customHeight="1" x14ac:dyDescent="0.3">
      <c r="B11" s="8" t="s">
        <v>26</v>
      </c>
      <c r="C11" s="25" t="s">
        <v>46</v>
      </c>
      <c r="D11" s="329" t="s">
        <v>32</v>
      </c>
      <c r="E11" s="329"/>
      <c r="F11" s="15"/>
      <c r="G11" s="11" t="s">
        <v>52</v>
      </c>
    </row>
    <row r="15" spans="2:7" ht="17.45" x14ac:dyDescent="0.3">
      <c r="B15" s="37" t="s">
        <v>53</v>
      </c>
    </row>
    <row r="16" spans="2:7" thickBot="1" x14ac:dyDescent="0.35"/>
    <row r="17" spans="2:15" thickBot="1" x14ac:dyDescent="0.35">
      <c r="B17" s="38" t="s">
        <v>54</v>
      </c>
      <c r="C17" s="318" t="s">
        <v>55</v>
      </c>
      <c r="D17" s="319"/>
      <c r="E17" s="319"/>
      <c r="F17" s="320"/>
      <c r="G17" s="38" t="s">
        <v>56</v>
      </c>
      <c r="H17" s="312" t="s">
        <v>57</v>
      </c>
      <c r="I17" s="313"/>
    </row>
    <row r="18" spans="2:15" ht="15.75" thickBot="1" x14ac:dyDescent="0.3">
      <c r="B18" s="39" t="s">
        <v>58</v>
      </c>
      <c r="C18" s="308" t="s">
        <v>59</v>
      </c>
      <c r="D18" s="309"/>
      <c r="E18" s="310"/>
      <c r="G18" s="42">
        <f ca="1">DATE(YEAR(NOW()),MONTH(NOW()),1)</f>
        <v>42826</v>
      </c>
      <c r="H18" s="314">
        <f ca="1">EOMONTH(G18,0)</f>
        <v>42855</v>
      </c>
      <c r="I18" s="315"/>
    </row>
    <row r="19" spans="2:15" ht="15.75" customHeight="1" thickBot="1" x14ac:dyDescent="0.3">
      <c r="B19" s="40" t="s">
        <v>58</v>
      </c>
      <c r="C19" s="321" t="s">
        <v>60</v>
      </c>
      <c r="D19" s="322"/>
      <c r="E19" s="322"/>
      <c r="F19" s="323"/>
      <c r="G19" s="43">
        <f ca="1">EDATE(G18,-1)</f>
        <v>42795</v>
      </c>
      <c r="H19" s="316">
        <f t="shared" ref="H19:H20" ca="1" si="0">EOMONTH(G19,0)</f>
        <v>42825</v>
      </c>
      <c r="I19" s="317"/>
    </row>
    <row r="20" spans="2:15" ht="15.75" thickBot="1" x14ac:dyDescent="0.3">
      <c r="B20" s="39" t="s">
        <v>58</v>
      </c>
      <c r="C20" s="308" t="s">
        <v>59</v>
      </c>
      <c r="D20" s="311"/>
      <c r="E20" s="41"/>
      <c r="G20" s="69">
        <f ca="1">EDATE(G19,-1)</f>
        <v>42767</v>
      </c>
      <c r="H20" s="314">
        <f t="shared" ca="1" si="0"/>
        <v>42794</v>
      </c>
      <c r="I20" s="315"/>
    </row>
    <row r="22" spans="2:15" ht="17.45" x14ac:dyDescent="0.3">
      <c r="B22" s="37" t="s">
        <v>61</v>
      </c>
    </row>
    <row r="23" spans="2:15" thickBot="1" x14ac:dyDescent="0.35"/>
    <row r="24" spans="2:15" ht="30" customHeight="1" thickBot="1" x14ac:dyDescent="0.35">
      <c r="B24" s="44" t="s">
        <v>62</v>
      </c>
      <c r="C24" s="44" t="s">
        <v>63</v>
      </c>
      <c r="D24" s="312" t="s">
        <v>64</v>
      </c>
      <c r="E24" s="324"/>
      <c r="F24" s="312" t="s">
        <v>65</v>
      </c>
      <c r="G24" s="324"/>
      <c r="H24" s="312" t="s">
        <v>66</v>
      </c>
      <c r="I24" s="324"/>
      <c r="J24" s="312" t="s">
        <v>67</v>
      </c>
      <c r="K24" s="324"/>
      <c r="L24" s="312" t="s">
        <v>68</v>
      </c>
      <c r="M24" s="324"/>
      <c r="N24" s="312" t="s">
        <v>55</v>
      </c>
      <c r="O24" s="313"/>
    </row>
    <row r="25" spans="2:15" ht="49.5" customHeight="1" thickBot="1" x14ac:dyDescent="0.35">
      <c r="B25" s="120">
        <f ca="1">G18</f>
        <v>42826</v>
      </c>
      <c r="C25" s="45" t="s">
        <v>69</v>
      </c>
      <c r="D25" s="334"/>
      <c r="E25" s="333"/>
      <c r="F25" s="335" t="s">
        <v>72</v>
      </c>
      <c r="G25" s="335"/>
      <c r="H25" s="308" t="s">
        <v>73</v>
      </c>
      <c r="I25" s="310"/>
      <c r="J25" s="332" t="s">
        <v>74</v>
      </c>
      <c r="K25" s="332"/>
      <c r="L25" s="333"/>
      <c r="M25" s="333"/>
      <c r="N25" s="333"/>
      <c r="O25" s="333"/>
    </row>
    <row r="26" spans="2:15" ht="49.5" customHeight="1" thickBot="1" x14ac:dyDescent="0.35">
      <c r="B26" s="121">
        <f ca="1">EDATE(B25,-1)</f>
        <v>42795</v>
      </c>
      <c r="C26" s="46" t="s">
        <v>69</v>
      </c>
      <c r="D26" s="327"/>
      <c r="E26" s="328"/>
      <c r="F26" s="325" t="s">
        <v>72</v>
      </c>
      <c r="G26" s="326"/>
      <c r="H26" s="325" t="s">
        <v>73</v>
      </c>
      <c r="I26" s="326"/>
      <c r="J26" s="325" t="s">
        <v>74</v>
      </c>
      <c r="K26" s="326"/>
      <c r="L26" s="327"/>
      <c r="M26" s="328"/>
      <c r="N26" s="327"/>
      <c r="O26" s="328"/>
    </row>
    <row r="27" spans="2:15" ht="49.5" customHeight="1" thickBot="1" x14ac:dyDescent="0.3">
      <c r="B27" s="120">
        <f ca="1">EDATE(B26,-1)</f>
        <v>42767</v>
      </c>
      <c r="C27" s="45" t="s">
        <v>69</v>
      </c>
      <c r="D27" s="334"/>
      <c r="E27" s="333"/>
      <c r="F27" s="335" t="s">
        <v>72</v>
      </c>
      <c r="G27" s="335"/>
      <c r="H27" s="309" t="s">
        <v>73</v>
      </c>
      <c r="I27" s="309"/>
      <c r="J27" s="332" t="s">
        <v>74</v>
      </c>
      <c r="K27" s="332"/>
      <c r="L27" s="333"/>
      <c r="M27" s="333"/>
      <c r="N27" s="333"/>
      <c r="O27" s="333"/>
    </row>
    <row r="28" spans="2:15" ht="49.5" customHeight="1" thickBot="1" x14ac:dyDescent="0.3">
      <c r="B28" s="121">
        <f t="shared" ref="B28:B50" ca="1" si="1">EDATE(B27,-1)</f>
        <v>42736</v>
      </c>
      <c r="C28" s="46" t="s">
        <v>69</v>
      </c>
      <c r="D28" s="327"/>
      <c r="E28" s="328"/>
      <c r="F28" s="325" t="s">
        <v>72</v>
      </c>
      <c r="G28" s="326"/>
      <c r="H28" s="325" t="s">
        <v>73</v>
      </c>
      <c r="I28" s="326"/>
      <c r="J28" s="325" t="s">
        <v>74</v>
      </c>
      <c r="K28" s="326"/>
      <c r="L28" s="327"/>
      <c r="M28" s="328"/>
      <c r="N28" s="327"/>
      <c r="O28" s="328"/>
    </row>
    <row r="29" spans="2:15" ht="49.5" customHeight="1" thickBot="1" x14ac:dyDescent="0.3">
      <c r="B29" s="120">
        <f t="shared" ca="1" si="1"/>
        <v>42705</v>
      </c>
      <c r="C29" s="45" t="s">
        <v>69</v>
      </c>
      <c r="D29" s="334"/>
      <c r="E29" s="333"/>
      <c r="F29" s="335" t="s">
        <v>72</v>
      </c>
      <c r="G29" s="335"/>
      <c r="H29" s="335" t="s">
        <v>73</v>
      </c>
      <c r="I29" s="335"/>
      <c r="J29" s="332" t="s">
        <v>74</v>
      </c>
      <c r="K29" s="332"/>
      <c r="L29" s="333"/>
      <c r="M29" s="333"/>
      <c r="N29" s="333"/>
      <c r="O29" s="333"/>
    </row>
    <row r="30" spans="2:15" ht="49.5" customHeight="1" thickBot="1" x14ac:dyDescent="0.3">
      <c r="B30" s="121">
        <f t="shared" ca="1" si="1"/>
        <v>42675</v>
      </c>
      <c r="C30" s="46" t="s">
        <v>69</v>
      </c>
      <c r="D30" s="327"/>
      <c r="E30" s="328"/>
      <c r="F30" s="325" t="s">
        <v>72</v>
      </c>
      <c r="G30" s="326"/>
      <c r="H30" s="325" t="s">
        <v>73</v>
      </c>
      <c r="I30" s="326"/>
      <c r="J30" s="325" t="s">
        <v>74</v>
      </c>
      <c r="K30" s="326"/>
      <c r="L30" s="327"/>
      <c r="M30" s="328"/>
      <c r="N30" s="327"/>
      <c r="O30" s="328"/>
    </row>
    <row r="31" spans="2:15" ht="49.5" customHeight="1" thickBot="1" x14ac:dyDescent="0.3">
      <c r="B31" s="120">
        <f t="shared" ca="1" si="1"/>
        <v>42644</v>
      </c>
      <c r="C31" s="45" t="s">
        <v>69</v>
      </c>
      <c r="D31" s="334"/>
      <c r="E31" s="333"/>
      <c r="F31" s="335" t="s">
        <v>72</v>
      </c>
      <c r="G31" s="335"/>
      <c r="H31" s="335" t="s">
        <v>73</v>
      </c>
      <c r="I31" s="335"/>
      <c r="J31" s="332" t="s">
        <v>74</v>
      </c>
      <c r="K31" s="332"/>
      <c r="L31" s="333"/>
      <c r="M31" s="333"/>
      <c r="N31" s="333"/>
      <c r="O31" s="333"/>
    </row>
    <row r="32" spans="2:15" ht="49.5" customHeight="1" thickBot="1" x14ac:dyDescent="0.3">
      <c r="B32" s="121">
        <f t="shared" ca="1" si="1"/>
        <v>42614</v>
      </c>
      <c r="C32" s="46" t="s">
        <v>69</v>
      </c>
      <c r="D32" s="327"/>
      <c r="E32" s="328"/>
      <c r="F32" s="325" t="s">
        <v>72</v>
      </c>
      <c r="G32" s="326"/>
      <c r="H32" s="325" t="s">
        <v>73</v>
      </c>
      <c r="I32" s="326"/>
      <c r="J32" s="325" t="s">
        <v>74</v>
      </c>
      <c r="K32" s="326"/>
      <c r="L32" s="327"/>
      <c r="M32" s="328"/>
      <c r="N32" s="327"/>
      <c r="O32" s="328"/>
    </row>
    <row r="33" spans="2:15" ht="49.5" customHeight="1" thickBot="1" x14ac:dyDescent="0.3">
      <c r="B33" s="120">
        <f t="shared" ca="1" si="1"/>
        <v>42583</v>
      </c>
      <c r="C33" s="45" t="s">
        <v>69</v>
      </c>
      <c r="D33" s="334"/>
      <c r="E33" s="333"/>
      <c r="F33" s="335" t="s">
        <v>72</v>
      </c>
      <c r="G33" s="335"/>
      <c r="H33" s="335" t="s">
        <v>73</v>
      </c>
      <c r="I33" s="335"/>
      <c r="J33" s="332" t="s">
        <v>74</v>
      </c>
      <c r="K33" s="332"/>
      <c r="L33" s="333"/>
      <c r="M33" s="333"/>
      <c r="N33" s="333"/>
      <c r="O33" s="333"/>
    </row>
    <row r="34" spans="2:15" ht="49.5" customHeight="1" thickBot="1" x14ac:dyDescent="0.3">
      <c r="B34" s="121">
        <f t="shared" ca="1" si="1"/>
        <v>42552</v>
      </c>
      <c r="C34" s="46" t="s">
        <v>69</v>
      </c>
      <c r="D34" s="327"/>
      <c r="E34" s="328"/>
      <c r="F34" s="325" t="s">
        <v>72</v>
      </c>
      <c r="G34" s="326"/>
      <c r="H34" s="325" t="s">
        <v>73</v>
      </c>
      <c r="I34" s="326"/>
      <c r="J34" s="325" t="s">
        <v>74</v>
      </c>
      <c r="K34" s="326"/>
      <c r="L34" s="327"/>
      <c r="M34" s="328"/>
      <c r="N34" s="327"/>
      <c r="O34" s="328"/>
    </row>
    <row r="35" spans="2:15" ht="49.5" customHeight="1" thickBot="1" x14ac:dyDescent="0.3">
      <c r="B35" s="120">
        <f t="shared" ca="1" si="1"/>
        <v>42522</v>
      </c>
      <c r="C35" s="45" t="s">
        <v>69</v>
      </c>
      <c r="D35" s="334"/>
      <c r="E35" s="333"/>
      <c r="F35" s="335" t="s">
        <v>72</v>
      </c>
      <c r="G35" s="335"/>
      <c r="H35" s="335" t="s">
        <v>73</v>
      </c>
      <c r="I35" s="335"/>
      <c r="J35" s="332" t="s">
        <v>74</v>
      </c>
      <c r="K35" s="332"/>
      <c r="L35" s="333"/>
      <c r="M35" s="333"/>
      <c r="N35" s="333"/>
      <c r="O35" s="333"/>
    </row>
    <row r="36" spans="2:15" ht="49.5" customHeight="1" thickBot="1" x14ac:dyDescent="0.3">
      <c r="B36" s="121">
        <f t="shared" ca="1" si="1"/>
        <v>42491</v>
      </c>
      <c r="C36" s="46" t="s">
        <v>69</v>
      </c>
      <c r="D36" s="327"/>
      <c r="E36" s="328"/>
      <c r="F36" s="325" t="s">
        <v>72</v>
      </c>
      <c r="G36" s="326"/>
      <c r="H36" s="325" t="s">
        <v>73</v>
      </c>
      <c r="I36" s="326"/>
      <c r="J36" s="325" t="s">
        <v>74</v>
      </c>
      <c r="K36" s="326"/>
      <c r="L36" s="327"/>
      <c r="M36" s="328"/>
      <c r="N36" s="327"/>
      <c r="O36" s="328"/>
    </row>
    <row r="37" spans="2:15" ht="49.5" customHeight="1" thickBot="1" x14ac:dyDescent="0.3">
      <c r="B37" s="120">
        <f t="shared" ca="1" si="1"/>
        <v>42461</v>
      </c>
      <c r="C37" s="45" t="s">
        <v>69</v>
      </c>
      <c r="D37" s="334"/>
      <c r="E37" s="333"/>
      <c r="F37" s="335" t="s">
        <v>72</v>
      </c>
      <c r="G37" s="335"/>
      <c r="H37" s="335" t="s">
        <v>73</v>
      </c>
      <c r="I37" s="335"/>
      <c r="J37" s="332" t="s">
        <v>74</v>
      </c>
      <c r="K37" s="332"/>
      <c r="L37" s="333"/>
      <c r="M37" s="333"/>
      <c r="N37" s="333"/>
      <c r="O37" s="333"/>
    </row>
    <row r="38" spans="2:15" ht="49.5" customHeight="1" thickBot="1" x14ac:dyDescent="0.3">
      <c r="B38" s="121">
        <f t="shared" ca="1" si="1"/>
        <v>42430</v>
      </c>
      <c r="C38" s="46" t="s">
        <v>69</v>
      </c>
      <c r="D38" s="327"/>
      <c r="E38" s="328"/>
      <c r="F38" s="325" t="s">
        <v>72</v>
      </c>
      <c r="G38" s="326"/>
      <c r="H38" s="325" t="s">
        <v>73</v>
      </c>
      <c r="I38" s="326"/>
      <c r="J38" s="325" t="s">
        <v>74</v>
      </c>
      <c r="K38" s="326"/>
      <c r="L38" s="327"/>
      <c r="M38" s="328"/>
      <c r="N38" s="327"/>
      <c r="O38" s="328"/>
    </row>
    <row r="39" spans="2:15" ht="49.5" customHeight="1" thickBot="1" x14ac:dyDescent="0.3">
      <c r="B39" s="120">
        <f t="shared" ca="1" si="1"/>
        <v>42401</v>
      </c>
      <c r="C39" s="45" t="s">
        <v>69</v>
      </c>
      <c r="D39" s="334"/>
      <c r="E39" s="333"/>
      <c r="F39" s="335" t="s">
        <v>72</v>
      </c>
      <c r="G39" s="335"/>
      <c r="H39" s="335" t="s">
        <v>73</v>
      </c>
      <c r="I39" s="335"/>
      <c r="J39" s="332" t="s">
        <v>74</v>
      </c>
      <c r="K39" s="332"/>
      <c r="L39" s="333"/>
      <c r="M39" s="333"/>
      <c r="N39" s="333"/>
      <c r="O39" s="333"/>
    </row>
    <row r="40" spans="2:15" ht="49.5" customHeight="1" thickBot="1" x14ac:dyDescent="0.3">
      <c r="B40" s="121">
        <f t="shared" ca="1" si="1"/>
        <v>42370</v>
      </c>
      <c r="C40" s="46" t="s">
        <v>69</v>
      </c>
      <c r="D40" s="327"/>
      <c r="E40" s="328"/>
      <c r="F40" s="325" t="s">
        <v>72</v>
      </c>
      <c r="G40" s="326"/>
      <c r="H40" s="325" t="s">
        <v>73</v>
      </c>
      <c r="I40" s="326"/>
      <c r="J40" s="325" t="s">
        <v>74</v>
      </c>
      <c r="K40" s="326"/>
      <c r="L40" s="327"/>
      <c r="M40" s="328"/>
      <c r="N40" s="327"/>
      <c r="O40" s="328"/>
    </row>
    <row r="41" spans="2:15" ht="49.5" customHeight="1" thickBot="1" x14ac:dyDescent="0.3">
      <c r="B41" s="120">
        <f t="shared" ca="1" si="1"/>
        <v>42339</v>
      </c>
      <c r="C41" s="45" t="s">
        <v>70</v>
      </c>
      <c r="D41" s="334"/>
      <c r="E41" s="333"/>
      <c r="F41" s="335" t="s">
        <v>72</v>
      </c>
      <c r="G41" s="335"/>
      <c r="H41" s="335" t="s">
        <v>73</v>
      </c>
      <c r="I41" s="335"/>
      <c r="J41" s="332" t="s">
        <v>74</v>
      </c>
      <c r="K41" s="332"/>
      <c r="L41" s="333"/>
      <c r="M41" s="333"/>
      <c r="N41" s="333"/>
      <c r="O41" s="333"/>
    </row>
    <row r="42" spans="2:15" ht="49.5" customHeight="1" thickBot="1" x14ac:dyDescent="0.3">
      <c r="B42" s="121">
        <f t="shared" ca="1" si="1"/>
        <v>42309</v>
      </c>
      <c r="C42" s="46" t="s">
        <v>70</v>
      </c>
      <c r="D42" s="327"/>
      <c r="E42" s="328"/>
      <c r="F42" s="325" t="s">
        <v>72</v>
      </c>
      <c r="G42" s="326"/>
      <c r="H42" s="325" t="s">
        <v>73</v>
      </c>
      <c r="I42" s="326"/>
      <c r="J42" s="325" t="s">
        <v>74</v>
      </c>
      <c r="K42" s="326"/>
      <c r="L42" s="327"/>
      <c r="M42" s="328"/>
      <c r="N42" s="327"/>
      <c r="O42" s="328"/>
    </row>
    <row r="43" spans="2:15" ht="49.5" customHeight="1" thickBot="1" x14ac:dyDescent="0.3">
      <c r="B43" s="120">
        <f t="shared" ca="1" si="1"/>
        <v>42278</v>
      </c>
      <c r="C43" s="45" t="s">
        <v>71</v>
      </c>
      <c r="D43" s="334"/>
      <c r="E43" s="333"/>
      <c r="F43" s="335" t="s">
        <v>72</v>
      </c>
      <c r="G43" s="335"/>
      <c r="H43" s="335" t="s">
        <v>73</v>
      </c>
      <c r="I43" s="335"/>
      <c r="J43" s="332" t="s">
        <v>74</v>
      </c>
      <c r="K43" s="332"/>
      <c r="L43" s="333"/>
      <c r="M43" s="333"/>
      <c r="N43" s="333"/>
      <c r="O43" s="333"/>
    </row>
    <row r="44" spans="2:15" ht="49.5" customHeight="1" thickBot="1" x14ac:dyDescent="0.3">
      <c r="B44" s="121">
        <f t="shared" ca="1" si="1"/>
        <v>42248</v>
      </c>
      <c r="C44" s="46" t="s">
        <v>71</v>
      </c>
      <c r="D44" s="327"/>
      <c r="E44" s="328"/>
      <c r="F44" s="325" t="s">
        <v>72</v>
      </c>
      <c r="G44" s="326"/>
      <c r="H44" s="325" t="s">
        <v>73</v>
      </c>
      <c r="I44" s="326"/>
      <c r="J44" s="325" t="s">
        <v>74</v>
      </c>
      <c r="K44" s="326"/>
      <c r="L44" s="327"/>
      <c r="M44" s="328"/>
      <c r="N44" s="327"/>
      <c r="O44" s="328"/>
    </row>
    <row r="45" spans="2:15" ht="49.5" customHeight="1" thickBot="1" x14ac:dyDescent="0.3">
      <c r="B45" s="120">
        <f t="shared" ca="1" si="1"/>
        <v>42217</v>
      </c>
      <c r="C45" s="45" t="s">
        <v>71</v>
      </c>
      <c r="D45" s="334"/>
      <c r="E45" s="333"/>
      <c r="F45" s="335" t="s">
        <v>72</v>
      </c>
      <c r="G45" s="335"/>
      <c r="H45" s="335" t="s">
        <v>73</v>
      </c>
      <c r="I45" s="335"/>
      <c r="J45" s="332" t="s">
        <v>74</v>
      </c>
      <c r="K45" s="332"/>
      <c r="L45" s="333"/>
      <c r="M45" s="333"/>
      <c r="N45" s="333"/>
      <c r="O45" s="333"/>
    </row>
    <row r="46" spans="2:15" ht="49.5" customHeight="1" thickBot="1" x14ac:dyDescent="0.3">
      <c r="B46" s="121">
        <f t="shared" ca="1" si="1"/>
        <v>42186</v>
      </c>
      <c r="C46" s="46" t="s">
        <v>71</v>
      </c>
      <c r="D46" s="327"/>
      <c r="E46" s="328"/>
      <c r="F46" s="325" t="s">
        <v>72</v>
      </c>
      <c r="G46" s="326"/>
      <c r="H46" s="325" t="s">
        <v>73</v>
      </c>
      <c r="I46" s="326"/>
      <c r="J46" s="325" t="s">
        <v>74</v>
      </c>
      <c r="K46" s="326"/>
      <c r="L46" s="327"/>
      <c r="M46" s="328"/>
      <c r="N46" s="327"/>
      <c r="O46" s="328"/>
    </row>
    <row r="47" spans="2:15" ht="49.5" customHeight="1" thickBot="1" x14ac:dyDescent="0.3">
      <c r="B47" s="120">
        <f t="shared" ca="1" si="1"/>
        <v>42156</v>
      </c>
      <c r="C47" s="45" t="s">
        <v>71</v>
      </c>
      <c r="D47" s="334"/>
      <c r="E47" s="333"/>
      <c r="F47" s="335" t="s">
        <v>72</v>
      </c>
      <c r="G47" s="335"/>
      <c r="H47" s="335" t="s">
        <v>73</v>
      </c>
      <c r="I47" s="335"/>
      <c r="J47" s="332" t="s">
        <v>74</v>
      </c>
      <c r="K47" s="332"/>
      <c r="L47" s="309" t="s">
        <v>75</v>
      </c>
      <c r="M47" s="309"/>
      <c r="N47" s="332" t="s">
        <v>76</v>
      </c>
      <c r="O47" s="332"/>
    </row>
    <row r="48" spans="2:15" ht="49.5" customHeight="1" thickBot="1" x14ac:dyDescent="0.3">
      <c r="B48" s="121">
        <f t="shared" ca="1" si="1"/>
        <v>42125</v>
      </c>
      <c r="C48" s="46" t="s">
        <v>71</v>
      </c>
      <c r="D48" s="327"/>
      <c r="E48" s="328"/>
      <c r="F48" s="325" t="s">
        <v>72</v>
      </c>
      <c r="G48" s="326"/>
      <c r="H48" s="325" t="s">
        <v>73</v>
      </c>
      <c r="I48" s="326"/>
      <c r="J48" s="325" t="s">
        <v>74</v>
      </c>
      <c r="K48" s="326"/>
      <c r="L48" s="325" t="s">
        <v>75</v>
      </c>
      <c r="M48" s="326"/>
      <c r="N48" s="325" t="s">
        <v>76</v>
      </c>
      <c r="O48" s="326"/>
    </row>
    <row r="49" spans="2:17" ht="49.5" customHeight="1" thickBot="1" x14ac:dyDescent="0.3">
      <c r="B49" s="120">
        <f t="shared" ca="1" si="1"/>
        <v>42095</v>
      </c>
      <c r="C49" s="45" t="s">
        <v>71</v>
      </c>
      <c r="D49" s="334"/>
      <c r="E49" s="333"/>
      <c r="F49" s="335" t="s">
        <v>72</v>
      </c>
      <c r="G49" s="335"/>
      <c r="H49" s="309" t="s">
        <v>73</v>
      </c>
      <c r="I49" s="309"/>
      <c r="J49" s="332" t="s">
        <v>74</v>
      </c>
      <c r="K49" s="332"/>
      <c r="L49" s="309" t="s">
        <v>75</v>
      </c>
      <c r="M49" s="309"/>
      <c r="N49" s="332" t="s">
        <v>76</v>
      </c>
      <c r="O49" s="332"/>
    </row>
    <row r="50" spans="2:17" ht="49.5" customHeight="1" thickBot="1" x14ac:dyDescent="0.3">
      <c r="B50" s="121">
        <f t="shared" ca="1" si="1"/>
        <v>42064</v>
      </c>
      <c r="C50" s="46" t="s">
        <v>71</v>
      </c>
      <c r="D50" s="327"/>
      <c r="E50" s="328"/>
      <c r="F50" s="325" t="s">
        <v>72</v>
      </c>
      <c r="G50" s="326"/>
      <c r="H50" s="325" t="s">
        <v>73</v>
      </c>
      <c r="I50" s="326"/>
      <c r="J50" s="325" t="s">
        <v>74</v>
      </c>
      <c r="K50" s="326"/>
      <c r="L50" s="325" t="s">
        <v>75</v>
      </c>
      <c r="M50" s="326"/>
      <c r="N50" s="325" t="s">
        <v>76</v>
      </c>
      <c r="O50" s="326"/>
    </row>
    <row r="53" spans="2:17" x14ac:dyDescent="0.25">
      <c r="B53" s="1" t="s">
        <v>1</v>
      </c>
    </row>
    <row r="54" spans="2:17" x14ac:dyDescent="0.25">
      <c r="B54" s="1" t="s">
        <v>2</v>
      </c>
    </row>
    <row r="55" spans="2:17" x14ac:dyDescent="0.25">
      <c r="B55" t="s">
        <v>3</v>
      </c>
    </row>
    <row r="56" spans="2:17" ht="75" customHeight="1" x14ac:dyDescent="0.25">
      <c r="B56" s="301" t="s">
        <v>4</v>
      </c>
      <c r="C56" s="302"/>
      <c r="D56" s="302"/>
      <c r="E56" s="302"/>
      <c r="F56" s="302"/>
      <c r="G56" s="302"/>
      <c r="H56" s="302"/>
      <c r="I56" s="302"/>
      <c r="J56" s="302"/>
      <c r="K56" s="302"/>
      <c r="L56" s="302"/>
      <c r="M56" s="302"/>
      <c r="N56" s="302"/>
      <c r="O56" s="21"/>
      <c r="P56" s="21"/>
      <c r="Q56" s="22"/>
    </row>
    <row r="57" spans="2:17" x14ac:dyDescent="0.25">
      <c r="B57"/>
    </row>
    <row r="58" spans="2:17" x14ac:dyDescent="0.25">
      <c r="B58" s="304" t="s">
        <v>19</v>
      </c>
      <c r="C58" s="304"/>
    </row>
  </sheetData>
  <sheetProtection password="C6BE" sheet="1" objects="1" scenarios="1"/>
  <mergeCells count="176">
    <mergeCell ref="N49:O49"/>
    <mergeCell ref="F25:G25"/>
    <mergeCell ref="H25:I25"/>
    <mergeCell ref="D49:E49"/>
    <mergeCell ref="F49:G49"/>
    <mergeCell ref="H49:I49"/>
    <mergeCell ref="J49:K49"/>
    <mergeCell ref="L49:M49"/>
    <mergeCell ref="N45:O45"/>
    <mergeCell ref="D47:E47"/>
    <mergeCell ref="F47:G47"/>
    <mergeCell ref="H47:I47"/>
    <mergeCell ref="J47:K47"/>
    <mergeCell ref="L47:M47"/>
    <mergeCell ref="N47:O47"/>
    <mergeCell ref="D45:E45"/>
    <mergeCell ref="F45:G45"/>
    <mergeCell ref="H45:I45"/>
    <mergeCell ref="J45:K45"/>
    <mergeCell ref="L45:M45"/>
    <mergeCell ref="N41:O41"/>
    <mergeCell ref="D43:E43"/>
    <mergeCell ref="F43:G43"/>
    <mergeCell ref="H43:I43"/>
    <mergeCell ref="D41:E41"/>
    <mergeCell ref="F41:G41"/>
    <mergeCell ref="H41:I41"/>
    <mergeCell ref="J41:K41"/>
    <mergeCell ref="L41:M41"/>
    <mergeCell ref="N37:O37"/>
    <mergeCell ref="D39:E39"/>
    <mergeCell ref="F39:G39"/>
    <mergeCell ref="H39:I39"/>
    <mergeCell ref="J39:K39"/>
    <mergeCell ref="L39:M39"/>
    <mergeCell ref="N39:O39"/>
    <mergeCell ref="D37:E37"/>
    <mergeCell ref="F37:G37"/>
    <mergeCell ref="H37:I37"/>
    <mergeCell ref="J37:K37"/>
    <mergeCell ref="L37:M37"/>
    <mergeCell ref="N38:O38"/>
    <mergeCell ref="D40:E40"/>
    <mergeCell ref="F40:G40"/>
    <mergeCell ref="H40:I40"/>
    <mergeCell ref="H38:I38"/>
    <mergeCell ref="J38:K38"/>
    <mergeCell ref="L38:M38"/>
    <mergeCell ref="N33:O33"/>
    <mergeCell ref="D35:E35"/>
    <mergeCell ref="F35:G35"/>
    <mergeCell ref="H35:I35"/>
    <mergeCell ref="J35:K35"/>
    <mergeCell ref="L35:M35"/>
    <mergeCell ref="N35:O35"/>
    <mergeCell ref="D33:E33"/>
    <mergeCell ref="F33:G33"/>
    <mergeCell ref="H33:I33"/>
    <mergeCell ref="J33:K33"/>
    <mergeCell ref="L33:M33"/>
    <mergeCell ref="N34:O34"/>
    <mergeCell ref="J29:K29"/>
    <mergeCell ref="L29:M29"/>
    <mergeCell ref="N29:O29"/>
    <mergeCell ref="D31:E31"/>
    <mergeCell ref="F31:G31"/>
    <mergeCell ref="H31:I31"/>
    <mergeCell ref="J31:K31"/>
    <mergeCell ref="L31:M31"/>
    <mergeCell ref="N31:O31"/>
    <mergeCell ref="N30:O30"/>
    <mergeCell ref="N50:O50"/>
    <mergeCell ref="D25:E25"/>
    <mergeCell ref="J25:K25"/>
    <mergeCell ref="L25:M25"/>
    <mergeCell ref="N25:O25"/>
    <mergeCell ref="D27:E27"/>
    <mergeCell ref="F27:G27"/>
    <mergeCell ref="H27:I27"/>
    <mergeCell ref="J27:K27"/>
    <mergeCell ref="L27:M27"/>
    <mergeCell ref="N27:O27"/>
    <mergeCell ref="D29:E29"/>
    <mergeCell ref="F29:G29"/>
    <mergeCell ref="H29:I29"/>
    <mergeCell ref="D50:E50"/>
    <mergeCell ref="F50:G50"/>
    <mergeCell ref="H50:I50"/>
    <mergeCell ref="J50:K50"/>
    <mergeCell ref="L50:M50"/>
    <mergeCell ref="N46:O46"/>
    <mergeCell ref="D48:E48"/>
    <mergeCell ref="F48:G48"/>
    <mergeCell ref="H48:I48"/>
    <mergeCell ref="J48:K48"/>
    <mergeCell ref="L48:M48"/>
    <mergeCell ref="N48:O48"/>
    <mergeCell ref="D46:E46"/>
    <mergeCell ref="F46:G46"/>
    <mergeCell ref="H46:I46"/>
    <mergeCell ref="J46:K46"/>
    <mergeCell ref="L46:M46"/>
    <mergeCell ref="N42:O42"/>
    <mergeCell ref="D44:E44"/>
    <mergeCell ref="F44:G44"/>
    <mergeCell ref="H44:I44"/>
    <mergeCell ref="J44:K44"/>
    <mergeCell ref="L44:M44"/>
    <mergeCell ref="N44:O44"/>
    <mergeCell ref="D42:E42"/>
    <mergeCell ref="F42:G42"/>
    <mergeCell ref="H42:I42"/>
    <mergeCell ref="J42:K42"/>
    <mergeCell ref="L42:M42"/>
    <mergeCell ref="J43:K43"/>
    <mergeCell ref="L43:M43"/>
    <mergeCell ref="N43:O43"/>
    <mergeCell ref="D36:E36"/>
    <mergeCell ref="F36:G36"/>
    <mergeCell ref="H36:I36"/>
    <mergeCell ref="J36:K36"/>
    <mergeCell ref="L36:M36"/>
    <mergeCell ref="N36:O36"/>
    <mergeCell ref="D34:E34"/>
    <mergeCell ref="F34:G34"/>
    <mergeCell ref="H34:I34"/>
    <mergeCell ref="J34:K34"/>
    <mergeCell ref="L34:M34"/>
    <mergeCell ref="B58:C58"/>
    <mergeCell ref="D9:E9"/>
    <mergeCell ref="D10:E10"/>
    <mergeCell ref="D11:E11"/>
    <mergeCell ref="N26:O26"/>
    <mergeCell ref="D28:E28"/>
    <mergeCell ref="F28:G28"/>
    <mergeCell ref="H28:I28"/>
    <mergeCell ref="J28:K28"/>
    <mergeCell ref="L28:M28"/>
    <mergeCell ref="N28:O28"/>
    <mergeCell ref="D26:E26"/>
    <mergeCell ref="F26:G26"/>
    <mergeCell ref="H26:I26"/>
    <mergeCell ref="J26:K26"/>
    <mergeCell ref="L26:M26"/>
    <mergeCell ref="D32:E32"/>
    <mergeCell ref="F32:G32"/>
    <mergeCell ref="H32:I32"/>
    <mergeCell ref="J32:K32"/>
    <mergeCell ref="L32:M32"/>
    <mergeCell ref="N32:O32"/>
    <mergeCell ref="D30:E30"/>
    <mergeCell ref="F30:G30"/>
    <mergeCell ref="B8:G8"/>
    <mergeCell ref="B56:N56"/>
    <mergeCell ref="C18:E18"/>
    <mergeCell ref="C20:D20"/>
    <mergeCell ref="H17:I17"/>
    <mergeCell ref="H18:I18"/>
    <mergeCell ref="H19:I19"/>
    <mergeCell ref="H20:I20"/>
    <mergeCell ref="C17:F17"/>
    <mergeCell ref="C19:F19"/>
    <mergeCell ref="F24:G24"/>
    <mergeCell ref="D24:E24"/>
    <mergeCell ref="J24:K24"/>
    <mergeCell ref="L24:M24"/>
    <mergeCell ref="N24:O24"/>
    <mergeCell ref="H24:I24"/>
    <mergeCell ref="H30:I30"/>
    <mergeCell ref="J30:K30"/>
    <mergeCell ref="L30:M30"/>
    <mergeCell ref="J40:K40"/>
    <mergeCell ref="L40:M40"/>
    <mergeCell ref="N40:O40"/>
    <mergeCell ref="D38:E38"/>
    <mergeCell ref="F38:G38"/>
  </mergeCells>
  <hyperlinks>
    <hyperlink ref="B58:C58" location="Privacy!A1" display="privacy statement"/>
    <hyperlink ref="C11" location="ClaimsPsy!A1" display="Psychiatric, high"/>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4"/>
  <sheetViews>
    <sheetView showGridLines="0" workbookViewId="0"/>
  </sheetViews>
  <sheetFormatPr defaultColWidth="9.140625" defaultRowHeight="15" x14ac:dyDescent="0.25"/>
  <cols>
    <col min="1" max="1" width="9.140625" style="1"/>
    <col min="2" max="2" width="18.140625" style="1" customWidth="1"/>
    <col min="3" max="3" width="23.28515625" style="1" customWidth="1"/>
    <col min="4" max="5" width="9.140625" style="1" customWidth="1"/>
    <col min="6" max="6" width="9" style="1" customWidth="1"/>
    <col min="7" max="7" width="14.7109375" style="1" customWidth="1"/>
    <col min="8" max="10" width="9.140625" style="1"/>
    <col min="11" max="11" width="12.5703125" style="1" customWidth="1"/>
    <col min="12" max="16384" width="9.140625" style="1"/>
  </cols>
  <sheetData>
    <row r="2" spans="2:13" ht="46.5" customHeight="1" x14ac:dyDescent="0.25"/>
    <row r="3" spans="2:13" ht="15" customHeight="1" x14ac:dyDescent="0.25">
      <c r="B3" s="6" t="s">
        <v>20</v>
      </c>
    </row>
    <row r="4" spans="2:13" ht="23.25" customHeight="1" x14ac:dyDescent="0.25">
      <c r="B4" s="7" t="s">
        <v>21</v>
      </c>
      <c r="C4" s="7" t="str">
        <f>Elig!C4</f>
        <v>EWING,TOM</v>
      </c>
      <c r="D4" s="9"/>
      <c r="E4" s="7" t="s">
        <v>27</v>
      </c>
      <c r="F4" s="7"/>
      <c r="G4" s="17">
        <f ca="1">Elig!G4</f>
        <v>23346</v>
      </c>
    </row>
    <row r="5" spans="2:13" ht="23.25" customHeight="1" x14ac:dyDescent="0.25">
      <c r="B5" s="6" t="s">
        <v>22</v>
      </c>
      <c r="C5" s="6" t="str">
        <f>Elig!C5</f>
        <v>M</v>
      </c>
      <c r="D5" s="6"/>
      <c r="E5" s="6" t="s">
        <v>28</v>
      </c>
      <c r="F5" s="6"/>
      <c r="G5" s="18">
        <f>Elig!G5</f>
        <v>54</v>
      </c>
    </row>
    <row r="6" spans="2:13" ht="23.25" customHeight="1" x14ac:dyDescent="0.25">
      <c r="B6" s="7" t="s">
        <v>23</v>
      </c>
      <c r="C6" s="19" t="str">
        <f>Elig!C6</f>
        <v>2222222222WA (2222222222)</v>
      </c>
      <c r="D6" s="10"/>
      <c r="E6" s="7" t="s">
        <v>29</v>
      </c>
      <c r="F6" s="7"/>
      <c r="G6" s="20" t="str">
        <f>Elig!G6</f>
        <v>(425) 599-9955</v>
      </c>
    </row>
    <row r="8" spans="2:13" ht="20.25" customHeight="1" x14ac:dyDescent="0.25">
      <c r="B8" s="307" t="str">
        <f ca="1">Elig!B8</f>
        <v>RISK PROFILE FOR SERVICE DATE RANGE FROM 2016-01-07 TO 2017-04-11</v>
      </c>
      <c r="C8" s="307"/>
      <c r="D8" s="307"/>
      <c r="E8" s="307"/>
      <c r="F8" s="307"/>
      <c r="G8" s="307"/>
    </row>
    <row r="9" spans="2:13" ht="30" customHeight="1" x14ac:dyDescent="0.25">
      <c r="B9" s="7" t="s">
        <v>24</v>
      </c>
      <c r="C9" s="10">
        <f>Elig!C9</f>
        <v>3.66</v>
      </c>
      <c r="D9" s="336" t="s">
        <v>30</v>
      </c>
      <c r="E9" s="337"/>
      <c r="F9" s="13"/>
      <c r="G9" s="16">
        <f>Elig!G9</f>
        <v>0.95</v>
      </c>
    </row>
    <row r="10" spans="2:13" ht="35.25" customHeight="1" x14ac:dyDescent="0.25">
      <c r="B10" s="6" t="s">
        <v>25</v>
      </c>
      <c r="C10" s="12" t="str">
        <f>Elig!C10</f>
        <v>Renal, medium</v>
      </c>
      <c r="D10" s="307" t="s">
        <v>31</v>
      </c>
      <c r="E10" s="307"/>
      <c r="F10" s="14"/>
      <c r="G10" s="12" t="str">
        <f>Elig!G10</f>
        <v>Skin, low</v>
      </c>
    </row>
    <row r="11" spans="2:13" ht="30" customHeight="1" x14ac:dyDescent="0.25">
      <c r="B11" s="8" t="s">
        <v>26</v>
      </c>
      <c r="C11" s="25" t="str">
        <f>Elig!C11</f>
        <v>Psychiatric, high</v>
      </c>
      <c r="D11" s="336" t="s">
        <v>32</v>
      </c>
      <c r="E11" s="336"/>
      <c r="F11" s="15"/>
      <c r="G11" s="11" t="str">
        <f>Elig!G11</f>
        <v>Yes</v>
      </c>
    </row>
    <row r="12" spans="2:13" ht="30" customHeight="1" x14ac:dyDescent="0.3">
      <c r="B12" s="23" t="s">
        <v>33</v>
      </c>
    </row>
    <row r="15" spans="2:13" ht="30" x14ac:dyDescent="0.25">
      <c r="B15" s="128" t="s">
        <v>605</v>
      </c>
      <c r="C15" s="338" t="s">
        <v>606</v>
      </c>
      <c r="D15" s="338"/>
      <c r="E15" s="338"/>
      <c r="F15" s="338"/>
      <c r="G15" s="338" t="s">
        <v>607</v>
      </c>
      <c r="H15" s="338"/>
      <c r="I15" s="338"/>
      <c r="J15" s="129" t="s">
        <v>608</v>
      </c>
      <c r="K15" s="130" t="s">
        <v>609</v>
      </c>
      <c r="L15" s="124" t="s">
        <v>610</v>
      </c>
      <c r="M15" s="123" t="s">
        <v>611</v>
      </c>
    </row>
    <row r="16" spans="2:13" x14ac:dyDescent="0.25">
      <c r="B16" s="131" t="s">
        <v>612</v>
      </c>
      <c r="C16" s="125" t="s">
        <v>613</v>
      </c>
      <c r="D16" s="125"/>
      <c r="E16" s="125"/>
      <c r="F16" s="125"/>
      <c r="G16" s="133" t="s">
        <v>50</v>
      </c>
      <c r="H16" s="125"/>
      <c r="I16" s="125"/>
      <c r="J16" s="125">
        <v>7</v>
      </c>
      <c r="K16" s="122">
        <f ca="1">Data!F9</f>
        <v>42650</v>
      </c>
      <c r="L16" s="126">
        <v>0.93</v>
      </c>
      <c r="M16" s="127">
        <v>0.25</v>
      </c>
    </row>
    <row r="17" spans="2:13" x14ac:dyDescent="0.25">
      <c r="B17" s="131" t="s">
        <v>614</v>
      </c>
      <c r="C17" s="125" t="s">
        <v>626</v>
      </c>
      <c r="D17" s="125"/>
      <c r="E17" s="125"/>
      <c r="F17" s="125"/>
      <c r="G17" s="133" t="s">
        <v>51</v>
      </c>
      <c r="H17" s="125"/>
      <c r="I17" s="125"/>
      <c r="J17" s="125">
        <v>1</v>
      </c>
      <c r="K17" s="122">
        <f ca="1">Data!F10</f>
        <v>42785</v>
      </c>
      <c r="L17" s="126">
        <v>0.45</v>
      </c>
      <c r="M17" s="127">
        <v>0.12</v>
      </c>
    </row>
    <row r="18" spans="2:13" x14ac:dyDescent="0.25">
      <c r="B18" s="131" t="s">
        <v>615</v>
      </c>
      <c r="C18" s="125" t="s">
        <v>627</v>
      </c>
      <c r="D18" s="125"/>
      <c r="E18" s="125"/>
      <c r="F18" s="125"/>
      <c r="G18" s="133" t="s">
        <v>647</v>
      </c>
      <c r="H18" s="125"/>
      <c r="I18" s="125"/>
      <c r="J18" s="125">
        <v>1</v>
      </c>
      <c r="K18" s="122">
        <f ca="1">Data!F11</f>
        <v>42682</v>
      </c>
      <c r="L18" s="126">
        <v>0.41</v>
      </c>
      <c r="M18" s="127">
        <v>0.11</v>
      </c>
    </row>
    <row r="19" spans="2:13" x14ac:dyDescent="0.25">
      <c r="B19" s="131" t="s">
        <v>616</v>
      </c>
      <c r="C19" s="125" t="s">
        <v>628</v>
      </c>
      <c r="D19" s="125"/>
      <c r="E19" s="125"/>
      <c r="F19" s="125"/>
      <c r="G19" s="133" t="s">
        <v>648</v>
      </c>
      <c r="H19" s="125"/>
      <c r="I19" s="125"/>
      <c r="J19" s="125">
        <v>1</v>
      </c>
      <c r="K19" s="122">
        <f ca="1">Data!F12</f>
        <v>42533</v>
      </c>
      <c r="L19" s="126">
        <v>0.32</v>
      </c>
      <c r="M19" s="127">
        <v>0.08</v>
      </c>
    </row>
    <row r="20" spans="2:13" x14ac:dyDescent="0.25">
      <c r="B20" s="131" t="s">
        <v>617</v>
      </c>
      <c r="C20" s="125" t="s">
        <v>629</v>
      </c>
      <c r="D20" s="125"/>
      <c r="E20" s="125"/>
      <c r="F20" s="125"/>
      <c r="G20" s="133" t="s">
        <v>46</v>
      </c>
      <c r="H20" s="125"/>
      <c r="I20" s="125"/>
      <c r="J20" s="125">
        <v>93</v>
      </c>
      <c r="K20" s="122">
        <f ca="1">Data!F13</f>
        <v>42799</v>
      </c>
      <c r="L20" s="126">
        <v>0.27</v>
      </c>
      <c r="M20" s="127">
        <v>7.0000000000000007E-2</v>
      </c>
    </row>
    <row r="21" spans="2:13" x14ac:dyDescent="0.25">
      <c r="B21" s="131" t="s">
        <v>618</v>
      </c>
      <c r="C21" s="125" t="s">
        <v>630</v>
      </c>
      <c r="D21" s="125"/>
      <c r="E21" s="125"/>
      <c r="F21" s="125"/>
      <c r="G21" s="133" t="s">
        <v>649</v>
      </c>
      <c r="H21" s="125"/>
      <c r="I21" s="125"/>
      <c r="J21" s="125">
        <v>7</v>
      </c>
      <c r="K21" s="122">
        <f ca="1">Data!F14</f>
        <v>42539</v>
      </c>
      <c r="L21" s="126">
        <v>0.26</v>
      </c>
      <c r="M21" s="127">
        <v>7.0000000000000007E-2</v>
      </c>
    </row>
    <row r="22" spans="2:13" x14ac:dyDescent="0.25">
      <c r="B22" s="131" t="s">
        <v>619</v>
      </c>
      <c r="C22" s="125" t="s">
        <v>631</v>
      </c>
      <c r="D22" s="125"/>
      <c r="E22" s="125"/>
      <c r="F22" s="125"/>
      <c r="G22" s="133" t="s">
        <v>650</v>
      </c>
      <c r="H22" s="125"/>
      <c r="I22" s="125"/>
      <c r="J22" s="125">
        <v>11</v>
      </c>
      <c r="K22" s="122">
        <f ca="1">Data!F15</f>
        <v>42591</v>
      </c>
      <c r="L22" s="126">
        <v>0.25</v>
      </c>
      <c r="M22" s="127">
        <v>0.06</v>
      </c>
    </row>
    <row r="23" spans="2:13" x14ac:dyDescent="0.25">
      <c r="B23" s="131" t="s">
        <v>620</v>
      </c>
      <c r="C23" s="125" t="s">
        <v>632</v>
      </c>
      <c r="D23" s="125"/>
      <c r="E23" s="125"/>
      <c r="F23" s="125"/>
      <c r="G23" s="133" t="s">
        <v>651</v>
      </c>
      <c r="H23" s="125"/>
      <c r="I23" s="125"/>
      <c r="J23" s="125">
        <v>5</v>
      </c>
      <c r="K23" s="122">
        <f ca="1">Data!F16</f>
        <v>42533</v>
      </c>
      <c r="L23" s="126">
        <v>0.19</v>
      </c>
      <c r="M23" s="127">
        <v>0.05</v>
      </c>
    </row>
    <row r="24" spans="2:13" x14ac:dyDescent="0.25">
      <c r="B24" s="131" t="s">
        <v>621</v>
      </c>
      <c r="C24" s="125" t="s">
        <v>633</v>
      </c>
      <c r="D24" s="125"/>
      <c r="E24" s="125"/>
      <c r="F24" s="125"/>
      <c r="G24" s="133" t="s">
        <v>652</v>
      </c>
      <c r="H24" s="125"/>
      <c r="I24" s="125"/>
      <c r="J24" s="125">
        <v>3</v>
      </c>
      <c r="K24" s="122">
        <f ca="1">Data!F17</f>
        <v>42531</v>
      </c>
      <c r="L24" s="126">
        <v>0.15</v>
      </c>
      <c r="M24" s="127">
        <v>0.04</v>
      </c>
    </row>
    <row r="25" spans="2:13" x14ac:dyDescent="0.25">
      <c r="B25" s="131" t="s">
        <v>622</v>
      </c>
      <c r="C25" s="125" t="s">
        <v>634</v>
      </c>
      <c r="D25" s="125"/>
      <c r="E25" s="125"/>
      <c r="F25" s="125"/>
      <c r="G25" s="133" t="s">
        <v>653</v>
      </c>
      <c r="H25" s="125"/>
      <c r="I25" s="125"/>
      <c r="J25" s="125">
        <v>3</v>
      </c>
      <c r="K25" s="122">
        <f ca="1">Data!F18</f>
        <v>42492</v>
      </c>
      <c r="L25" s="134">
        <v>0.1</v>
      </c>
      <c r="M25" s="127">
        <v>0.02</v>
      </c>
    </row>
    <row r="26" spans="2:13" x14ac:dyDescent="0.25">
      <c r="B26" s="131" t="s">
        <v>623</v>
      </c>
      <c r="C26" s="125" t="s">
        <v>635</v>
      </c>
      <c r="D26" s="125"/>
      <c r="E26" s="125"/>
      <c r="F26" s="125"/>
      <c r="G26" s="133" t="s">
        <v>654</v>
      </c>
      <c r="H26" s="125"/>
      <c r="I26" s="125"/>
      <c r="J26" s="125">
        <v>76</v>
      </c>
      <c r="K26" s="122">
        <f ca="1">Data!F19</f>
        <v>42799</v>
      </c>
      <c r="L26" s="134">
        <v>0.09</v>
      </c>
      <c r="M26" s="127">
        <v>0.02</v>
      </c>
    </row>
    <row r="27" spans="2:13" x14ac:dyDescent="0.25">
      <c r="B27" s="131" t="s">
        <v>624</v>
      </c>
      <c r="C27" s="125" t="s">
        <v>636</v>
      </c>
      <c r="D27" s="125"/>
      <c r="E27" s="125"/>
      <c r="F27" s="125"/>
      <c r="G27" s="133" t="s">
        <v>655</v>
      </c>
      <c r="H27" s="125"/>
      <c r="I27" s="125"/>
      <c r="J27" s="125">
        <v>1</v>
      </c>
      <c r="K27" s="122">
        <f ca="1">Data!F20</f>
        <v>42515</v>
      </c>
      <c r="L27" s="134">
        <v>0.06</v>
      </c>
      <c r="M27" s="127">
        <v>0.01</v>
      </c>
    </row>
    <row r="28" spans="2:13" x14ac:dyDescent="0.25">
      <c r="B28" s="131" t="s">
        <v>615</v>
      </c>
      <c r="C28" s="125" t="s">
        <v>637</v>
      </c>
      <c r="D28" s="125"/>
      <c r="E28" s="125"/>
      <c r="F28" s="125"/>
      <c r="G28" s="133" t="s">
        <v>656</v>
      </c>
      <c r="H28" s="125"/>
      <c r="I28" s="125"/>
      <c r="J28" s="125">
        <v>1</v>
      </c>
      <c r="K28" s="122">
        <f ca="1">Data!F21</f>
        <v>42491</v>
      </c>
      <c r="L28" s="134">
        <v>0.04</v>
      </c>
      <c r="M28" s="127">
        <v>0.01</v>
      </c>
    </row>
    <row r="29" spans="2:13" x14ac:dyDescent="0.25">
      <c r="B29" s="131" t="s">
        <v>624</v>
      </c>
      <c r="C29" s="125" t="s">
        <v>638</v>
      </c>
      <c r="D29" s="125"/>
      <c r="E29" s="125"/>
      <c r="F29" s="125"/>
      <c r="G29" s="133" t="s">
        <v>657</v>
      </c>
      <c r="H29" s="125"/>
      <c r="I29" s="125"/>
      <c r="J29" s="125">
        <v>2</v>
      </c>
      <c r="K29" s="122">
        <f ca="1">Data!F22</f>
        <v>42634</v>
      </c>
      <c r="L29" s="134">
        <v>0.01</v>
      </c>
      <c r="M29" s="127">
        <v>0</v>
      </c>
    </row>
    <row r="30" spans="2:13" x14ac:dyDescent="0.25">
      <c r="B30" s="131" t="s">
        <v>625</v>
      </c>
      <c r="C30" s="125" t="s">
        <v>639</v>
      </c>
      <c r="D30" s="125"/>
      <c r="E30" s="125"/>
      <c r="F30" s="125"/>
      <c r="G30" s="133" t="s">
        <v>658</v>
      </c>
      <c r="H30" s="125"/>
      <c r="I30" s="125"/>
      <c r="J30" s="125">
        <v>1</v>
      </c>
      <c r="K30" s="122">
        <f ca="1">Data!F23</f>
        <v>42577</v>
      </c>
      <c r="L30" s="134">
        <v>0</v>
      </c>
      <c r="M30" s="127">
        <v>0</v>
      </c>
    </row>
    <row r="31" spans="2:13" x14ac:dyDescent="0.25">
      <c r="B31" s="131" t="s">
        <v>616</v>
      </c>
      <c r="C31" s="125" t="s">
        <v>640</v>
      </c>
      <c r="D31" s="125"/>
      <c r="E31" s="125"/>
      <c r="F31" s="125"/>
      <c r="G31" s="133" t="s">
        <v>659</v>
      </c>
      <c r="H31" s="125"/>
      <c r="I31" s="125"/>
      <c r="J31" s="125">
        <v>4</v>
      </c>
      <c r="K31" s="122">
        <f ca="1">Data!F24</f>
        <v>42544</v>
      </c>
      <c r="L31" s="134">
        <v>0</v>
      </c>
      <c r="M31" s="127">
        <v>0</v>
      </c>
    </row>
    <row r="32" spans="2:13" x14ac:dyDescent="0.25">
      <c r="B32" s="131" t="s">
        <v>614</v>
      </c>
      <c r="C32" s="125" t="s">
        <v>641</v>
      </c>
      <c r="D32" s="125"/>
      <c r="E32" s="125"/>
      <c r="F32" s="125"/>
      <c r="G32" s="133" t="s">
        <v>660</v>
      </c>
      <c r="H32" s="125"/>
      <c r="I32" s="125"/>
      <c r="J32" s="125">
        <v>2</v>
      </c>
      <c r="K32" s="122">
        <f ca="1">Data!F25</f>
        <v>42731</v>
      </c>
      <c r="L32" s="134">
        <v>0</v>
      </c>
      <c r="M32" s="127">
        <v>0</v>
      </c>
    </row>
    <row r="33" spans="2:17" x14ac:dyDescent="0.25">
      <c r="B33" s="131" t="s">
        <v>619</v>
      </c>
      <c r="C33" s="125" t="s">
        <v>642</v>
      </c>
      <c r="D33" s="125"/>
      <c r="E33" s="125"/>
      <c r="F33" s="125"/>
      <c r="G33" s="133" t="s">
        <v>661</v>
      </c>
      <c r="H33" s="125"/>
      <c r="I33" s="125"/>
      <c r="J33" s="125">
        <v>8</v>
      </c>
      <c r="K33" s="122">
        <f ca="1">Data!F26</f>
        <v>42731</v>
      </c>
      <c r="L33" s="134">
        <v>0</v>
      </c>
      <c r="M33" s="127">
        <v>0</v>
      </c>
    </row>
    <row r="34" spans="2:17" x14ac:dyDescent="0.25">
      <c r="B34" s="131" t="s">
        <v>615</v>
      </c>
      <c r="C34" s="125" t="s">
        <v>643</v>
      </c>
      <c r="D34" s="125"/>
      <c r="E34" s="125"/>
      <c r="F34" s="125"/>
      <c r="G34" s="133" t="s">
        <v>662</v>
      </c>
      <c r="H34" s="125"/>
      <c r="I34" s="125"/>
      <c r="J34" s="125">
        <v>3</v>
      </c>
      <c r="K34" s="122">
        <f ca="1">Data!F27</f>
        <v>42575</v>
      </c>
      <c r="L34" s="134">
        <v>0</v>
      </c>
      <c r="M34" s="127">
        <v>0</v>
      </c>
    </row>
    <row r="35" spans="2:17" x14ac:dyDescent="0.25">
      <c r="B35" s="131" t="s">
        <v>617</v>
      </c>
      <c r="C35" s="125" t="s">
        <v>644</v>
      </c>
      <c r="D35" s="125"/>
      <c r="E35" s="125"/>
      <c r="F35" s="125"/>
      <c r="G35" s="133" t="s">
        <v>665</v>
      </c>
      <c r="H35" s="125"/>
      <c r="I35" s="125"/>
      <c r="J35" s="125">
        <v>5</v>
      </c>
      <c r="K35" s="122">
        <f ca="1">Data!F28</f>
        <v>42682</v>
      </c>
      <c r="L35" s="134">
        <v>0</v>
      </c>
      <c r="M35" s="127">
        <v>0</v>
      </c>
    </row>
    <row r="36" spans="2:17" x14ac:dyDescent="0.25">
      <c r="B36" s="131" t="s">
        <v>612</v>
      </c>
      <c r="C36" s="125" t="s">
        <v>645</v>
      </c>
      <c r="D36" s="125"/>
      <c r="E36" s="125"/>
      <c r="F36" s="125"/>
      <c r="G36" s="133" t="s">
        <v>663</v>
      </c>
      <c r="H36" s="125"/>
      <c r="I36" s="125"/>
      <c r="J36" s="125">
        <v>27</v>
      </c>
      <c r="K36" s="122">
        <f ca="1">Data!F29</f>
        <v>42796</v>
      </c>
      <c r="L36" s="134">
        <v>0</v>
      </c>
      <c r="M36" s="127">
        <v>0</v>
      </c>
    </row>
    <row r="37" spans="2:17" x14ac:dyDescent="0.25">
      <c r="B37" s="131" t="s">
        <v>617</v>
      </c>
      <c r="C37" s="125" t="s">
        <v>646</v>
      </c>
      <c r="D37" s="125"/>
      <c r="E37" s="125"/>
      <c r="F37" s="125"/>
      <c r="G37" s="133" t="s">
        <v>664</v>
      </c>
      <c r="H37" s="125"/>
      <c r="I37" s="125"/>
      <c r="J37" s="125">
        <v>2</v>
      </c>
      <c r="K37" s="122">
        <f ca="1">Data!F30</f>
        <v>42462</v>
      </c>
      <c r="L37" s="134">
        <v>0</v>
      </c>
      <c r="M37" s="127">
        <v>0</v>
      </c>
    </row>
    <row r="38" spans="2:17" x14ac:dyDescent="0.25">
      <c r="B38" s="131"/>
      <c r="C38" s="125"/>
      <c r="D38" s="125"/>
      <c r="E38" s="125"/>
      <c r="F38" s="125"/>
      <c r="G38" s="125"/>
      <c r="H38" s="125"/>
      <c r="I38" s="125"/>
      <c r="J38" s="125"/>
      <c r="K38" s="125"/>
      <c r="L38" s="126"/>
      <c r="M38" s="127"/>
    </row>
    <row r="39" spans="2:17" x14ac:dyDescent="0.25">
      <c r="B39" s="1" t="s">
        <v>1</v>
      </c>
    </row>
    <row r="40" spans="2:17" x14ac:dyDescent="0.25">
      <c r="B40" s="1" t="s">
        <v>2</v>
      </c>
    </row>
    <row r="41" spans="2:17" x14ac:dyDescent="0.25">
      <c r="B41" t="s">
        <v>3</v>
      </c>
    </row>
    <row r="42" spans="2:17" ht="75" customHeight="1" x14ac:dyDescent="0.25">
      <c r="B42" s="302" t="s">
        <v>4</v>
      </c>
      <c r="C42" s="302"/>
      <c r="D42" s="302"/>
      <c r="E42" s="302"/>
      <c r="F42" s="302"/>
      <c r="G42" s="302"/>
      <c r="H42" s="302"/>
      <c r="I42" s="302"/>
      <c r="J42" s="302"/>
      <c r="K42" s="302"/>
      <c r="L42" s="302"/>
      <c r="M42" s="302"/>
      <c r="N42" s="302"/>
      <c r="O42" s="24"/>
      <c r="P42" s="24"/>
      <c r="Q42" s="24"/>
    </row>
    <row r="43" spans="2:17" x14ac:dyDescent="0.25">
      <c r="B43"/>
    </row>
    <row r="44" spans="2:17" x14ac:dyDescent="0.25">
      <c r="B44" s="304" t="s">
        <v>19</v>
      </c>
      <c r="C44" s="304"/>
    </row>
  </sheetData>
  <sheetProtection password="C6BE" sheet="1" objects="1" scenarios="1"/>
  <mergeCells count="8">
    <mergeCell ref="B8:G8"/>
    <mergeCell ref="D9:E9"/>
    <mergeCell ref="D10:E10"/>
    <mergeCell ref="D11:E11"/>
    <mergeCell ref="B44:C44"/>
    <mergeCell ref="B42:N42"/>
    <mergeCell ref="C15:F15"/>
    <mergeCell ref="G15:I15"/>
  </mergeCells>
  <hyperlinks>
    <hyperlink ref="B44:C44" location="Privacy!A1" display="privacy statement"/>
    <hyperlink ref="C11" location="ClaimsPsy!A1" display="ClaimsPsy!A1"/>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48"/>
  <sheetViews>
    <sheetView showGridLines="0" topLeftCell="A4" workbookViewId="0"/>
  </sheetViews>
  <sheetFormatPr defaultColWidth="9.140625" defaultRowHeight="15" x14ac:dyDescent="0.25"/>
  <cols>
    <col min="1" max="1" width="9.140625" style="1"/>
    <col min="2" max="2" width="13.85546875" style="1" customWidth="1"/>
    <col min="3" max="3" width="23.28515625" style="1" customWidth="1"/>
    <col min="4" max="5" width="9.140625" style="1" customWidth="1"/>
    <col min="6" max="6" width="11.7109375" style="1" customWidth="1"/>
    <col min="7" max="7" width="14.7109375" style="1" customWidth="1"/>
    <col min="8" max="16384" width="9.140625" style="1"/>
  </cols>
  <sheetData>
    <row r="2" spans="2:7" ht="46.5" customHeight="1" x14ac:dyDescent="0.25"/>
    <row r="3" spans="2:7" ht="15" customHeight="1" x14ac:dyDescent="0.25">
      <c r="B3" s="6" t="s">
        <v>20</v>
      </c>
    </row>
    <row r="4" spans="2:7" ht="23.25" customHeight="1" x14ac:dyDescent="0.25">
      <c r="B4" s="7" t="s">
        <v>21</v>
      </c>
      <c r="C4" s="7" t="str">
        <f>Elig!C4</f>
        <v>EWING,TOM</v>
      </c>
      <c r="D4" s="9"/>
      <c r="E4" s="7" t="s">
        <v>27</v>
      </c>
      <c r="F4" s="7"/>
      <c r="G4" s="17">
        <f ca="1">Elig!G4</f>
        <v>23346</v>
      </c>
    </row>
    <row r="5" spans="2:7" ht="23.25" customHeight="1" x14ac:dyDescent="0.25">
      <c r="B5" s="6" t="s">
        <v>22</v>
      </c>
      <c r="C5" s="6" t="str">
        <f>Elig!C5</f>
        <v>M</v>
      </c>
      <c r="D5" s="6"/>
      <c r="E5" s="6" t="s">
        <v>28</v>
      </c>
      <c r="F5" s="6"/>
      <c r="G5" s="18">
        <f>Elig!G5</f>
        <v>54</v>
      </c>
    </row>
    <row r="6" spans="2:7" ht="23.25" customHeight="1" x14ac:dyDescent="0.25">
      <c r="B6" s="7" t="s">
        <v>23</v>
      </c>
      <c r="C6" s="19" t="str">
        <f>Elig!C6</f>
        <v>2222222222WA (2222222222)</v>
      </c>
      <c r="D6" s="10"/>
      <c r="E6" s="7" t="s">
        <v>29</v>
      </c>
      <c r="F6" s="7"/>
      <c r="G6" s="20" t="str">
        <f>Elig!G6</f>
        <v>(425) 599-9955</v>
      </c>
    </row>
    <row r="8" spans="2:7" ht="20.25" customHeight="1" x14ac:dyDescent="0.25">
      <c r="B8" s="307" t="str">
        <f ca="1">Elig!B8</f>
        <v>RISK PROFILE FOR SERVICE DATE RANGE FROM 2016-01-07 TO 2017-04-11</v>
      </c>
      <c r="C8" s="307"/>
      <c r="D8" s="307"/>
      <c r="E8" s="307"/>
      <c r="F8" s="307"/>
      <c r="G8" s="307"/>
    </row>
    <row r="9" spans="2:7" ht="30" customHeight="1" x14ac:dyDescent="0.25">
      <c r="B9" s="7" t="s">
        <v>24</v>
      </c>
      <c r="C9" s="10">
        <f>Elig!C9</f>
        <v>3.66</v>
      </c>
      <c r="D9" s="336" t="s">
        <v>30</v>
      </c>
      <c r="E9" s="337"/>
      <c r="F9" s="13"/>
      <c r="G9" s="16">
        <f>Elig!G9</f>
        <v>0.95</v>
      </c>
    </row>
    <row r="10" spans="2:7" ht="35.25" customHeight="1" x14ac:dyDescent="0.25">
      <c r="B10" s="6" t="s">
        <v>25</v>
      </c>
      <c r="C10" s="12" t="str">
        <f>Elig!C10</f>
        <v>Renal, medium</v>
      </c>
      <c r="D10" s="307" t="s">
        <v>31</v>
      </c>
      <c r="E10" s="307"/>
      <c r="F10" s="14"/>
      <c r="G10" s="12" t="str">
        <f>Elig!G10</f>
        <v>Skin, low</v>
      </c>
    </row>
    <row r="11" spans="2:7" ht="30" customHeight="1" x14ac:dyDescent="0.25">
      <c r="B11" s="8" t="s">
        <v>26</v>
      </c>
      <c r="C11" s="25" t="str">
        <f>Elig!C11</f>
        <v>Psychiatric, high</v>
      </c>
      <c r="D11" s="336" t="s">
        <v>32</v>
      </c>
      <c r="E11" s="336"/>
      <c r="F11" s="15"/>
      <c r="G11" s="11" t="str">
        <f>Elig!G11</f>
        <v>Yes</v>
      </c>
    </row>
    <row r="13" spans="2:7" ht="30" x14ac:dyDescent="0.25">
      <c r="B13" s="341" t="s">
        <v>607</v>
      </c>
      <c r="C13" s="341"/>
      <c r="D13" s="155" t="s">
        <v>689</v>
      </c>
      <c r="E13" s="129" t="s">
        <v>608</v>
      </c>
      <c r="F13" s="129" t="s">
        <v>609</v>
      </c>
      <c r="G13" s="129" t="s">
        <v>690</v>
      </c>
    </row>
    <row r="14" spans="2:7" x14ac:dyDescent="0.25">
      <c r="B14" s="339" t="s">
        <v>666</v>
      </c>
      <c r="C14" s="339"/>
      <c r="D14" s="157">
        <v>0.04</v>
      </c>
      <c r="E14" s="158">
        <v>2</v>
      </c>
      <c r="F14" s="153">
        <f ca="1">Data!F40</f>
        <v>42504</v>
      </c>
      <c r="G14" s="156">
        <v>2</v>
      </c>
    </row>
    <row r="15" spans="2:7" x14ac:dyDescent="0.25">
      <c r="B15" s="340" t="s">
        <v>667</v>
      </c>
      <c r="C15" s="340"/>
      <c r="D15" s="159">
        <v>6.4000000000000001E-2</v>
      </c>
      <c r="E15" s="160">
        <v>2</v>
      </c>
      <c r="F15" s="154">
        <f ca="1">Data!F41</f>
        <v>42385</v>
      </c>
      <c r="G15" s="161">
        <v>2</v>
      </c>
    </row>
    <row r="16" spans="2:7" x14ac:dyDescent="0.25">
      <c r="B16" s="342" t="s">
        <v>668</v>
      </c>
      <c r="C16" s="342"/>
      <c r="D16" s="157">
        <v>3.4000000000000002E-2</v>
      </c>
      <c r="E16" s="158">
        <v>4</v>
      </c>
      <c r="F16" s="153">
        <f ca="1">Data!F42</f>
        <v>42765</v>
      </c>
      <c r="G16" s="156">
        <v>4</v>
      </c>
    </row>
    <row r="17" spans="2:7" x14ac:dyDescent="0.25">
      <c r="B17" s="339" t="s">
        <v>669</v>
      </c>
      <c r="C17" s="339"/>
      <c r="D17" s="157">
        <v>8.8999999999999996E-2</v>
      </c>
      <c r="E17" s="158">
        <v>29</v>
      </c>
      <c r="F17" s="153">
        <f ca="1">Data!F43</f>
        <v>42634</v>
      </c>
      <c r="G17" s="156">
        <v>29</v>
      </c>
    </row>
    <row r="18" spans="2:7" x14ac:dyDescent="0.25">
      <c r="B18" s="340" t="s">
        <v>670</v>
      </c>
      <c r="C18" s="340"/>
      <c r="D18" s="159">
        <v>1.2E-2</v>
      </c>
      <c r="E18" s="160">
        <v>6</v>
      </c>
      <c r="F18" s="154">
        <f ca="1">Data!F44</f>
        <v>42440</v>
      </c>
      <c r="G18" s="161">
        <v>6</v>
      </c>
    </row>
    <row r="19" spans="2:7" x14ac:dyDescent="0.25">
      <c r="B19" s="339" t="s">
        <v>671</v>
      </c>
      <c r="C19" s="339"/>
      <c r="D19" s="157">
        <v>8.8999999999999996E-2</v>
      </c>
      <c r="E19" s="158">
        <v>8</v>
      </c>
      <c r="F19" s="153">
        <f ca="1">Data!F45</f>
        <v>42387</v>
      </c>
      <c r="G19" s="156"/>
    </row>
    <row r="20" spans="2:7" x14ac:dyDescent="0.25">
      <c r="B20" s="340" t="s">
        <v>51</v>
      </c>
      <c r="C20" s="340"/>
      <c r="D20" s="159">
        <v>7.4999999999999997E-2</v>
      </c>
      <c r="E20" s="160">
        <v>14</v>
      </c>
      <c r="F20" s="154">
        <f ca="1">Data!F46</f>
        <v>42421</v>
      </c>
      <c r="G20" s="161"/>
    </row>
    <row r="21" spans="2:7" x14ac:dyDescent="0.25">
      <c r="B21" s="339" t="s">
        <v>672</v>
      </c>
      <c r="C21" s="339"/>
      <c r="D21" s="157">
        <v>6.7000000000000004E-2</v>
      </c>
      <c r="E21" s="158">
        <v>30</v>
      </c>
      <c r="F21" s="153">
        <f ca="1">Data!F47</f>
        <v>42485</v>
      </c>
      <c r="G21" s="156"/>
    </row>
    <row r="22" spans="2:7" x14ac:dyDescent="0.25">
      <c r="B22" s="340" t="s">
        <v>673</v>
      </c>
      <c r="C22" s="340"/>
      <c r="D22" s="159">
        <v>5.7000000000000002E-2</v>
      </c>
      <c r="E22" s="160">
        <v>50</v>
      </c>
      <c r="F22" s="154">
        <f ca="1">Data!F48</f>
        <v>42760</v>
      </c>
      <c r="G22" s="161"/>
    </row>
    <row r="23" spans="2:7" x14ac:dyDescent="0.25">
      <c r="B23" s="339" t="s">
        <v>648</v>
      </c>
      <c r="C23" s="339"/>
      <c r="D23" s="157">
        <v>5.0999999999999997E-2</v>
      </c>
      <c r="E23" s="158">
        <v>10</v>
      </c>
      <c r="F23" s="153">
        <f ca="1">Data!F49</f>
        <v>42761</v>
      </c>
      <c r="G23" s="156"/>
    </row>
    <row r="24" spans="2:7" x14ac:dyDescent="0.25">
      <c r="B24" s="340" t="s">
        <v>691</v>
      </c>
      <c r="C24" s="340"/>
      <c r="D24" s="159">
        <v>4.1000000000000002E-2</v>
      </c>
      <c r="E24" s="160">
        <v>2</v>
      </c>
      <c r="F24" s="154">
        <f ca="1">Data!F50</f>
        <v>42546</v>
      </c>
      <c r="G24" s="161"/>
    </row>
    <row r="25" spans="2:7" x14ac:dyDescent="0.25">
      <c r="B25" s="339" t="s">
        <v>674</v>
      </c>
      <c r="C25" s="339"/>
      <c r="D25" s="157">
        <v>3.5999999999999997E-2</v>
      </c>
      <c r="E25" s="158">
        <v>1</v>
      </c>
      <c r="F25" s="153">
        <f ca="1">Data!F51</f>
        <v>42508</v>
      </c>
      <c r="G25" s="156"/>
    </row>
    <row r="26" spans="2:7" x14ac:dyDescent="0.25">
      <c r="B26" s="340" t="s">
        <v>675</v>
      </c>
      <c r="C26" s="340"/>
      <c r="D26" s="159">
        <v>3.3000000000000002E-2</v>
      </c>
      <c r="E26" s="160">
        <v>3</v>
      </c>
      <c r="F26" s="154">
        <f ca="1">Data!F52</f>
        <v>42559</v>
      </c>
      <c r="G26" s="161"/>
    </row>
    <row r="27" spans="2:7" x14ac:dyDescent="0.25">
      <c r="B27" s="339" t="s">
        <v>676</v>
      </c>
      <c r="C27" s="339"/>
      <c r="D27" s="157">
        <v>2.8000000000000001E-2</v>
      </c>
      <c r="E27" s="158">
        <v>75</v>
      </c>
      <c r="F27" s="153">
        <f ca="1">Data!F53</f>
        <v>42757</v>
      </c>
      <c r="G27" s="156"/>
    </row>
    <row r="28" spans="2:7" x14ac:dyDescent="0.25">
      <c r="B28" s="340" t="s">
        <v>662</v>
      </c>
      <c r="C28" s="340"/>
      <c r="D28" s="159">
        <v>2.5999999999999999E-2</v>
      </c>
      <c r="E28" s="160">
        <v>7</v>
      </c>
      <c r="F28" s="154">
        <f ca="1">Data!F54</f>
        <v>42440</v>
      </c>
      <c r="G28" s="161"/>
    </row>
    <row r="29" spans="2:7" x14ac:dyDescent="0.25">
      <c r="B29" s="339" t="s">
        <v>677</v>
      </c>
      <c r="C29" s="339"/>
      <c r="D29" s="157">
        <v>2.4E-2</v>
      </c>
      <c r="E29" s="158">
        <v>3</v>
      </c>
      <c r="F29" s="153">
        <f ca="1">Data!F55</f>
        <v>42425</v>
      </c>
      <c r="G29" s="156"/>
    </row>
    <row r="30" spans="2:7" x14ac:dyDescent="0.25">
      <c r="B30" s="340" t="s">
        <v>678</v>
      </c>
      <c r="C30" s="340"/>
      <c r="D30" s="159">
        <v>2.3E-2</v>
      </c>
      <c r="E30" s="160">
        <v>8</v>
      </c>
      <c r="F30" s="154">
        <f ca="1">Data!F56</f>
        <v>42463</v>
      </c>
      <c r="G30" s="161"/>
    </row>
    <row r="31" spans="2:7" x14ac:dyDescent="0.25">
      <c r="B31" s="339" t="s">
        <v>679</v>
      </c>
      <c r="C31" s="339"/>
      <c r="D31" s="157">
        <v>2.3E-2</v>
      </c>
      <c r="E31" s="158">
        <v>1</v>
      </c>
      <c r="F31" s="153">
        <f ca="1">Data!F57</f>
        <v>42511</v>
      </c>
      <c r="G31" s="156"/>
    </row>
    <row r="32" spans="2:7" x14ac:dyDescent="0.25">
      <c r="B32" s="340" t="s">
        <v>680</v>
      </c>
      <c r="C32" s="340"/>
      <c r="D32" s="159">
        <v>2.1999999999999999E-2</v>
      </c>
      <c r="E32" s="160">
        <v>1</v>
      </c>
      <c r="F32" s="154">
        <f ca="1">Data!F58</f>
        <v>42518</v>
      </c>
      <c r="G32" s="161"/>
    </row>
    <row r="33" spans="2:17" x14ac:dyDescent="0.25">
      <c r="B33" s="339" t="s">
        <v>681</v>
      </c>
      <c r="C33" s="339"/>
      <c r="D33" s="157">
        <v>2.1000000000000001E-2</v>
      </c>
      <c r="E33" s="158">
        <v>2</v>
      </c>
      <c r="F33" s="153">
        <f ca="1">Data!F59</f>
        <v>42658</v>
      </c>
      <c r="G33" s="156"/>
    </row>
    <row r="34" spans="2:17" x14ac:dyDescent="0.25">
      <c r="B34" s="340" t="s">
        <v>682</v>
      </c>
      <c r="C34" s="340"/>
      <c r="D34" s="159">
        <v>1.0999999999999999E-2</v>
      </c>
      <c r="E34" s="160">
        <v>12</v>
      </c>
      <c r="F34" s="154">
        <f ca="1">Data!F60</f>
        <v>42716</v>
      </c>
      <c r="G34" s="161"/>
    </row>
    <row r="35" spans="2:17" x14ac:dyDescent="0.25">
      <c r="B35" s="339" t="s">
        <v>683</v>
      </c>
      <c r="C35" s="339"/>
      <c r="D35" s="157">
        <v>1.0999999999999999E-2</v>
      </c>
      <c r="E35" s="158">
        <v>5</v>
      </c>
      <c r="F35" s="153">
        <f ca="1">Data!F61</f>
        <v>42476</v>
      </c>
      <c r="G35" s="156"/>
    </row>
    <row r="36" spans="2:17" x14ac:dyDescent="0.25">
      <c r="B36" s="340" t="s">
        <v>684</v>
      </c>
      <c r="C36" s="340"/>
      <c r="D36" s="159">
        <v>0.01</v>
      </c>
      <c r="E36" s="160">
        <v>3</v>
      </c>
      <c r="F36" s="154">
        <f ca="1">Data!F62</f>
        <v>42476</v>
      </c>
      <c r="G36" s="161"/>
    </row>
    <row r="37" spans="2:17" x14ac:dyDescent="0.25">
      <c r="B37" s="339" t="s">
        <v>685</v>
      </c>
      <c r="C37" s="339"/>
      <c r="D37" s="157">
        <v>8.9999999999999993E-3</v>
      </c>
      <c r="E37" s="158">
        <v>7</v>
      </c>
      <c r="F37" s="153">
        <f ca="1">Data!F63</f>
        <v>42459</v>
      </c>
      <c r="G37" s="156"/>
    </row>
    <row r="38" spans="2:17" x14ac:dyDescent="0.25">
      <c r="B38" s="340" t="s">
        <v>686</v>
      </c>
      <c r="C38" s="340"/>
      <c r="D38" s="159">
        <v>8.9999999999999993E-3</v>
      </c>
      <c r="E38" s="160">
        <v>5</v>
      </c>
      <c r="F38" s="154">
        <f ca="1">Data!F64</f>
        <v>42590</v>
      </c>
      <c r="G38" s="161"/>
    </row>
    <row r="39" spans="2:17" x14ac:dyDescent="0.25">
      <c r="B39" s="339" t="s">
        <v>687</v>
      </c>
      <c r="C39" s="339"/>
      <c r="D39" s="157">
        <v>3.0000000000000001E-3</v>
      </c>
      <c r="E39" s="158">
        <v>8</v>
      </c>
      <c r="F39" s="153">
        <f ca="1">Data!F65</f>
        <v>42747</v>
      </c>
      <c r="G39" s="156"/>
    </row>
    <row r="40" spans="2:17" x14ac:dyDescent="0.25">
      <c r="B40" s="340" t="s">
        <v>688</v>
      </c>
      <c r="C40" s="340"/>
      <c r="D40" s="159">
        <v>3.6999999999999998E-2</v>
      </c>
      <c r="E40" s="160"/>
      <c r="F40" s="154"/>
      <c r="G40" s="161"/>
    </row>
    <row r="41" spans="2:17" x14ac:dyDescent="0.25">
      <c r="B41" s="339" t="s">
        <v>692</v>
      </c>
      <c r="C41" s="339"/>
      <c r="D41" s="157">
        <v>5.0000000000000001E-3</v>
      </c>
      <c r="E41" s="158"/>
      <c r="F41" s="153"/>
      <c r="G41" s="156"/>
    </row>
    <row r="43" spans="2:17" x14ac:dyDescent="0.25">
      <c r="B43" s="1" t="s">
        <v>1</v>
      </c>
    </row>
    <row r="44" spans="2:17" x14ac:dyDescent="0.25">
      <c r="B44" s="1" t="s">
        <v>2</v>
      </c>
    </row>
    <row r="45" spans="2:17" x14ac:dyDescent="0.25">
      <c r="B45" t="s">
        <v>3</v>
      </c>
    </row>
    <row r="46" spans="2:17" ht="75" customHeight="1" x14ac:dyDescent="0.25">
      <c r="B46" s="302" t="s">
        <v>4</v>
      </c>
      <c r="C46" s="302"/>
      <c r="D46" s="302"/>
      <c r="E46" s="302"/>
      <c r="F46" s="302"/>
      <c r="G46" s="302"/>
      <c r="H46" s="302"/>
      <c r="I46" s="302"/>
      <c r="J46" s="302"/>
      <c r="K46" s="302"/>
      <c r="L46" s="302"/>
      <c r="M46" s="302"/>
      <c r="N46" s="302"/>
      <c r="O46" s="24"/>
      <c r="P46" s="24"/>
      <c r="Q46" s="24"/>
    </row>
    <row r="47" spans="2:17" x14ac:dyDescent="0.25">
      <c r="B47"/>
    </row>
    <row r="48" spans="2:17" x14ac:dyDescent="0.25">
      <c r="B48" s="304" t="s">
        <v>19</v>
      </c>
      <c r="C48" s="304"/>
    </row>
  </sheetData>
  <sheetProtection password="C6BE" sheet="1" objects="1" scenarios="1"/>
  <mergeCells count="35">
    <mergeCell ref="B48:C48"/>
    <mergeCell ref="B8:G8"/>
    <mergeCell ref="D9:E9"/>
    <mergeCell ref="D10:E10"/>
    <mergeCell ref="D11:E11"/>
    <mergeCell ref="B46:N46"/>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41:C41"/>
    <mergeCell ref="B38:C38"/>
    <mergeCell ref="B40:C40"/>
    <mergeCell ref="B33:C33"/>
    <mergeCell ref="B34:C34"/>
    <mergeCell ref="B35:C35"/>
    <mergeCell ref="B36:C36"/>
    <mergeCell ref="B37:C37"/>
    <mergeCell ref="B39:C39"/>
  </mergeCells>
  <hyperlinks>
    <hyperlink ref="B48:C48" location="Privacy!A1" display="privacy statement"/>
    <hyperlink ref="C11" location="ClaimsPsy!A1" display="ClaimsPsy!A1"/>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5"/>
  <sheetViews>
    <sheetView showGridLines="0" workbookViewId="0"/>
  </sheetViews>
  <sheetFormatPr defaultColWidth="9.140625" defaultRowHeight="15" x14ac:dyDescent="0.25"/>
  <cols>
    <col min="1" max="1" width="9.140625" style="1"/>
    <col min="2" max="2" width="13.85546875" style="1" customWidth="1"/>
    <col min="3" max="3" width="14" style="1" customWidth="1"/>
    <col min="4" max="4" width="5.7109375" style="1" customWidth="1"/>
    <col min="5" max="5" width="9.140625" style="1" customWidth="1"/>
    <col min="6" max="6" width="4" style="1" customWidth="1"/>
    <col min="7" max="7" width="19.42578125" style="1" customWidth="1"/>
    <col min="8" max="8" width="17.28515625" style="1" customWidth="1"/>
    <col min="9" max="9" width="19.140625" style="1" customWidth="1"/>
    <col min="10" max="10" width="20" style="1" customWidth="1"/>
    <col min="11" max="12" width="9.140625" style="1"/>
    <col min="13" max="13" width="12.85546875" style="1" customWidth="1"/>
    <col min="14" max="16384" width="9.140625" style="1"/>
  </cols>
  <sheetData>
    <row r="2" spans="2:13" ht="46.5" customHeight="1" x14ac:dyDescent="0.25"/>
    <row r="3" spans="2:13" ht="15" customHeight="1" x14ac:dyDescent="0.25">
      <c r="B3" s="6" t="s">
        <v>20</v>
      </c>
    </row>
    <row r="4" spans="2:13" ht="23.25" customHeight="1" x14ac:dyDescent="0.25">
      <c r="B4" s="7" t="s">
        <v>21</v>
      </c>
      <c r="C4" s="7" t="str">
        <f>Elig!C4</f>
        <v>EWING,TOM</v>
      </c>
      <c r="D4" s="9"/>
      <c r="E4" s="164"/>
      <c r="F4" s="7"/>
      <c r="G4" s="181" t="s">
        <v>27</v>
      </c>
      <c r="H4" s="17">
        <f ca="1">Elig!G4</f>
        <v>23346</v>
      </c>
    </row>
    <row r="5" spans="2:13" ht="23.25" customHeight="1" x14ac:dyDescent="0.25">
      <c r="B5" s="6" t="s">
        <v>22</v>
      </c>
      <c r="C5" s="6" t="str">
        <f>Elig!C5</f>
        <v>M</v>
      </c>
      <c r="D5" s="6"/>
      <c r="F5" s="6"/>
      <c r="G5" s="182" t="s">
        <v>28</v>
      </c>
      <c r="H5" s="18">
        <f>Elig!G5</f>
        <v>54</v>
      </c>
    </row>
    <row r="6" spans="2:13" ht="23.25" customHeight="1" x14ac:dyDescent="0.25">
      <c r="B6" s="7" t="s">
        <v>23</v>
      </c>
      <c r="C6" s="343" t="str">
        <f>Elig!C6</f>
        <v>2222222222WA (2222222222)</v>
      </c>
      <c r="D6" s="343"/>
      <c r="E6" s="343"/>
      <c r="F6" s="7"/>
      <c r="G6" s="181" t="s">
        <v>29</v>
      </c>
      <c r="H6" s="20" t="str">
        <f>Elig!G6</f>
        <v>(425) 599-9955</v>
      </c>
    </row>
    <row r="8" spans="2:13" ht="20.25" customHeight="1" x14ac:dyDescent="0.25">
      <c r="B8" s="307" t="str">
        <f ca="1">Elig!B8</f>
        <v>RISK PROFILE FOR SERVICE DATE RANGE FROM 2016-01-07 TO 2017-04-11</v>
      </c>
      <c r="C8" s="307"/>
      <c r="D8" s="307"/>
      <c r="E8" s="307"/>
      <c r="F8" s="307"/>
      <c r="G8" s="307"/>
    </row>
    <row r="9" spans="2:13" ht="30" customHeight="1" x14ac:dyDescent="0.25">
      <c r="B9" s="7" t="s">
        <v>24</v>
      </c>
      <c r="C9" s="10">
        <f>Elig!C9</f>
        <v>3.66</v>
      </c>
      <c r="D9" s="164"/>
      <c r="E9" s="164"/>
      <c r="F9" s="336" t="s">
        <v>30</v>
      </c>
      <c r="G9" s="337"/>
      <c r="H9" s="16">
        <f>Elig!G9</f>
        <v>0.95</v>
      </c>
    </row>
    <row r="10" spans="2:13" ht="35.25" customHeight="1" x14ac:dyDescent="0.25">
      <c r="B10" s="6" t="s">
        <v>25</v>
      </c>
      <c r="C10" s="346" t="str">
        <f>Elig!C10</f>
        <v>Renal, medium</v>
      </c>
      <c r="D10" s="346"/>
      <c r="E10" s="346"/>
      <c r="F10" s="307" t="s">
        <v>31</v>
      </c>
      <c r="G10" s="307"/>
      <c r="H10" s="12" t="str">
        <f>Elig!G10</f>
        <v>Skin, low</v>
      </c>
    </row>
    <row r="11" spans="2:13" ht="30" customHeight="1" x14ac:dyDescent="0.25">
      <c r="B11" s="8" t="s">
        <v>26</v>
      </c>
      <c r="C11" s="347" t="str">
        <f>Elig!C11</f>
        <v>Psychiatric, high</v>
      </c>
      <c r="D11" s="347"/>
      <c r="E11" s="347"/>
      <c r="F11" s="336" t="s">
        <v>32</v>
      </c>
      <c r="G11" s="336"/>
      <c r="H11" s="11" t="str">
        <f>Elig!G11</f>
        <v>Yes</v>
      </c>
    </row>
    <row r="13" spans="2:13" ht="14.45" x14ac:dyDescent="0.3">
      <c r="B13" s="344" t="s">
        <v>77</v>
      </c>
      <c r="C13" s="344"/>
      <c r="D13" s="344"/>
      <c r="E13" s="344"/>
      <c r="F13" s="344"/>
      <c r="G13" s="344"/>
      <c r="H13" s="344"/>
      <c r="I13" s="344"/>
      <c r="J13" s="344"/>
      <c r="K13" s="344"/>
    </row>
    <row r="16" spans="2:13" ht="30" x14ac:dyDescent="0.25">
      <c r="B16" s="180" t="s">
        <v>127</v>
      </c>
      <c r="C16" s="129" t="s">
        <v>128</v>
      </c>
      <c r="D16" s="130" t="s">
        <v>693</v>
      </c>
      <c r="E16" s="345" t="s">
        <v>694</v>
      </c>
      <c r="F16" s="345"/>
      <c r="G16" s="171" t="s">
        <v>695</v>
      </c>
      <c r="H16" s="129" t="s">
        <v>696</v>
      </c>
      <c r="I16" s="170" t="s">
        <v>697</v>
      </c>
      <c r="J16" s="170" t="s">
        <v>698</v>
      </c>
      <c r="K16" s="170" t="s">
        <v>699</v>
      </c>
      <c r="L16" s="170" t="s">
        <v>700</v>
      </c>
      <c r="M16" s="170" t="s">
        <v>701</v>
      </c>
    </row>
    <row r="17" spans="2:13" ht="30" x14ac:dyDescent="0.25">
      <c r="B17" s="174">
        <f ca="1">Data!F71</f>
        <v>42819</v>
      </c>
      <c r="C17" s="172">
        <f ca="1">Data!G71</f>
        <v>42819</v>
      </c>
      <c r="D17" s="165">
        <v>1</v>
      </c>
      <c r="E17" s="163"/>
      <c r="F17" s="163"/>
      <c r="G17" s="178" t="s">
        <v>702</v>
      </c>
      <c r="H17" s="178" t="s">
        <v>707</v>
      </c>
      <c r="I17" s="178"/>
      <c r="J17" s="132" t="s">
        <v>1018</v>
      </c>
      <c r="K17" s="176">
        <v>0</v>
      </c>
      <c r="L17" s="176">
        <v>0</v>
      </c>
      <c r="M17" s="165" t="s">
        <v>745</v>
      </c>
    </row>
    <row r="18" spans="2:13" ht="48" customHeight="1" x14ac:dyDescent="0.25">
      <c r="B18" s="175">
        <f ca="1">Data!F72</f>
        <v>42813</v>
      </c>
      <c r="C18" s="173">
        <f ca="1">Data!G72</f>
        <v>42813</v>
      </c>
      <c r="D18" s="169">
        <v>1</v>
      </c>
      <c r="E18" s="183"/>
      <c r="F18" s="183"/>
      <c r="G18" s="179" t="s">
        <v>626</v>
      </c>
      <c r="H18" s="179" t="s">
        <v>708</v>
      </c>
      <c r="I18" s="179"/>
      <c r="J18" s="184" t="s">
        <v>59</v>
      </c>
      <c r="K18" s="177">
        <v>9.39</v>
      </c>
      <c r="L18" s="177">
        <v>37.07</v>
      </c>
      <c r="M18" s="169" t="s">
        <v>745</v>
      </c>
    </row>
    <row r="19" spans="2:13" ht="48" customHeight="1" x14ac:dyDescent="0.25">
      <c r="B19" s="174">
        <f ca="1">Data!F73</f>
        <v>42813</v>
      </c>
      <c r="C19" s="172">
        <f ca="1">Data!G73</f>
        <v>42813</v>
      </c>
      <c r="D19" s="165">
        <v>2</v>
      </c>
      <c r="E19" s="163"/>
      <c r="F19" s="163"/>
      <c r="G19" s="178" t="s">
        <v>626</v>
      </c>
      <c r="H19" s="178" t="s">
        <v>709</v>
      </c>
      <c r="I19" s="178"/>
      <c r="J19" s="132" t="s">
        <v>59</v>
      </c>
      <c r="K19" s="176">
        <v>18.86</v>
      </c>
      <c r="L19" s="176">
        <v>37.07</v>
      </c>
      <c r="M19" s="165" t="s">
        <v>745</v>
      </c>
    </row>
    <row r="20" spans="2:13" ht="48" customHeight="1" x14ac:dyDescent="0.25">
      <c r="B20" s="175">
        <f ca="1">Data!F74</f>
        <v>42813</v>
      </c>
      <c r="C20" s="173">
        <f ca="1">Data!G74</f>
        <v>42813</v>
      </c>
      <c r="D20" s="169">
        <v>3</v>
      </c>
      <c r="E20" s="183"/>
      <c r="F20" s="183"/>
      <c r="G20" s="179" t="s">
        <v>626</v>
      </c>
      <c r="H20" s="179" t="s">
        <v>710</v>
      </c>
      <c r="I20" s="179"/>
      <c r="J20" s="184" t="s">
        <v>59</v>
      </c>
      <c r="K20" s="177">
        <v>8.82</v>
      </c>
      <c r="L20" s="177">
        <v>37.07</v>
      </c>
      <c r="M20" s="169" t="s">
        <v>745</v>
      </c>
    </row>
    <row r="21" spans="2:13" ht="30" x14ac:dyDescent="0.25">
      <c r="B21" s="174">
        <f ca="1">Data!F75</f>
        <v>42813</v>
      </c>
      <c r="C21" s="172">
        <f ca="1">Data!G75</f>
        <v>42813</v>
      </c>
      <c r="D21" s="165">
        <v>1</v>
      </c>
      <c r="E21" s="163"/>
      <c r="F21" s="163"/>
      <c r="G21" s="178" t="s">
        <v>626</v>
      </c>
      <c r="H21" s="178" t="s">
        <v>711</v>
      </c>
      <c r="I21" s="178"/>
      <c r="J21" s="132" t="s">
        <v>738</v>
      </c>
      <c r="K21" s="176">
        <v>23.63</v>
      </c>
      <c r="L21" s="176">
        <v>23.63</v>
      </c>
      <c r="M21" s="165" t="s">
        <v>745</v>
      </c>
    </row>
    <row r="22" spans="2:13" ht="45" x14ac:dyDescent="0.25">
      <c r="B22" s="175">
        <f ca="1">Data!F76</f>
        <v>42781</v>
      </c>
      <c r="C22" s="173">
        <f ca="1">Data!G76</f>
        <v>42781</v>
      </c>
      <c r="D22" s="169">
        <v>1</v>
      </c>
      <c r="E22" s="183"/>
      <c r="F22" s="183"/>
      <c r="G22" s="179" t="s">
        <v>703</v>
      </c>
      <c r="H22" s="179" t="s">
        <v>712</v>
      </c>
      <c r="I22" s="179"/>
      <c r="J22" s="184" t="s">
        <v>739</v>
      </c>
      <c r="K22" s="177">
        <v>21.78</v>
      </c>
      <c r="L22" s="177">
        <v>21.78</v>
      </c>
      <c r="M22" s="169" t="s">
        <v>745</v>
      </c>
    </row>
    <row r="23" spans="2:13" x14ac:dyDescent="0.25">
      <c r="B23" s="174">
        <f ca="1">Data!F77</f>
        <v>42781</v>
      </c>
      <c r="C23" s="172">
        <f ca="1">Data!G77</f>
        <v>42781</v>
      </c>
      <c r="D23" s="165">
        <v>1</v>
      </c>
      <c r="E23" s="163"/>
      <c r="F23" s="163"/>
      <c r="G23" s="178" t="s">
        <v>704</v>
      </c>
      <c r="H23" s="178" t="s">
        <v>713</v>
      </c>
      <c r="I23" s="178"/>
      <c r="J23" s="132" t="s">
        <v>740</v>
      </c>
      <c r="K23" s="176">
        <v>50.02</v>
      </c>
      <c r="L23" s="176">
        <v>50.02</v>
      </c>
      <c r="M23" s="165" t="s">
        <v>745</v>
      </c>
    </row>
    <row r="24" spans="2:13" ht="30" x14ac:dyDescent="0.25">
      <c r="B24" s="175">
        <f ca="1">Data!F78</f>
        <v>42781</v>
      </c>
      <c r="C24" s="173">
        <f ca="1">Data!G78</f>
        <v>42781</v>
      </c>
      <c r="D24" s="169">
        <v>1</v>
      </c>
      <c r="E24" s="183"/>
      <c r="F24" s="183"/>
      <c r="G24" s="179" t="s">
        <v>704</v>
      </c>
      <c r="H24" s="179" t="s">
        <v>711</v>
      </c>
      <c r="I24" s="179"/>
      <c r="J24" s="184" t="s">
        <v>741</v>
      </c>
      <c r="K24" s="177">
        <v>26.63</v>
      </c>
      <c r="L24" s="177">
        <v>26.63</v>
      </c>
      <c r="M24" s="169" t="s">
        <v>745</v>
      </c>
    </row>
    <row r="25" spans="2:13" ht="30" x14ac:dyDescent="0.25">
      <c r="B25" s="174">
        <f ca="1">Data!F79</f>
        <v>42770</v>
      </c>
      <c r="C25" s="172">
        <f ca="1">Data!G79</f>
        <v>42770</v>
      </c>
      <c r="D25" s="165">
        <v>1</v>
      </c>
      <c r="E25" s="163"/>
      <c r="F25" s="163"/>
      <c r="G25" s="178" t="s">
        <v>702</v>
      </c>
      <c r="H25" s="178" t="s">
        <v>714</v>
      </c>
      <c r="I25" s="178"/>
      <c r="J25" s="132" t="s">
        <v>1018</v>
      </c>
      <c r="K25" s="176">
        <v>0</v>
      </c>
      <c r="L25" s="176">
        <v>0</v>
      </c>
      <c r="M25" s="165" t="s">
        <v>745</v>
      </c>
    </row>
    <row r="26" spans="2:13" ht="48" customHeight="1" x14ac:dyDescent="0.25">
      <c r="B26" s="175">
        <f ca="1">Data!F80</f>
        <v>42764</v>
      </c>
      <c r="C26" s="173">
        <f ca="1">Data!G80</f>
        <v>42764</v>
      </c>
      <c r="D26" s="169">
        <v>1</v>
      </c>
      <c r="E26" s="183"/>
      <c r="F26" s="183"/>
      <c r="G26" s="179" t="s">
        <v>645</v>
      </c>
      <c r="H26" s="179" t="s">
        <v>715</v>
      </c>
      <c r="I26" s="179"/>
      <c r="J26" s="184" t="s">
        <v>59</v>
      </c>
      <c r="K26" s="177">
        <v>5.0999999999999996</v>
      </c>
      <c r="L26" s="177">
        <v>5.0999999999999996</v>
      </c>
      <c r="M26" s="169" t="s">
        <v>745</v>
      </c>
    </row>
    <row r="27" spans="2:13" ht="30" x14ac:dyDescent="0.25">
      <c r="B27" s="174">
        <f ca="1">Data!F81</f>
        <v>42763</v>
      </c>
      <c r="C27" s="172">
        <f ca="1">Data!G81</f>
        <v>42763</v>
      </c>
      <c r="D27" s="165">
        <v>1</v>
      </c>
      <c r="E27" s="163"/>
      <c r="F27" s="163"/>
      <c r="G27" s="178" t="s">
        <v>702</v>
      </c>
      <c r="H27" s="178" t="s">
        <v>707</v>
      </c>
      <c r="I27" s="178"/>
      <c r="J27" s="132" t="s">
        <v>1018</v>
      </c>
      <c r="K27" s="176">
        <v>3</v>
      </c>
      <c r="L27" s="176">
        <v>3</v>
      </c>
      <c r="M27" s="165" t="s">
        <v>745</v>
      </c>
    </row>
    <row r="28" spans="2:13" ht="48" customHeight="1" x14ac:dyDescent="0.25">
      <c r="B28" s="175">
        <f ca="1">Data!F82</f>
        <v>42753</v>
      </c>
      <c r="C28" s="173">
        <f ca="1">Data!G82</f>
        <v>42753</v>
      </c>
      <c r="D28" s="169">
        <v>1</v>
      </c>
      <c r="E28" s="183"/>
      <c r="F28" s="183"/>
      <c r="G28" s="179" t="s">
        <v>626</v>
      </c>
      <c r="H28" s="179" t="s">
        <v>711</v>
      </c>
      <c r="I28" s="179" t="s">
        <v>732</v>
      </c>
      <c r="J28" s="184" t="s">
        <v>59</v>
      </c>
      <c r="K28" s="177">
        <v>77.709999999999994</v>
      </c>
      <c r="L28" s="177">
        <v>77.709999999999994</v>
      </c>
      <c r="M28" s="169" t="s">
        <v>746</v>
      </c>
    </row>
    <row r="29" spans="2:13" ht="30" x14ac:dyDescent="0.25">
      <c r="B29" s="174">
        <f ca="1">Data!F83</f>
        <v>42751</v>
      </c>
      <c r="C29" s="172">
        <f ca="1">Data!G83</f>
        <v>42751</v>
      </c>
      <c r="D29" s="165">
        <v>1</v>
      </c>
      <c r="E29" s="163"/>
      <c r="F29" s="163"/>
      <c r="G29" s="178" t="s">
        <v>702</v>
      </c>
      <c r="H29" s="178" t="s">
        <v>707</v>
      </c>
      <c r="I29" s="178"/>
      <c r="J29" s="132" t="s">
        <v>1018</v>
      </c>
      <c r="K29" s="176">
        <v>0</v>
      </c>
      <c r="L29" s="176">
        <v>0</v>
      </c>
      <c r="M29" s="165" t="s">
        <v>745</v>
      </c>
    </row>
    <row r="30" spans="2:13" ht="48" customHeight="1" x14ac:dyDescent="0.25">
      <c r="B30" s="175">
        <f ca="1">Data!F84</f>
        <v>42703</v>
      </c>
      <c r="C30" s="173">
        <f ca="1">Data!G84</f>
        <v>42703</v>
      </c>
      <c r="D30" s="169">
        <v>1</v>
      </c>
      <c r="E30" s="183"/>
      <c r="F30" s="183"/>
      <c r="G30" s="179" t="s">
        <v>645</v>
      </c>
      <c r="H30" s="179" t="s">
        <v>716</v>
      </c>
      <c r="I30" s="179"/>
      <c r="J30" s="184" t="s">
        <v>59</v>
      </c>
      <c r="K30" s="177">
        <v>22.8</v>
      </c>
      <c r="L30" s="177">
        <v>175</v>
      </c>
      <c r="M30" s="169" t="s">
        <v>747</v>
      </c>
    </row>
    <row r="31" spans="2:13" ht="48" customHeight="1" x14ac:dyDescent="0.25">
      <c r="B31" s="174">
        <f ca="1">Data!F85</f>
        <v>42703</v>
      </c>
      <c r="C31" s="172">
        <f ca="1">Data!G85</f>
        <v>42703</v>
      </c>
      <c r="D31" s="165">
        <v>2</v>
      </c>
      <c r="E31" s="163"/>
      <c r="F31" s="163"/>
      <c r="G31" s="178" t="s">
        <v>645</v>
      </c>
      <c r="H31" s="178" t="s">
        <v>717</v>
      </c>
      <c r="I31" s="178"/>
      <c r="J31" s="132" t="s">
        <v>59</v>
      </c>
      <c r="K31" s="176">
        <v>13.36</v>
      </c>
      <c r="L31" s="176">
        <v>175</v>
      </c>
      <c r="M31" s="165" t="s">
        <v>747</v>
      </c>
    </row>
    <row r="32" spans="2:13" ht="48" customHeight="1" x14ac:dyDescent="0.25">
      <c r="B32" s="175">
        <f ca="1">Data!F86</f>
        <v>42703</v>
      </c>
      <c r="C32" s="173">
        <f ca="1">Data!G86</f>
        <v>42703</v>
      </c>
      <c r="D32" s="169">
        <v>3</v>
      </c>
      <c r="E32" s="183"/>
      <c r="F32" s="183"/>
      <c r="G32" s="179" t="s">
        <v>645</v>
      </c>
      <c r="H32" s="179" t="s">
        <v>718</v>
      </c>
      <c r="I32" s="179"/>
      <c r="J32" s="184" t="s">
        <v>59</v>
      </c>
      <c r="K32" s="177">
        <v>10.06</v>
      </c>
      <c r="L32" s="177">
        <v>175</v>
      </c>
      <c r="M32" s="169" t="s">
        <v>747</v>
      </c>
    </row>
    <row r="33" spans="2:13" ht="48" customHeight="1" x14ac:dyDescent="0.25">
      <c r="B33" s="174">
        <f ca="1">Data!F87</f>
        <v>42703</v>
      </c>
      <c r="C33" s="172">
        <f ca="1">Data!G87</f>
        <v>42703</v>
      </c>
      <c r="D33" s="165">
        <v>4</v>
      </c>
      <c r="E33" s="163"/>
      <c r="F33" s="163"/>
      <c r="G33" s="178" t="s">
        <v>645</v>
      </c>
      <c r="H33" s="178" t="s">
        <v>719</v>
      </c>
      <c r="I33" s="178"/>
      <c r="J33" s="132" t="s">
        <v>59</v>
      </c>
      <c r="K33" s="176">
        <v>9.48</v>
      </c>
      <c r="L33" s="176">
        <v>175</v>
      </c>
      <c r="M33" s="165" t="s">
        <v>747</v>
      </c>
    </row>
    <row r="34" spans="2:13" ht="48" customHeight="1" x14ac:dyDescent="0.25">
      <c r="B34" s="175">
        <f ca="1">Data!F88</f>
        <v>42703</v>
      </c>
      <c r="C34" s="173">
        <f ca="1">Data!G88</f>
        <v>42703</v>
      </c>
      <c r="D34" s="169">
        <v>5</v>
      </c>
      <c r="E34" s="183"/>
      <c r="F34" s="183"/>
      <c r="G34" s="179" t="s">
        <v>645</v>
      </c>
      <c r="H34" s="179" t="s">
        <v>720</v>
      </c>
      <c r="I34" s="179"/>
      <c r="J34" s="184" t="s">
        <v>59</v>
      </c>
      <c r="K34" s="177">
        <v>39</v>
      </c>
      <c r="L34" s="177">
        <v>175</v>
      </c>
      <c r="M34" s="169" t="s">
        <v>747</v>
      </c>
    </row>
    <row r="35" spans="2:13" ht="48" customHeight="1" x14ac:dyDescent="0.25">
      <c r="B35" s="174">
        <f ca="1">Data!F89</f>
        <v>42703</v>
      </c>
      <c r="C35" s="172">
        <f ca="1">Data!G89</f>
        <v>42703</v>
      </c>
      <c r="D35" s="165">
        <v>6</v>
      </c>
      <c r="E35" s="163"/>
      <c r="F35" s="163"/>
      <c r="G35" s="178" t="s">
        <v>645</v>
      </c>
      <c r="H35" s="178" t="s">
        <v>721</v>
      </c>
      <c r="I35" s="178"/>
      <c r="J35" s="132" t="s">
        <v>59</v>
      </c>
      <c r="K35" s="176">
        <v>6.5</v>
      </c>
      <c r="L35" s="176">
        <v>175</v>
      </c>
      <c r="M35" s="165" t="s">
        <v>747</v>
      </c>
    </row>
    <row r="36" spans="2:13" ht="48" customHeight="1" x14ac:dyDescent="0.25">
      <c r="B36" s="175">
        <f ca="1">Data!F90</f>
        <v>42703</v>
      </c>
      <c r="C36" s="173">
        <f ca="1">Data!G90</f>
        <v>42703</v>
      </c>
      <c r="D36" s="169">
        <v>7</v>
      </c>
      <c r="E36" s="183"/>
      <c r="F36" s="183"/>
      <c r="G36" s="179" t="s">
        <v>645</v>
      </c>
      <c r="H36" s="179" t="s">
        <v>722</v>
      </c>
      <c r="I36" s="179"/>
      <c r="J36" s="184" t="s">
        <v>59</v>
      </c>
      <c r="K36" s="177">
        <v>49.8</v>
      </c>
      <c r="L36" s="177">
        <v>175</v>
      </c>
      <c r="M36" s="169" t="s">
        <v>747</v>
      </c>
    </row>
    <row r="37" spans="2:13" ht="48" customHeight="1" x14ac:dyDescent="0.25">
      <c r="B37" s="174">
        <f ca="1">Data!F91</f>
        <v>42703</v>
      </c>
      <c r="C37" s="172">
        <f ca="1">Data!G91</f>
        <v>42703</v>
      </c>
      <c r="D37" s="165">
        <v>8</v>
      </c>
      <c r="E37" s="163"/>
      <c r="F37" s="163"/>
      <c r="G37" s="178" t="s">
        <v>645</v>
      </c>
      <c r="H37" s="178" t="s">
        <v>723</v>
      </c>
      <c r="I37" s="178"/>
      <c r="J37" s="132" t="s">
        <v>59</v>
      </c>
      <c r="K37" s="176">
        <v>24</v>
      </c>
      <c r="L37" s="176">
        <v>175</v>
      </c>
      <c r="M37" s="165" t="s">
        <v>747</v>
      </c>
    </row>
    <row r="38" spans="2:13" ht="48" customHeight="1" x14ac:dyDescent="0.25">
      <c r="B38" s="175">
        <f ca="1">Data!F92</f>
        <v>42703</v>
      </c>
      <c r="C38" s="173">
        <f ca="1">Data!G92</f>
        <v>42703</v>
      </c>
      <c r="D38" s="169">
        <v>1</v>
      </c>
      <c r="E38" s="183"/>
      <c r="F38" s="183"/>
      <c r="G38" s="179" t="s">
        <v>645</v>
      </c>
      <c r="H38" s="179" t="s">
        <v>716</v>
      </c>
      <c r="I38" s="179"/>
      <c r="J38" s="184" t="s">
        <v>59</v>
      </c>
      <c r="K38" s="177">
        <v>0</v>
      </c>
      <c r="L38" s="177">
        <v>0</v>
      </c>
      <c r="M38" s="169" t="s">
        <v>745</v>
      </c>
    </row>
    <row r="39" spans="2:13" ht="48" customHeight="1" x14ac:dyDescent="0.25">
      <c r="B39" s="174">
        <f ca="1">Data!F93</f>
        <v>42703</v>
      </c>
      <c r="C39" s="172">
        <f ca="1">Data!G93</f>
        <v>42703</v>
      </c>
      <c r="D39" s="165">
        <v>2</v>
      </c>
      <c r="E39" s="163"/>
      <c r="F39" s="163"/>
      <c r="G39" s="178" t="s">
        <v>645</v>
      </c>
      <c r="H39" s="178" t="s">
        <v>717</v>
      </c>
      <c r="I39" s="178"/>
      <c r="J39" s="132" t="s">
        <v>59</v>
      </c>
      <c r="K39" s="176">
        <v>0</v>
      </c>
      <c r="L39" s="176">
        <v>0</v>
      </c>
      <c r="M39" s="165" t="s">
        <v>745</v>
      </c>
    </row>
    <row r="40" spans="2:13" ht="48" customHeight="1" x14ac:dyDescent="0.25">
      <c r="B40" s="175">
        <f ca="1">Data!F94</f>
        <v>42703</v>
      </c>
      <c r="C40" s="173">
        <f ca="1">Data!G94</f>
        <v>42703</v>
      </c>
      <c r="D40" s="169">
        <v>3</v>
      </c>
      <c r="E40" s="183"/>
      <c r="F40" s="183"/>
      <c r="G40" s="179" t="s">
        <v>645</v>
      </c>
      <c r="H40" s="179" t="s">
        <v>718</v>
      </c>
      <c r="I40" s="179"/>
      <c r="J40" s="184" t="s">
        <v>59</v>
      </c>
      <c r="K40" s="177">
        <v>0</v>
      </c>
      <c r="L40" s="177">
        <v>0</v>
      </c>
      <c r="M40" s="169" t="s">
        <v>745</v>
      </c>
    </row>
    <row r="41" spans="2:13" ht="48" customHeight="1" x14ac:dyDescent="0.25">
      <c r="B41" s="174">
        <f ca="1">Data!F95</f>
        <v>42703</v>
      </c>
      <c r="C41" s="172">
        <f ca="1">Data!G95</f>
        <v>42703</v>
      </c>
      <c r="D41" s="165">
        <v>4</v>
      </c>
      <c r="E41" s="163"/>
      <c r="F41" s="163"/>
      <c r="G41" s="178" t="s">
        <v>645</v>
      </c>
      <c r="H41" s="178" t="s">
        <v>719</v>
      </c>
      <c r="I41" s="178"/>
      <c r="J41" s="132" t="s">
        <v>59</v>
      </c>
      <c r="K41" s="176">
        <v>0</v>
      </c>
      <c r="L41" s="176">
        <v>0</v>
      </c>
      <c r="M41" s="165" t="s">
        <v>745</v>
      </c>
    </row>
    <row r="42" spans="2:13" ht="48" customHeight="1" x14ac:dyDescent="0.25">
      <c r="B42" s="175">
        <f ca="1">Data!F96</f>
        <v>42703</v>
      </c>
      <c r="C42" s="173">
        <f ca="1">Data!G96</f>
        <v>42703</v>
      </c>
      <c r="D42" s="169">
        <v>5</v>
      </c>
      <c r="E42" s="183"/>
      <c r="F42" s="183"/>
      <c r="G42" s="179" t="s">
        <v>645</v>
      </c>
      <c r="H42" s="179" t="s">
        <v>720</v>
      </c>
      <c r="I42" s="179"/>
      <c r="J42" s="184" t="s">
        <v>59</v>
      </c>
      <c r="K42" s="177">
        <v>0</v>
      </c>
      <c r="L42" s="177">
        <v>0</v>
      </c>
      <c r="M42" s="169" t="s">
        <v>745</v>
      </c>
    </row>
    <row r="43" spans="2:13" ht="48" customHeight="1" x14ac:dyDescent="0.25">
      <c r="B43" s="174">
        <f ca="1">Data!F97</f>
        <v>42703</v>
      </c>
      <c r="C43" s="172">
        <f ca="1">Data!G97</f>
        <v>42703</v>
      </c>
      <c r="D43" s="165">
        <v>6</v>
      </c>
      <c r="E43" s="163"/>
      <c r="F43" s="163"/>
      <c r="G43" s="178" t="s">
        <v>645</v>
      </c>
      <c r="H43" s="178" t="s">
        <v>721</v>
      </c>
      <c r="I43" s="178"/>
      <c r="J43" s="132" t="s">
        <v>59</v>
      </c>
      <c r="K43" s="176">
        <v>0</v>
      </c>
      <c r="L43" s="176">
        <v>0</v>
      </c>
      <c r="M43" s="165" t="s">
        <v>745</v>
      </c>
    </row>
    <row r="44" spans="2:13" ht="48" customHeight="1" x14ac:dyDescent="0.25">
      <c r="B44" s="175">
        <f ca="1">Data!F98</f>
        <v>42703</v>
      </c>
      <c r="C44" s="173">
        <f ca="1">Data!G98</f>
        <v>42703</v>
      </c>
      <c r="D44" s="169">
        <v>1</v>
      </c>
      <c r="E44" s="183"/>
      <c r="F44" s="183"/>
      <c r="G44" s="179" t="s">
        <v>645</v>
      </c>
      <c r="H44" s="179" t="s">
        <v>722</v>
      </c>
      <c r="I44" s="179"/>
      <c r="J44" s="184" t="s">
        <v>59</v>
      </c>
      <c r="K44" s="177">
        <v>0</v>
      </c>
      <c r="L44" s="177">
        <v>0</v>
      </c>
      <c r="M44" s="169" t="s">
        <v>745</v>
      </c>
    </row>
    <row r="45" spans="2:13" ht="48" customHeight="1" x14ac:dyDescent="0.25">
      <c r="B45" s="174">
        <f ca="1">Data!F99</f>
        <v>42703</v>
      </c>
      <c r="C45" s="172">
        <f ca="1">Data!G99</f>
        <v>42703</v>
      </c>
      <c r="D45" s="165">
        <v>2</v>
      </c>
      <c r="E45" s="163"/>
      <c r="F45" s="163"/>
      <c r="G45" s="178" t="s">
        <v>645</v>
      </c>
      <c r="H45" s="178" t="s">
        <v>723</v>
      </c>
      <c r="I45" s="178"/>
      <c r="J45" s="132" t="s">
        <v>59</v>
      </c>
      <c r="K45" s="176">
        <v>0</v>
      </c>
      <c r="L45" s="176">
        <v>0</v>
      </c>
      <c r="M45" s="165" t="s">
        <v>745</v>
      </c>
    </row>
    <row r="46" spans="2:13" ht="48" customHeight="1" x14ac:dyDescent="0.25">
      <c r="B46" s="175">
        <f ca="1">Data!F100</f>
        <v>42700</v>
      </c>
      <c r="C46" s="173">
        <f ca="1">Data!G100</f>
        <v>42700</v>
      </c>
      <c r="D46" s="169">
        <v>1</v>
      </c>
      <c r="E46" s="183"/>
      <c r="F46" s="183"/>
      <c r="G46" s="179" t="s">
        <v>702</v>
      </c>
      <c r="H46" s="179" t="s">
        <v>707</v>
      </c>
      <c r="I46" s="179"/>
      <c r="J46" s="184" t="s">
        <v>59</v>
      </c>
      <c r="K46" s="177">
        <v>0</v>
      </c>
      <c r="L46" s="177">
        <v>0</v>
      </c>
      <c r="M46" s="169" t="s">
        <v>745</v>
      </c>
    </row>
    <row r="47" spans="2:13" ht="30" x14ac:dyDescent="0.25">
      <c r="B47" s="174">
        <f ca="1">Data!F101</f>
        <v>42700</v>
      </c>
      <c r="C47" s="172">
        <f ca="1">Data!G101</f>
        <v>42700</v>
      </c>
      <c r="D47" s="165">
        <v>1</v>
      </c>
      <c r="E47" s="163"/>
      <c r="F47" s="163"/>
      <c r="G47" s="178" t="s">
        <v>705</v>
      </c>
      <c r="H47" s="178" t="s">
        <v>724</v>
      </c>
      <c r="I47" s="178"/>
      <c r="J47" s="132" t="s">
        <v>742</v>
      </c>
      <c r="K47" s="176">
        <v>5.04</v>
      </c>
      <c r="L47" s="176">
        <v>5.04</v>
      </c>
      <c r="M47" s="165" t="s">
        <v>745</v>
      </c>
    </row>
    <row r="48" spans="2:13" ht="30" x14ac:dyDescent="0.25">
      <c r="B48" s="175">
        <f ca="1">Data!F102</f>
        <v>42700</v>
      </c>
      <c r="C48" s="173">
        <f ca="1">Data!G102</f>
        <v>42700</v>
      </c>
      <c r="D48" s="169">
        <v>1</v>
      </c>
      <c r="E48" s="183"/>
      <c r="F48" s="183"/>
      <c r="G48" s="179" t="s">
        <v>641</v>
      </c>
      <c r="H48" s="179" t="s">
        <v>725</v>
      </c>
      <c r="I48" s="179"/>
      <c r="J48" s="184" t="s">
        <v>743</v>
      </c>
      <c r="K48" s="177">
        <v>68.38</v>
      </c>
      <c r="L48" s="177">
        <v>68.38</v>
      </c>
      <c r="M48" s="169" t="s">
        <v>745</v>
      </c>
    </row>
    <row r="49" spans="2:17" ht="30" x14ac:dyDescent="0.25">
      <c r="B49" s="174">
        <f ca="1">Data!F103</f>
        <v>42700</v>
      </c>
      <c r="C49" s="172">
        <f ca="1">Data!G103</f>
        <v>42700</v>
      </c>
      <c r="D49" s="165">
        <v>1</v>
      </c>
      <c r="E49" s="163"/>
      <c r="F49" s="163"/>
      <c r="G49" s="178" t="s">
        <v>706</v>
      </c>
      <c r="H49" s="178" t="s">
        <v>726</v>
      </c>
      <c r="I49" s="178"/>
      <c r="J49" s="132" t="s">
        <v>744</v>
      </c>
      <c r="K49" s="176">
        <v>5.04</v>
      </c>
      <c r="L49" s="176">
        <v>10.08</v>
      </c>
      <c r="M49" s="165" t="s">
        <v>745</v>
      </c>
    </row>
    <row r="50" spans="2:17" ht="30" x14ac:dyDescent="0.25">
      <c r="B50" s="175">
        <f ca="1">Data!F104</f>
        <v>42700</v>
      </c>
      <c r="C50" s="173">
        <f ca="1">Data!G104</f>
        <v>42700</v>
      </c>
      <c r="D50" s="169">
        <v>2</v>
      </c>
      <c r="E50" s="183"/>
      <c r="F50" s="183"/>
      <c r="G50" s="179" t="s">
        <v>706</v>
      </c>
      <c r="H50" s="179" t="s">
        <v>727</v>
      </c>
      <c r="I50" s="179"/>
      <c r="J50" s="184" t="s">
        <v>744</v>
      </c>
      <c r="K50" s="177">
        <v>5.04</v>
      </c>
      <c r="L50" s="177">
        <v>10.08</v>
      </c>
      <c r="M50" s="169" t="s">
        <v>745</v>
      </c>
    </row>
    <row r="51" spans="2:17" ht="48" customHeight="1" x14ac:dyDescent="0.25">
      <c r="B51" s="174">
        <f ca="1">Data!F105</f>
        <v>42700</v>
      </c>
      <c r="C51" s="172">
        <f ca="1">Data!G105</f>
        <v>42700</v>
      </c>
      <c r="D51" s="165">
        <v>1</v>
      </c>
      <c r="E51" s="163"/>
      <c r="F51" s="163"/>
      <c r="G51" s="178" t="s">
        <v>641</v>
      </c>
      <c r="H51" s="178" t="s">
        <v>728</v>
      </c>
      <c r="I51" s="178" t="s">
        <v>733</v>
      </c>
      <c r="J51" s="132" t="s">
        <v>59</v>
      </c>
      <c r="K51" s="176">
        <v>76.47</v>
      </c>
      <c r="L51" s="176">
        <v>453.76</v>
      </c>
      <c r="M51" s="165" t="s">
        <v>746</v>
      </c>
    </row>
    <row r="52" spans="2:17" ht="48" customHeight="1" x14ac:dyDescent="0.25">
      <c r="B52" s="175">
        <f ca="1">Data!F106</f>
        <v>42700</v>
      </c>
      <c r="C52" s="173">
        <f ca="1">Data!G106</f>
        <v>42700</v>
      </c>
      <c r="D52" s="169">
        <v>2</v>
      </c>
      <c r="E52" s="183"/>
      <c r="F52" s="183"/>
      <c r="G52" s="179" t="s">
        <v>641</v>
      </c>
      <c r="H52" s="179" t="s">
        <v>729</v>
      </c>
      <c r="I52" s="179" t="s">
        <v>734</v>
      </c>
      <c r="J52" s="184" t="s">
        <v>59</v>
      </c>
      <c r="K52" s="177">
        <v>6.97</v>
      </c>
      <c r="L52" s="177">
        <v>453.76</v>
      </c>
      <c r="M52" s="169" t="s">
        <v>746</v>
      </c>
    </row>
    <row r="53" spans="2:17" ht="48" customHeight="1" x14ac:dyDescent="0.25">
      <c r="B53" s="174">
        <f ca="1">Data!F107</f>
        <v>42700</v>
      </c>
      <c r="C53" s="172">
        <f ca="1">Data!G107</f>
        <v>42700</v>
      </c>
      <c r="D53" s="165">
        <v>3</v>
      </c>
      <c r="E53" s="163"/>
      <c r="F53" s="163"/>
      <c r="G53" s="178" t="s">
        <v>641</v>
      </c>
      <c r="H53" s="178" t="s">
        <v>730</v>
      </c>
      <c r="I53" s="178" t="s">
        <v>734</v>
      </c>
      <c r="J53" s="132" t="s">
        <v>59</v>
      </c>
      <c r="K53" s="176">
        <v>10.73</v>
      </c>
      <c r="L53" s="176">
        <v>453.76</v>
      </c>
      <c r="M53" s="165" t="s">
        <v>746</v>
      </c>
    </row>
    <row r="54" spans="2:17" ht="48" customHeight="1" x14ac:dyDescent="0.25">
      <c r="B54" s="175">
        <f ca="1">Data!F108</f>
        <v>42700</v>
      </c>
      <c r="C54" s="173">
        <f ca="1">Data!G108</f>
        <v>42700</v>
      </c>
      <c r="D54" s="169">
        <v>4</v>
      </c>
      <c r="E54" s="183"/>
      <c r="F54" s="183"/>
      <c r="G54" s="179" t="s">
        <v>641</v>
      </c>
      <c r="H54" s="179" t="s">
        <v>731</v>
      </c>
      <c r="I54" s="179" t="s">
        <v>735</v>
      </c>
      <c r="J54" s="184" t="s">
        <v>59</v>
      </c>
      <c r="K54" s="177">
        <v>7.06</v>
      </c>
      <c r="L54" s="177">
        <v>453.76</v>
      </c>
      <c r="M54" s="169" t="s">
        <v>746</v>
      </c>
    </row>
    <row r="55" spans="2:17" ht="45" x14ac:dyDescent="0.25">
      <c r="B55" s="174">
        <f ca="1">Data!F109</f>
        <v>42700</v>
      </c>
      <c r="C55" s="172">
        <f ca="1">Data!G109</f>
        <v>42700</v>
      </c>
      <c r="D55" s="165">
        <v>5</v>
      </c>
      <c r="E55" s="163"/>
      <c r="F55" s="163"/>
      <c r="G55" s="178" t="s">
        <v>641</v>
      </c>
      <c r="H55" s="178" t="s">
        <v>727</v>
      </c>
      <c r="I55" s="178" t="s">
        <v>736</v>
      </c>
      <c r="J55" s="132" t="s">
        <v>59</v>
      </c>
      <c r="K55" s="176">
        <v>47.12</v>
      </c>
      <c r="L55" s="176">
        <v>453.76</v>
      </c>
      <c r="M55" s="165" t="s">
        <v>746</v>
      </c>
    </row>
    <row r="56" spans="2:17" ht="45" x14ac:dyDescent="0.25">
      <c r="B56" s="175">
        <f ca="1">Data!F110</f>
        <v>42700</v>
      </c>
      <c r="C56" s="173">
        <f ca="1">Data!G110</f>
        <v>42700</v>
      </c>
      <c r="D56" s="169">
        <v>6</v>
      </c>
      <c r="E56" s="183"/>
      <c r="F56" s="183"/>
      <c r="G56" s="179" t="s">
        <v>641</v>
      </c>
      <c r="H56" s="179" t="s">
        <v>726</v>
      </c>
      <c r="I56" s="179" t="s">
        <v>736</v>
      </c>
      <c r="J56" s="184" t="s">
        <v>59</v>
      </c>
      <c r="K56" s="177">
        <v>47.12</v>
      </c>
      <c r="L56" s="177">
        <v>453.76</v>
      </c>
      <c r="M56" s="169" t="s">
        <v>746</v>
      </c>
    </row>
    <row r="57" spans="2:17" ht="45" x14ac:dyDescent="0.25">
      <c r="B57" s="174">
        <f ca="1">Data!F111</f>
        <v>42700</v>
      </c>
      <c r="C57" s="172">
        <f ca="1">Data!G111</f>
        <v>42700</v>
      </c>
      <c r="D57" s="165">
        <v>7</v>
      </c>
      <c r="E57" s="163"/>
      <c r="F57" s="163"/>
      <c r="G57" s="178" t="s">
        <v>641</v>
      </c>
      <c r="H57" s="178" t="s">
        <v>725</v>
      </c>
      <c r="I57" s="178" t="s">
        <v>737</v>
      </c>
      <c r="J57" s="132" t="s">
        <v>59</v>
      </c>
      <c r="K57" s="176">
        <v>230.15</v>
      </c>
      <c r="L57" s="176">
        <v>453.76</v>
      </c>
      <c r="M57" s="165" t="s">
        <v>746</v>
      </c>
    </row>
    <row r="58" spans="2:17" x14ac:dyDescent="0.25">
      <c r="B58" s="163"/>
      <c r="C58" s="163"/>
      <c r="E58" s="163"/>
      <c r="F58" s="163"/>
      <c r="G58" s="178"/>
      <c r="H58" s="163"/>
      <c r="I58" s="163"/>
      <c r="J58" s="163"/>
      <c r="K58" s="163"/>
      <c r="L58" s="163"/>
      <c r="M58" s="163"/>
    </row>
    <row r="60" spans="2:17" x14ac:dyDescent="0.25">
      <c r="B60" s="1" t="s">
        <v>1</v>
      </c>
    </row>
    <row r="61" spans="2:17" x14ac:dyDescent="0.25">
      <c r="B61" s="1" t="s">
        <v>2</v>
      </c>
    </row>
    <row r="62" spans="2:17" x14ac:dyDescent="0.25">
      <c r="B62" t="s">
        <v>3</v>
      </c>
    </row>
    <row r="63" spans="2:17" ht="75" customHeight="1" x14ac:dyDescent="0.25">
      <c r="B63" s="302" t="s">
        <v>4</v>
      </c>
      <c r="C63" s="302"/>
      <c r="D63" s="302"/>
      <c r="E63" s="302"/>
      <c r="F63" s="302"/>
      <c r="G63" s="302"/>
      <c r="H63" s="302"/>
      <c r="I63" s="302"/>
      <c r="J63" s="302"/>
      <c r="K63" s="302"/>
      <c r="L63" s="302"/>
      <c r="M63" s="302"/>
      <c r="N63" s="302"/>
      <c r="O63" s="24"/>
      <c r="P63" s="24"/>
      <c r="Q63" s="24"/>
    </row>
    <row r="64" spans="2:17" x14ac:dyDescent="0.25">
      <c r="B64"/>
    </row>
    <row r="65" spans="2:3" x14ac:dyDescent="0.25">
      <c r="B65" s="304" t="s">
        <v>19</v>
      </c>
      <c r="C65" s="304"/>
    </row>
  </sheetData>
  <sheetProtection password="C6BE" sheet="1" objects="1" scenarios="1"/>
  <mergeCells count="11">
    <mergeCell ref="C6:E6"/>
    <mergeCell ref="B65:C65"/>
    <mergeCell ref="B13:K13"/>
    <mergeCell ref="B8:G8"/>
    <mergeCell ref="F9:G9"/>
    <mergeCell ref="F10:G10"/>
    <mergeCell ref="F11:G11"/>
    <mergeCell ref="B63:N63"/>
    <mergeCell ref="E16:F16"/>
    <mergeCell ref="C10:E10"/>
    <mergeCell ref="C11:E11"/>
  </mergeCells>
  <hyperlinks>
    <hyperlink ref="B65:C65" location="Privacy!A1" display="privacy statement"/>
    <hyperlink ref="C11" location="ClaimsPsy!A1" display="ClaimsPsy!A1"/>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59"/>
  <sheetViews>
    <sheetView showGridLines="0" workbookViewId="0"/>
  </sheetViews>
  <sheetFormatPr defaultColWidth="9.140625" defaultRowHeight="15" x14ac:dyDescent="0.25"/>
  <cols>
    <col min="1" max="1" width="9.140625" style="1"/>
    <col min="2" max="2" width="13.85546875" style="1" customWidth="1"/>
    <col min="3" max="3" width="14.28515625" style="1" customWidth="1"/>
    <col min="4" max="4" width="6.5703125" style="1" customWidth="1"/>
    <col min="5" max="5" width="7.28515625" style="1" customWidth="1"/>
    <col min="6" max="6" width="8.28515625" style="1" customWidth="1"/>
    <col min="7" max="7" width="14.7109375" style="1" customWidth="1"/>
    <col min="8" max="8" width="16.7109375" style="1" customWidth="1"/>
    <col min="9" max="9" width="15.5703125" style="1" customWidth="1"/>
    <col min="10" max="10" width="18.140625" style="1" customWidth="1"/>
    <col min="11" max="12" width="9.140625" style="1"/>
    <col min="13" max="13" width="12" style="1" bestFit="1" customWidth="1"/>
    <col min="14" max="16384" width="9.140625" style="1"/>
  </cols>
  <sheetData>
    <row r="2" spans="2:7" ht="46.5" customHeight="1" x14ac:dyDescent="0.25"/>
    <row r="3" spans="2:7" ht="15" customHeight="1" x14ac:dyDescent="0.25">
      <c r="B3" s="6" t="s">
        <v>20</v>
      </c>
    </row>
    <row r="4" spans="2:7" ht="23.25" customHeight="1" x14ac:dyDescent="0.25">
      <c r="B4" s="7" t="s">
        <v>21</v>
      </c>
      <c r="C4" s="7" t="str">
        <f>Elig!C4</f>
        <v>EWING,TOM</v>
      </c>
      <c r="D4" s="9"/>
      <c r="E4" s="7" t="s">
        <v>27</v>
      </c>
      <c r="F4" s="7"/>
      <c r="G4" s="17">
        <f ca="1">Elig!G4</f>
        <v>23346</v>
      </c>
    </row>
    <row r="5" spans="2:7" ht="23.25" customHeight="1" x14ac:dyDescent="0.25">
      <c r="B5" s="6" t="s">
        <v>22</v>
      </c>
      <c r="C5" s="6" t="str">
        <f>Elig!C5</f>
        <v>M</v>
      </c>
      <c r="D5" s="6"/>
      <c r="E5" s="6" t="s">
        <v>28</v>
      </c>
      <c r="F5" s="6"/>
      <c r="G5" s="18">
        <f>Elig!G5</f>
        <v>54</v>
      </c>
    </row>
    <row r="6" spans="2:7" ht="23.25" customHeight="1" x14ac:dyDescent="0.25">
      <c r="B6" s="7" t="s">
        <v>23</v>
      </c>
      <c r="C6" s="19" t="str">
        <f>Elig!C6</f>
        <v>2222222222WA (2222222222)</v>
      </c>
      <c r="D6" s="10"/>
      <c r="E6" s="7" t="s">
        <v>29</v>
      </c>
      <c r="F6" s="7"/>
      <c r="G6" s="20" t="str">
        <f>Elig!G6</f>
        <v>(425) 599-9955</v>
      </c>
    </row>
    <row r="8" spans="2:7" ht="20.25" customHeight="1" x14ac:dyDescent="0.25">
      <c r="B8" s="307" t="str">
        <f ca="1">Elig!B8</f>
        <v>RISK PROFILE FOR SERVICE DATE RANGE FROM 2016-01-07 TO 2017-04-11</v>
      </c>
      <c r="C8" s="307"/>
      <c r="D8" s="307"/>
      <c r="E8" s="307"/>
      <c r="F8" s="307"/>
      <c r="G8" s="307"/>
    </row>
    <row r="9" spans="2:7" ht="30" customHeight="1" x14ac:dyDescent="0.25">
      <c r="B9" s="7" t="s">
        <v>24</v>
      </c>
      <c r="C9" s="10">
        <f>Elig!C9</f>
        <v>3.66</v>
      </c>
      <c r="D9" s="336" t="s">
        <v>30</v>
      </c>
      <c r="E9" s="337"/>
      <c r="F9" s="13"/>
      <c r="G9" s="16">
        <f>Elig!G9</f>
        <v>0.95</v>
      </c>
    </row>
    <row r="10" spans="2:7" ht="35.25" customHeight="1" x14ac:dyDescent="0.25">
      <c r="B10" s="6" t="s">
        <v>25</v>
      </c>
      <c r="C10" s="12" t="str">
        <f>Elig!C10</f>
        <v>Renal, medium</v>
      </c>
      <c r="D10" s="307" t="s">
        <v>31</v>
      </c>
      <c r="E10" s="307"/>
      <c r="F10" s="14"/>
      <c r="G10" s="12" t="str">
        <f>Elig!G10</f>
        <v>Skin, low</v>
      </c>
    </row>
    <row r="11" spans="2:7" ht="30" customHeight="1" x14ac:dyDescent="0.25">
      <c r="B11" s="8" t="s">
        <v>26</v>
      </c>
      <c r="C11" s="25" t="str">
        <f>Elig!C11</f>
        <v>Psychiatric, high</v>
      </c>
      <c r="D11" s="336" t="s">
        <v>32</v>
      </c>
      <c r="E11" s="336"/>
      <c r="F11" s="15"/>
      <c r="G11" s="11" t="str">
        <f>Elig!G11</f>
        <v>Yes</v>
      </c>
    </row>
    <row r="13" spans="2:7" ht="17.45" x14ac:dyDescent="0.3">
      <c r="B13" s="37" t="s">
        <v>78</v>
      </c>
    </row>
    <row r="14" spans="2:7" x14ac:dyDescent="0.25">
      <c r="B14" s="48" t="s">
        <v>79</v>
      </c>
    </row>
    <row r="18" spans="2:13" ht="30" x14ac:dyDescent="0.25">
      <c r="B18" s="194" t="s">
        <v>127</v>
      </c>
      <c r="C18" s="191" t="s">
        <v>128</v>
      </c>
      <c r="D18" s="193" t="s">
        <v>693</v>
      </c>
      <c r="E18" s="192" t="s">
        <v>694</v>
      </c>
      <c r="F18" s="350" t="s">
        <v>695</v>
      </c>
      <c r="G18" s="350"/>
      <c r="H18" s="191" t="s">
        <v>696</v>
      </c>
      <c r="I18" s="195" t="s">
        <v>697</v>
      </c>
      <c r="J18" s="195" t="s">
        <v>698</v>
      </c>
      <c r="K18" s="195" t="s">
        <v>699</v>
      </c>
      <c r="L18" s="195" t="s">
        <v>700</v>
      </c>
      <c r="M18" s="195" t="s">
        <v>701</v>
      </c>
    </row>
    <row r="19" spans="2:13" ht="45" x14ac:dyDescent="0.25">
      <c r="B19" s="199">
        <f ca="1">Data!F149</f>
        <v>42819</v>
      </c>
      <c r="C19" s="199">
        <f ca="1">Data!F149</f>
        <v>42819</v>
      </c>
      <c r="D19" s="196">
        <v>1</v>
      </c>
      <c r="E19" s="196"/>
      <c r="F19" s="348" t="s">
        <v>629</v>
      </c>
      <c r="G19" s="348"/>
      <c r="H19" s="196" t="s">
        <v>707</v>
      </c>
      <c r="I19" s="196"/>
      <c r="J19" s="132" t="s">
        <v>1018</v>
      </c>
      <c r="K19" s="197">
        <v>0</v>
      </c>
      <c r="L19" s="197">
        <v>0</v>
      </c>
      <c r="M19" s="187" t="s">
        <v>745</v>
      </c>
    </row>
    <row r="20" spans="2:13" ht="45" x14ac:dyDescent="0.25">
      <c r="B20" s="204">
        <f ca="1">Data!F150</f>
        <v>42813</v>
      </c>
      <c r="C20" s="204">
        <f ca="1">Data!F150</f>
        <v>42813</v>
      </c>
      <c r="D20" s="205">
        <v>1</v>
      </c>
      <c r="E20" s="205"/>
      <c r="F20" s="349" t="s">
        <v>626</v>
      </c>
      <c r="G20" s="349"/>
      <c r="H20" s="205" t="s">
        <v>708</v>
      </c>
      <c r="I20" s="205"/>
      <c r="J20" s="184" t="s">
        <v>59</v>
      </c>
      <c r="K20" s="198">
        <v>9.39</v>
      </c>
      <c r="L20" s="198">
        <v>37.07</v>
      </c>
      <c r="M20" s="190" t="s">
        <v>745</v>
      </c>
    </row>
    <row r="21" spans="2:13" ht="45" customHeight="1" x14ac:dyDescent="0.25">
      <c r="B21" s="199">
        <f ca="1">Data!F151</f>
        <v>42813</v>
      </c>
      <c r="C21" s="199">
        <f ca="1">Data!F151</f>
        <v>42813</v>
      </c>
      <c r="D21" s="200">
        <v>2</v>
      </c>
      <c r="E21" s="200"/>
      <c r="F21" s="348" t="s">
        <v>626</v>
      </c>
      <c r="G21" s="348"/>
      <c r="H21" s="200" t="s">
        <v>709</v>
      </c>
      <c r="I21" s="200"/>
      <c r="J21" s="132" t="s">
        <v>59</v>
      </c>
      <c r="K21" s="197">
        <v>18.86</v>
      </c>
      <c r="L21" s="197">
        <v>37.07</v>
      </c>
      <c r="M21" s="187" t="s">
        <v>745</v>
      </c>
    </row>
    <row r="22" spans="2:13" ht="45" customHeight="1" x14ac:dyDescent="0.25">
      <c r="B22" s="204">
        <f ca="1">Data!F152</f>
        <v>42813</v>
      </c>
      <c r="C22" s="204">
        <f ca="1">Data!F152</f>
        <v>42813</v>
      </c>
      <c r="D22" s="205">
        <v>3</v>
      </c>
      <c r="E22" s="205"/>
      <c r="F22" s="349" t="s">
        <v>626</v>
      </c>
      <c r="G22" s="349"/>
      <c r="H22" s="205" t="s">
        <v>710</v>
      </c>
      <c r="I22" s="205"/>
      <c r="J22" s="184" t="s">
        <v>59</v>
      </c>
      <c r="K22" s="198">
        <v>8.82</v>
      </c>
      <c r="L22" s="198">
        <v>37.07</v>
      </c>
      <c r="M22" s="190" t="s">
        <v>745</v>
      </c>
    </row>
    <row r="23" spans="2:13" ht="30" customHeight="1" x14ac:dyDescent="0.25">
      <c r="B23" s="199">
        <f ca="1">Data!F153</f>
        <v>42813</v>
      </c>
      <c r="C23" s="199">
        <f ca="1">Data!F153</f>
        <v>42813</v>
      </c>
      <c r="D23" s="200">
        <v>1</v>
      </c>
      <c r="E23" s="200"/>
      <c r="F23" s="348" t="s">
        <v>626</v>
      </c>
      <c r="G23" s="348"/>
      <c r="H23" s="200" t="s">
        <v>749</v>
      </c>
      <c r="I23" s="200"/>
      <c r="J23" s="132" t="s">
        <v>738</v>
      </c>
      <c r="K23" s="197">
        <v>23.63</v>
      </c>
      <c r="L23" s="197">
        <v>23.63</v>
      </c>
      <c r="M23" s="187" t="s">
        <v>745</v>
      </c>
    </row>
    <row r="24" spans="2:13" ht="30" customHeight="1" x14ac:dyDescent="0.25">
      <c r="B24" s="204">
        <f ca="1">Data!F154</f>
        <v>42781</v>
      </c>
      <c r="C24" s="204">
        <f ca="1">Data!F154</f>
        <v>42781</v>
      </c>
      <c r="D24" s="205">
        <v>1</v>
      </c>
      <c r="E24" s="205"/>
      <c r="F24" s="349" t="s">
        <v>703</v>
      </c>
      <c r="G24" s="349"/>
      <c r="H24" s="205" t="s">
        <v>712</v>
      </c>
      <c r="I24" s="205"/>
      <c r="J24" s="184" t="s">
        <v>739</v>
      </c>
      <c r="K24" s="198">
        <v>21.78</v>
      </c>
      <c r="L24" s="198">
        <v>21.78</v>
      </c>
      <c r="M24" s="190" t="s">
        <v>745</v>
      </c>
    </row>
    <row r="25" spans="2:13" ht="15" customHeight="1" x14ac:dyDescent="0.25">
      <c r="B25" s="199">
        <f ca="1">Data!F155</f>
        <v>42781</v>
      </c>
      <c r="C25" s="199">
        <f ca="1">Data!F155</f>
        <v>42781</v>
      </c>
      <c r="D25" s="200">
        <v>1</v>
      </c>
      <c r="E25" s="200"/>
      <c r="F25" s="348" t="s">
        <v>704</v>
      </c>
      <c r="G25" s="348"/>
      <c r="H25" s="200" t="s">
        <v>713</v>
      </c>
      <c r="I25" s="200"/>
      <c r="J25" s="132" t="s">
        <v>740</v>
      </c>
      <c r="K25" s="197">
        <v>50.02</v>
      </c>
      <c r="L25" s="197">
        <v>50.02</v>
      </c>
      <c r="M25" s="187" t="s">
        <v>745</v>
      </c>
    </row>
    <row r="26" spans="2:13" ht="30" customHeight="1" x14ac:dyDescent="0.25">
      <c r="B26" s="204">
        <f ca="1">Data!F156</f>
        <v>42781</v>
      </c>
      <c r="C26" s="204">
        <f ca="1">Data!F156</f>
        <v>42781</v>
      </c>
      <c r="D26" s="205">
        <v>1</v>
      </c>
      <c r="E26" s="205"/>
      <c r="F26" s="349" t="s">
        <v>704</v>
      </c>
      <c r="G26" s="349"/>
      <c r="H26" s="205" t="s">
        <v>749</v>
      </c>
      <c r="I26" s="205"/>
      <c r="J26" s="184" t="s">
        <v>741</v>
      </c>
      <c r="K26" s="198">
        <v>26.63</v>
      </c>
      <c r="L26" s="198">
        <v>26.63</v>
      </c>
      <c r="M26" s="190" t="s">
        <v>745</v>
      </c>
    </row>
    <row r="27" spans="2:13" ht="45" customHeight="1" x14ac:dyDescent="0.25">
      <c r="B27" s="199">
        <f ca="1">Data!F157</f>
        <v>42770</v>
      </c>
      <c r="C27" s="199">
        <f ca="1">Data!F157</f>
        <v>42770</v>
      </c>
      <c r="D27" s="200">
        <v>1</v>
      </c>
      <c r="E27" s="200"/>
      <c r="F27" s="348" t="s">
        <v>629</v>
      </c>
      <c r="G27" s="348"/>
      <c r="H27" s="200" t="s">
        <v>714</v>
      </c>
      <c r="I27" s="200"/>
      <c r="J27" s="132" t="s">
        <v>1018</v>
      </c>
      <c r="K27" s="197">
        <v>0</v>
      </c>
      <c r="L27" s="197">
        <v>0</v>
      </c>
      <c r="M27" s="187" t="s">
        <v>745</v>
      </c>
    </row>
    <row r="28" spans="2:13" ht="45" customHeight="1" x14ac:dyDescent="0.25">
      <c r="B28" s="204">
        <f ca="1">Data!F158</f>
        <v>42764</v>
      </c>
      <c r="C28" s="204">
        <f ca="1">Data!F158</f>
        <v>42764</v>
      </c>
      <c r="D28" s="205">
        <v>1</v>
      </c>
      <c r="E28" s="205"/>
      <c r="F28" s="349" t="s">
        <v>645</v>
      </c>
      <c r="G28" s="349"/>
      <c r="H28" s="205" t="s">
        <v>715</v>
      </c>
      <c r="I28" s="205"/>
      <c r="J28" s="184" t="s">
        <v>59</v>
      </c>
      <c r="K28" s="198">
        <v>5.0999999999999996</v>
      </c>
      <c r="L28" s="198">
        <v>5.0999999999999996</v>
      </c>
      <c r="M28" s="190" t="s">
        <v>745</v>
      </c>
    </row>
    <row r="29" spans="2:13" ht="45" customHeight="1" x14ac:dyDescent="0.25">
      <c r="B29" s="199">
        <f ca="1">Data!F159</f>
        <v>42763</v>
      </c>
      <c r="C29" s="199">
        <f ca="1">Data!F159</f>
        <v>42763</v>
      </c>
      <c r="D29" s="200">
        <v>1</v>
      </c>
      <c r="E29" s="200"/>
      <c r="F29" s="348" t="s">
        <v>629</v>
      </c>
      <c r="G29" s="348"/>
      <c r="H29" s="200" t="s">
        <v>707</v>
      </c>
      <c r="I29" s="200"/>
      <c r="J29" s="132" t="s">
        <v>1018</v>
      </c>
      <c r="K29" s="197">
        <v>3</v>
      </c>
      <c r="L29" s="197">
        <v>3</v>
      </c>
      <c r="M29" s="187" t="s">
        <v>745</v>
      </c>
    </row>
    <row r="30" spans="2:13" ht="45" customHeight="1" x14ac:dyDescent="0.25">
      <c r="B30" s="204">
        <f ca="1">Data!F160</f>
        <v>42753</v>
      </c>
      <c r="C30" s="204">
        <f ca="1">Data!F160</f>
        <v>42753</v>
      </c>
      <c r="D30" s="205">
        <v>1</v>
      </c>
      <c r="E30" s="205"/>
      <c r="F30" s="349" t="s">
        <v>626</v>
      </c>
      <c r="G30" s="349"/>
      <c r="H30" s="205" t="s">
        <v>749</v>
      </c>
      <c r="I30" s="205" t="s">
        <v>732</v>
      </c>
      <c r="J30" s="184" t="s">
        <v>59</v>
      </c>
      <c r="K30" s="198">
        <v>77.709999999999994</v>
      </c>
      <c r="L30" s="198">
        <v>77.709999999999994</v>
      </c>
      <c r="M30" s="190" t="s">
        <v>746</v>
      </c>
    </row>
    <row r="31" spans="2:13" ht="45" customHeight="1" x14ac:dyDescent="0.25">
      <c r="B31" s="199">
        <f ca="1">Data!F161</f>
        <v>42751</v>
      </c>
      <c r="C31" s="199">
        <f ca="1">Data!F161</f>
        <v>42751</v>
      </c>
      <c r="D31" s="200">
        <v>1</v>
      </c>
      <c r="E31" s="200"/>
      <c r="F31" s="348" t="s">
        <v>629</v>
      </c>
      <c r="G31" s="348"/>
      <c r="H31" s="200" t="s">
        <v>707</v>
      </c>
      <c r="I31" s="200"/>
      <c r="J31" s="132" t="s">
        <v>1018</v>
      </c>
      <c r="K31" s="197">
        <v>0</v>
      </c>
      <c r="L31" s="197">
        <v>0</v>
      </c>
      <c r="M31" s="187" t="s">
        <v>745</v>
      </c>
    </row>
    <row r="32" spans="2:13" ht="45" customHeight="1" x14ac:dyDescent="0.25">
      <c r="B32" s="204">
        <f ca="1">Data!F162</f>
        <v>42703</v>
      </c>
      <c r="C32" s="204">
        <f ca="1">Data!F162</f>
        <v>42703</v>
      </c>
      <c r="D32" s="205">
        <v>1</v>
      </c>
      <c r="E32" s="205"/>
      <c r="F32" s="349" t="s">
        <v>645</v>
      </c>
      <c r="G32" s="349"/>
      <c r="H32" s="205" t="s">
        <v>716</v>
      </c>
      <c r="I32" s="205"/>
      <c r="J32" s="184" t="s">
        <v>59</v>
      </c>
      <c r="K32" s="198">
        <v>0</v>
      </c>
      <c r="L32" s="198">
        <v>0</v>
      </c>
      <c r="M32" s="190" t="s">
        <v>745</v>
      </c>
    </row>
    <row r="33" spans="2:13" ht="45" customHeight="1" x14ac:dyDescent="0.25">
      <c r="B33" s="199">
        <f ca="1">Data!F163</f>
        <v>42703</v>
      </c>
      <c r="C33" s="199">
        <f ca="1">Data!F163</f>
        <v>42703</v>
      </c>
      <c r="D33" s="200">
        <v>2</v>
      </c>
      <c r="E33" s="200"/>
      <c r="F33" s="348" t="s">
        <v>645</v>
      </c>
      <c r="G33" s="348"/>
      <c r="H33" s="200" t="s">
        <v>717</v>
      </c>
      <c r="I33" s="200"/>
      <c r="J33" s="132" t="s">
        <v>59</v>
      </c>
      <c r="K33" s="197">
        <v>0</v>
      </c>
      <c r="L33" s="197">
        <v>0</v>
      </c>
      <c r="M33" s="187" t="s">
        <v>745</v>
      </c>
    </row>
    <row r="34" spans="2:13" ht="45" customHeight="1" x14ac:dyDescent="0.25">
      <c r="B34" s="204">
        <f ca="1">Data!F164</f>
        <v>42703</v>
      </c>
      <c r="C34" s="204">
        <f ca="1">Data!F164</f>
        <v>42703</v>
      </c>
      <c r="D34" s="205">
        <v>3</v>
      </c>
      <c r="E34" s="205"/>
      <c r="F34" s="349" t="s">
        <v>645</v>
      </c>
      <c r="G34" s="349"/>
      <c r="H34" s="205" t="s">
        <v>750</v>
      </c>
      <c r="I34" s="205"/>
      <c r="J34" s="184" t="s">
        <v>59</v>
      </c>
      <c r="K34" s="198">
        <v>0</v>
      </c>
      <c r="L34" s="198">
        <v>0</v>
      </c>
      <c r="M34" s="190" t="s">
        <v>745</v>
      </c>
    </row>
    <row r="35" spans="2:13" ht="45" customHeight="1" x14ac:dyDescent="0.25">
      <c r="B35" s="199">
        <f ca="1">Data!F165</f>
        <v>42703</v>
      </c>
      <c r="C35" s="199">
        <f ca="1">Data!F165</f>
        <v>42703</v>
      </c>
      <c r="D35" s="200">
        <v>4</v>
      </c>
      <c r="E35" s="200"/>
      <c r="F35" s="348" t="s">
        <v>645</v>
      </c>
      <c r="G35" s="348"/>
      <c r="H35" s="200" t="s">
        <v>719</v>
      </c>
      <c r="I35" s="200"/>
      <c r="J35" s="132" t="s">
        <v>59</v>
      </c>
      <c r="K35" s="197">
        <v>0</v>
      </c>
      <c r="L35" s="197">
        <v>0</v>
      </c>
      <c r="M35" s="187" t="s">
        <v>745</v>
      </c>
    </row>
    <row r="36" spans="2:13" ht="45" customHeight="1" x14ac:dyDescent="0.25">
      <c r="B36" s="204">
        <f ca="1">Data!F166</f>
        <v>42703</v>
      </c>
      <c r="C36" s="204">
        <f ca="1">Data!F166</f>
        <v>42703</v>
      </c>
      <c r="D36" s="205">
        <v>5</v>
      </c>
      <c r="E36" s="205"/>
      <c r="F36" s="349" t="s">
        <v>645</v>
      </c>
      <c r="G36" s="349"/>
      <c r="H36" s="205" t="s">
        <v>720</v>
      </c>
      <c r="I36" s="205"/>
      <c r="J36" s="184" t="s">
        <v>59</v>
      </c>
      <c r="K36" s="198">
        <v>0</v>
      </c>
      <c r="L36" s="198">
        <v>0</v>
      </c>
      <c r="M36" s="190" t="s">
        <v>745</v>
      </c>
    </row>
    <row r="37" spans="2:13" ht="45" customHeight="1" x14ac:dyDescent="0.25">
      <c r="B37" s="199">
        <f ca="1">Data!F167</f>
        <v>42703</v>
      </c>
      <c r="C37" s="199">
        <f ca="1">Data!F167</f>
        <v>42703</v>
      </c>
      <c r="D37" s="200">
        <v>6</v>
      </c>
      <c r="E37" s="200"/>
      <c r="F37" s="348" t="s">
        <v>645</v>
      </c>
      <c r="G37" s="348"/>
      <c r="H37" s="200" t="s">
        <v>721</v>
      </c>
      <c r="I37" s="200"/>
      <c r="J37" s="132" t="s">
        <v>59</v>
      </c>
      <c r="K37" s="197">
        <v>0</v>
      </c>
      <c r="L37" s="197">
        <v>0</v>
      </c>
      <c r="M37" s="187" t="s">
        <v>745</v>
      </c>
    </row>
    <row r="38" spans="2:13" ht="45" customHeight="1" x14ac:dyDescent="0.25">
      <c r="B38" s="204">
        <f ca="1">Data!F168</f>
        <v>42703</v>
      </c>
      <c r="C38" s="204">
        <f ca="1">Data!F168</f>
        <v>42703</v>
      </c>
      <c r="D38" s="205">
        <v>1</v>
      </c>
      <c r="E38" s="205"/>
      <c r="F38" s="349" t="s">
        <v>645</v>
      </c>
      <c r="G38" s="349"/>
      <c r="H38" s="205" t="s">
        <v>722</v>
      </c>
      <c r="I38" s="205"/>
      <c r="J38" s="184" t="s">
        <v>59</v>
      </c>
      <c r="K38" s="198">
        <v>0</v>
      </c>
      <c r="L38" s="198">
        <v>0</v>
      </c>
      <c r="M38" s="190" t="s">
        <v>745</v>
      </c>
    </row>
    <row r="39" spans="2:13" ht="45" customHeight="1" x14ac:dyDescent="0.25">
      <c r="B39" s="199">
        <f ca="1">Data!F169</f>
        <v>42703</v>
      </c>
      <c r="C39" s="199">
        <f ca="1">Data!F169</f>
        <v>42703</v>
      </c>
      <c r="D39" s="200">
        <v>2</v>
      </c>
      <c r="E39" s="200"/>
      <c r="F39" s="348" t="s">
        <v>645</v>
      </c>
      <c r="G39" s="348"/>
      <c r="H39" s="200" t="s">
        <v>723</v>
      </c>
      <c r="I39" s="200"/>
      <c r="J39" s="132" t="s">
        <v>59</v>
      </c>
      <c r="K39" s="197">
        <v>0</v>
      </c>
      <c r="L39" s="197">
        <v>0</v>
      </c>
      <c r="M39" s="187" t="s">
        <v>745</v>
      </c>
    </row>
    <row r="40" spans="2:13" ht="45" customHeight="1" x14ac:dyDescent="0.25">
      <c r="B40" s="204">
        <f ca="1">Data!F170</f>
        <v>42700</v>
      </c>
      <c r="C40" s="204">
        <f ca="1">Data!F170</f>
        <v>42700</v>
      </c>
      <c r="D40" s="205">
        <v>1</v>
      </c>
      <c r="E40" s="205"/>
      <c r="F40" s="349" t="s">
        <v>629</v>
      </c>
      <c r="G40" s="349"/>
      <c r="H40" s="205" t="s">
        <v>707</v>
      </c>
      <c r="I40" s="205"/>
      <c r="J40" s="184" t="s">
        <v>59</v>
      </c>
      <c r="K40" s="198">
        <v>0</v>
      </c>
      <c r="L40" s="198">
        <v>0</v>
      </c>
      <c r="M40" s="190" t="s">
        <v>745</v>
      </c>
    </row>
    <row r="41" spans="2:13" ht="30" customHeight="1" x14ac:dyDescent="0.25">
      <c r="B41" s="199">
        <f ca="1">Data!F171</f>
        <v>42700</v>
      </c>
      <c r="C41" s="199">
        <f ca="1">Data!F171</f>
        <v>42700</v>
      </c>
      <c r="D41" s="200">
        <v>1</v>
      </c>
      <c r="E41" s="200"/>
      <c r="F41" s="348" t="s">
        <v>705</v>
      </c>
      <c r="G41" s="348"/>
      <c r="H41" s="200" t="s">
        <v>724</v>
      </c>
      <c r="I41" s="200"/>
      <c r="J41" s="132" t="s">
        <v>742</v>
      </c>
      <c r="K41" s="197">
        <v>5.04</v>
      </c>
      <c r="L41" s="197">
        <v>5.04</v>
      </c>
      <c r="M41" s="187" t="s">
        <v>745</v>
      </c>
    </row>
    <row r="42" spans="2:13" ht="30" customHeight="1" x14ac:dyDescent="0.25">
      <c r="B42" s="204">
        <f ca="1">Data!F172</f>
        <v>42700</v>
      </c>
      <c r="C42" s="204">
        <f ca="1">Data!F172</f>
        <v>42700</v>
      </c>
      <c r="D42" s="205">
        <v>1</v>
      </c>
      <c r="E42" s="205"/>
      <c r="F42" s="349" t="s">
        <v>641</v>
      </c>
      <c r="G42" s="349"/>
      <c r="H42" s="205" t="s">
        <v>725</v>
      </c>
      <c r="I42" s="205"/>
      <c r="J42" s="184" t="s">
        <v>743</v>
      </c>
      <c r="K42" s="198">
        <v>68.38</v>
      </c>
      <c r="L42" s="198">
        <v>68.38</v>
      </c>
      <c r="M42" s="190" t="s">
        <v>745</v>
      </c>
    </row>
    <row r="43" spans="2:13" ht="30" customHeight="1" x14ac:dyDescent="0.25">
      <c r="B43" s="199">
        <f ca="1">Data!F173</f>
        <v>42700</v>
      </c>
      <c r="C43" s="199">
        <f ca="1">Data!F173</f>
        <v>42700</v>
      </c>
      <c r="D43" s="200">
        <v>1</v>
      </c>
      <c r="E43" s="200"/>
      <c r="F43" s="348" t="s">
        <v>706</v>
      </c>
      <c r="G43" s="348"/>
      <c r="H43" s="200" t="s">
        <v>726</v>
      </c>
      <c r="I43" s="200"/>
      <c r="J43" s="132" t="s">
        <v>744</v>
      </c>
      <c r="K43" s="197">
        <v>5.04</v>
      </c>
      <c r="L43" s="197">
        <v>10.08</v>
      </c>
      <c r="M43" s="187" t="s">
        <v>745</v>
      </c>
    </row>
    <row r="44" spans="2:13" ht="30" customHeight="1" x14ac:dyDescent="0.25">
      <c r="B44" s="204">
        <f ca="1">Data!F174</f>
        <v>42700</v>
      </c>
      <c r="C44" s="204">
        <f ca="1">Data!F174</f>
        <v>42700</v>
      </c>
      <c r="D44" s="205">
        <v>2</v>
      </c>
      <c r="E44" s="205"/>
      <c r="F44" s="349" t="s">
        <v>706</v>
      </c>
      <c r="G44" s="349"/>
      <c r="H44" s="205" t="s">
        <v>727</v>
      </c>
      <c r="I44" s="205"/>
      <c r="J44" s="184" t="s">
        <v>744</v>
      </c>
      <c r="K44" s="198">
        <v>5.04</v>
      </c>
      <c r="L44" s="198">
        <v>10.08</v>
      </c>
      <c r="M44" s="190" t="s">
        <v>745</v>
      </c>
    </row>
    <row r="45" spans="2:13" ht="48" customHeight="1" x14ac:dyDescent="0.25">
      <c r="B45" s="199">
        <f ca="1">Data!F175</f>
        <v>42700</v>
      </c>
      <c r="C45" s="199">
        <f ca="1">Data!F175</f>
        <v>42700</v>
      </c>
      <c r="D45" s="200">
        <v>1</v>
      </c>
      <c r="E45" s="200"/>
      <c r="F45" s="348" t="s">
        <v>641</v>
      </c>
      <c r="G45" s="348"/>
      <c r="H45" s="200" t="s">
        <v>728</v>
      </c>
      <c r="I45" s="200" t="s">
        <v>733</v>
      </c>
      <c r="J45" s="132" t="s">
        <v>59</v>
      </c>
      <c r="K45" s="197">
        <v>76.47</v>
      </c>
      <c r="L45" s="197">
        <v>453.76</v>
      </c>
      <c r="M45" s="187" t="s">
        <v>746</v>
      </c>
    </row>
    <row r="46" spans="2:13" ht="48" customHeight="1" x14ac:dyDescent="0.25">
      <c r="B46" s="204">
        <f ca="1">Data!F176</f>
        <v>42700</v>
      </c>
      <c r="C46" s="204">
        <f ca="1">Data!F176</f>
        <v>42700</v>
      </c>
      <c r="D46" s="205">
        <v>2</v>
      </c>
      <c r="E46" s="205"/>
      <c r="F46" s="349" t="s">
        <v>641</v>
      </c>
      <c r="G46" s="349"/>
      <c r="H46" s="205" t="s">
        <v>729</v>
      </c>
      <c r="I46" s="205" t="s">
        <v>734</v>
      </c>
      <c r="J46" s="184" t="s">
        <v>59</v>
      </c>
      <c r="K46" s="198">
        <v>6.97</v>
      </c>
      <c r="L46" s="198">
        <v>453.76</v>
      </c>
      <c r="M46" s="190" t="s">
        <v>746</v>
      </c>
    </row>
    <row r="47" spans="2:13" ht="48" customHeight="1" x14ac:dyDescent="0.25">
      <c r="B47" s="199">
        <f ca="1">Data!F177</f>
        <v>42700</v>
      </c>
      <c r="C47" s="199">
        <f ca="1">Data!F177</f>
        <v>42700</v>
      </c>
      <c r="D47" s="200">
        <v>3</v>
      </c>
      <c r="E47" s="200"/>
      <c r="F47" s="348" t="s">
        <v>641</v>
      </c>
      <c r="G47" s="348"/>
      <c r="H47" s="200" t="s">
        <v>730</v>
      </c>
      <c r="I47" s="200" t="s">
        <v>734</v>
      </c>
      <c r="J47" s="132" t="s">
        <v>59</v>
      </c>
      <c r="K47" s="197">
        <v>10.73</v>
      </c>
      <c r="L47" s="197">
        <v>453.76</v>
      </c>
      <c r="M47" s="187" t="s">
        <v>746</v>
      </c>
    </row>
    <row r="48" spans="2:13" ht="48" customHeight="1" x14ac:dyDescent="0.25">
      <c r="B48" s="204">
        <f ca="1">Data!F178</f>
        <v>42700</v>
      </c>
      <c r="C48" s="204">
        <f ca="1">Data!F178</f>
        <v>42700</v>
      </c>
      <c r="D48" s="205">
        <v>4</v>
      </c>
      <c r="E48" s="205"/>
      <c r="F48" s="349" t="s">
        <v>641</v>
      </c>
      <c r="G48" s="349"/>
      <c r="H48" s="205" t="s">
        <v>731</v>
      </c>
      <c r="I48" s="205" t="s">
        <v>735</v>
      </c>
      <c r="J48" s="184" t="s">
        <v>59</v>
      </c>
      <c r="K48" s="198">
        <v>7.06</v>
      </c>
      <c r="L48" s="198">
        <v>453.76</v>
      </c>
      <c r="M48" s="190" t="s">
        <v>746</v>
      </c>
    </row>
    <row r="49" spans="2:17" ht="60" x14ac:dyDescent="0.25">
      <c r="B49" s="199">
        <f ca="1">Data!F179</f>
        <v>42700</v>
      </c>
      <c r="C49" s="199">
        <f ca="1">Data!F179</f>
        <v>42700</v>
      </c>
      <c r="D49" s="200">
        <v>5</v>
      </c>
      <c r="E49" s="200"/>
      <c r="F49" s="348" t="s">
        <v>641</v>
      </c>
      <c r="G49" s="348"/>
      <c r="H49" s="200" t="s">
        <v>727</v>
      </c>
      <c r="I49" s="200" t="s">
        <v>736</v>
      </c>
      <c r="J49" s="132" t="s">
        <v>59</v>
      </c>
      <c r="K49" s="197">
        <v>47.12</v>
      </c>
      <c r="L49" s="197">
        <v>453.76</v>
      </c>
      <c r="M49" s="187" t="s">
        <v>746</v>
      </c>
    </row>
    <row r="50" spans="2:17" ht="60" x14ac:dyDescent="0.25">
      <c r="B50" s="204">
        <f ca="1">Data!F180</f>
        <v>42700</v>
      </c>
      <c r="C50" s="204">
        <f ca="1">Data!F180</f>
        <v>42700</v>
      </c>
      <c r="D50" s="205">
        <v>6</v>
      </c>
      <c r="E50" s="205"/>
      <c r="F50" s="349" t="s">
        <v>641</v>
      </c>
      <c r="G50" s="349"/>
      <c r="H50" s="205" t="s">
        <v>726</v>
      </c>
      <c r="I50" s="205" t="s">
        <v>736</v>
      </c>
      <c r="J50" s="184" t="s">
        <v>59</v>
      </c>
      <c r="K50" s="198">
        <v>47.12</v>
      </c>
      <c r="L50" s="198">
        <v>453.76</v>
      </c>
      <c r="M50" s="190" t="s">
        <v>746</v>
      </c>
    </row>
    <row r="51" spans="2:17" ht="45" x14ac:dyDescent="0.25">
      <c r="B51" s="199">
        <f ca="1">Data!F181</f>
        <v>42700</v>
      </c>
      <c r="C51" s="199">
        <f ca="1">Data!F181</f>
        <v>42700</v>
      </c>
      <c r="D51" s="200">
        <v>7</v>
      </c>
      <c r="E51" s="200"/>
      <c r="F51" s="348" t="s">
        <v>641</v>
      </c>
      <c r="G51" s="348"/>
      <c r="H51" s="200" t="s">
        <v>725</v>
      </c>
      <c r="I51" s="200" t="s">
        <v>737</v>
      </c>
      <c r="J51" s="132" t="s">
        <v>59</v>
      </c>
      <c r="K51" s="197">
        <v>230.15</v>
      </c>
      <c r="L51" s="197">
        <v>453.76</v>
      </c>
      <c r="M51" s="187" t="s">
        <v>746</v>
      </c>
    </row>
    <row r="53" spans="2:17" s="186" customFormat="1" x14ac:dyDescent="0.25"/>
    <row r="54" spans="2:17" x14ac:dyDescent="0.25">
      <c r="B54" s="1" t="s">
        <v>1</v>
      </c>
    </row>
    <row r="55" spans="2:17" x14ac:dyDescent="0.25">
      <c r="B55" s="1" t="s">
        <v>2</v>
      </c>
    </row>
    <row r="56" spans="2:17" x14ac:dyDescent="0.25">
      <c r="B56" t="s">
        <v>3</v>
      </c>
    </row>
    <row r="57" spans="2:17" ht="75" customHeight="1" x14ac:dyDescent="0.25">
      <c r="B57" s="302" t="s">
        <v>4</v>
      </c>
      <c r="C57" s="302"/>
      <c r="D57" s="302"/>
      <c r="E57" s="302"/>
      <c r="F57" s="302"/>
      <c r="G57" s="302"/>
      <c r="H57" s="302"/>
      <c r="I57" s="302"/>
      <c r="J57" s="302"/>
      <c r="K57" s="302"/>
      <c r="L57" s="302"/>
      <c r="M57" s="302"/>
      <c r="N57" s="302"/>
      <c r="O57" s="24"/>
      <c r="P57" s="24"/>
      <c r="Q57" s="24"/>
    </row>
    <row r="58" spans="2:17" x14ac:dyDescent="0.25">
      <c r="B58"/>
    </row>
    <row r="59" spans="2:17" x14ac:dyDescent="0.25">
      <c r="B59" s="304" t="s">
        <v>19</v>
      </c>
      <c r="C59" s="304"/>
    </row>
  </sheetData>
  <sheetProtection password="C6BE" sheet="1" objects="1" scenarios="1"/>
  <mergeCells count="40">
    <mergeCell ref="B59:C59"/>
    <mergeCell ref="B8:G8"/>
    <mergeCell ref="D9:E9"/>
    <mergeCell ref="D10:E10"/>
    <mergeCell ref="D11:E11"/>
    <mergeCell ref="B57:N57"/>
    <mergeCell ref="F18:G18"/>
    <mergeCell ref="F19:G19"/>
    <mergeCell ref="F20:G20"/>
    <mergeCell ref="F21:G21"/>
    <mergeCell ref="F22:G22"/>
    <mergeCell ref="F23:G23"/>
    <mergeCell ref="F24:G24"/>
    <mergeCell ref="F25:G25"/>
    <mergeCell ref="F26:G26"/>
    <mergeCell ref="F27:G27"/>
    <mergeCell ref="F41:G41"/>
    <mergeCell ref="F28:G28"/>
    <mergeCell ref="F29:G29"/>
    <mergeCell ref="F30:G30"/>
    <mergeCell ref="F31:G31"/>
    <mergeCell ref="F32:G32"/>
    <mergeCell ref="F37:G37"/>
    <mergeCell ref="F38:G38"/>
    <mergeCell ref="F39:G39"/>
    <mergeCell ref="F40:G40"/>
    <mergeCell ref="F33:G33"/>
    <mergeCell ref="F34:G34"/>
    <mergeCell ref="F35:G35"/>
    <mergeCell ref="F36:G36"/>
    <mergeCell ref="F51:G51"/>
    <mergeCell ref="F42:G42"/>
    <mergeCell ref="F45:G45"/>
    <mergeCell ref="F46:G46"/>
    <mergeCell ref="F47:G47"/>
    <mergeCell ref="F48:G48"/>
    <mergeCell ref="F49:G49"/>
    <mergeCell ref="F50:G50"/>
    <mergeCell ref="F43:G43"/>
    <mergeCell ref="F44:G44"/>
  </mergeCells>
  <hyperlinks>
    <hyperlink ref="B59:C59" location="Privacy!A1" display="privacy statement"/>
    <hyperlink ref="C11" location="ClaimsPsy!A1" display="ClaimsPsy!A1"/>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4"/>
  <sheetViews>
    <sheetView showGridLines="0" workbookViewId="0"/>
  </sheetViews>
  <sheetFormatPr defaultColWidth="9.140625" defaultRowHeight="15" x14ac:dyDescent="0.25"/>
  <cols>
    <col min="1" max="1" width="9.140625" style="1"/>
    <col min="2" max="2" width="13.85546875" style="1" customWidth="1"/>
    <col min="3" max="3" width="12.28515625" style="1" customWidth="1"/>
    <col min="4" max="5" width="9.140625" style="1" customWidth="1"/>
    <col min="6" max="6" width="4" style="1" customWidth="1"/>
    <col min="7" max="7" width="15.42578125" style="1" bestFit="1" customWidth="1"/>
    <col min="8" max="8" width="5.7109375" style="1" customWidth="1"/>
    <col min="9" max="16384" width="9.140625" style="1"/>
  </cols>
  <sheetData>
    <row r="2" spans="2:15" ht="46.5" customHeight="1" x14ac:dyDescent="0.25"/>
    <row r="3" spans="2:15" ht="15" customHeight="1" x14ac:dyDescent="0.25">
      <c r="B3" s="6" t="s">
        <v>20</v>
      </c>
    </row>
    <row r="4" spans="2:15" ht="23.25" customHeight="1" x14ac:dyDescent="0.25">
      <c r="B4" s="7" t="s">
        <v>21</v>
      </c>
      <c r="C4" s="7" t="str">
        <f>Elig!C4</f>
        <v>EWING,TOM</v>
      </c>
      <c r="D4" s="9"/>
      <c r="E4" s="234"/>
      <c r="F4" s="7"/>
      <c r="G4" s="7" t="s">
        <v>27</v>
      </c>
      <c r="H4" s="354">
        <f ca="1">Elig!G4</f>
        <v>23346</v>
      </c>
      <c r="I4" s="354"/>
    </row>
    <row r="5" spans="2:15" ht="23.25" customHeight="1" x14ac:dyDescent="0.25">
      <c r="B5" s="6" t="s">
        <v>22</v>
      </c>
      <c r="C5" s="6" t="str">
        <f>Elig!C5</f>
        <v>M</v>
      </c>
      <c r="D5" s="6"/>
      <c r="F5" s="6"/>
      <c r="G5" s="6" t="s">
        <v>28</v>
      </c>
      <c r="H5" s="18">
        <f>Elig!G5</f>
        <v>54</v>
      </c>
    </row>
    <row r="6" spans="2:15" ht="23.25" customHeight="1" x14ac:dyDescent="0.25">
      <c r="B6" s="7" t="s">
        <v>23</v>
      </c>
      <c r="C6" s="343" t="str">
        <f>Elig!C6</f>
        <v>2222222222WA (2222222222)</v>
      </c>
      <c r="D6" s="343"/>
      <c r="E6" s="343"/>
      <c r="F6" s="7"/>
      <c r="G6" s="7" t="s">
        <v>29</v>
      </c>
      <c r="H6" s="355" t="str">
        <f>Elig!G6</f>
        <v>(425) 599-9955</v>
      </c>
      <c r="I6" s="355"/>
    </row>
    <row r="8" spans="2:15" ht="20.25" customHeight="1" x14ac:dyDescent="0.25">
      <c r="B8" s="307" t="str">
        <f ca="1">Elig!B8</f>
        <v>RISK PROFILE FOR SERVICE DATE RANGE FROM 2016-01-07 TO 2017-04-11</v>
      </c>
      <c r="C8" s="307"/>
      <c r="D8" s="307"/>
      <c r="E8" s="307"/>
      <c r="F8" s="307"/>
      <c r="G8" s="307"/>
    </row>
    <row r="9" spans="2:15" ht="30" customHeight="1" x14ac:dyDescent="0.25">
      <c r="B9" s="7" t="s">
        <v>24</v>
      </c>
      <c r="C9" s="10">
        <f>Elig!C9</f>
        <v>3.66</v>
      </c>
      <c r="D9" s="231"/>
      <c r="E9" s="231"/>
      <c r="F9" s="336" t="s">
        <v>30</v>
      </c>
      <c r="G9" s="336"/>
      <c r="H9" s="356">
        <f>Elig!G9</f>
        <v>0.95</v>
      </c>
      <c r="I9" s="356"/>
    </row>
    <row r="10" spans="2:15" ht="35.25" customHeight="1" x14ac:dyDescent="0.25">
      <c r="B10" s="6" t="s">
        <v>25</v>
      </c>
      <c r="C10" s="346" t="str">
        <f>Elig!C10</f>
        <v>Renal, medium</v>
      </c>
      <c r="D10" s="346"/>
      <c r="E10" s="230"/>
      <c r="F10" s="230" t="s">
        <v>31</v>
      </c>
      <c r="H10" s="346" t="str">
        <f>Elig!G10</f>
        <v>Skin, low</v>
      </c>
      <c r="I10" s="346"/>
    </row>
    <row r="11" spans="2:15" ht="30" customHeight="1" x14ac:dyDescent="0.25">
      <c r="B11" s="8" t="s">
        <v>26</v>
      </c>
      <c r="C11" s="347" t="str">
        <f>Elig!C11</f>
        <v>Psychiatric, high</v>
      </c>
      <c r="D11" s="347"/>
      <c r="E11" s="232"/>
      <c r="F11" s="336" t="s">
        <v>32</v>
      </c>
      <c r="G11" s="336"/>
      <c r="H11" s="353" t="str">
        <f>Elig!G11</f>
        <v>Yes</v>
      </c>
      <c r="I11" s="353"/>
    </row>
    <row r="13" spans="2:15" ht="17.45" x14ac:dyDescent="0.3">
      <c r="B13" s="37" t="s">
        <v>80</v>
      </c>
    </row>
    <row r="16" spans="2:15" ht="30" x14ac:dyDescent="0.25">
      <c r="B16" s="208" t="s">
        <v>751</v>
      </c>
      <c r="C16" s="207" t="s">
        <v>752</v>
      </c>
      <c r="D16" s="351" t="s">
        <v>695</v>
      </c>
      <c r="E16" s="351"/>
      <c r="F16" s="351"/>
      <c r="G16" s="209" t="s">
        <v>753</v>
      </c>
      <c r="H16" s="211" t="s">
        <v>754</v>
      </c>
      <c r="I16" s="211" t="s">
        <v>755</v>
      </c>
      <c r="J16" s="207" t="s">
        <v>756</v>
      </c>
      <c r="K16" s="351" t="s">
        <v>757</v>
      </c>
      <c r="L16" s="351"/>
      <c r="M16" s="350" t="s">
        <v>758</v>
      </c>
      <c r="N16" s="350"/>
      <c r="O16" s="211" t="s">
        <v>759</v>
      </c>
    </row>
    <row r="17" spans="2:17" ht="33" customHeight="1" x14ac:dyDescent="0.25">
      <c r="B17" s="210">
        <f ca="1">Data!N9</f>
        <v>42747</v>
      </c>
      <c r="C17" s="210">
        <f ca="1">Data!O9</f>
        <v>42754</v>
      </c>
      <c r="D17" s="348" t="s">
        <v>760</v>
      </c>
      <c r="E17" s="348"/>
      <c r="F17" s="348"/>
      <c r="G17" s="212">
        <v>9915.64</v>
      </c>
      <c r="H17" s="206" t="s">
        <v>52</v>
      </c>
      <c r="I17" s="206" t="s">
        <v>761</v>
      </c>
      <c r="J17" s="206"/>
      <c r="K17" s="352" t="s">
        <v>762</v>
      </c>
      <c r="L17" s="352"/>
      <c r="M17" s="352" t="s">
        <v>762</v>
      </c>
      <c r="N17" s="352"/>
    </row>
    <row r="19" spans="2:17" ht="14.45" x14ac:dyDescent="0.3">
      <c r="B19" s="1" t="s">
        <v>1</v>
      </c>
    </row>
    <row r="20" spans="2:17" ht="14.45" x14ac:dyDescent="0.3">
      <c r="B20" s="1" t="s">
        <v>2</v>
      </c>
    </row>
    <row r="21" spans="2:17" ht="14.45" x14ac:dyDescent="0.3">
      <c r="B21" t="s">
        <v>3</v>
      </c>
    </row>
    <row r="22" spans="2:17" ht="75" customHeight="1" x14ac:dyDescent="0.3">
      <c r="B22" s="302" t="s">
        <v>4</v>
      </c>
      <c r="C22" s="302"/>
      <c r="D22" s="302"/>
      <c r="E22" s="302"/>
      <c r="F22" s="302"/>
      <c r="G22" s="302"/>
      <c r="H22" s="302"/>
      <c r="I22" s="302"/>
      <c r="J22" s="302"/>
      <c r="K22" s="302"/>
      <c r="L22" s="302"/>
      <c r="M22" s="302"/>
      <c r="N22" s="302"/>
      <c r="O22" s="24"/>
      <c r="P22" s="24"/>
      <c r="Q22" s="24"/>
    </row>
    <row r="23" spans="2:17" x14ac:dyDescent="0.25">
      <c r="B23"/>
    </row>
    <row r="24" spans="2:17" x14ac:dyDescent="0.25">
      <c r="B24" s="304" t="s">
        <v>19</v>
      </c>
      <c r="C24" s="304"/>
    </row>
  </sheetData>
  <sheetProtection password="C6BE" sheet="1" objects="1" scenarios="1"/>
  <mergeCells count="19">
    <mergeCell ref="H4:I4"/>
    <mergeCell ref="H6:I6"/>
    <mergeCell ref="C6:E6"/>
    <mergeCell ref="H9:I9"/>
    <mergeCell ref="H10:I10"/>
    <mergeCell ref="C10:D10"/>
    <mergeCell ref="F9:G9"/>
    <mergeCell ref="B24:C24"/>
    <mergeCell ref="B8:G8"/>
    <mergeCell ref="B22:N22"/>
    <mergeCell ref="D16:F16"/>
    <mergeCell ref="K16:L16"/>
    <mergeCell ref="D17:F17"/>
    <mergeCell ref="K17:L17"/>
    <mergeCell ref="M16:N16"/>
    <mergeCell ref="M17:N17"/>
    <mergeCell ref="H11:I11"/>
    <mergeCell ref="C11:D11"/>
    <mergeCell ref="F11:G11"/>
  </mergeCells>
  <hyperlinks>
    <hyperlink ref="B24:C24" location="Privacy!A1" display="privacy statement"/>
    <hyperlink ref="C11" location="ClaimsPsy!A1" display="ClaimsPsy!A1"/>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Events</vt:lpstr>
      <vt:lpstr>AD</vt:lpstr>
      <vt:lpstr>Data</vt:lpstr>
      <vt:lpstr>Elig</vt:lpstr>
      <vt:lpstr>Risk</vt:lpstr>
      <vt:lpstr>IP Score</vt:lpstr>
      <vt:lpstr>Claims</vt:lpstr>
      <vt:lpstr>OP</vt:lpstr>
      <vt:lpstr>IP</vt:lpstr>
      <vt:lpstr>Rx</vt:lpstr>
      <vt:lpstr>ER</vt:lpstr>
      <vt:lpstr>AOD</vt:lpstr>
      <vt:lpstr>MH</vt:lpstr>
      <vt:lpstr>LTC</vt:lpstr>
      <vt:lpstr>Labs</vt:lpstr>
      <vt:lpstr>Providers</vt:lpstr>
      <vt:lpstr>CARE</vt:lpstr>
      <vt:lpstr>HRI</vt:lpstr>
      <vt:lpstr>ClaimsPri</vt:lpstr>
      <vt:lpstr>ClaimsPsy</vt:lpstr>
      <vt:lpstr>Elig View</vt:lpstr>
      <vt:lpstr>CareDtl</vt:lpstr>
      <vt:lpstr>CareBehav</vt:lpstr>
      <vt:lpstr>CareFall</vt:lpstr>
      <vt:lpstr>CarePain</vt:lpstr>
      <vt:lpstr>CareLimit</vt:lpstr>
      <vt:lpstr>CareClient</vt:lpstr>
      <vt:lpstr>CareWorker</vt:lpstr>
      <vt:lpstr>CarePCP</vt:lpstr>
      <vt:lpstr>Privacy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Matthew R (DSHS/RDA)</dc:creator>
  <cp:lastModifiedBy>Katona, Pierre (DSHS/RDA)</cp:lastModifiedBy>
  <cp:lastPrinted>2013-04-23T18:12:07Z</cp:lastPrinted>
  <dcterms:created xsi:type="dcterms:W3CDTF">2013-04-12T21:10:16Z</dcterms:created>
  <dcterms:modified xsi:type="dcterms:W3CDTF">2017-04-07T18:30:38Z</dcterms:modified>
</cp:coreProperties>
</file>