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8\Appendices\"/>
    </mc:Choice>
  </mc:AlternateContent>
  <bookViews>
    <workbookView xWindow="10305" yWindow="-15" windowWidth="32775" windowHeight="9435" tabRatio="751"/>
  </bookViews>
  <sheets>
    <sheet name="H. JULY 2017 TABLE" sheetId="12" r:id="rId1"/>
    <sheet name="I. EVALUATIONS" sheetId="7" r:id="rId2"/>
    <sheet name="J. RESTORATIONS" sheetId="8" r:id="rId3"/>
    <sheet name="Sheet1" sheetId="9" state="hidden" r:id="rId4"/>
    <sheet name="PR'S AND DIM CAP" sheetId="10" state="hidden" r:id="rId5"/>
    <sheet name="K. MAPLE LANE" sheetId="13" r:id="rId6"/>
    <sheet name="L. YAKIMA" sheetId="14" r:id="rId7"/>
  </sheets>
  <externalReferences>
    <externalReference r:id="rId8"/>
  </externalReferences>
  <definedNames>
    <definedName name="_xlnm._FilterDatabase" localSheetId="1" hidden="1">'I. EVALUATIONS'!$A$2:$W$497</definedName>
    <definedName name="_xlnm._FilterDatabase" localSheetId="2" hidden="1">'J. RESTORATIONS'!$A$2:$V$183</definedName>
    <definedName name="OffenderType">[1]Sheet3!$A$2:$A$6</definedName>
    <definedName name="_xlnm.Print_Area" localSheetId="1">'I. EVALUATIONS'!$A$2:$W$2</definedName>
    <definedName name="_xlnm.Print_Area" localSheetId="2">'J. RESTORATIONS'!$A$2:$V$32</definedName>
    <definedName name="_xlnm.Print_Titles" localSheetId="1">'I. EVALUATIONS'!$2:$2</definedName>
    <definedName name="_xlnm.Print_Titles" localSheetId="2">'J. RESTORATIONS'!$2:$2</definedName>
  </definedNames>
  <calcPr calcId="162913"/>
</workbook>
</file>

<file path=xl/calcChain.xml><?xml version="1.0" encoding="utf-8"?>
<calcChain xmlns="http://schemas.openxmlformats.org/spreadsheetml/2006/main">
  <c r="N105" i="12" l="1"/>
  <c r="N318" i="12"/>
  <c r="O290" i="12"/>
  <c r="N290" i="12"/>
  <c r="M290" i="12"/>
  <c r="O146" i="12"/>
  <c r="N146" i="12"/>
  <c r="O252" i="12"/>
  <c r="N252" i="12"/>
  <c r="Q4" i="14"/>
  <c r="Q5" i="14"/>
  <c r="Q6" i="14"/>
  <c r="Q7" i="14"/>
  <c r="Q8" i="14"/>
  <c r="Q9" i="14"/>
  <c r="Q10" i="14"/>
  <c r="Q11" i="14"/>
  <c r="Q12" i="14"/>
  <c r="Q13" i="14"/>
  <c r="Q14" i="14"/>
  <c r="Q3" i="14"/>
  <c r="Q4" i="13"/>
  <c r="Q5" i="13"/>
  <c r="Q6" i="13"/>
  <c r="Q7" i="13"/>
  <c r="Q8" i="13"/>
  <c r="Q9" i="13"/>
  <c r="Q10" i="13"/>
  <c r="Q11" i="13"/>
  <c r="Q12" i="13"/>
  <c r="Q13" i="13"/>
  <c r="Q14" i="13"/>
  <c r="Q15" i="13"/>
  <c r="Q16" i="13"/>
  <c r="Q17" i="13"/>
  <c r="Q18" i="13"/>
  <c r="Q19" i="13"/>
  <c r="Q20" i="13"/>
  <c r="Q3" i="13"/>
  <c r="Q26" i="8"/>
  <c r="Q31" i="8"/>
  <c r="Q25" i="8"/>
  <c r="Q24" i="8"/>
  <c r="Q19" i="8"/>
  <c r="Q36" i="8"/>
  <c r="Q27" i="8"/>
  <c r="Q16" i="8"/>
  <c r="Q29" i="8"/>
  <c r="Q30" i="8"/>
  <c r="Q33" i="8"/>
  <c r="Q42" i="8"/>
  <c r="Q15" i="8"/>
  <c r="Q14" i="8"/>
  <c r="Q13" i="8"/>
  <c r="Q12" i="8"/>
  <c r="Q11" i="8"/>
  <c r="Q10" i="8"/>
  <c r="Q22" i="8"/>
  <c r="Q9" i="8"/>
  <c r="Q28" i="8"/>
  <c r="Q37" i="8"/>
  <c r="Q8" i="8"/>
  <c r="Q7" i="8"/>
  <c r="Q35" i="8"/>
  <c r="Q17" i="8"/>
  <c r="Q65" i="8"/>
  <c r="Q20" i="8"/>
  <c r="Q3" i="8"/>
  <c r="Q4" i="8"/>
  <c r="Q34" i="8"/>
  <c r="Q38" i="8"/>
  <c r="Q21" i="8"/>
  <c r="Q39" i="8"/>
  <c r="Q23" i="8"/>
  <c r="Q5" i="8"/>
  <c r="Q6" i="8"/>
  <c r="Q18" i="8"/>
  <c r="Q40" i="8"/>
  <c r="Q32" i="8"/>
  <c r="Q41" i="8"/>
  <c r="Q48" i="8"/>
  <c r="Q43" i="8"/>
  <c r="Q63" i="8"/>
  <c r="Q60" i="8"/>
  <c r="Q68" i="8"/>
  <c r="Q71" i="8"/>
  <c r="Q61" i="8"/>
  <c r="Q51" i="8"/>
  <c r="Q75" i="8"/>
  <c r="Q76" i="8"/>
  <c r="Q69" i="8"/>
  <c r="Q79" i="8"/>
  <c r="Q72" i="8"/>
  <c r="Q52" i="8"/>
  <c r="Q50" i="8"/>
  <c r="Q66" i="8"/>
  <c r="Q53" i="8"/>
  <c r="Q54" i="8"/>
  <c r="Q73" i="8"/>
  <c r="Q74" i="8"/>
  <c r="Q55" i="8"/>
  <c r="Q56" i="8"/>
  <c r="Q70" i="8"/>
  <c r="Q64" i="8"/>
  <c r="Q62" i="8"/>
  <c r="Q57" i="8"/>
  <c r="Q58" i="8"/>
  <c r="Q59" i="8"/>
  <c r="Q44" i="8"/>
  <c r="Q45" i="8"/>
  <c r="Q47" i="8"/>
  <c r="Q49" i="8"/>
  <c r="Q46" i="8"/>
  <c r="Q77" i="8"/>
  <c r="Q78" i="8"/>
  <c r="Q67" i="8"/>
  <c r="R165" i="7"/>
  <c r="R255" i="7"/>
  <c r="R195" i="7"/>
  <c r="R196" i="7"/>
  <c r="R316" i="7"/>
  <c r="R197" i="7"/>
  <c r="R331" i="7"/>
  <c r="R280" i="7"/>
  <c r="R198" i="7"/>
  <c r="R281" i="7"/>
  <c r="R166" i="7"/>
  <c r="R167" i="7"/>
  <c r="R199" i="7"/>
  <c r="R265" i="7"/>
  <c r="R168" i="7"/>
  <c r="R122" i="7"/>
  <c r="R282" i="7"/>
  <c r="R308" i="7"/>
  <c r="R256" i="7"/>
  <c r="R317" i="7"/>
  <c r="R80" i="7"/>
  <c r="R31" i="7"/>
  <c r="R266" i="7"/>
  <c r="R283" i="7"/>
  <c r="R123" i="7"/>
  <c r="R267" i="7"/>
  <c r="R32" i="7"/>
  <c r="R337" i="7"/>
  <c r="R327" i="7"/>
  <c r="R200" i="7"/>
  <c r="R81" i="7"/>
  <c r="R82" i="7"/>
  <c r="R284" i="7"/>
  <c r="R285" i="7"/>
  <c r="R286" i="7"/>
  <c r="R236" i="7"/>
  <c r="R268" i="7"/>
  <c r="R104" i="7"/>
  <c r="R237" i="7"/>
  <c r="R169" i="7"/>
  <c r="R105" i="7"/>
  <c r="R106" i="7"/>
  <c r="R269" i="7"/>
  <c r="R170" i="7"/>
  <c r="R171" i="7"/>
  <c r="R201" i="7"/>
  <c r="R172" i="7"/>
  <c r="R309" i="7"/>
  <c r="R238" i="7"/>
  <c r="R21" i="7"/>
  <c r="R202" i="7"/>
  <c r="R310" i="7"/>
  <c r="R239" i="7"/>
  <c r="R203" i="7"/>
  <c r="R204" i="7"/>
  <c r="R33" i="7"/>
  <c r="R205" i="7"/>
  <c r="R325" i="7"/>
  <c r="R257" i="7"/>
  <c r="R258" i="7"/>
  <c r="R173" i="7"/>
  <c r="R141" i="7"/>
  <c r="R56" i="7"/>
  <c r="R142" i="7"/>
  <c r="R311" i="7"/>
  <c r="R287" i="7"/>
  <c r="R320" i="7"/>
  <c r="R22" i="7"/>
  <c r="R57" i="7"/>
  <c r="R23" i="7"/>
  <c r="R334" i="7"/>
  <c r="R288" i="7"/>
  <c r="R24" i="7"/>
  <c r="R240" i="7"/>
  <c r="R332" i="7"/>
  <c r="R333" i="7"/>
  <c r="R124" i="7"/>
  <c r="R259" i="7"/>
  <c r="R260" i="7"/>
  <c r="R261" i="7"/>
  <c r="R295" i="7"/>
  <c r="R58" i="7"/>
  <c r="R206" i="7"/>
  <c r="R296" i="7"/>
  <c r="R241" i="7"/>
  <c r="R59" i="7"/>
  <c r="R242" i="7"/>
  <c r="R16" i="7"/>
  <c r="R17" i="7"/>
  <c r="R174" i="7"/>
  <c r="R207" i="7"/>
  <c r="R208" i="7"/>
  <c r="R297" i="7"/>
  <c r="R289" i="7"/>
  <c r="R270" i="7"/>
  <c r="R365" i="7"/>
  <c r="R262" i="7"/>
  <c r="R34" i="7"/>
  <c r="R125" i="7"/>
  <c r="R126" i="7"/>
  <c r="R209" i="7"/>
  <c r="R210" i="7"/>
  <c r="R211" i="7"/>
  <c r="R271" i="7"/>
  <c r="R321" i="7"/>
  <c r="R25" i="7"/>
  <c r="R35" i="7"/>
  <c r="R60" i="7"/>
  <c r="R61" i="7"/>
  <c r="R62" i="7"/>
  <c r="R63" i="7"/>
  <c r="R64" i="7"/>
  <c r="R83" i="7"/>
  <c r="R175" i="7"/>
  <c r="R212" i="7"/>
  <c r="R213" i="7"/>
  <c r="R214" i="7"/>
  <c r="R322" i="7"/>
  <c r="R7" i="7"/>
  <c r="R36" i="7"/>
  <c r="R37" i="7"/>
  <c r="R65" i="7"/>
  <c r="R127" i="7"/>
  <c r="R176" i="7"/>
  <c r="R215" i="7"/>
  <c r="R216" i="7"/>
  <c r="R243" i="7"/>
  <c r="R244" i="7"/>
  <c r="R245" i="7"/>
  <c r="R290" i="7"/>
  <c r="R291" i="7"/>
  <c r="R298" i="7"/>
  <c r="R318" i="7"/>
  <c r="R38" i="7"/>
  <c r="R128" i="7"/>
  <c r="R143" i="7"/>
  <c r="R144" i="7"/>
  <c r="R177" i="7"/>
  <c r="R217" i="7"/>
  <c r="R218" i="7"/>
  <c r="R272" i="7"/>
  <c r="R292" i="7"/>
  <c r="R293" i="7"/>
  <c r="R299" i="7"/>
  <c r="R3" i="7"/>
  <c r="R66" i="7"/>
  <c r="R84" i="7"/>
  <c r="R85" i="7"/>
  <c r="R107" i="7"/>
  <c r="R219" i="7"/>
  <c r="R220" i="7"/>
  <c r="R221" i="7"/>
  <c r="R222" i="7"/>
  <c r="R246" i="7"/>
  <c r="R263" i="7"/>
  <c r="R4" i="7"/>
  <c r="R39" i="7"/>
  <c r="R40" i="7"/>
  <c r="R41" i="7"/>
  <c r="R86" i="7"/>
  <c r="R87" i="7"/>
  <c r="R108" i="7"/>
  <c r="R129" i="7"/>
  <c r="R145" i="7"/>
  <c r="R146" i="7"/>
  <c r="R178" i="7"/>
  <c r="R179" i="7"/>
  <c r="R180" i="7"/>
  <c r="R247" i="7"/>
  <c r="R248" i="7"/>
  <c r="R67" i="7"/>
  <c r="R68" i="7"/>
  <c r="R88" i="7"/>
  <c r="R147" i="7"/>
  <c r="R148" i="7"/>
  <c r="R181" i="7"/>
  <c r="R223" i="7"/>
  <c r="R249" i="7"/>
  <c r="R250" i="7"/>
  <c r="R69" i="7"/>
  <c r="R130" i="7"/>
  <c r="R131" i="7"/>
  <c r="R149" i="7"/>
  <c r="R224" i="7"/>
  <c r="R225" i="7"/>
  <c r="R89" i="7"/>
  <c r="R109" i="7"/>
  <c r="R150" i="7"/>
  <c r="R151" i="7"/>
  <c r="R226" i="7"/>
  <c r="R273" i="7"/>
  <c r="R8" i="7"/>
  <c r="R42" i="7"/>
  <c r="R70" i="7"/>
  <c r="R71" i="7"/>
  <c r="R90" i="7"/>
  <c r="R91" i="7"/>
  <c r="R92" i="7"/>
  <c r="R93" i="7"/>
  <c r="R94" i="7"/>
  <c r="R110" i="7"/>
  <c r="R43" i="7"/>
  <c r="R72" i="7"/>
  <c r="R73" i="7"/>
  <c r="R95" i="7"/>
  <c r="R96" i="7"/>
  <c r="R97" i="7"/>
  <c r="R111" i="7"/>
  <c r="R112" i="7"/>
  <c r="R132" i="7"/>
  <c r="R182" i="7"/>
  <c r="R183" i="7"/>
  <c r="R18" i="7"/>
  <c r="R26" i="7"/>
  <c r="R44" i="7"/>
  <c r="R74" i="7"/>
  <c r="R75" i="7"/>
  <c r="R98" i="7"/>
  <c r="R99" i="7"/>
  <c r="R5" i="7"/>
  <c r="R27" i="7"/>
  <c r="R45" i="7"/>
  <c r="R46" i="7"/>
  <c r="R100" i="7"/>
  <c r="R133" i="7"/>
  <c r="R134" i="7"/>
  <c r="R47" i="7"/>
  <c r="R48" i="7"/>
  <c r="R113" i="7"/>
  <c r="R114" i="7"/>
  <c r="R115" i="7"/>
  <c r="R9" i="7"/>
  <c r="R12" i="7"/>
  <c r="R10" i="7"/>
  <c r="R11" i="7"/>
  <c r="R274" i="7"/>
  <c r="R338" i="7"/>
  <c r="R330" i="7"/>
  <c r="R227" i="7"/>
  <c r="R152" i="7"/>
  <c r="R228" i="7"/>
  <c r="R184" i="7"/>
  <c r="R185" i="7"/>
  <c r="R116" i="7"/>
  <c r="R186" i="7"/>
  <c r="R328" i="7"/>
  <c r="R117" i="7"/>
  <c r="R312" i="7"/>
  <c r="R187" i="7"/>
  <c r="R28" i="7"/>
  <c r="R153" i="7"/>
  <c r="R188" i="7"/>
  <c r="R189" i="7"/>
  <c r="R154" i="7"/>
  <c r="R155" i="7"/>
  <c r="R229" i="7"/>
  <c r="R340" i="7"/>
  <c r="R313" i="7"/>
  <c r="R294" i="7"/>
  <c r="R29" i="7"/>
  <c r="R156" i="7"/>
  <c r="R157" i="7"/>
  <c r="R135" i="7"/>
  <c r="R341" i="7"/>
  <c r="R343" i="7"/>
  <c r="R101" i="7"/>
  <c r="R118" i="7"/>
  <c r="R275" i="7"/>
  <c r="R49" i="7"/>
  <c r="R300" i="7"/>
  <c r="R301" i="7"/>
  <c r="R302" i="7"/>
  <c r="R136" i="7"/>
  <c r="R190" i="7"/>
  <c r="R251" i="7"/>
  <c r="R6" i="7"/>
  <c r="R19" i="7"/>
  <c r="R137" i="7"/>
  <c r="R276" i="7"/>
  <c r="R303" i="7"/>
  <c r="R50" i="7"/>
  <c r="R119" i="7"/>
  <c r="R13" i="7"/>
  <c r="R51" i="7"/>
  <c r="R76" i="7"/>
  <c r="R102" i="7"/>
  <c r="R158" i="7"/>
  <c r="R159" i="7"/>
  <c r="R230" i="7"/>
  <c r="R277" i="7"/>
  <c r="R103" i="7"/>
  <c r="R120" i="7"/>
  <c r="R138" i="7"/>
  <c r="R77" i="7"/>
  <c r="R52" i="7"/>
  <c r="R53" i="7"/>
  <c r="R78" i="7"/>
  <c r="R121" i="7"/>
  <c r="R54" i="7"/>
  <c r="R55" i="7"/>
  <c r="R79" i="7"/>
  <c r="R15" i="7"/>
  <c r="R14" i="7"/>
  <c r="R30" i="7"/>
  <c r="R20" i="7"/>
  <c r="R353" i="7"/>
  <c r="R358" i="7"/>
  <c r="R339" i="7"/>
  <c r="R355" i="7"/>
  <c r="R356" i="7"/>
  <c r="R335" i="7"/>
  <c r="R323" i="7"/>
  <c r="R319" i="7"/>
  <c r="R348" i="7"/>
  <c r="R329" i="7"/>
  <c r="R304" i="7"/>
  <c r="R231" i="7"/>
  <c r="R232" i="7"/>
  <c r="R324" i="7"/>
  <c r="R191" i="7"/>
  <c r="R278" i="7"/>
  <c r="R192" i="7"/>
  <c r="R252" i="7"/>
  <c r="R193" i="7"/>
  <c r="R279" i="7"/>
  <c r="R160" i="7"/>
  <c r="R342" i="7"/>
  <c r="R233" i="7"/>
  <c r="R314" i="7"/>
  <c r="R264" i="7"/>
  <c r="R326" i="7"/>
  <c r="R253" i="7"/>
  <c r="R161" i="7"/>
  <c r="R162" i="7"/>
  <c r="R163" i="7"/>
  <c r="R305" i="7"/>
  <c r="R315" i="7"/>
  <c r="R306" i="7"/>
  <c r="R139" i="7"/>
  <c r="R140" i="7"/>
  <c r="R164" i="7"/>
  <c r="R307" i="7"/>
  <c r="R336" i="7"/>
  <c r="R234" i="7"/>
  <c r="R194" i="7"/>
  <c r="R254" i="7"/>
  <c r="R235" i="7"/>
  <c r="R349" i="7"/>
  <c r="R359" i="7"/>
  <c r="R357" i="7"/>
  <c r="R362" i="7"/>
  <c r="R363" i="7"/>
  <c r="R350" i="7"/>
  <c r="R351" i="7"/>
  <c r="R366" i="7"/>
  <c r="R347" i="7"/>
  <c r="R346" i="7"/>
  <c r="R344" i="7"/>
  <c r="R345" i="7"/>
  <c r="R354" i="7"/>
  <c r="R364" i="7"/>
  <c r="R352" i="7"/>
  <c r="R360" i="7"/>
  <c r="R361" i="7"/>
  <c r="R367" i="7"/>
  <c r="O105" i="12" l="1"/>
  <c r="M105" i="12"/>
  <c r="O318" i="12"/>
  <c r="M318" i="12"/>
  <c r="O39" i="12"/>
  <c r="N39" i="12"/>
  <c r="M39" i="12"/>
  <c r="M146" i="12"/>
  <c r="M252" i="12"/>
  <c r="O317" i="12" l="1"/>
  <c r="N317" i="12"/>
  <c r="M317" i="12"/>
  <c r="M316" i="12"/>
  <c r="M315" i="12"/>
  <c r="O104" i="12"/>
  <c r="N104" i="12"/>
  <c r="M104" i="12"/>
  <c r="O103" i="12"/>
  <c r="N103" i="12"/>
  <c r="M103" i="12"/>
  <c r="M102" i="12"/>
  <c r="S17" i="14" l="1"/>
  <c r="S24" i="13"/>
  <c r="S23" i="13"/>
  <c r="S21" i="13"/>
  <c r="D318" i="12"/>
  <c r="D290" i="12"/>
  <c r="D252" i="12"/>
  <c r="O212" i="12"/>
  <c r="N212" i="12"/>
  <c r="O184" i="12"/>
  <c r="N184" i="12"/>
  <c r="O77" i="12"/>
  <c r="N77" i="12"/>
  <c r="M77" i="12"/>
  <c r="D317" i="12"/>
  <c r="O316" i="12"/>
  <c r="N316" i="12"/>
  <c r="D316" i="12"/>
  <c r="D315" i="12"/>
  <c r="M314" i="12"/>
  <c r="D314" i="12"/>
  <c r="M313" i="12"/>
  <c r="D313" i="12"/>
  <c r="M312" i="12"/>
  <c r="D312" i="12"/>
  <c r="M311" i="12"/>
  <c r="D311" i="12"/>
  <c r="M310" i="12"/>
  <c r="D310" i="12"/>
  <c r="D309" i="12"/>
  <c r="M308" i="12"/>
  <c r="D308" i="12"/>
  <c r="M307" i="12"/>
  <c r="D307" i="12"/>
  <c r="M306" i="12"/>
  <c r="D306" i="12"/>
  <c r="D305" i="12"/>
  <c r="D304" i="12"/>
  <c r="D303" i="12"/>
  <c r="D302" i="12"/>
  <c r="D301" i="12"/>
  <c r="D300" i="12"/>
  <c r="D299" i="12"/>
  <c r="D298" i="12"/>
  <c r="D297" i="12"/>
  <c r="D296" i="12"/>
  <c r="D295" i="12"/>
  <c r="D294" i="12"/>
  <c r="D293" i="12"/>
  <c r="D292" i="12"/>
  <c r="D291" i="12"/>
  <c r="O289" i="12"/>
  <c r="N289" i="12"/>
  <c r="M289" i="12"/>
  <c r="D289" i="12"/>
  <c r="O288" i="12"/>
  <c r="N288" i="12"/>
  <c r="M288" i="12"/>
  <c r="D288" i="12"/>
  <c r="M287" i="12"/>
  <c r="D287" i="12"/>
  <c r="M286" i="12"/>
  <c r="D286" i="12"/>
  <c r="M285" i="12"/>
  <c r="D285" i="12"/>
  <c r="M284" i="12"/>
  <c r="D284" i="12"/>
  <c r="M283" i="12"/>
  <c r="D283" i="12"/>
  <c r="M282" i="12"/>
  <c r="D282" i="12"/>
  <c r="D281" i="12"/>
  <c r="M280" i="12"/>
  <c r="D280" i="12"/>
  <c r="M279" i="12"/>
  <c r="D279" i="12"/>
  <c r="M278" i="12"/>
  <c r="D278" i="12"/>
  <c r="D277" i="12"/>
  <c r="D276" i="12"/>
  <c r="D275" i="12"/>
  <c r="D274" i="12"/>
  <c r="D273" i="12"/>
  <c r="D272" i="12"/>
  <c r="D271" i="12"/>
  <c r="D270" i="12"/>
  <c r="D269" i="12"/>
  <c r="D268" i="12"/>
  <c r="D267" i="12"/>
  <c r="D266" i="12"/>
  <c r="D265" i="12"/>
  <c r="D264" i="12"/>
  <c r="D263" i="12"/>
  <c r="O251" i="12"/>
  <c r="N251" i="12"/>
  <c r="M251" i="12"/>
  <c r="D251" i="12"/>
  <c r="O250" i="12"/>
  <c r="N250" i="12"/>
  <c r="M250" i="12"/>
  <c r="D250" i="12"/>
  <c r="M249" i="12"/>
  <c r="D249" i="12"/>
  <c r="M248" i="12"/>
  <c r="M247" i="12"/>
  <c r="D247" i="12"/>
  <c r="M246" i="12"/>
  <c r="D246" i="12"/>
  <c r="M245" i="12"/>
  <c r="D245" i="12"/>
  <c r="M244" i="12"/>
  <c r="D244" i="12"/>
  <c r="D243" i="12"/>
  <c r="M242" i="12"/>
  <c r="D242" i="12"/>
  <c r="D241" i="12"/>
  <c r="D240" i="12"/>
  <c r="D237" i="12"/>
  <c r="D236" i="12"/>
  <c r="D235" i="12"/>
  <c r="D234" i="12"/>
  <c r="D233" i="12"/>
  <c r="D232" i="12"/>
  <c r="D231" i="12"/>
  <c r="D230" i="12"/>
  <c r="D229" i="12"/>
  <c r="D228" i="12"/>
  <c r="D227" i="12"/>
  <c r="D226" i="12"/>
  <c r="D225" i="12"/>
  <c r="D224" i="12"/>
  <c r="D223" i="12"/>
  <c r="M212" i="12"/>
  <c r="O211" i="12"/>
  <c r="N211" i="12"/>
  <c r="M211" i="12"/>
  <c r="O210" i="12"/>
  <c r="N210" i="12"/>
  <c r="M210" i="12"/>
  <c r="M209" i="12"/>
  <c r="M208" i="12"/>
  <c r="M207" i="12"/>
  <c r="M206" i="12"/>
  <c r="M205" i="12"/>
  <c r="M204" i="12"/>
  <c r="M203" i="12"/>
  <c r="M202" i="12"/>
  <c r="M201" i="12"/>
  <c r="M200" i="12"/>
  <c r="M184" i="12"/>
  <c r="O183" i="12"/>
  <c r="N183" i="12"/>
  <c r="M183" i="12"/>
  <c r="O182" i="12"/>
  <c r="N182" i="12"/>
  <c r="M182" i="12"/>
  <c r="M181" i="12"/>
  <c r="M180" i="12"/>
  <c r="M179" i="12"/>
  <c r="M178" i="12"/>
  <c r="M177" i="12"/>
  <c r="M176" i="12"/>
  <c r="M175" i="12"/>
  <c r="M174" i="12"/>
  <c r="M173" i="12"/>
  <c r="M172" i="12"/>
  <c r="O145" i="12"/>
  <c r="N145" i="12"/>
  <c r="M145" i="12"/>
  <c r="O144" i="12"/>
  <c r="N144" i="12"/>
  <c r="M144" i="12"/>
  <c r="M143" i="12"/>
  <c r="M142" i="12"/>
  <c r="M141" i="12"/>
  <c r="M140" i="12"/>
  <c r="M139" i="12"/>
  <c r="M138" i="12"/>
  <c r="M137" i="12"/>
  <c r="M136" i="12"/>
  <c r="M101" i="12"/>
  <c r="M100" i="12"/>
  <c r="M99" i="12"/>
  <c r="M98" i="12"/>
  <c r="M97" i="12"/>
  <c r="M96" i="12"/>
  <c r="M95" i="12"/>
  <c r="M94" i="12"/>
  <c r="M93" i="12"/>
  <c r="O76" i="12"/>
  <c r="N76" i="12"/>
  <c r="M76" i="12"/>
  <c r="O75" i="12"/>
  <c r="N75" i="12"/>
  <c r="M75" i="12"/>
  <c r="M73" i="12"/>
  <c r="M72" i="12"/>
  <c r="M71" i="12"/>
  <c r="M70" i="12"/>
  <c r="M69" i="12"/>
  <c r="M68" i="12"/>
  <c r="M67" i="12"/>
  <c r="M66" i="12"/>
  <c r="M65" i="12"/>
  <c r="O38" i="12"/>
  <c r="N38" i="12"/>
  <c r="M38" i="12"/>
  <c r="O37" i="12"/>
  <c r="N37" i="12"/>
  <c r="M37" i="12"/>
  <c r="M36" i="12"/>
  <c r="M35" i="12"/>
  <c r="M34" i="12"/>
  <c r="M33" i="12"/>
  <c r="M32" i="12"/>
  <c r="M31" i="12"/>
  <c r="M30" i="12"/>
  <c r="M29" i="12"/>
  <c r="S111" i="8" l="1"/>
  <c r="S128" i="8"/>
  <c r="S139" i="8"/>
  <c r="S143" i="8"/>
  <c r="S170" i="8"/>
  <c r="S83" i="8"/>
  <c r="S80" i="8"/>
  <c r="S84" i="8"/>
  <c r="S154" i="8"/>
  <c r="S138" i="8"/>
  <c r="C15" i="10" l="1"/>
  <c r="C16" i="10"/>
  <c r="C17" i="10"/>
  <c r="C18" i="10"/>
  <c r="C19" i="10"/>
  <c r="B11" i="10" l="1"/>
  <c r="B12" i="10"/>
  <c r="B2" i="10"/>
  <c r="B3" i="10"/>
  <c r="B4" i="10"/>
  <c r="B5" i="10"/>
  <c r="B6" i="10"/>
  <c r="B7" i="10"/>
  <c r="B8" i="10"/>
  <c r="B9" i="10"/>
</calcChain>
</file>

<file path=xl/sharedStrings.xml><?xml version="1.0" encoding="utf-8"?>
<sst xmlns="http://schemas.openxmlformats.org/spreadsheetml/2006/main" count="10781" uniqueCount="2514">
  <si>
    <t>Hospital</t>
  </si>
  <si>
    <t>Class Member</t>
  </si>
  <si>
    <t>Referral ID</t>
  </si>
  <si>
    <t>Legal Authority</t>
  </si>
  <si>
    <t>County</t>
  </si>
  <si>
    <t>Offense</t>
  </si>
  <si>
    <t>Completion Method or Incomplete</t>
  </si>
  <si>
    <t>Order Signed Date</t>
  </si>
  <si>
    <t>Order Received Date</t>
  </si>
  <si>
    <t># Days from Signed Order to Order Received Date</t>
  </si>
  <si>
    <t>Discovery Received Date</t>
  </si>
  <si>
    <t># Days from Signed Order to Discovery Date</t>
  </si>
  <si>
    <t>Medical Clearance Received Date</t>
  </si>
  <si>
    <t># Days from Order Signed to Medical Clearance Received Date</t>
  </si>
  <si>
    <t>Completion Date</t>
  </si>
  <si>
    <t>Reason for Delay if Completed &gt; 7 Days</t>
  </si>
  <si>
    <t>Reason for Delay if incomplete and greater than 7 days</t>
  </si>
  <si>
    <t>Completed:  # Days from Order Signed to Completion</t>
  </si>
  <si>
    <t>Incomplete:  # Days from Order Signed to End of Reporting Period</t>
  </si>
  <si>
    <t>COMMENTS</t>
  </si>
  <si>
    <t>JAIL/CFS/RTF</t>
  </si>
  <si>
    <t>442061_42720_OP</t>
  </si>
  <si>
    <t>Court</t>
  </si>
  <si>
    <t>437459_42852_IP</t>
  </si>
  <si>
    <t>437157_42858_IP</t>
  </si>
  <si>
    <t>442587_42873_IP</t>
  </si>
  <si>
    <t>441462_42880_OP</t>
  </si>
  <si>
    <t>443241_42886_OP</t>
  </si>
  <si>
    <t>443335_42881_OP</t>
  </si>
  <si>
    <t>821596_42881_OP</t>
  </si>
  <si>
    <t>385706_42865_IP</t>
  </si>
  <si>
    <t>430128_42885_IP</t>
  </si>
  <si>
    <t>443269_42877_IP</t>
  </si>
  <si>
    <t>443304_42885_IP</t>
  </si>
  <si>
    <t>382099_42867_IP</t>
  </si>
  <si>
    <t>385625_42879_IP</t>
  </si>
  <si>
    <t>389121_42865_IP</t>
  </si>
  <si>
    <t>433873_42858_IP</t>
  </si>
  <si>
    <t>437783_42870_IP</t>
  </si>
  <si>
    <t>437827_42856_IP</t>
  </si>
  <si>
    <t>438063_42872_IP</t>
  </si>
  <si>
    <t>438821_42881_IP</t>
  </si>
  <si>
    <t>440690_42867_IP</t>
  </si>
  <si>
    <t>441180_42877_IP</t>
  </si>
  <si>
    <t>441524_42857_IP</t>
  </si>
  <si>
    <t>441958_42878_IP</t>
  </si>
  <si>
    <t>443049_42856_IP</t>
  </si>
  <si>
    <t>443126_42858_IP</t>
  </si>
  <si>
    <t>443140_42870_IP</t>
  </si>
  <si>
    <t>443203_42874_IP</t>
  </si>
  <si>
    <t>443272_42877_IP</t>
  </si>
  <si>
    <t>443277_42886_IP</t>
  </si>
  <si>
    <t>729971_42867_IP</t>
  </si>
  <si>
    <t>762962_42864_IP</t>
  </si>
  <si>
    <t>790543_42870_IP</t>
  </si>
  <si>
    <t>844711_42863_IP</t>
  </si>
  <si>
    <t>389141_42887_IP</t>
  </si>
  <si>
    <t>374986_42915_OP</t>
  </si>
  <si>
    <t>383750_42912_OP</t>
  </si>
  <si>
    <t>387115_42914_OP</t>
  </si>
  <si>
    <t>388754_42915_OP</t>
  </si>
  <si>
    <t>389533_42888_OP</t>
  </si>
  <si>
    <t>393305_42913_OP</t>
  </si>
  <si>
    <t>434670_42906_OP</t>
  </si>
  <si>
    <t>439104_42915_OP</t>
  </si>
  <si>
    <t>440594_42906_OP</t>
  </si>
  <si>
    <t>441176_42915_OP</t>
  </si>
  <si>
    <t>442913_42907_OP</t>
  </si>
  <si>
    <t>443150_42912_OP</t>
  </si>
  <si>
    <t>443208_42914_OP</t>
  </si>
  <si>
    <t>443441_42907_OP</t>
  </si>
  <si>
    <t>443456_42912_OP</t>
  </si>
  <si>
    <t>443457_42912_OP</t>
  </si>
  <si>
    <t>443475_42914_OP</t>
  </si>
  <si>
    <t>443481_42915_OP</t>
  </si>
  <si>
    <t>443483_42915_OP</t>
  </si>
  <si>
    <t>443484_42915_OP</t>
  </si>
  <si>
    <t>765129_42912_OP</t>
  </si>
  <si>
    <t>801343_42912_OP</t>
  </si>
  <si>
    <t>842589_42909_OP</t>
  </si>
  <si>
    <t>846174_42905_OP</t>
  </si>
  <si>
    <t>981641_42908_OP</t>
  </si>
  <si>
    <t>387876_42907_IP</t>
  </si>
  <si>
    <t>431814_42893_IP</t>
  </si>
  <si>
    <t>437786_42916_IP</t>
  </si>
  <si>
    <t>438554_42888_IP</t>
  </si>
  <si>
    <t>440638_42894_IP</t>
  </si>
  <si>
    <t>441240_42906_IP</t>
  </si>
  <si>
    <t>441948_42906_IP</t>
  </si>
  <si>
    <t>443222_42888_IP</t>
  </si>
  <si>
    <t>443280_42900_IP</t>
  </si>
  <si>
    <t>443301_42887_IP</t>
  </si>
  <si>
    <t>634323_42902_IP</t>
  </si>
  <si>
    <t>NO_MR_143_42907_IP</t>
  </si>
  <si>
    <t>NO_MR_144_42913_IP</t>
  </si>
  <si>
    <t>NO_MR_146_42909_IP</t>
  </si>
  <si>
    <t>NO_MR_150_42916_IP</t>
  </si>
  <si>
    <t>311078_42892_IP</t>
  </si>
  <si>
    <t>374172_42898_IP</t>
  </si>
  <si>
    <t>388098_42905_IP</t>
  </si>
  <si>
    <t>430845_42907_IP</t>
  </si>
  <si>
    <t>431351_42909_IP</t>
  </si>
  <si>
    <t>431739_42907_IP</t>
  </si>
  <si>
    <t>432101_42913_IP</t>
  </si>
  <si>
    <t>434826_42899_IP</t>
  </si>
  <si>
    <t>434973_42916_IP</t>
  </si>
  <si>
    <t>435985_42886_IP</t>
  </si>
  <si>
    <t>436767_42909_IP</t>
  </si>
  <si>
    <t>437220_42907_IP</t>
  </si>
  <si>
    <t>437237_42905_IP</t>
  </si>
  <si>
    <t>438406_42908_IP</t>
  </si>
  <si>
    <t>439015_42915_IP</t>
  </si>
  <si>
    <t>439443_42914_IP</t>
  </si>
  <si>
    <t>439934_42901_IP</t>
  </si>
  <si>
    <t>440168_42905_IP</t>
  </si>
  <si>
    <t>440556_42916_IP</t>
  </si>
  <si>
    <t>441428_42893_IP</t>
  </si>
  <si>
    <t>441519_42894_IP</t>
  </si>
  <si>
    <t>441585_42913_IP</t>
  </si>
  <si>
    <t>442603_42912_IP</t>
  </si>
  <si>
    <t>442755_42887_IP</t>
  </si>
  <si>
    <t>443268_42895_IP</t>
  </si>
  <si>
    <t>443300_42905_IP</t>
  </si>
  <si>
    <t>443306_42900_IP</t>
  </si>
  <si>
    <t>443308_42891_IP</t>
  </si>
  <si>
    <t>443319_42892_IP</t>
  </si>
  <si>
    <t>443352_42895_IP</t>
  </si>
  <si>
    <t>443360_42899_IP</t>
  </si>
  <si>
    <t>443370_42908_IP</t>
  </si>
  <si>
    <t>443402_42915_IP</t>
  </si>
  <si>
    <t>443410_42916_IP</t>
  </si>
  <si>
    <t>443423_42916_IP</t>
  </si>
  <si>
    <t>732773_42898_IP</t>
  </si>
  <si>
    <t>801632_42901_IP</t>
  </si>
  <si>
    <t>833830_42887_IP</t>
  </si>
  <si>
    <t>838207_42902_IP</t>
  </si>
  <si>
    <t>845250_42902_IP</t>
  </si>
  <si>
    <t>NO_MR_148_42912_IP</t>
  </si>
  <si>
    <t>388189_42915_OP</t>
  </si>
  <si>
    <t>441086_42916_OP</t>
  </si>
  <si>
    <t>442988_42915_OP</t>
  </si>
  <si>
    <t>443269_42916_OP</t>
  </si>
  <si>
    <t>443355_42915_OP</t>
  </si>
  <si>
    <t>443494_42915_OP</t>
  </si>
  <si>
    <t>443498_42916_OP</t>
  </si>
  <si>
    <t>443354_42922_IP</t>
  </si>
  <si>
    <t>432060_42922_IP</t>
  </si>
  <si>
    <t>443444_42916_IP</t>
  </si>
  <si>
    <t>794318_42916_IP</t>
  </si>
  <si>
    <t>FELONY</t>
  </si>
  <si>
    <t>THURSTON</t>
  </si>
  <si>
    <t>Thurston County Court</t>
  </si>
  <si>
    <t>THURSTON COUNTY JAIL</t>
  </si>
  <si>
    <t>MISDEMEANOR</t>
  </si>
  <si>
    <t>SNOHOMISH</t>
  </si>
  <si>
    <t>Everett (M)</t>
  </si>
  <si>
    <t>CLARK</t>
  </si>
  <si>
    <t>Clark County Court</t>
  </si>
  <si>
    <t>CLARK COUNTY JAIL</t>
  </si>
  <si>
    <t>KING</t>
  </si>
  <si>
    <t>Seattle (M)</t>
  </si>
  <si>
    <t>KING COUNTY JAIL</t>
  </si>
  <si>
    <t>King County Court</t>
  </si>
  <si>
    <t>JEFFERSON</t>
  </si>
  <si>
    <t>KITSAP</t>
  </si>
  <si>
    <t>Kitsap County Court</t>
  </si>
  <si>
    <t>KITSAP COUNTY JAIL</t>
  </si>
  <si>
    <t>PIERCE</t>
  </si>
  <si>
    <t>Tacoma (M)</t>
  </si>
  <si>
    <t>PIERCE COUNTY JAIL</t>
  </si>
  <si>
    <t>Issaquah (M)</t>
  </si>
  <si>
    <t>Clark (D)</t>
  </si>
  <si>
    <t>King District Court (D)</t>
  </si>
  <si>
    <t>SCORE REGIONAL JAIL</t>
  </si>
  <si>
    <t>Thurston (D)</t>
  </si>
  <si>
    <t>ISLAND</t>
  </si>
  <si>
    <t>HOSPITALIZED WHILE IN CUSTODY</t>
  </si>
  <si>
    <t>WHATCOM</t>
  </si>
  <si>
    <t>GRAYS HARBOR</t>
  </si>
  <si>
    <t>Aberdeen (M)</t>
  </si>
  <si>
    <t>ABERDEEN JAIL</t>
  </si>
  <si>
    <t>PACIFIC</t>
  </si>
  <si>
    <t>Pacific County Court</t>
  </si>
  <si>
    <t>PACIFIC COUNTY JAIL</t>
  </si>
  <si>
    <t>Federal Way (M)</t>
  </si>
  <si>
    <t>Lakewood (M)</t>
  </si>
  <si>
    <t>NISQUALLY JAIL</t>
  </si>
  <si>
    <t>Kent (M)</t>
  </si>
  <si>
    <t>KENT CITY JAIL</t>
  </si>
  <si>
    <t>Monroe (M)</t>
  </si>
  <si>
    <t>Bremerton (M)</t>
  </si>
  <si>
    <t>MASON</t>
  </si>
  <si>
    <t>Mason County Court</t>
  </si>
  <si>
    <t>Grays Harbor County Court</t>
  </si>
  <si>
    <t>Snohomish County Court</t>
  </si>
  <si>
    <t>SNOHOMISH COUNTY JAIL</t>
  </si>
  <si>
    <t>CLALLAM</t>
  </si>
  <si>
    <t>CLALLAM COUNTY JAIL</t>
  </si>
  <si>
    <t>COWLITZ</t>
  </si>
  <si>
    <t>COWLITZ COUNTY JAIL</t>
  </si>
  <si>
    <t>Pierce 1 (D)</t>
  </si>
  <si>
    <t>Cowlitz County Court</t>
  </si>
  <si>
    <t>Pierce County Court</t>
  </si>
  <si>
    <t>South Snohomish (D)</t>
  </si>
  <si>
    <t>SKAGIT</t>
  </si>
  <si>
    <t>Mount Vernon (M)</t>
  </si>
  <si>
    <t>SKAGIT COUNTY JAIL</t>
  </si>
  <si>
    <t>Renton (M)</t>
  </si>
  <si>
    <t>Whatcom County Court</t>
  </si>
  <si>
    <t>WHATCOM COUNTY JAIL</t>
  </si>
  <si>
    <t>LEWIS</t>
  </si>
  <si>
    <t>Lewis County Court</t>
  </si>
  <si>
    <t>Lynnwood (M)</t>
  </si>
  <si>
    <t>Jefferson (D)</t>
  </si>
  <si>
    <t>MASON COUNTY JAIL</t>
  </si>
  <si>
    <t>GRAYS HARBOR COUNTY JAIL</t>
  </si>
  <si>
    <t>Puyallup (M)</t>
  </si>
  <si>
    <t>PUYALLUP CITY JAIL</t>
  </si>
  <si>
    <t>Skagit County Court</t>
  </si>
  <si>
    <t>Island County Court</t>
  </si>
  <si>
    <t>Evergreen (D)</t>
  </si>
  <si>
    <t>LEWIS COUNTY JAIL</t>
  </si>
  <si>
    <t>Marysville (M)</t>
  </si>
  <si>
    <t>Clallam County Court</t>
  </si>
  <si>
    <t>Des Moines (M)</t>
  </si>
  <si>
    <t>Olympia (M)</t>
  </si>
  <si>
    <t>KING DISTRICT EAST DIV</t>
  </si>
  <si>
    <t>Kitsap (D)</t>
  </si>
  <si>
    <t>Tukwila (M)</t>
  </si>
  <si>
    <t>ISSAQUAH CITY JAIL</t>
  </si>
  <si>
    <t>Bellevue (D)</t>
  </si>
  <si>
    <t>MALENG REGIONAL JUSTIC CENTER</t>
  </si>
  <si>
    <t>ISLAND COUNTY JAIL</t>
  </si>
  <si>
    <t>Edmonds (M)</t>
  </si>
  <si>
    <t>Bothell (M)</t>
  </si>
  <si>
    <t>WAHKIAKUM</t>
  </si>
  <si>
    <t>Wahkiakum (D)</t>
  </si>
  <si>
    <t>WAHKIAKUM JAIL</t>
  </si>
  <si>
    <t>Lewis (D)</t>
  </si>
  <si>
    <t>Everett (D)</t>
  </si>
  <si>
    <t>Whatcom (D)</t>
  </si>
  <si>
    <t>Mason (D)</t>
  </si>
  <si>
    <t>KIRKLAND (M)</t>
  </si>
  <si>
    <t>OLYMPIA CITY JAIL</t>
  </si>
  <si>
    <t>KIRKLAND CITY JAIL</t>
  </si>
  <si>
    <t>Bonney Lake (M)</t>
  </si>
  <si>
    <t>SeaTac (M)</t>
  </si>
  <si>
    <t>Port Orchard (M)</t>
  </si>
  <si>
    <t>SKAMANIA</t>
  </si>
  <si>
    <t>Skamania County Court</t>
  </si>
  <si>
    <t>SKAMANIA JAIL</t>
  </si>
  <si>
    <t>Lake Forest Pk (M)</t>
  </si>
  <si>
    <t>Kelso (M)</t>
  </si>
  <si>
    <t>Grays Harbor (D)</t>
  </si>
  <si>
    <t>Unknown Municipal (Pierce)</t>
  </si>
  <si>
    <t>Enumclaw JAIL</t>
  </si>
  <si>
    <t>Tulalip Tribal Court</t>
  </si>
  <si>
    <t>Centralia (M)</t>
  </si>
  <si>
    <t>Gig Harbor (M)</t>
  </si>
  <si>
    <t>Bellevue (M)</t>
  </si>
  <si>
    <t>Chehalis (M)</t>
  </si>
  <si>
    <t>Sumner (M)</t>
  </si>
  <si>
    <t>Enumclaw (M)</t>
  </si>
  <si>
    <t>Milton (M)</t>
  </si>
  <si>
    <t>Longview (M)</t>
  </si>
  <si>
    <t>FELON COMP EVAL</t>
  </si>
  <si>
    <t>CFS</t>
  </si>
  <si>
    <t>COMP RES FELONY</t>
  </si>
  <si>
    <t>COMP RES MISD</t>
  </si>
  <si>
    <t>MAPLE LANE</t>
  </si>
  <si>
    <t>YAKIMA</t>
  </si>
  <si>
    <t>MISD COMP EVAL</t>
  </si>
  <si>
    <t>FELONY CLASS C</t>
  </si>
  <si>
    <t>FELONY CLASS A</t>
  </si>
  <si>
    <t>FELONY CLASS B</t>
  </si>
  <si>
    <t>ESH</t>
  </si>
  <si>
    <t>WSH</t>
  </si>
  <si>
    <t>n/a</t>
  </si>
  <si>
    <t>WITHDRAWN</t>
  </si>
  <si>
    <t>EVAL CLOSED</t>
  </si>
  <si>
    <t>TIC</t>
  </si>
  <si>
    <t>FAXED</t>
  </si>
  <si>
    <t>INCOMPLETE</t>
  </si>
  <si>
    <t>CANCELLED</t>
  </si>
  <si>
    <t>BED OFFERED</t>
  </si>
  <si>
    <t>Evaluation is for Sanity and/or DimCap, not for Competency</t>
  </si>
  <si>
    <t>Evaluation is for Sanity and/or DimCap, not for Competency.</t>
  </si>
  <si>
    <t>227874_42914_OP</t>
  </si>
  <si>
    <t>333955_42915_OP</t>
  </si>
  <si>
    <t>378536_42916_OP</t>
  </si>
  <si>
    <t>378933_42909_OP</t>
  </si>
  <si>
    <t>382373_42914_OP</t>
  </si>
  <si>
    <t>385706_42906_OP</t>
  </si>
  <si>
    <t>385898_42905_OP</t>
  </si>
  <si>
    <t>388071_42913_OP</t>
  </si>
  <si>
    <t>389295_42914_OP</t>
  </si>
  <si>
    <t>391910_42907_OP</t>
  </si>
  <si>
    <t>430641_42915_OP</t>
  </si>
  <si>
    <t>431719_42916_OP</t>
  </si>
  <si>
    <t>432209_42906_OP</t>
  </si>
  <si>
    <t>432579_42907_OP</t>
  </si>
  <si>
    <t>432778_42913_OP</t>
  </si>
  <si>
    <t>433536_42902_OP</t>
  </si>
  <si>
    <t>433854_42914_OP</t>
  </si>
  <si>
    <t>434284_42908_OP</t>
  </si>
  <si>
    <t>434366_42909_OP</t>
  </si>
  <si>
    <t>434963_42915_OP</t>
  </si>
  <si>
    <t>435604_42936_OP</t>
  </si>
  <si>
    <t>436426_42912_OP</t>
  </si>
  <si>
    <t>436735_42913_OP</t>
  </si>
  <si>
    <t>436770_42915_OP</t>
  </si>
  <si>
    <t>437425_42914_OP</t>
  </si>
  <si>
    <t>438569_42913_OP</t>
  </si>
  <si>
    <t>438668_42906_OP</t>
  </si>
  <si>
    <t>439038_42913_OP</t>
  </si>
  <si>
    <t>439931_42909_OP</t>
  </si>
  <si>
    <t>440503_42909_OP</t>
  </si>
  <si>
    <t>440840_42914_OP</t>
  </si>
  <si>
    <t>440859_42906_OP</t>
  </si>
  <si>
    <t>441225_42906_OP</t>
  </si>
  <si>
    <t>441463_42912_OP</t>
  </si>
  <si>
    <t>441533_42910_OP</t>
  </si>
  <si>
    <t>441890_42909_OP</t>
  </si>
  <si>
    <t>441890_42916_OP</t>
  </si>
  <si>
    <t>441922_42913_OP</t>
  </si>
  <si>
    <t>442160_42914_OP</t>
  </si>
  <si>
    <t>442290_42923_OP</t>
  </si>
  <si>
    <t>442325_42915_OP</t>
  </si>
  <si>
    <t>442382_42914_OP</t>
  </si>
  <si>
    <t>442472_42914_OP</t>
  </si>
  <si>
    <t>442731_42908_OP</t>
  </si>
  <si>
    <t>442772_42915_OP</t>
  </si>
  <si>
    <t>442871_42912_OP</t>
  </si>
  <si>
    <t>443066_42916_OP</t>
  </si>
  <si>
    <t>443098_42916_OP</t>
  </si>
  <si>
    <t>443264_42916_OP</t>
  </si>
  <si>
    <t>443275_42902_OP</t>
  </si>
  <si>
    <t>443364_42907_OP</t>
  </si>
  <si>
    <t>443364_42914_OP</t>
  </si>
  <si>
    <t>443377_42893_OP</t>
  </si>
  <si>
    <t>443390_42895_OP</t>
  </si>
  <si>
    <t>443400_42899_OP</t>
  </si>
  <si>
    <t>443406_42901_OP</t>
  </si>
  <si>
    <t>443409_42901_OP</t>
  </si>
  <si>
    <t>443417_42905_OP</t>
  </si>
  <si>
    <t>443417_42912_OP</t>
  </si>
  <si>
    <t>443418_42905_OP</t>
  </si>
  <si>
    <t>443420_42905_OP</t>
  </si>
  <si>
    <t>443421_42905_OP</t>
  </si>
  <si>
    <t>443425_42906_OP</t>
  </si>
  <si>
    <t>443426_42906_OP</t>
  </si>
  <si>
    <t>443427_42907_OP</t>
  </si>
  <si>
    <t>443429_42906_OP</t>
  </si>
  <si>
    <t>443430_42906_OP</t>
  </si>
  <si>
    <t>443433_42907_OP</t>
  </si>
  <si>
    <t>443434_42908_OP</t>
  </si>
  <si>
    <t>443435_42907_OP</t>
  </si>
  <si>
    <t>443442_42907_OP</t>
  </si>
  <si>
    <t>443443_42908_OP</t>
  </si>
  <si>
    <t>443445_42908_OP</t>
  </si>
  <si>
    <t>443446_42908_OP</t>
  </si>
  <si>
    <t>443447_42908_OP</t>
  </si>
  <si>
    <t>443448_42909_OP</t>
  </si>
  <si>
    <t>443449_42909_OP</t>
  </si>
  <si>
    <t>443450_42909_OP</t>
  </si>
  <si>
    <t>443451_42909_OP</t>
  </si>
  <si>
    <t>443452_42909_OP</t>
  </si>
  <si>
    <t>443453_42912_OP</t>
  </si>
  <si>
    <t>443455_42912_OP</t>
  </si>
  <si>
    <t>443458_42912_OP</t>
  </si>
  <si>
    <t>443459_42909_OP</t>
  </si>
  <si>
    <t>443460_42912_OP</t>
  </si>
  <si>
    <t>443462_42912_OP</t>
  </si>
  <si>
    <t>443462_42915_OP</t>
  </si>
  <si>
    <t>443467_42913_OP</t>
  </si>
  <si>
    <t>443468_42913_OP</t>
  </si>
  <si>
    <t>443469_42913_OP</t>
  </si>
  <si>
    <t>443471_42905_OP</t>
  </si>
  <si>
    <t>443471_42928_OP</t>
  </si>
  <si>
    <t>443472_42914_OP</t>
  </si>
  <si>
    <t>443474_42914_OP</t>
  </si>
  <si>
    <t>443476_42914_OP</t>
  </si>
  <si>
    <t>443480_42915_OP</t>
  </si>
  <si>
    <t>443492_42915_OP</t>
  </si>
  <si>
    <t>443497_42916_OP</t>
  </si>
  <si>
    <t>443530_42914_OP</t>
  </si>
  <si>
    <t>443560_42947_OP</t>
  </si>
  <si>
    <t>549370_42916_OP</t>
  </si>
  <si>
    <t>731848_42909_OP</t>
  </si>
  <si>
    <t>776128_42914_OP</t>
  </si>
  <si>
    <t>780144_42910_OP</t>
  </si>
  <si>
    <t>800244_42928_OP</t>
  </si>
  <si>
    <t>800741_42907_OP</t>
  </si>
  <si>
    <t>825725_42901_OP</t>
  </si>
  <si>
    <t>867298_42913_OP</t>
  </si>
  <si>
    <t>372810_42874_IP</t>
  </si>
  <si>
    <t>390567_42878_IP</t>
  </si>
  <si>
    <t>431501_42867_IP</t>
  </si>
  <si>
    <t>431685_42874_IP</t>
  </si>
  <si>
    <t>439734_42881_IP</t>
  </si>
  <si>
    <t>442377_42877_IP</t>
  </si>
  <si>
    <t>443232_42877_IP</t>
  </si>
  <si>
    <t>443275_42880_IP</t>
  </si>
  <si>
    <t>800244_42927_IP</t>
  </si>
  <si>
    <t>814577_42866_IP</t>
  </si>
  <si>
    <t>829858_42870_IP</t>
  </si>
  <si>
    <t>361272_42902_IP</t>
  </si>
  <si>
    <t>381641_42941_IP</t>
  </si>
  <si>
    <t>386179_42879_IP</t>
  </si>
  <si>
    <t>388206_42909_IP</t>
  </si>
  <si>
    <t>431648_42851_IP</t>
  </si>
  <si>
    <t>435815_42893_IP</t>
  </si>
  <si>
    <t>437271_42927_IP</t>
  </si>
  <si>
    <t>437406_42908_IP</t>
  </si>
  <si>
    <t>437667_42899_IP</t>
  </si>
  <si>
    <t>438210_42908_IP</t>
  </si>
  <si>
    <t>439127_42915_IP</t>
  </si>
  <si>
    <t>439681_42860_IP</t>
  </si>
  <si>
    <t>440985_42914_IP</t>
  </si>
  <si>
    <t>441260_42851_IP</t>
  </si>
  <si>
    <t>441761_42853_IP</t>
  </si>
  <si>
    <t>441853_42879_IP</t>
  </si>
  <si>
    <t>442932_42908_IP</t>
  </si>
  <si>
    <t>443025_42893_IP</t>
  </si>
  <si>
    <t>443116_42900_IP</t>
  </si>
  <si>
    <t>443132_42909_IP</t>
  </si>
  <si>
    <t>443165_42853_IP</t>
  </si>
  <si>
    <t>443169_42852_IP</t>
  </si>
  <si>
    <t>443171_42852_IP</t>
  </si>
  <si>
    <t>443231_42914_IP</t>
  </si>
  <si>
    <t>443273_42881_IP</t>
  </si>
  <si>
    <t>443324_42900_IP</t>
  </si>
  <si>
    <t>443333_42905_IP</t>
  </si>
  <si>
    <t>443373_42907_IP</t>
  </si>
  <si>
    <t>443492_42927_IP</t>
  </si>
  <si>
    <t>547604_42849_IP</t>
  </si>
  <si>
    <t>838165_42860_IP</t>
  </si>
  <si>
    <t>844926_42844_IP</t>
  </si>
  <si>
    <t>was NO_MR_145_42888_IP prior to mr# assignemnt.</t>
  </si>
  <si>
    <t>was NO_MR_008_42914_OP prior to mr# assignement.</t>
  </si>
  <si>
    <t>was NO_MR_129_42867_IP prior to mr# assignment.</t>
  </si>
  <si>
    <t>was NO_MR_134_42865_IP prior to mr# assignemnt.</t>
  </si>
  <si>
    <t>was NO_MR_149_42893_IP prior to mr# assignemnt.</t>
  </si>
  <si>
    <t>was NO_MR_151_42919_IP prior to mr# assignement.</t>
  </si>
  <si>
    <t>Attorney scheduling conflicts for 2 days.</t>
  </si>
  <si>
    <t>Requires amended court order for 2 days.</t>
  </si>
  <si>
    <t>Medical Record/Collateral Information for 2 days.</t>
  </si>
  <si>
    <t>Attorney scheduling conflicts for 6 days.</t>
  </si>
  <si>
    <t>Attorney scheduling conflicts for 9 days.</t>
  </si>
  <si>
    <t>Attorney scheduling conflicts for 1 days.</t>
  </si>
  <si>
    <t>Attorney scheduling conflicts for 4 days.</t>
  </si>
  <si>
    <t>Interpreter scheduling conflicts for 3 days.</t>
  </si>
  <si>
    <t>Defendant would not participate without attorney present for 5 days.</t>
  </si>
  <si>
    <t>Other patient cooperation problem for 4 days.</t>
  </si>
  <si>
    <t>Attorney scheduling conflicts for 8 days.</t>
  </si>
  <si>
    <t>Attorney scheduling conflicts for 5 days.</t>
  </si>
  <si>
    <t>Attorney scheduling conflicts for 7 days.</t>
  </si>
  <si>
    <t>Hospital staffing issues for 1 days.</t>
  </si>
  <si>
    <t>Medical Record/Collateral Information for 5 days.</t>
  </si>
  <si>
    <t>Attorney scheduling conflicts for 11 days.</t>
  </si>
  <si>
    <t>Medical Record/Collateral Information for 13 days.</t>
  </si>
  <si>
    <t>Attorney scheduling conflicts for 22 days.</t>
  </si>
  <si>
    <t>Interpreter scheduling conflicts for 4 days.</t>
  </si>
  <si>
    <t>Requires amended court order for 4 days.</t>
  </si>
  <si>
    <t>JAIL COMP EVAL</t>
  </si>
  <si>
    <t>No delay recorded.</t>
  </si>
  <si>
    <t>Relevant discovery availability for 21 days.</t>
  </si>
  <si>
    <t>Attorney scheduling conflicts for 7 days. &amp; Relevant discovery availability for 10 days.</t>
  </si>
  <si>
    <t>Medical Record/Collateral Information for 5 days. &amp; Attorney scheduling conflicts for 19 days.</t>
  </si>
  <si>
    <t>Defendant would not cooperate with evaluation for 35 days.</t>
  </si>
  <si>
    <t>Attorney scheduling conflicts for 2 days. &amp; Medical Record/Collateral Information for 3 days.</t>
  </si>
  <si>
    <t>PR COMP EVAL</t>
  </si>
  <si>
    <t>Notified of PR status change on 06/30/2017</t>
  </si>
  <si>
    <t>Defendant would not cooperate with evaluation for 1 days. &amp; Medical Record/Collateral Information for 6 days.</t>
  </si>
  <si>
    <t>Attorney scheduling conflicts for 2 days. &amp; Attorney scheduling conflicts for 2 days.</t>
  </si>
  <si>
    <t>Medical Record/Collateral Information for 2 days. &amp; Attorney scheduling conflicts for 7 days.</t>
  </si>
  <si>
    <t>Medical Record/Collateral Information for 2 days. &amp; Attorney scheduling conflicts for 6 days.</t>
  </si>
  <si>
    <t>Defendant would not participate without attorney present for 3 days.</t>
  </si>
  <si>
    <t>Jail return/Discharge with no eval done for 2 days.</t>
  </si>
  <si>
    <t>Requires amended court order for 4 days. &amp; Defendant would not participate without attorney present for 8 days.</t>
  </si>
  <si>
    <t>Defendant would not cooperate with evaluation for 2 days.</t>
  </si>
  <si>
    <t>Attorney scheduling conflicts for 12 days.</t>
  </si>
  <si>
    <t>Interpreter scheduling conflicts for 5 days.</t>
  </si>
  <si>
    <t>Notified of PR status change on 07/17/2017</t>
  </si>
  <si>
    <t>Defendant would not participate without attorney present for 6 days.</t>
  </si>
  <si>
    <t>Relevant discovery availability for 2 days.</t>
  </si>
  <si>
    <t>Attorney scheduling conflicts for 2 days. &amp; Defense Expert scheduling for 6 days.</t>
  </si>
  <si>
    <t>Notified of PR status change on 07/24/2017</t>
  </si>
  <si>
    <t>Notified of PR status change on 07/13/2017</t>
  </si>
  <si>
    <t>Notified of PR status change on 07/07/2017</t>
  </si>
  <si>
    <t>Notified of PR status change on 07/21/2017</t>
  </si>
  <si>
    <t>Notified of PR status change on 07/20/2017</t>
  </si>
  <si>
    <t>Requires amended court order for 9 days.</t>
  </si>
  <si>
    <t>Notified of PR status change on 07/26/2017</t>
  </si>
  <si>
    <t>Notified of PR status change on 08/01/2017</t>
  </si>
  <si>
    <t>Notified of PR status change on 07/31/2017</t>
  </si>
  <si>
    <t>Location</t>
  </si>
  <si>
    <t>INPATIENT</t>
  </si>
  <si>
    <t>JAIL</t>
  </si>
  <si>
    <t>381004_42739_OP</t>
  </si>
  <si>
    <t>392934_42738_OP</t>
  </si>
  <si>
    <t>432052_42738_OP</t>
  </si>
  <si>
    <t>436852_42739_OP</t>
  </si>
  <si>
    <t>437974_42738_OP</t>
  </si>
  <si>
    <t>362045_42739_OP</t>
  </si>
  <si>
    <t>376708_42739_OP</t>
  </si>
  <si>
    <t>386858_42739_OP</t>
  </si>
  <si>
    <t>388648_42746_OP</t>
  </si>
  <si>
    <t>434403_42739_OP</t>
  </si>
  <si>
    <t>436597_42739_OP</t>
  </si>
  <si>
    <t>438693_42739_OP</t>
  </si>
  <si>
    <t>441745_42739_OP</t>
  </si>
  <si>
    <t>442713_42739_OP</t>
  </si>
  <si>
    <t>442807_42739_OP</t>
  </si>
  <si>
    <t>442808_42739_OP</t>
  </si>
  <si>
    <t>442809_42739_OP</t>
  </si>
  <si>
    <t>759920_42739_OP</t>
  </si>
  <si>
    <t>389668_42740_OP</t>
  </si>
  <si>
    <t>433394_42740_OP</t>
  </si>
  <si>
    <t>441540_42740_OP</t>
  </si>
  <si>
    <t>442810_42740_OP</t>
  </si>
  <si>
    <t>442811_42740_OP</t>
  </si>
  <si>
    <t>442812_42740_OP</t>
  </si>
  <si>
    <t>442813_42740_OP</t>
  </si>
  <si>
    <t>442814_42740_OP</t>
  </si>
  <si>
    <t>800507_42740_OP</t>
  </si>
  <si>
    <t>801868_42740_OP</t>
  </si>
  <si>
    <t>682445_42744_IP</t>
  </si>
  <si>
    <t>440709_42741_OP</t>
  </si>
  <si>
    <t>441861_42741_OP</t>
  </si>
  <si>
    <t>442818_42741_OP</t>
  </si>
  <si>
    <t>442819_42741_OP</t>
  </si>
  <si>
    <t>442821_42741_OP</t>
  </si>
  <si>
    <t>442826_42744_IP</t>
  </si>
  <si>
    <t>382794_42745_OP</t>
  </si>
  <si>
    <t>388297_42745_OP</t>
  </si>
  <si>
    <t>437774_42745_OP</t>
  </si>
  <si>
    <t>438002_42744_OP</t>
  </si>
  <si>
    <t>441563_42744_OP</t>
  </si>
  <si>
    <t>441670_42744_OP</t>
  </si>
  <si>
    <t>441827_42746_OP</t>
  </si>
  <si>
    <t>442386_42744_OP</t>
  </si>
  <si>
    <t>442737_42744_OP</t>
  </si>
  <si>
    <t>442741_42744_OP</t>
  </si>
  <si>
    <t>442831_42745_OP</t>
  </si>
  <si>
    <t>800076_42744_OP</t>
  </si>
  <si>
    <t>801609_42744_OP</t>
  </si>
  <si>
    <t>431358_42745_OP</t>
  </si>
  <si>
    <t>435123_42746_OP</t>
  </si>
  <si>
    <t>441144_42745_OP</t>
  </si>
  <si>
    <t>442712_42745_OP</t>
  </si>
  <si>
    <t>442806_42745_OP</t>
  </si>
  <si>
    <t>442830_42745_OP</t>
  </si>
  <si>
    <t>442832_42746_OP</t>
  </si>
  <si>
    <t>442842_42746_OP</t>
  </si>
  <si>
    <t>802011_42745_OP</t>
  </si>
  <si>
    <t>388374_42746_OP</t>
  </si>
  <si>
    <t>438821_42746_OP</t>
  </si>
  <si>
    <t>441929_42747_OP</t>
  </si>
  <si>
    <t>442758_42746_OP</t>
  </si>
  <si>
    <t>442802_42746_OP</t>
  </si>
  <si>
    <t>442840_42746_OP</t>
  </si>
  <si>
    <t>442841_42746_OP</t>
  </si>
  <si>
    <t>442843_42746_OP</t>
  </si>
  <si>
    <t>442847_42747_OP</t>
  </si>
  <si>
    <t>897310_42746_OP</t>
  </si>
  <si>
    <t>383478_42746_IP</t>
  </si>
  <si>
    <t>440175_42746_IP</t>
  </si>
  <si>
    <t>NO_MR_79_42747_IP</t>
  </si>
  <si>
    <t>442907_42747_IP</t>
  </si>
  <si>
    <t>384251_42747_OP</t>
  </si>
  <si>
    <t>438165_42747_OP</t>
  </si>
  <si>
    <t>438369_42747_OP</t>
  </si>
  <si>
    <t>438503_42748_OP</t>
  </si>
  <si>
    <t>440536_42747_OP</t>
  </si>
  <si>
    <t>441561_42747_OP</t>
  </si>
  <si>
    <t>441563_42747_OP</t>
  </si>
  <si>
    <t>441745_42752_OP</t>
  </si>
  <si>
    <t>442441_42747_OP</t>
  </si>
  <si>
    <t>442844_42747_OP</t>
  </si>
  <si>
    <t>442845_42747_OP</t>
  </si>
  <si>
    <t>442848_42747_OP</t>
  </si>
  <si>
    <t>432674_42747_IP</t>
  </si>
  <si>
    <t>439833_42747_IP</t>
  </si>
  <si>
    <t>440394_42748_OP</t>
  </si>
  <si>
    <t>442024_42748_OP</t>
  </si>
  <si>
    <t>442124_42748_OP</t>
  </si>
  <si>
    <t>442860_42754_OP</t>
  </si>
  <si>
    <t>441068_42752_OP</t>
  </si>
  <si>
    <t>391686_42752_OP</t>
  </si>
  <si>
    <t>430641_42753_OP</t>
  </si>
  <si>
    <t>438517_42752_OP</t>
  </si>
  <si>
    <t>439582_42752_OP</t>
  </si>
  <si>
    <t>441891_42753_OP</t>
  </si>
  <si>
    <t>442457_42759_OP</t>
  </si>
  <si>
    <t>442850_42752_OP</t>
  </si>
  <si>
    <t>442851_42752_OP</t>
  </si>
  <si>
    <t>442852_42753_OP</t>
  </si>
  <si>
    <t>442853_42752_OP</t>
  </si>
  <si>
    <t>442854_42752_OP</t>
  </si>
  <si>
    <t>442861_42754_OP</t>
  </si>
  <si>
    <t>380215_42753_OP</t>
  </si>
  <si>
    <t>381508_42753_OP</t>
  </si>
  <si>
    <t>388455_42753_OP</t>
  </si>
  <si>
    <t>389264_42753_OP</t>
  </si>
  <si>
    <t>389450_42753_OP</t>
  </si>
  <si>
    <t>393397_42754_OP</t>
  </si>
  <si>
    <t>435691_42753_OP</t>
  </si>
  <si>
    <t>438590_42754_OP</t>
  </si>
  <si>
    <t>440623_42754_OP</t>
  </si>
  <si>
    <t>442590_42754_OP</t>
  </si>
  <si>
    <t>442855_42753_OP</t>
  </si>
  <si>
    <t>442857_42753_OP</t>
  </si>
  <si>
    <t>442858_42754_OP</t>
  </si>
  <si>
    <t>764992_42753_OP</t>
  </si>
  <si>
    <t>372980_42754_OP</t>
  </si>
  <si>
    <t>373524_42754_OP</t>
  </si>
  <si>
    <t>382095_42754_OP</t>
  </si>
  <si>
    <t>385230_42755_OP</t>
  </si>
  <si>
    <t>388411_42754_OP</t>
  </si>
  <si>
    <t>389667_42760_OP</t>
  </si>
  <si>
    <t>435008_42754_OP</t>
  </si>
  <si>
    <t>437986_42754_OP</t>
  </si>
  <si>
    <t>439188_42754_OP</t>
  </si>
  <si>
    <t>440938_42755_OP</t>
  </si>
  <si>
    <t>441613_42754_OP</t>
  </si>
  <si>
    <t>442789_42754_OP</t>
  </si>
  <si>
    <t>442862_42754_OP</t>
  </si>
  <si>
    <t>844711_42754_OP</t>
  </si>
  <si>
    <t>385230_42754_IP</t>
  </si>
  <si>
    <t>318810_42755_OP</t>
  </si>
  <si>
    <t>387339_42755_OP</t>
  </si>
  <si>
    <t>441882_42759_OP</t>
  </si>
  <si>
    <t>442867_42755_OP</t>
  </si>
  <si>
    <t>442869_42758_OP</t>
  </si>
  <si>
    <t>442870_42755_OP</t>
  </si>
  <si>
    <t>442872_42755_OP</t>
  </si>
  <si>
    <t>733029_42755_OP</t>
  </si>
  <si>
    <t>804013_42760_OP</t>
  </si>
  <si>
    <t>851236_42755_IP</t>
  </si>
  <si>
    <t>385269_42758_OP</t>
  </si>
  <si>
    <t>438898_42758_OP</t>
  </si>
  <si>
    <t>441254_42759_OP</t>
  </si>
  <si>
    <t>442873_42758_OP</t>
  </si>
  <si>
    <t>442874_42758_OP</t>
  </si>
  <si>
    <t>549569_42758_OP</t>
  </si>
  <si>
    <t>382388_42759_OP</t>
  </si>
  <si>
    <t>383806_42759_OP</t>
  </si>
  <si>
    <t>433067_42759_OP</t>
  </si>
  <si>
    <t>434565_42759_OP</t>
  </si>
  <si>
    <t>438929_42759_OP</t>
  </si>
  <si>
    <t>440538_42759_OP</t>
  </si>
  <si>
    <t>442875_42759_OP</t>
  </si>
  <si>
    <t>442876_42759_OP</t>
  </si>
  <si>
    <t>442877_42759_OP</t>
  </si>
  <si>
    <t>442878_42759_OP</t>
  </si>
  <si>
    <t>442879_42759_OP</t>
  </si>
  <si>
    <t>442882_42759_OP</t>
  </si>
  <si>
    <t>442889_42761_OP</t>
  </si>
  <si>
    <t>762962_42765_OP</t>
  </si>
  <si>
    <t>800765_42759_OP</t>
  </si>
  <si>
    <t>442061_42759_IP</t>
  </si>
  <si>
    <t>800704_42762_IP</t>
  </si>
  <si>
    <t>433522_42760_OP</t>
  </si>
  <si>
    <t>434133_42761_OP</t>
  </si>
  <si>
    <t>435442_42761_OP</t>
  </si>
  <si>
    <t>438569_42760_OP</t>
  </si>
  <si>
    <t>439733_42760_OP</t>
  </si>
  <si>
    <t>441605_42760_OP</t>
  </si>
  <si>
    <t>442445_42760_OP</t>
  </si>
  <si>
    <t>442886_42760_OP</t>
  </si>
  <si>
    <t>442887_42761_OP</t>
  </si>
  <si>
    <t>381588_42761_OP</t>
  </si>
  <si>
    <t>382663_42761_OP</t>
  </si>
  <si>
    <t>439808_42761_OP</t>
  </si>
  <si>
    <t>440243_42765_OP</t>
  </si>
  <si>
    <t>442888_42761_OP</t>
  </si>
  <si>
    <t>442890_42761_OP</t>
  </si>
  <si>
    <t>882259_42761_OP</t>
  </si>
  <si>
    <t>442875_42761_IP</t>
  </si>
  <si>
    <t>361719_42765_OP</t>
  </si>
  <si>
    <t>374046_42765_OP</t>
  </si>
  <si>
    <t>438071_42762_OP</t>
  </si>
  <si>
    <t>440333_42762_OP</t>
  </si>
  <si>
    <t>442891_42762_OP</t>
  </si>
  <si>
    <t>442892_42762_OP</t>
  </si>
  <si>
    <t>442893_42762_OP</t>
  </si>
  <si>
    <t>442896_42765_OP</t>
  </si>
  <si>
    <t>442902_42765_OP</t>
  </si>
  <si>
    <t>438109_42765_OP</t>
  </si>
  <si>
    <t>439903_42765_OP</t>
  </si>
  <si>
    <t>442900_42765_OP</t>
  </si>
  <si>
    <t>442901_42765_OP</t>
  </si>
  <si>
    <t>545035_42765_OP</t>
  </si>
  <si>
    <t>800487_42765_OP</t>
  </si>
  <si>
    <t>342619_42766_OP</t>
  </si>
  <si>
    <t>430128_42766_OP</t>
  </si>
  <si>
    <t>438830_42766_OP</t>
  </si>
  <si>
    <t>439900_42767_OP</t>
  </si>
  <si>
    <t>441443_42766_OP</t>
  </si>
  <si>
    <t>442614_42767_OP</t>
  </si>
  <si>
    <t>363570_42738_IP</t>
  </si>
  <si>
    <t>376221_42738_IP</t>
  </si>
  <si>
    <t>431501_42738_IP</t>
  </si>
  <si>
    <t>442762_42738_IP</t>
  </si>
  <si>
    <t>437924_42740_IP</t>
  </si>
  <si>
    <t>439608_42765_IP</t>
  </si>
  <si>
    <t>439859_42741_IP</t>
  </si>
  <si>
    <t>NO_MR_81_42744_IP</t>
  </si>
  <si>
    <t>442760_42741_IP</t>
  </si>
  <si>
    <t>442829_42741_IP</t>
  </si>
  <si>
    <t>437627_42744_IP</t>
  </si>
  <si>
    <t>440782_42745_IP</t>
  </si>
  <si>
    <t>342125_42746_IP</t>
  </si>
  <si>
    <t>387341_42746_IP</t>
  </si>
  <si>
    <t>438641_42745_IP</t>
  </si>
  <si>
    <t>442731_42746_IP</t>
  </si>
  <si>
    <t>883806_42745_IP</t>
  </si>
  <si>
    <t>NO_MR_80_42745_IP</t>
  </si>
  <si>
    <t>438790_42746_IP</t>
  </si>
  <si>
    <t>440836_42746_IP</t>
  </si>
  <si>
    <t>441434_42746_IP</t>
  </si>
  <si>
    <t>441458_42746_IP</t>
  </si>
  <si>
    <t>442372_42746_IP</t>
  </si>
  <si>
    <t>442668_42746_IP</t>
  </si>
  <si>
    <t>442698_42746_IP</t>
  </si>
  <si>
    <t>442784_42746_IP</t>
  </si>
  <si>
    <t>661513_42747_IP</t>
  </si>
  <si>
    <t>434897_42747_IP</t>
  </si>
  <si>
    <t>441368_42747_IP</t>
  </si>
  <si>
    <t>441669_42747_IP</t>
  </si>
  <si>
    <t>441810_42747_IP</t>
  </si>
  <si>
    <t>442320_42753_IP</t>
  </si>
  <si>
    <t>432349_42748_IP</t>
  </si>
  <si>
    <t>438693_42748_IP</t>
  </si>
  <si>
    <t>439786_42748_IP</t>
  </si>
  <si>
    <t>442492_42748_IP</t>
  </si>
  <si>
    <t>897310_42748_IP</t>
  </si>
  <si>
    <t>442318_42752_IP</t>
  </si>
  <si>
    <t>442684_42753_IP</t>
  </si>
  <si>
    <t>800124_42753_IP</t>
  </si>
  <si>
    <t>381004_42754_IP</t>
  </si>
  <si>
    <t>383373_42753_IP</t>
  </si>
  <si>
    <t>389983_42753_IP</t>
  </si>
  <si>
    <t>435566_42753_IP</t>
  </si>
  <si>
    <t>436313_42753_IP</t>
  </si>
  <si>
    <t>442532_42754_IP</t>
  </si>
  <si>
    <t>442713_42753_IP</t>
  </si>
  <si>
    <t>442782_42754_IP</t>
  </si>
  <si>
    <t>293943_42758_IP</t>
  </si>
  <si>
    <t>434973_42754_IP</t>
  </si>
  <si>
    <t>437205_42754_IP</t>
  </si>
  <si>
    <t>439701_42754_IP</t>
  </si>
  <si>
    <t>442727_42754_IP</t>
  </si>
  <si>
    <t>436852_42758_IP</t>
  </si>
  <si>
    <t>439013_42758_IP</t>
  </si>
  <si>
    <t>442419_42755_IP</t>
  </si>
  <si>
    <t>388297_42759_IP</t>
  </si>
  <si>
    <t>441883_42759_IP</t>
  </si>
  <si>
    <t>442044_42758_IP</t>
  </si>
  <si>
    <t>442801_42758_IP</t>
  </si>
  <si>
    <t>442613_42759_IP</t>
  </si>
  <si>
    <t>442806_42761_IP</t>
  </si>
  <si>
    <t>374945_42760_IP</t>
  </si>
  <si>
    <t>382794_42760_IP</t>
  </si>
  <si>
    <t>431313_42761_IP</t>
  </si>
  <si>
    <t>436277_42761_IP</t>
  </si>
  <si>
    <t>442024_42760_IP</t>
  </si>
  <si>
    <t>442804_42761_IP</t>
  </si>
  <si>
    <t>843308_42760_IP</t>
  </si>
  <si>
    <t>431753_42761_IP</t>
  </si>
  <si>
    <t>438628_42761_IP</t>
  </si>
  <si>
    <t>811112_42762_IP</t>
  </si>
  <si>
    <t>340104_42765_IP</t>
  </si>
  <si>
    <t>435123_42766_IP</t>
  </si>
  <si>
    <t>441898_42766_IP</t>
  </si>
  <si>
    <t>442405_42766_IP</t>
  </si>
  <si>
    <t>439117_42766_IP</t>
  </si>
  <si>
    <t>439859_42766_IP</t>
  </si>
  <si>
    <t>441745_42766_IP</t>
  </si>
  <si>
    <t>441891_42766_IP</t>
  </si>
  <si>
    <t>442399_42766_IP</t>
  </si>
  <si>
    <t>441342_42380_OP</t>
  </si>
  <si>
    <t>440285_42641_IP</t>
  </si>
  <si>
    <t>442940_42775_OP</t>
  </si>
  <si>
    <t>442840_42759_IP</t>
  </si>
  <si>
    <t>437284_42759_OP</t>
  </si>
  <si>
    <t>437675_42760_OP</t>
  </si>
  <si>
    <t>381626_42768_OP</t>
  </si>
  <si>
    <t>440333_42761_OP</t>
  </si>
  <si>
    <t>391856_42769_OP</t>
  </si>
  <si>
    <t>438949_42767_OP</t>
  </si>
  <si>
    <t>442909_42767_OP</t>
  </si>
  <si>
    <t>442910_42767_OP</t>
  </si>
  <si>
    <t>442800_42769_IP</t>
  </si>
  <si>
    <t>442831_42762_IP</t>
  </si>
  <si>
    <t>NO_MR_82_42779_IP</t>
  </si>
  <si>
    <t>443228_42779_IP</t>
  </si>
  <si>
    <t>442860_42762_IP</t>
  </si>
  <si>
    <t>392934_42767_IP</t>
  </si>
  <si>
    <t>442441_42767_IP</t>
  </si>
  <si>
    <t>441281_42787_OP</t>
  </si>
  <si>
    <t>442234_42787_OP</t>
  </si>
  <si>
    <t>800934_42773_OP</t>
  </si>
  <si>
    <t>359330_42767_OP</t>
  </si>
  <si>
    <t>441654_42769_OP</t>
  </si>
  <si>
    <t>442911_42768_OP</t>
  </si>
  <si>
    <t>386044_42773_OP</t>
  </si>
  <si>
    <t>438194_42768_OP</t>
  </si>
  <si>
    <t>438369_42768_OP</t>
  </si>
  <si>
    <t>441335_42768_OP</t>
  </si>
  <si>
    <t>442614_42769_OP</t>
  </si>
  <si>
    <t>442920_42768_OP</t>
  </si>
  <si>
    <t>550201_42768_OP</t>
  </si>
  <si>
    <t>NO_MR_1_42769_OP</t>
  </si>
  <si>
    <t>442986_42769_OP</t>
  </si>
  <si>
    <t>434797_42769_OP</t>
  </si>
  <si>
    <t>438369_42774_OP</t>
  </si>
  <si>
    <t>440556_42769_OP</t>
  </si>
  <si>
    <t>440879_42772_OP</t>
  </si>
  <si>
    <t>441628_42769_OP</t>
  </si>
  <si>
    <t>441963_42769_OP</t>
  </si>
  <si>
    <t>442916_42769_OP</t>
  </si>
  <si>
    <t>442919_42769_OP</t>
  </si>
  <si>
    <t>442934_42774_OP</t>
  </si>
  <si>
    <t>436430_42772_OP</t>
  </si>
  <si>
    <t>439332_42772_OP</t>
  </si>
  <si>
    <t>442925_42773_OP</t>
  </si>
  <si>
    <t>442927_42772_OP</t>
  </si>
  <si>
    <t>442934_42776_OP</t>
  </si>
  <si>
    <t>392565_42773_OP</t>
  </si>
  <si>
    <t>439068_42773_OP</t>
  </si>
  <si>
    <t>440361_42774_OP</t>
  </si>
  <si>
    <t>442924_42773_OP</t>
  </si>
  <si>
    <t>382932_42774_OP</t>
  </si>
  <si>
    <t>389450_42774_OP</t>
  </si>
  <si>
    <t>431035_42774_OP</t>
  </si>
  <si>
    <t>441666_42775_OP</t>
  </si>
  <si>
    <t>442929_42774_OP</t>
  </si>
  <si>
    <t>442930_42774_OP</t>
  </si>
  <si>
    <t>844719_42775_OP</t>
  </si>
  <si>
    <t>888477_42774_OP</t>
  </si>
  <si>
    <t>390335_42775_OP</t>
  </si>
  <si>
    <t>436897_42780_OP</t>
  </si>
  <si>
    <t>438894_42776_OP</t>
  </si>
  <si>
    <t>441398_42775_OP</t>
  </si>
  <si>
    <t>442630_42775_OP</t>
  </si>
  <si>
    <t>442931_42775_OP</t>
  </si>
  <si>
    <t>442935_42775_OP</t>
  </si>
  <si>
    <t>442936_42775_OP</t>
  </si>
  <si>
    <t>442937_42775_OP</t>
  </si>
  <si>
    <t>442938_42775_OP</t>
  </si>
  <si>
    <t>442939_42775_OP</t>
  </si>
  <si>
    <t>284275_42776_OP</t>
  </si>
  <si>
    <t>435775_42776_OP</t>
  </si>
  <si>
    <t>437667_42779_OP</t>
  </si>
  <si>
    <t>439068_42779_OP</t>
  </si>
  <si>
    <t>442551_42776_OP</t>
  </si>
  <si>
    <t>442943_42776_OP</t>
  </si>
  <si>
    <t>442944_42779_OP</t>
  </si>
  <si>
    <t>442961_42776_OP</t>
  </si>
  <si>
    <t>383744_42780_OP</t>
  </si>
  <si>
    <t>388385_42782_OP</t>
  </si>
  <si>
    <t>434155_42779_OP</t>
  </si>
  <si>
    <t>435691_42779_OP</t>
  </si>
  <si>
    <t>437173_42779_OP</t>
  </si>
  <si>
    <t>438911_42779_OP</t>
  </si>
  <si>
    <t>439107_42779_OP</t>
  </si>
  <si>
    <t>440394_42779_OP</t>
  </si>
  <si>
    <t>441340_42779_OP</t>
  </si>
  <si>
    <t>441725_42779_OP</t>
  </si>
  <si>
    <t>442947_42779_OP</t>
  </si>
  <si>
    <t>835376_42780_OP</t>
  </si>
  <si>
    <t>359694_42781_OP</t>
  </si>
  <si>
    <t>366373_42780_OP</t>
  </si>
  <si>
    <t>389840_42780_OP</t>
  </si>
  <si>
    <t>437974_42780_OP</t>
  </si>
  <si>
    <t>440203_42780_OP</t>
  </si>
  <si>
    <t>440315_42781_OP</t>
  </si>
  <si>
    <t>442347_42780_OP</t>
  </si>
  <si>
    <t>442645_42781_OP</t>
  </si>
  <si>
    <t>442948_42780_OP</t>
  </si>
  <si>
    <t>442951_42780_OP</t>
  </si>
  <si>
    <t>800789_42780_OP</t>
  </si>
  <si>
    <t>389356_42789_OP</t>
  </si>
  <si>
    <t>435001_42782_OP</t>
  </si>
  <si>
    <t>435748_42782_OP</t>
  </si>
  <si>
    <t>437342_42781_OP</t>
  </si>
  <si>
    <t>441279_42783_OP</t>
  </si>
  <si>
    <t>442204_42782_OP</t>
  </si>
  <si>
    <t>442584_42782_OP</t>
  </si>
  <si>
    <t>442809_42782_OP</t>
  </si>
  <si>
    <t>442950_42781_OP</t>
  </si>
  <si>
    <t>442952_42781_OP</t>
  </si>
  <si>
    <t>442962_42782_OP</t>
  </si>
  <si>
    <t>442967_42783_OP</t>
  </si>
  <si>
    <t>831250_42782_OP</t>
  </si>
  <si>
    <t>379516_42782_OP</t>
  </si>
  <si>
    <t>389243_42783_OP</t>
  </si>
  <si>
    <t>432031_42782_OP</t>
  </si>
  <si>
    <t>433854_42783_OP</t>
  </si>
  <si>
    <t>435955_42782_OP</t>
  </si>
  <si>
    <t>438290_42782_OP</t>
  </si>
  <si>
    <t>440322_42783_OP</t>
  </si>
  <si>
    <t>442960_42782_OP</t>
  </si>
  <si>
    <t>442963_42782_OP</t>
  </si>
  <si>
    <t>847682_42783_OP</t>
  </si>
  <si>
    <t>849803_42782_OP</t>
  </si>
  <si>
    <t>854421_42782_OP</t>
  </si>
  <si>
    <t>380490_42788_OP</t>
  </si>
  <si>
    <t>436089_42787_OP</t>
  </si>
  <si>
    <t>439163_42793_OP</t>
  </si>
  <si>
    <t>442965_42783_OP</t>
  </si>
  <si>
    <t>442966_42783_OP</t>
  </si>
  <si>
    <t>442968_42787_OP</t>
  </si>
  <si>
    <t>549370_42783_OP</t>
  </si>
  <si>
    <t>680246_42783_OP</t>
  </si>
  <si>
    <t>376708_42787_OP</t>
  </si>
  <si>
    <t>442973_42787_OP</t>
  </si>
  <si>
    <t>383056_42787_OP</t>
  </si>
  <si>
    <t>385672_42787_OP</t>
  </si>
  <si>
    <t>434767_42788_OP</t>
  </si>
  <si>
    <t>811931_42788_OP</t>
  </si>
  <si>
    <t>436085_42787_OP</t>
  </si>
  <si>
    <t>438210_42787_OP</t>
  </si>
  <si>
    <t>440011_42787_OP</t>
  </si>
  <si>
    <t>441713_42788_OP</t>
  </si>
  <si>
    <t>442079_42787_OP</t>
  </si>
  <si>
    <t>442974_42787_OP</t>
  </si>
  <si>
    <t>442975_42787_OP</t>
  </si>
  <si>
    <t>442977_42787_OP</t>
  </si>
  <si>
    <t>442978_42787_OP</t>
  </si>
  <si>
    <t>433064_42788_OP</t>
  </si>
  <si>
    <t>435965_42788_OP</t>
  </si>
  <si>
    <t>436316_42788_OP</t>
  </si>
  <si>
    <t>437962_42788_OP</t>
  </si>
  <si>
    <t>438103_42789_OP</t>
  </si>
  <si>
    <t>441773_42789_OP</t>
  </si>
  <si>
    <t>442127_42788_OP</t>
  </si>
  <si>
    <t>442644_42788_OP</t>
  </si>
  <si>
    <t>442976_42788_OP</t>
  </si>
  <si>
    <t>831290_42788_OP</t>
  </si>
  <si>
    <t>431434_42789_OP</t>
  </si>
  <si>
    <t>435614_42789_OP</t>
  </si>
  <si>
    <t>439138_42789_OP</t>
  </si>
  <si>
    <t>440619_42789_OP</t>
  </si>
  <si>
    <t>440650_42789_OP</t>
  </si>
  <si>
    <t>441087_42789_OP</t>
  </si>
  <si>
    <t>798924_42790_OP</t>
  </si>
  <si>
    <t>839297_42789_OP</t>
  </si>
  <si>
    <t>946889_42789_OP</t>
  </si>
  <si>
    <t>388867_42793_OP</t>
  </si>
  <si>
    <t>435407_42790_OP</t>
  </si>
  <si>
    <t>440912_42790_OP</t>
  </si>
  <si>
    <t>442979_42790_OP</t>
  </si>
  <si>
    <t>680246_42790_OP</t>
  </si>
  <si>
    <t>804013_42793_OP</t>
  </si>
  <si>
    <t>974129_42790_OP</t>
  </si>
  <si>
    <t>439077_42793_OP</t>
  </si>
  <si>
    <t>442980_42793_OP</t>
  </si>
  <si>
    <t>389668_42793_OP</t>
  </si>
  <si>
    <t>436089_42793_OP</t>
  </si>
  <si>
    <t>441533_42794_OP</t>
  </si>
  <si>
    <t>442652_42793_OP</t>
  </si>
  <si>
    <t>829858_42794_OP</t>
  </si>
  <si>
    <t>442457_42794_OP</t>
  </si>
  <si>
    <t>835376_42795_OP</t>
  </si>
  <si>
    <t>388648_42782_IP</t>
  </si>
  <si>
    <t>342409_42767_IP</t>
  </si>
  <si>
    <t>442124_42768_IP</t>
  </si>
  <si>
    <t>NO_MR_83_42769_IP</t>
  </si>
  <si>
    <t>438251_42769_IP</t>
  </si>
  <si>
    <t>442985_42781_IP</t>
  </si>
  <si>
    <t>438769_42775_IP</t>
  </si>
  <si>
    <t>439060_42775_IP</t>
  </si>
  <si>
    <t>442972_42775_IP</t>
  </si>
  <si>
    <t>NO_MR_91_42775_IP</t>
  </si>
  <si>
    <t>973876_42775_IP</t>
  </si>
  <si>
    <t>442955_42776_IP</t>
  </si>
  <si>
    <t>NO_MR_90_42780_IP</t>
  </si>
  <si>
    <t>443007_42780_IP</t>
  </si>
  <si>
    <t>439410_42780_IP</t>
  </si>
  <si>
    <t>432404_42781_IP</t>
  </si>
  <si>
    <t>432947_42783_IP</t>
  </si>
  <si>
    <t>441882_42782_IP</t>
  </si>
  <si>
    <t>442317_42783_IP</t>
  </si>
  <si>
    <t>442916_42787_IP</t>
  </si>
  <si>
    <t>442916_42783_IP</t>
  </si>
  <si>
    <t>846476_42787_IP</t>
  </si>
  <si>
    <t>NO_MR_88_42788_IP</t>
  </si>
  <si>
    <t>443025_42788_IP</t>
  </si>
  <si>
    <t>435748_42790_IP</t>
  </si>
  <si>
    <t>371283_42768_IP</t>
  </si>
  <si>
    <t>381508_42767_IP</t>
  </si>
  <si>
    <t>386808_42767_IP</t>
  </si>
  <si>
    <t>437986_42768_IP</t>
  </si>
  <si>
    <t>439503_42768_IP</t>
  </si>
  <si>
    <t>440536_42769_IP</t>
  </si>
  <si>
    <t>441068_42769_IP</t>
  </si>
  <si>
    <t>442451_42768_IP</t>
  </si>
  <si>
    <t>442826_42768_IP</t>
  </si>
  <si>
    <t>442845_42768_IP</t>
  </si>
  <si>
    <t>439188_42769_IP</t>
  </si>
  <si>
    <t>442852_42769_IP</t>
  </si>
  <si>
    <t>438590_42773_IP</t>
  </si>
  <si>
    <t>441254_42787_IP</t>
  </si>
  <si>
    <t>441670_42772_IP</t>
  </si>
  <si>
    <t>387740_42774_IP</t>
  </si>
  <si>
    <t>438898_42774_IP</t>
  </si>
  <si>
    <t>442806_42776_IP</t>
  </si>
  <si>
    <t>442867_42773_IP</t>
  </si>
  <si>
    <t>442870_42773_IP</t>
  </si>
  <si>
    <t>NO_MR_84_42775_IP</t>
  </si>
  <si>
    <t>441576_42774_IP</t>
  </si>
  <si>
    <t>442112_42775_IP</t>
  </si>
  <si>
    <t>442217_42775_IP</t>
  </si>
  <si>
    <t>442653_42775_IP</t>
  </si>
  <si>
    <t>882259_42776_IP</t>
  </si>
  <si>
    <t>374046_42776_IP</t>
  </si>
  <si>
    <t>384513_42775_IP</t>
  </si>
  <si>
    <t>389667_42775_IP</t>
  </si>
  <si>
    <t>433386_42775_IP</t>
  </si>
  <si>
    <t>442714_42775_IP</t>
  </si>
  <si>
    <t>442789_42775_IP</t>
  </si>
  <si>
    <t>800765_42776_IP</t>
  </si>
  <si>
    <t>NO_MR_85_42782_IP</t>
  </si>
  <si>
    <t>443167_42782_IP</t>
  </si>
  <si>
    <t>381626_42779_IP</t>
  </si>
  <si>
    <t>441963_42779_IP</t>
  </si>
  <si>
    <t>442741_42788_IP</t>
  </si>
  <si>
    <t>442875_42776_IP</t>
  </si>
  <si>
    <t>442877_42776_IP</t>
  </si>
  <si>
    <t>356182_42779_IP</t>
  </si>
  <si>
    <t>440938_42779_IP</t>
  </si>
  <si>
    <t>442061_42779_IP</t>
  </si>
  <si>
    <t>549267_42780_IP</t>
  </si>
  <si>
    <t>385473_42780_IP</t>
  </si>
  <si>
    <t>439064_42781_IP</t>
  </si>
  <si>
    <t>441561_42780_IP</t>
  </si>
  <si>
    <t>442708_42780_IP</t>
  </si>
  <si>
    <t>342619_42782_IP</t>
  </si>
  <si>
    <t>388754_42781_IP</t>
  </si>
  <si>
    <t>432888_42782_IP</t>
  </si>
  <si>
    <t>440361_42787_IP</t>
  </si>
  <si>
    <t>440464_42782_IP</t>
  </si>
  <si>
    <t>440623_42782_IP</t>
  </si>
  <si>
    <t>442528_42782_IP</t>
  </si>
  <si>
    <t>442902_42781_IP</t>
  </si>
  <si>
    <t>545035_42787_IP</t>
  </si>
  <si>
    <t>832138_42781_IP</t>
  </si>
  <si>
    <t>NO_MR_86_42782_IP</t>
  </si>
  <si>
    <t>388806_42782_IP</t>
  </si>
  <si>
    <t>NO_MR_89_42782_IP</t>
  </si>
  <si>
    <t>443181_42782_IP</t>
  </si>
  <si>
    <t>383043_42783_IP</t>
  </si>
  <si>
    <t>383478_42782_IP</t>
  </si>
  <si>
    <t>441980_42782_IP</t>
  </si>
  <si>
    <t>442464_42782_IP</t>
  </si>
  <si>
    <t>442919_42782_IP</t>
  </si>
  <si>
    <t>442920_42782_IP</t>
  </si>
  <si>
    <t>762962_42789_IP</t>
  </si>
  <si>
    <t>800109_42782_IP</t>
  </si>
  <si>
    <t>389450_42787_IP</t>
  </si>
  <si>
    <t>440175_42783_IP</t>
  </si>
  <si>
    <t>441628_42794_IP</t>
  </si>
  <si>
    <t>386808_42787_IP</t>
  </si>
  <si>
    <t>434133_42788_IP</t>
  </si>
  <si>
    <t>441827_42790_IP</t>
  </si>
  <si>
    <t>442783_42788_IP</t>
  </si>
  <si>
    <t>392067_42789_IP</t>
  </si>
  <si>
    <t>439332_42788_IP</t>
  </si>
  <si>
    <t>439833_42788_IP</t>
  </si>
  <si>
    <t>442334_42789_IP</t>
  </si>
  <si>
    <t>438194_42789_IP</t>
  </si>
  <si>
    <t>438369_42789_IP</t>
  </si>
  <si>
    <t>438894_42789_IP</t>
  </si>
  <si>
    <t>441292_42789_IP</t>
  </si>
  <si>
    <t>442318_42789_IP</t>
  </si>
  <si>
    <t>442930_42789_IP</t>
  </si>
  <si>
    <t>550201_42789_IP</t>
  </si>
  <si>
    <t>359091_42790_IP</t>
  </si>
  <si>
    <t>436819_42790_IP</t>
  </si>
  <si>
    <t>437627_42793_IP</t>
  </si>
  <si>
    <t>442826_42794_IP</t>
  </si>
  <si>
    <t>437342_42795_IP</t>
  </si>
  <si>
    <t>440315_42794_IP</t>
  </si>
  <si>
    <t>442108_42795_IP</t>
  </si>
  <si>
    <t>442614_42795_IP</t>
  </si>
  <si>
    <t>442912_42788_OP</t>
  </si>
  <si>
    <t>443022_42816_OP</t>
  </si>
  <si>
    <t>443022_42788_OP</t>
  </si>
  <si>
    <t>435614_42790_OP</t>
  </si>
  <si>
    <t>309744_42794_OP</t>
  </si>
  <si>
    <t>438511_42794_OP</t>
  </si>
  <si>
    <t>442987_42793_OP</t>
  </si>
  <si>
    <t>442988_42794_OP</t>
  </si>
  <si>
    <t>442999_42793_OP</t>
  </si>
  <si>
    <t>377606_42795_OP</t>
  </si>
  <si>
    <t>382932_42794_OP</t>
  </si>
  <si>
    <t>430742_42795_OP</t>
  </si>
  <si>
    <t>442346_42822_OP</t>
  </si>
  <si>
    <t>442346_42794_OP</t>
  </si>
  <si>
    <t>442488_42795_OP</t>
  </si>
  <si>
    <t>442991_42794_OP</t>
  </si>
  <si>
    <t>442992_42795_OP</t>
  </si>
  <si>
    <t>442997_42794_OP</t>
  </si>
  <si>
    <t>443001_42796_OP</t>
  </si>
  <si>
    <t>668403_42794_OP</t>
  </si>
  <si>
    <t>800147_42794_OP</t>
  </si>
  <si>
    <t>848408_42794_OP</t>
  </si>
  <si>
    <t>443071_42810_IP</t>
  </si>
  <si>
    <t>382014_42808_IP</t>
  </si>
  <si>
    <t>442971_42744_IP</t>
  </si>
  <si>
    <t>388455_42768_IP</t>
  </si>
  <si>
    <t>383373_42773_IP</t>
  </si>
  <si>
    <t>442899_42783_IP</t>
  </si>
  <si>
    <t>437924_42796_IP</t>
  </si>
  <si>
    <t>389245_42796_OP</t>
  </si>
  <si>
    <t>387521_42795_OP</t>
  </si>
  <si>
    <t>366321_42795_OP</t>
  </si>
  <si>
    <t>442993_42795_OP</t>
  </si>
  <si>
    <t>442994_42795_OP</t>
  </si>
  <si>
    <t>442990_42795_OP</t>
  </si>
  <si>
    <t>443021_42795_OP</t>
  </si>
  <si>
    <t>335650_42795_OP</t>
  </si>
  <si>
    <t>438294_42800_OP</t>
  </si>
  <si>
    <t>438764_42800_OP</t>
  </si>
  <si>
    <t>438824_42795_OP</t>
  </si>
  <si>
    <t>NO_MR_104_42796_IP</t>
  </si>
  <si>
    <t>443142_42796_IP</t>
  </si>
  <si>
    <t>441654_42795_IP</t>
  </si>
  <si>
    <t>442995_42796_OP</t>
  </si>
  <si>
    <t>NO_MR_001_42808_OP</t>
  </si>
  <si>
    <t>443142_42808_OP</t>
  </si>
  <si>
    <t>441019_42796_OP</t>
  </si>
  <si>
    <t>441853_42797_OP</t>
  </si>
  <si>
    <t>442996_42797_OP</t>
  </si>
  <si>
    <t>802088_42796_OP</t>
  </si>
  <si>
    <t>443009_42802_OP</t>
  </si>
  <si>
    <t>438294_42797_OP</t>
  </si>
  <si>
    <t>800486_42796_OP</t>
  </si>
  <si>
    <t>380470_42796_OP</t>
  </si>
  <si>
    <t>761804_42800_OP</t>
  </si>
  <si>
    <t>435068_42797_OP</t>
  </si>
  <si>
    <t>440807_42796_OP</t>
  </si>
  <si>
    <t>442567_42796_OP</t>
  </si>
  <si>
    <t>434973_42796_IP</t>
  </si>
  <si>
    <t>443107_42796_IP</t>
  </si>
  <si>
    <t>443087_42796_IP</t>
  </si>
  <si>
    <t>847682_42796_IP</t>
  </si>
  <si>
    <t>673414_42796_OP</t>
  </si>
  <si>
    <t>443000_42796_OP</t>
  </si>
  <si>
    <t>443107_42796_OP</t>
  </si>
  <si>
    <t>549370_42797_OP</t>
  </si>
  <si>
    <t>375741_42797_OP</t>
  </si>
  <si>
    <t>845917_42800_OP</t>
  </si>
  <si>
    <t>377248_42800_OP</t>
  </si>
  <si>
    <t>443002_42800_OP</t>
  </si>
  <si>
    <t>383781_42797_OP</t>
  </si>
  <si>
    <t>388411_42800_OP</t>
  </si>
  <si>
    <t>831250_42800_OP</t>
  </si>
  <si>
    <t>442976_42800_OP</t>
  </si>
  <si>
    <t>443012_42801_OP</t>
  </si>
  <si>
    <t>433402_42800_OP</t>
  </si>
  <si>
    <t>442596_42800_OP</t>
  </si>
  <si>
    <t>443005_42801_OP</t>
  </si>
  <si>
    <t>314431_42801_IP</t>
  </si>
  <si>
    <t>383867_42800_OP</t>
  </si>
  <si>
    <t>442348_42801_OP</t>
  </si>
  <si>
    <t>435008_42801_OP</t>
  </si>
  <si>
    <t>438007_42801_OP</t>
  </si>
  <si>
    <t>440807_42801_OP</t>
  </si>
  <si>
    <t>443011_42801_OP</t>
  </si>
  <si>
    <t>443006_42801_OP</t>
  </si>
  <si>
    <t>443014_42801_OP</t>
  </si>
  <si>
    <t>432718_42801_OP</t>
  </si>
  <si>
    <t>436770_42801_OP</t>
  </si>
  <si>
    <t>440672_42802_OP</t>
  </si>
  <si>
    <t>442669_42801_OP</t>
  </si>
  <si>
    <t>442673_42802_OP</t>
  </si>
  <si>
    <t>801785_42801_OP</t>
  </si>
  <si>
    <t>443013_42802_OP</t>
  </si>
  <si>
    <t>443013_42810_OP</t>
  </si>
  <si>
    <t>443010_42801_OP</t>
  </si>
  <si>
    <t>442725_42801_IP</t>
  </si>
  <si>
    <t>443074_42817_OP</t>
  </si>
  <si>
    <t>373524_42802_OP</t>
  </si>
  <si>
    <t>443027_42803_OP</t>
  </si>
  <si>
    <t>801651_42802_OP</t>
  </si>
  <si>
    <t>383046_42802_OP</t>
  </si>
  <si>
    <t>443006_42803_OP</t>
  </si>
  <si>
    <t>801749_42803_OP</t>
  </si>
  <si>
    <t>381508_42803_OP</t>
  </si>
  <si>
    <t>438094_42802_OP</t>
  </si>
  <si>
    <t>384181_42803_OP</t>
  </si>
  <si>
    <t>436966_42802_OP</t>
  </si>
  <si>
    <t>441514_42802_OP</t>
  </si>
  <si>
    <t>433297_42803_OP</t>
  </si>
  <si>
    <t>443015_42802_OP</t>
  </si>
  <si>
    <t>439373_42803_OP</t>
  </si>
  <si>
    <t>382983_42810_OP</t>
  </si>
  <si>
    <t>550166_42802_OP</t>
  </si>
  <si>
    <t>439684_42803_OP</t>
  </si>
  <si>
    <t>443017_42803_OP</t>
  </si>
  <si>
    <t>NO_MR_003_42803_OP</t>
  </si>
  <si>
    <t>443195_42803_OP</t>
  </si>
  <si>
    <t>443019_42803_OP</t>
  </si>
  <si>
    <t>433326_42803_OP</t>
  </si>
  <si>
    <t>876467_42804_OP</t>
  </si>
  <si>
    <t>668809_42804_OP</t>
  </si>
  <si>
    <t>668809_42815_OP</t>
  </si>
  <si>
    <t>443018_42803_OP</t>
  </si>
  <si>
    <t>443001_42803_IP</t>
  </si>
  <si>
    <t>668809_42815_IP</t>
  </si>
  <si>
    <t>317933_42804_OP</t>
  </si>
  <si>
    <t>385672_42807_OP</t>
  </si>
  <si>
    <t>435527_42807_OP</t>
  </si>
  <si>
    <t>442004_42804_OP</t>
  </si>
  <si>
    <t>439781_42804_IP</t>
  </si>
  <si>
    <t>829858_42804_IP</t>
  </si>
  <si>
    <t>438929_42807_OP</t>
  </si>
  <si>
    <t>443037_42807_OP</t>
  </si>
  <si>
    <t>389989_42808_OP</t>
  </si>
  <si>
    <t>438517_42808_OP</t>
  </si>
  <si>
    <t>442876_42808_OP</t>
  </si>
  <si>
    <t>435562_42807_OP</t>
  </si>
  <si>
    <t>440719_42808_IP</t>
  </si>
  <si>
    <t>443036_42808_OP</t>
  </si>
  <si>
    <t>443038_42808_OP</t>
  </si>
  <si>
    <t>438751_42808_OP</t>
  </si>
  <si>
    <t>443039_42808_OP</t>
  </si>
  <si>
    <t>442771_42809_OP</t>
  </si>
  <si>
    <t>437980_42808_OP</t>
  </si>
  <si>
    <t>441636_42808_OP</t>
  </si>
  <si>
    <t>388172_42810_OP</t>
  </si>
  <si>
    <t>434509_42810_OP</t>
  </si>
  <si>
    <t>442944_42810_OP</t>
  </si>
  <si>
    <t>885967_42809_OP</t>
  </si>
  <si>
    <t>441225_42810_OP</t>
  </si>
  <si>
    <t>439923_42810_OP</t>
  </si>
  <si>
    <t>442630_42809_OP</t>
  </si>
  <si>
    <t>443049_42809_OP</t>
  </si>
  <si>
    <t>800984_42810_OP</t>
  </si>
  <si>
    <t>442046_42810_OP</t>
  </si>
  <si>
    <t>435419_42810_OP</t>
  </si>
  <si>
    <t>443046_42810_OP</t>
  </si>
  <si>
    <t>440435_42810_OP</t>
  </si>
  <si>
    <t>804013_42809_IP</t>
  </si>
  <si>
    <t>442841_42810_OP</t>
  </si>
  <si>
    <t>443047_42810_OP</t>
  </si>
  <si>
    <t>442751_42809_IP</t>
  </si>
  <si>
    <t>443051_42810_OP</t>
  </si>
  <si>
    <t>443052_42810_OP</t>
  </si>
  <si>
    <t>801398_42811_OP</t>
  </si>
  <si>
    <t>435978_42810_OP</t>
  </si>
  <si>
    <t>437939_42810_OP</t>
  </si>
  <si>
    <t>389463_42810_OP</t>
  </si>
  <si>
    <t>440168_42811_OP</t>
  </si>
  <si>
    <t>436528_42810_OP</t>
  </si>
  <si>
    <t>440340_42810_OP</t>
  </si>
  <si>
    <t>443023_42811_OP</t>
  </si>
  <si>
    <t>443053_42810_OP</t>
  </si>
  <si>
    <t>NO_MR_101_42810_IP</t>
  </si>
  <si>
    <t>443166_42810_IP</t>
  </si>
  <si>
    <t>367562_42811_OP</t>
  </si>
  <si>
    <t>441792_42814_OP</t>
  </si>
  <si>
    <t>443048_42811_OP</t>
  </si>
  <si>
    <t>387236_42810_OP</t>
  </si>
  <si>
    <t>430128_42811_OP</t>
  </si>
  <si>
    <t>433603_42814_OP</t>
  </si>
  <si>
    <t>443056_42811_OP</t>
  </si>
  <si>
    <t>438736_42811_OP</t>
  </si>
  <si>
    <t>443055_42814_OP</t>
  </si>
  <si>
    <t>433910_42811_OP</t>
  </si>
  <si>
    <t>440340_42815_OP</t>
  </si>
  <si>
    <t>443057_42812_OP</t>
  </si>
  <si>
    <t>443061_42814_OP</t>
  </si>
  <si>
    <t>442441_42815_OP</t>
  </si>
  <si>
    <t>550166_42814_OP</t>
  </si>
  <si>
    <t>828404_42815_OP</t>
  </si>
  <si>
    <t>387977_42815_OP</t>
  </si>
  <si>
    <t>389974_42814_OP</t>
  </si>
  <si>
    <t>438718_42815_OP</t>
  </si>
  <si>
    <t>442900_42814_IP</t>
  </si>
  <si>
    <t>723539_42816_OP</t>
  </si>
  <si>
    <t>385802_42815_OP</t>
  </si>
  <si>
    <t>443062_42815_OP</t>
  </si>
  <si>
    <t>442055_42815_OP</t>
  </si>
  <si>
    <t>443064_42815_OP</t>
  </si>
  <si>
    <t>436401_42815_OP</t>
  </si>
  <si>
    <t>437099_42815_OP</t>
  </si>
  <si>
    <t>437425_42815_OP</t>
  </si>
  <si>
    <t>443063_42815_OP</t>
  </si>
  <si>
    <t>388071_42816_OP</t>
  </si>
  <si>
    <t>441100_42815_OP</t>
  </si>
  <si>
    <t>433394_42816_OP</t>
  </si>
  <si>
    <t>438680_42817_OP</t>
  </si>
  <si>
    <t>443068_42816_OP</t>
  </si>
  <si>
    <t>435544_42816_OP</t>
  </si>
  <si>
    <t>437034_42816_OP</t>
  </si>
  <si>
    <t>369739_42816_OP</t>
  </si>
  <si>
    <t>443067_42816_OP</t>
  </si>
  <si>
    <t>681649_42817_OP</t>
  </si>
  <si>
    <t>848795_42817_OP</t>
  </si>
  <si>
    <t>361719_42817_OP</t>
  </si>
  <si>
    <t>381626_42817_OP</t>
  </si>
  <si>
    <t>387235_42816_OP</t>
  </si>
  <si>
    <t>385230_42817_OP</t>
  </si>
  <si>
    <t>439885_42818_OP</t>
  </si>
  <si>
    <t>441442_42817_OP</t>
  </si>
  <si>
    <t>442233_42818_OP</t>
  </si>
  <si>
    <t>443072_42817_OP</t>
  </si>
  <si>
    <t>443075_42817_OP</t>
  </si>
  <si>
    <t>387521_42817_OP</t>
  </si>
  <si>
    <t>389974_42817_OP</t>
  </si>
  <si>
    <t>440337_42817_OP</t>
  </si>
  <si>
    <t>442646_42817_OP</t>
  </si>
  <si>
    <t>368118_42818_OP</t>
  </si>
  <si>
    <t>385269_42818_OP</t>
  </si>
  <si>
    <t>437298_42818_OP</t>
  </si>
  <si>
    <t>441825_42818_OP</t>
  </si>
  <si>
    <t>441976_42821_OP</t>
  </si>
  <si>
    <t>442376_42818_OP</t>
  </si>
  <si>
    <t>443076_42818_OP</t>
  </si>
  <si>
    <t>443078_42821_OP</t>
  </si>
  <si>
    <t>443080_42821_OP</t>
  </si>
  <si>
    <t>443084_42818_OP</t>
  </si>
  <si>
    <t>NO_MR_002_42821_OP</t>
  </si>
  <si>
    <t>443143_42821_OP</t>
  </si>
  <si>
    <t>438463_42821_OP</t>
  </si>
  <si>
    <t>443077_42821_OP</t>
  </si>
  <si>
    <t>386959_42818_OP</t>
  </si>
  <si>
    <t>442162_42818_OP</t>
  </si>
  <si>
    <t>441829_42818_OP</t>
  </si>
  <si>
    <t>442156_42828_IP</t>
  </si>
  <si>
    <t>391617_42821_OP</t>
  </si>
  <si>
    <t>392776_42821_OP</t>
  </si>
  <si>
    <t>438298_42821_OP</t>
  </si>
  <si>
    <t>438517_42822_OP</t>
  </si>
  <si>
    <t>441581_42821_OP</t>
  </si>
  <si>
    <t>441613_42821_OP</t>
  </si>
  <si>
    <t>443085_42822_OP</t>
  </si>
  <si>
    <t>726191_42822_OP</t>
  </si>
  <si>
    <t>681649_42822_OP</t>
  </si>
  <si>
    <t>370926_42822_OP</t>
  </si>
  <si>
    <t>381274_42823_OP</t>
  </si>
  <si>
    <t>437851_42822_OP</t>
  </si>
  <si>
    <t>438554_42823_OP</t>
  </si>
  <si>
    <t>442091_42823_OP</t>
  </si>
  <si>
    <t>442175_42822_OP</t>
  </si>
  <si>
    <t>442591_42822_OP</t>
  </si>
  <si>
    <t>443086_42822_OP</t>
  </si>
  <si>
    <t>381945_42822_OP</t>
  </si>
  <si>
    <t>435407_42824_OP</t>
  </si>
  <si>
    <t>438121_42824_OP</t>
  </si>
  <si>
    <t>441628_42823_OP</t>
  </si>
  <si>
    <t>441773_42823_OP</t>
  </si>
  <si>
    <t>441914_42825_OP</t>
  </si>
  <si>
    <t>442647_42823_OP</t>
  </si>
  <si>
    <t>442994_42823_OP</t>
  </si>
  <si>
    <t>443033_42823_OP</t>
  </si>
  <si>
    <t>851236_42823_OP</t>
  </si>
  <si>
    <t>443047_42823_OP</t>
  </si>
  <si>
    <t>385786_42824_IP</t>
  </si>
  <si>
    <t>367562_42824_OP</t>
  </si>
  <si>
    <t>384158_42824_OP</t>
  </si>
  <si>
    <t>388172_42824_OP</t>
  </si>
  <si>
    <t>441707_42824_OP</t>
  </si>
  <si>
    <t>441825_42824_OP</t>
  </si>
  <si>
    <t>431339_42824_IP</t>
  </si>
  <si>
    <t>441792_42824_IP</t>
  </si>
  <si>
    <t>442673_42824_IP</t>
  </si>
  <si>
    <t>442802_42824_IP</t>
  </si>
  <si>
    <t>NO_MR_102_42824_IP</t>
  </si>
  <si>
    <t>437940_42824_IP</t>
  </si>
  <si>
    <t>362273_42825_OP</t>
  </si>
  <si>
    <t>381485_42823_OP</t>
  </si>
  <si>
    <t>435075_42825_OP</t>
  </si>
  <si>
    <t>435513_42828_OP</t>
  </si>
  <si>
    <t>436798_42825_OP</t>
  </si>
  <si>
    <t>441751_42825_OP</t>
  </si>
  <si>
    <t>386853_42795_IP</t>
  </si>
  <si>
    <t>442888_42795_IP</t>
  </si>
  <si>
    <t>383714_42796_IP</t>
  </si>
  <si>
    <t>442955_42796_IP</t>
  </si>
  <si>
    <t>544926_42796_IP</t>
  </si>
  <si>
    <t>441075_42796_IP</t>
  </si>
  <si>
    <t>390335_42796_IP</t>
  </si>
  <si>
    <t>441666_42796_IP</t>
  </si>
  <si>
    <t>442657_42796_IP</t>
  </si>
  <si>
    <t>440394_42797_IP</t>
  </si>
  <si>
    <t>440486_42797_IP</t>
  </si>
  <si>
    <t>442977_42797_IP</t>
  </si>
  <si>
    <t>442965_42797_IP</t>
  </si>
  <si>
    <t>388648_42800_IP</t>
  </si>
  <si>
    <t>442947_42800_IP</t>
  </si>
  <si>
    <t>442948_42800_IP</t>
  </si>
  <si>
    <t>442684_42801_IP</t>
  </si>
  <si>
    <t>442234_42801_IP</t>
  </si>
  <si>
    <t>440085_42802_IP</t>
  </si>
  <si>
    <t>442124_42802_IP</t>
  </si>
  <si>
    <t>388213_42804_IP</t>
  </si>
  <si>
    <t>441434_42803_IP</t>
  </si>
  <si>
    <t>442967_42803_IP</t>
  </si>
  <si>
    <t>802088_42803_IP</t>
  </si>
  <si>
    <t>438290_42803_IP</t>
  </si>
  <si>
    <t>442987_42803_IP</t>
  </si>
  <si>
    <t>366373_42803_IP</t>
  </si>
  <si>
    <t>432031_42803_IP</t>
  </si>
  <si>
    <t>439107_42803_IP</t>
  </si>
  <si>
    <t>441297_42804_IP</t>
  </si>
  <si>
    <t>389356_42804_IP</t>
  </si>
  <si>
    <t>438769_42804_IP</t>
  </si>
  <si>
    <t>442968_42804_IP</t>
  </si>
  <si>
    <t>NO_MR_109_42804_IP</t>
  </si>
  <si>
    <t>442457_42807_IP</t>
  </si>
  <si>
    <t>443009_42809_IP</t>
  </si>
  <si>
    <t>442713_42807_IP</t>
  </si>
  <si>
    <t>846062_42807_IP</t>
  </si>
  <si>
    <t>431035_42808_IP</t>
  </si>
  <si>
    <t>442993_42808_IP</t>
  </si>
  <si>
    <t>443012_42809_IP</t>
  </si>
  <si>
    <t>442804_42809_IP</t>
  </si>
  <si>
    <t>440650_42809_IP</t>
  </si>
  <si>
    <t>335650_42809_IP</t>
  </si>
  <si>
    <t>389668_42809_IP</t>
  </si>
  <si>
    <t>845917_42810_IP</t>
  </si>
  <si>
    <t>NO_MR_106_42810_IP</t>
  </si>
  <si>
    <t>800124_42810_IP</t>
  </si>
  <si>
    <t>439060_42811_IP</t>
  </si>
  <si>
    <t>377248_42810_IP</t>
  </si>
  <si>
    <t>435955_42810_IP</t>
  </si>
  <si>
    <t>442991_42810_IP</t>
  </si>
  <si>
    <t>443002_42810_IP</t>
  </si>
  <si>
    <t>440672_42811_IP</t>
  </si>
  <si>
    <t>438103_42814_IP</t>
  </si>
  <si>
    <t>438511_42814_IP</t>
  </si>
  <si>
    <t>NO_MR_108_42814_IP</t>
  </si>
  <si>
    <t>443168_42814_IP</t>
  </si>
  <si>
    <t>442826_42815_IP</t>
  </si>
  <si>
    <t>442002_42816_IP</t>
  </si>
  <si>
    <t>352126_42818_IP</t>
  </si>
  <si>
    <t>436865_42816_IP</t>
  </si>
  <si>
    <t>369114_42816_IP</t>
  </si>
  <si>
    <t>440801_42817_IP</t>
  </si>
  <si>
    <t>436770_42816_IP</t>
  </si>
  <si>
    <t>441514_42816_IP</t>
  </si>
  <si>
    <t>441669_42816_IP</t>
  </si>
  <si>
    <t>442278_42817_IP</t>
  </si>
  <si>
    <t>442567_42817_IP</t>
  </si>
  <si>
    <t>801366_42817_IP</t>
  </si>
  <si>
    <t>NO_MR_105_42817_IP</t>
  </si>
  <si>
    <t>443256_42817_IP</t>
  </si>
  <si>
    <t>442604_42817_IP</t>
  </si>
  <si>
    <t>841999_42817_IP</t>
  </si>
  <si>
    <t>380470_42817_IP</t>
  </si>
  <si>
    <t>433297_42817_IP</t>
  </si>
  <si>
    <t>443005_42817_IP</t>
  </si>
  <si>
    <t>801398_42817_IP</t>
  </si>
  <si>
    <t>848408_42817_IP</t>
  </si>
  <si>
    <t>385672_42818_IP</t>
  </si>
  <si>
    <t>439373_42818_IP</t>
  </si>
  <si>
    <t>442985_42828_IP</t>
  </si>
  <si>
    <t>440762_42821_IP</t>
  </si>
  <si>
    <t>442046_42821_IP</t>
  </si>
  <si>
    <t>443006_42821_IP</t>
  </si>
  <si>
    <t>443039_42821_IP</t>
  </si>
  <si>
    <t>437980_42822_IP</t>
  </si>
  <si>
    <t>440422_42823_IP</t>
  </si>
  <si>
    <t>436277_42824_IP</t>
  </si>
  <si>
    <t>387977_42824_IP</t>
  </si>
  <si>
    <t>389463_42824_IP</t>
  </si>
  <si>
    <t>389974_42824_IP</t>
  </si>
  <si>
    <t>437099_42824_IP</t>
  </si>
  <si>
    <t>440337_42824_IP</t>
  </si>
  <si>
    <t>440340_42824_IP</t>
  </si>
  <si>
    <t>440435_42824_IP</t>
  </si>
  <si>
    <t>443019_42824_IP</t>
  </si>
  <si>
    <t>NO_MR_103_42825_IP</t>
  </si>
  <si>
    <t>437820_42825_IP</t>
  </si>
  <si>
    <t>438519_42825_IP</t>
  </si>
  <si>
    <t>438519_42828_IP</t>
  </si>
  <si>
    <t>387236_42825_IP</t>
  </si>
  <si>
    <t>382983_42828_IP</t>
  </si>
  <si>
    <t>443059_42790_IP</t>
  </si>
  <si>
    <t>443103_42823_OP</t>
  </si>
  <si>
    <t>212804_42824_OP</t>
  </si>
  <si>
    <t>377908_42824_OP</t>
  </si>
  <si>
    <t>443091_42823_OP</t>
  </si>
  <si>
    <t>443092_42823_OP</t>
  </si>
  <si>
    <t>443094_42823_OP</t>
  </si>
  <si>
    <t>443096_42824_OP</t>
  </si>
  <si>
    <t>443097_42823_OP</t>
  </si>
  <si>
    <t>443102_42824_OP</t>
  </si>
  <si>
    <t>443105_42825_OP</t>
  </si>
  <si>
    <t>443106_42825_OP</t>
  </si>
  <si>
    <t>443112_42825_OP</t>
  </si>
  <si>
    <t>443126_42830_OP</t>
  </si>
  <si>
    <t>443127_42825_OP</t>
  </si>
  <si>
    <t>388384_42825_OP</t>
  </si>
  <si>
    <t>443104_42825_OP</t>
  </si>
  <si>
    <t>443110_42825_OP</t>
  </si>
  <si>
    <t>443111_42825_OP</t>
  </si>
  <si>
    <t>443113_42828_OP</t>
  </si>
  <si>
    <t>843926_42828_OP</t>
  </si>
  <si>
    <t>441432_42825_IP</t>
  </si>
  <si>
    <t>431942_42829_OP</t>
  </si>
  <si>
    <t>442127_42828_OP</t>
  </si>
  <si>
    <t>443195_42829_OP</t>
  </si>
  <si>
    <t>435008_42829_OP</t>
  </si>
  <si>
    <t>382932_42828_OP</t>
  </si>
  <si>
    <t>442587_42828_OP</t>
  </si>
  <si>
    <t>357649_42828_OP</t>
  </si>
  <si>
    <t>439900_42829_OP</t>
  </si>
  <si>
    <t>441725_42829_OP</t>
  </si>
  <si>
    <t>442981_42828_OP</t>
  </si>
  <si>
    <t>844926_42828_OP</t>
  </si>
  <si>
    <t>381579_42828_OP</t>
  </si>
  <si>
    <t>385530_42828_OP</t>
  </si>
  <si>
    <t>442843_42828_OP</t>
  </si>
  <si>
    <t>443021_42828_OP</t>
  </si>
  <si>
    <t>436699_42828_OP</t>
  </si>
  <si>
    <t>437929_42828_OP</t>
  </si>
  <si>
    <t>443115_42828_OP</t>
  </si>
  <si>
    <t>441100_42828_IP</t>
  </si>
  <si>
    <t>NO_MR_116_42829_IP</t>
  </si>
  <si>
    <t>443257_42829_IP</t>
  </si>
  <si>
    <t>443117_42829_OP</t>
  </si>
  <si>
    <t>439668_42829_OP</t>
  </si>
  <si>
    <t>442807_42829_OP</t>
  </si>
  <si>
    <t>443122_42829_OP</t>
  </si>
  <si>
    <t>443063_42851_OP</t>
  </si>
  <si>
    <t>443116_42829_OP</t>
  </si>
  <si>
    <t>435169_42829_OP</t>
  </si>
  <si>
    <t>443063_42829_IP</t>
  </si>
  <si>
    <t>441914_42829_IP</t>
  </si>
  <si>
    <t>432694_42830_OP</t>
  </si>
  <si>
    <t>438039_42830_OP</t>
  </si>
  <si>
    <t>442943_42830_OP</t>
  </si>
  <si>
    <t>800147_42830_OP</t>
  </si>
  <si>
    <t>822300_42830_OP</t>
  </si>
  <si>
    <t>443125_42830_OP</t>
  </si>
  <si>
    <t>385350_42830_OP</t>
  </si>
  <si>
    <t>442718_42830_OP</t>
  </si>
  <si>
    <t>431648_42830_OP</t>
  </si>
  <si>
    <t>443123_42830_OP</t>
  </si>
  <si>
    <t>443129_42831_OP</t>
  </si>
  <si>
    <t>443143_42831_OP</t>
  </si>
  <si>
    <t>438929_42831_OP</t>
  </si>
  <si>
    <t>387732_42831_OP</t>
  </si>
  <si>
    <t>440709_42831_OP</t>
  </si>
  <si>
    <t>441765_42831_OP</t>
  </si>
  <si>
    <t>443130_42831_OP</t>
  </si>
  <si>
    <t>436699_42831_OP</t>
  </si>
  <si>
    <t>547604_42831_OP</t>
  </si>
  <si>
    <t>443074_42831_IP</t>
  </si>
  <si>
    <t>NO_MR_114_42832_IP</t>
  </si>
  <si>
    <t>443268_42832_IP</t>
  </si>
  <si>
    <t>NO_MR_118_42831_IP</t>
  </si>
  <si>
    <t>437794_42835_OP</t>
  </si>
  <si>
    <t>443132_42832_OP</t>
  </si>
  <si>
    <t>389637_42832_OP</t>
  </si>
  <si>
    <t>439104_42835_OP</t>
  </si>
  <si>
    <t>434815_42832_OP</t>
  </si>
  <si>
    <t>382388_42832_OP</t>
  </si>
  <si>
    <t>443139_42832_OP</t>
  </si>
  <si>
    <t>883806_42832_OP</t>
  </si>
  <si>
    <t>366386_42831_OP</t>
  </si>
  <si>
    <t>438165_42839_OP</t>
  </si>
  <si>
    <t>430962_42832_IP</t>
  </si>
  <si>
    <t>435851_42833_OP</t>
  </si>
  <si>
    <t>386719_42836_OP</t>
  </si>
  <si>
    <t>629683_42835_OP</t>
  </si>
  <si>
    <t>434565_42835_OP</t>
  </si>
  <si>
    <t>435570_42836_OP</t>
  </si>
  <si>
    <t>443141_42836_OP</t>
  </si>
  <si>
    <t>442912_42836_OP</t>
  </si>
  <si>
    <t>433854_42835_OP</t>
  </si>
  <si>
    <t>439443_42835_OP</t>
  </si>
  <si>
    <t>441854_42836_OP</t>
  </si>
  <si>
    <t>442898_42835_OP</t>
  </si>
  <si>
    <t>443149_42835_OP</t>
  </si>
  <si>
    <t>443145_42835_OP</t>
  </si>
  <si>
    <t>437034_42835_OP</t>
  </si>
  <si>
    <t>440434_42835_OP</t>
  </si>
  <si>
    <t>547604_42835_OP</t>
  </si>
  <si>
    <t>441111_42835_OP</t>
  </si>
  <si>
    <t>441260_42835_OP</t>
  </si>
  <si>
    <t>432813_42836_OP</t>
  </si>
  <si>
    <t>443140_42835_OP</t>
  </si>
  <si>
    <t>443151_42836_OP</t>
  </si>
  <si>
    <t>634919_42836_OP</t>
  </si>
  <si>
    <t>387662_42835_IP</t>
  </si>
  <si>
    <t>387521_42836_OP</t>
  </si>
  <si>
    <t>442293_42842_OP</t>
  </si>
  <si>
    <t>837674_42836_OP</t>
  </si>
  <si>
    <t>441225_42837_OP</t>
  </si>
  <si>
    <t>441453_42836_OP</t>
  </si>
  <si>
    <t>440616_42836_OP</t>
  </si>
  <si>
    <t>443147_42836_OP</t>
  </si>
  <si>
    <t>435912_42836_IP</t>
  </si>
  <si>
    <t>441725_42836_IP</t>
  </si>
  <si>
    <t>442260_42836_IP</t>
  </si>
  <si>
    <t>443153_42837_OP</t>
  </si>
  <si>
    <t>389450_42837_OP</t>
  </si>
  <si>
    <t>432233_42837_OP</t>
  </si>
  <si>
    <t>436024_42837_OP</t>
  </si>
  <si>
    <t>844711_42840_OP</t>
  </si>
  <si>
    <t>442890_42837_OP</t>
  </si>
  <si>
    <t>443174_42842_OP</t>
  </si>
  <si>
    <t>390981_42838_OP</t>
  </si>
  <si>
    <t>443170_42837_OP</t>
  </si>
  <si>
    <t>443155_42837_OP</t>
  </si>
  <si>
    <t>443154_42837_OP</t>
  </si>
  <si>
    <t>443160_42838_OP</t>
  </si>
  <si>
    <t>443161_42837_OP</t>
  </si>
  <si>
    <t>726191_42837_IP</t>
  </si>
  <si>
    <t>439104_42838_OP</t>
  </si>
  <si>
    <t>443164_42839_OP</t>
  </si>
  <si>
    <t>443139_42838_OP</t>
  </si>
  <si>
    <t>443169_42839_OP</t>
  </si>
  <si>
    <t>391014_42838_OP</t>
  </si>
  <si>
    <t>435157_42838_OP</t>
  </si>
  <si>
    <t>443165_42838_OP</t>
  </si>
  <si>
    <t>383385_42838_OP</t>
  </si>
  <si>
    <t>443159_42838_OP</t>
  </si>
  <si>
    <t>439903_42838_OP</t>
  </si>
  <si>
    <t>841780_42838_IP</t>
  </si>
  <si>
    <t>443172_42839_OP</t>
  </si>
  <si>
    <t>441568_42839_OP</t>
  </si>
  <si>
    <t>389450_42842_OP</t>
  </si>
  <si>
    <t>389893_42839_OP</t>
  </si>
  <si>
    <t>392398_42839_OP</t>
  </si>
  <si>
    <t>443173_42839_OP</t>
  </si>
  <si>
    <t>440942_42843_OP</t>
  </si>
  <si>
    <t>441853_42842_OP</t>
  </si>
  <si>
    <t>443171_42842_OP</t>
  </si>
  <si>
    <t>844711_42842_OP</t>
  </si>
  <si>
    <t>443049_42842_OP</t>
  </si>
  <si>
    <t>388385_42842_OP</t>
  </si>
  <si>
    <t>443175_42842_OP</t>
  </si>
  <si>
    <t>443187_42843_OP</t>
  </si>
  <si>
    <t>435978_42842_OP</t>
  </si>
  <si>
    <t>437157_42844_OP</t>
  </si>
  <si>
    <t>443154_42843_OP</t>
  </si>
  <si>
    <t>443183_42843_OP</t>
  </si>
  <si>
    <t>442843_42842_IP</t>
  </si>
  <si>
    <t>369311_42844_OP</t>
  </si>
  <si>
    <t>441524_42844_OP</t>
  </si>
  <si>
    <t>386179_42843_OP</t>
  </si>
  <si>
    <t>797660_42843_OP</t>
  </si>
  <si>
    <t>383258_42843_OP</t>
  </si>
  <si>
    <t>442630_42843_OP</t>
  </si>
  <si>
    <t>435985_42844_OP</t>
  </si>
  <si>
    <t>439946_42843_OP</t>
  </si>
  <si>
    <t>443184_42843_OP</t>
  </si>
  <si>
    <t>925638_42843_OP</t>
  </si>
  <si>
    <t>437827_42844_OP</t>
  </si>
  <si>
    <t>441557_42844_OP</t>
  </si>
  <si>
    <t>435978_42845_OP</t>
  </si>
  <si>
    <t>800789_42844_OP</t>
  </si>
  <si>
    <t>383529_42844_OP</t>
  </si>
  <si>
    <t>384602_42844_OP</t>
  </si>
  <si>
    <t>437032_42844_OP</t>
  </si>
  <si>
    <t>443134_42844_OP</t>
  </si>
  <si>
    <t>832152_42844_OP</t>
  </si>
  <si>
    <t>443033_42844_IP</t>
  </si>
  <si>
    <t>NO_MR_115_42844_IP</t>
  </si>
  <si>
    <t>NO_MR_122_42844_IP</t>
  </si>
  <si>
    <t>443347_42844_IP</t>
  </si>
  <si>
    <t>389450_42845_OP</t>
  </si>
  <si>
    <t>443188_42845_OP</t>
  </si>
  <si>
    <t>437459_42845_OP</t>
  </si>
  <si>
    <t>889841_42845_OP</t>
  </si>
  <si>
    <t>435527_42846_OP</t>
  </si>
  <si>
    <t>434290_42845_OP</t>
  </si>
  <si>
    <t>443074_42845_OP</t>
  </si>
  <si>
    <t>443186_42845_OP</t>
  </si>
  <si>
    <t>443209_42849_OP</t>
  </si>
  <si>
    <t>385350_42845_IP</t>
  </si>
  <si>
    <t>437929_42846_OP</t>
  </si>
  <si>
    <t>443197_42846_OP</t>
  </si>
  <si>
    <t>443193_42846_OP</t>
  </si>
  <si>
    <t>842398_42846_OP</t>
  </si>
  <si>
    <t>442330_42846_OP</t>
  </si>
  <si>
    <t>433873_42846_OP</t>
  </si>
  <si>
    <t>443190_42846_OP</t>
  </si>
  <si>
    <t>443196_42846_OP</t>
  </si>
  <si>
    <t>388098_42846_IP</t>
  </si>
  <si>
    <t>438165_42846_IP</t>
  </si>
  <si>
    <t>443198_42850_OP</t>
  </si>
  <si>
    <t>438465_42849_OP</t>
  </si>
  <si>
    <t>439681_42849_OP</t>
  </si>
  <si>
    <t>441428_42849_OP</t>
  </si>
  <si>
    <t>443199_42849_OP</t>
  </si>
  <si>
    <t>759920_42849_OP</t>
  </si>
  <si>
    <t>800078_42849_OP</t>
  </si>
  <si>
    <t>843993_42849_OP</t>
  </si>
  <si>
    <t>441040_42850_OP</t>
  </si>
  <si>
    <t>443204_42850_OP</t>
  </si>
  <si>
    <t>433609_42850_OP</t>
  </si>
  <si>
    <t>385706_42851_OP</t>
  </si>
  <si>
    <t>386706_42850_OP</t>
  </si>
  <si>
    <t>389019_42850_OP</t>
  </si>
  <si>
    <t>433728_42850_OP</t>
  </si>
  <si>
    <t>443150_42850_OP</t>
  </si>
  <si>
    <t>443201_42850_OP</t>
  </si>
  <si>
    <t>443202_42850_OP</t>
  </si>
  <si>
    <t>443203_42850_OP</t>
  </si>
  <si>
    <t>443205_42851_OP</t>
  </si>
  <si>
    <t>443206_42850_OP</t>
  </si>
  <si>
    <t>NO_MR_112_42850_IP</t>
  </si>
  <si>
    <t>NO_MR_121_42850_IP</t>
  </si>
  <si>
    <t>443387_42850_IP</t>
  </si>
  <si>
    <t>842398_42852_OP</t>
  </si>
  <si>
    <t>385808_42851_OP</t>
  </si>
  <si>
    <t>434029_42851_OP</t>
  </si>
  <si>
    <t>438688_42851_OP</t>
  </si>
  <si>
    <t>439681_42852_OP</t>
  </si>
  <si>
    <t>439816_42852_OP</t>
  </si>
  <si>
    <t>442341_42851_OP</t>
  </si>
  <si>
    <t>443216_42851_OP</t>
  </si>
  <si>
    <t>832764_42851_OP</t>
  </si>
  <si>
    <t>442174_42851_IP</t>
  </si>
  <si>
    <t>443188_42851_IP</t>
  </si>
  <si>
    <t>342948_42852_OP</t>
  </si>
  <si>
    <t>382099_42852_OP</t>
  </si>
  <si>
    <t>387175_42852_OP</t>
  </si>
  <si>
    <t>389684_42852_OP</t>
  </si>
  <si>
    <t>436301_42852_OP</t>
  </si>
  <si>
    <t>441527_42852_OP</t>
  </si>
  <si>
    <t>442195_42852_OP</t>
  </si>
  <si>
    <t>442553_42852_OP</t>
  </si>
  <si>
    <t>443217_42852_OP</t>
  </si>
  <si>
    <t>443218_42852_OP</t>
  </si>
  <si>
    <t>729971_42853_OP</t>
  </si>
  <si>
    <t>800590_42852_OP</t>
  </si>
  <si>
    <t>441731_42853_OP</t>
  </si>
  <si>
    <t>441630_42853_OP</t>
  </si>
  <si>
    <t>442377_42856_OP</t>
  </si>
  <si>
    <t>442899_42853_OP</t>
  </si>
  <si>
    <t>435985_42853_IP</t>
  </si>
  <si>
    <t>889841_42853_IP</t>
  </si>
  <si>
    <t>382663_42854_OP</t>
  </si>
  <si>
    <t>388991_42832_IP</t>
  </si>
  <si>
    <t>442806_42809_IP</t>
  </si>
  <si>
    <t>443013_42839_IP</t>
  </si>
  <si>
    <t>438911_42817_IP</t>
  </si>
  <si>
    <t>375741_42830_IP</t>
  </si>
  <si>
    <t>383781_42830_IP</t>
  </si>
  <si>
    <t>848795_42828_IP</t>
  </si>
  <si>
    <t>438657_42829_IP</t>
  </si>
  <si>
    <t>436089_42829_IP</t>
  </si>
  <si>
    <t>443038_42829_IP</t>
  </si>
  <si>
    <t>443052_42830_IP</t>
  </si>
  <si>
    <t>435562_42830_IP</t>
  </si>
  <si>
    <t>443000_42831_IP</t>
  </si>
  <si>
    <t>434509_42831_IP</t>
  </si>
  <si>
    <t>441825_42832_IP</t>
  </si>
  <si>
    <t>386959_42832_IP</t>
  </si>
  <si>
    <t>388172_42832_IP</t>
  </si>
  <si>
    <t>440807_42832_IP</t>
  </si>
  <si>
    <t>441829_42832_IP</t>
  </si>
  <si>
    <t>442376_42832_IP</t>
  </si>
  <si>
    <t>442591_42832_IP</t>
  </si>
  <si>
    <t>443143_42832_IP</t>
  </si>
  <si>
    <t>NO_MR_113_42832_IP</t>
  </si>
  <si>
    <t>442078_42836_IP</t>
  </si>
  <si>
    <t>438121_42836_IP</t>
  </si>
  <si>
    <t>NO_MR_110_42835_IP</t>
  </si>
  <si>
    <t>435748_42836_IP</t>
  </si>
  <si>
    <t>443195_42837_IP</t>
  </si>
  <si>
    <t>NO_MR_111_42842_IP</t>
  </si>
  <si>
    <t>391856_42837_IP</t>
  </si>
  <si>
    <t>434788_42838_IP</t>
  </si>
  <si>
    <t>441654_42837_IP</t>
  </si>
  <si>
    <t>443117_42837_IP</t>
  </si>
  <si>
    <t>441442_42838_IP</t>
  </si>
  <si>
    <t>442265_42839_IP</t>
  </si>
  <si>
    <t>NO_MR_119_42838_IP</t>
  </si>
  <si>
    <t>443388_42838_IP</t>
  </si>
  <si>
    <t>362273_42839_IP</t>
  </si>
  <si>
    <t>443068_42849_IP</t>
  </si>
  <si>
    <t>438369_42850_IP</t>
  </si>
  <si>
    <t>549267_42843_IP</t>
  </si>
  <si>
    <t>847682_42842_IP</t>
  </si>
  <si>
    <t>381579_42842_IP</t>
  </si>
  <si>
    <t>435570_42842_IP</t>
  </si>
  <si>
    <t>443084_42843_IP</t>
  </si>
  <si>
    <t>800147_42843_IP</t>
  </si>
  <si>
    <t>851236_42843_IP</t>
  </si>
  <si>
    <t>385530_42844_IP</t>
  </si>
  <si>
    <t>441837_42844_IP</t>
  </si>
  <si>
    <t>442502_42844_IP</t>
  </si>
  <si>
    <t>443132_42844_IP</t>
  </si>
  <si>
    <t>443087_42845_IP</t>
  </si>
  <si>
    <t>804013_42845_IP</t>
  </si>
  <si>
    <t>388297_42846_IP</t>
  </si>
  <si>
    <t>441765_42846_IP</t>
  </si>
  <si>
    <t>442371_42850_IP</t>
  </si>
  <si>
    <t>442912_42849_IP</t>
  </si>
  <si>
    <t>389450_42850_IP</t>
  </si>
  <si>
    <t>212804_42849_IP</t>
  </si>
  <si>
    <t>442890_42849_IP</t>
  </si>
  <si>
    <t>443164_42849_IP</t>
  </si>
  <si>
    <t>391014_42850_IP</t>
  </si>
  <si>
    <t>441225_42850_IP</t>
  </si>
  <si>
    <t>441453_42850_IP</t>
  </si>
  <si>
    <t>443116_42850_IP</t>
  </si>
  <si>
    <t>822300_42850_IP</t>
  </si>
  <si>
    <t>437034_42851_IP</t>
  </si>
  <si>
    <t>443105_42851_IP</t>
  </si>
  <si>
    <t>382932_42852_IP</t>
  </si>
  <si>
    <t>439895_42852_IP</t>
  </si>
  <si>
    <t>441557_42852_IP</t>
  </si>
  <si>
    <t>442782_42853_IP</t>
  </si>
  <si>
    <t>NO_MR_120_42853_IP</t>
  </si>
  <si>
    <t>442024_42853_IP</t>
  </si>
  <si>
    <t>437817_42853_IP</t>
  </si>
  <si>
    <t>442760_42853_IP</t>
  </si>
  <si>
    <t>438063_42863_OP</t>
  </si>
  <si>
    <t>440942_42845_IP</t>
  </si>
  <si>
    <t>433305_42856_OP</t>
  </si>
  <si>
    <t>442206_42856_OP</t>
  </si>
  <si>
    <t>443221_42853_OP</t>
  </si>
  <si>
    <t>443222_42853_OP</t>
  </si>
  <si>
    <t>443223_42853_OP</t>
  </si>
  <si>
    <t>830657_42853_OP</t>
  </si>
  <si>
    <t>442330_42858_IP</t>
  </si>
  <si>
    <t>673414_42857_IP</t>
  </si>
  <si>
    <t>442646_42831_IP</t>
  </si>
  <si>
    <t>442943_42844_IP</t>
  </si>
  <si>
    <t>NO_MR_138_42886_IP</t>
  </si>
  <si>
    <t>735011_42886_IP</t>
  </si>
  <si>
    <t>443226_42856_OP</t>
  </si>
  <si>
    <t>438950_42856_OP</t>
  </si>
  <si>
    <t>830657_42857_OP</t>
  </si>
  <si>
    <t>437783_42856_OP</t>
  </si>
  <si>
    <t>443231_42856_OP</t>
  </si>
  <si>
    <t>382099_42863_OP</t>
  </si>
  <si>
    <t>434330_42856_OP</t>
  </si>
  <si>
    <t>434403_42856_OP</t>
  </si>
  <si>
    <t>443048_42856_OP</t>
  </si>
  <si>
    <t>549569_42856_OP</t>
  </si>
  <si>
    <t>443232_42856_OP</t>
  </si>
  <si>
    <t>443230_42857_OP</t>
  </si>
  <si>
    <t>439108_42857_OP</t>
  </si>
  <si>
    <t>443236_42857_OP</t>
  </si>
  <si>
    <t>762962_42857_OP</t>
  </si>
  <si>
    <t>437727_42857_OP</t>
  </si>
  <si>
    <t>443119_42857_OP</t>
  </si>
  <si>
    <t>433394_42857_OP</t>
  </si>
  <si>
    <t>369311_42857_OP</t>
  </si>
  <si>
    <t>443146_42859_OP</t>
  </si>
  <si>
    <t>443235_42857_OP</t>
  </si>
  <si>
    <t>NO_MR_124_42865_IP</t>
  </si>
  <si>
    <t>315820_42865_IP</t>
  </si>
  <si>
    <t>388248_42858_OP</t>
  </si>
  <si>
    <t>443241_42858_OP</t>
  </si>
  <si>
    <t>443231_42858_OP</t>
  </si>
  <si>
    <t>443239_42859_OP</t>
  </si>
  <si>
    <t>440690_42858_OP</t>
  </si>
  <si>
    <t>441180_42858_OP</t>
  </si>
  <si>
    <t>443244_42858_OP</t>
  </si>
  <si>
    <t>437467_42858_OP</t>
  </si>
  <si>
    <t>441475_42858_OP</t>
  </si>
  <si>
    <t>389295_42858_OP</t>
  </si>
  <si>
    <t>443233_42858_OP</t>
  </si>
  <si>
    <t>442530_42858_OP</t>
  </si>
  <si>
    <t>549729_42859_IP</t>
  </si>
  <si>
    <t>443245_42859_OP</t>
  </si>
  <si>
    <t>710088_42859_OP</t>
  </si>
  <si>
    <t>790543_42860_OP</t>
  </si>
  <si>
    <t>897659_42860_OP</t>
  </si>
  <si>
    <t>835162_42860_OP</t>
  </si>
  <si>
    <t>442508_42860_OP</t>
  </si>
  <si>
    <t>441929_42860_OP</t>
  </si>
  <si>
    <t>443242_42860_OP</t>
  </si>
  <si>
    <t>546851_42860_OP</t>
  </si>
  <si>
    <t>443243_42860_OP</t>
  </si>
  <si>
    <t>443248_42863_OP</t>
  </si>
  <si>
    <t>387090_42863_OP</t>
  </si>
  <si>
    <t>433552_42863_OP</t>
  </si>
  <si>
    <t>443255_42864_OP</t>
  </si>
  <si>
    <t>443260_42865_OP</t>
  </si>
  <si>
    <t>366386_42863_OP</t>
  </si>
  <si>
    <t>442091_42863_OP</t>
  </si>
  <si>
    <t>443249_42863_OP</t>
  </si>
  <si>
    <t>441957_42863_OP</t>
  </si>
  <si>
    <t>352559_42863_OP</t>
  </si>
  <si>
    <t>388374_42863_OP</t>
  </si>
  <si>
    <t>438863_42863_OP</t>
  </si>
  <si>
    <t>439165_42863_OP</t>
  </si>
  <si>
    <t>443252_42863_OP</t>
  </si>
  <si>
    <t>443247_42863_OP</t>
  </si>
  <si>
    <t>357872_42864_OP</t>
  </si>
  <si>
    <t>682563_42864_OP</t>
  </si>
  <si>
    <t>439837_42864_OP</t>
  </si>
  <si>
    <t>436528_42863_OP</t>
  </si>
  <si>
    <t>NO_MR_005_42865_OP</t>
  </si>
  <si>
    <t>443436_42865_OP</t>
  </si>
  <si>
    <t>439946_42864_IP</t>
  </si>
  <si>
    <t>443259_42864_OP</t>
  </si>
  <si>
    <t>387090_42864_OP</t>
  </si>
  <si>
    <t>438529_42864_OP</t>
  </si>
  <si>
    <t>440933_42864_OP</t>
  </si>
  <si>
    <t>386179_42864_OP</t>
  </si>
  <si>
    <t>443254_42864_OP</t>
  </si>
  <si>
    <t>432542_42865_OP</t>
  </si>
  <si>
    <t>443258_42864_OP</t>
  </si>
  <si>
    <t>438292_42864_OP</t>
  </si>
  <si>
    <t>311078_42865_OP</t>
  </si>
  <si>
    <t>390567_42864_OP</t>
  </si>
  <si>
    <t>442871_42864_OP</t>
  </si>
  <si>
    <t>436904_42864_IP</t>
  </si>
  <si>
    <t>441533_42865_OP</t>
  </si>
  <si>
    <t>442857_42865_OP</t>
  </si>
  <si>
    <t>443262_42865_OP</t>
  </si>
  <si>
    <t>385625_42865_OP</t>
  </si>
  <si>
    <t>436735_42865_OP</t>
  </si>
  <si>
    <t>443261_42865_OP</t>
  </si>
  <si>
    <t>432060_42866_OP</t>
  </si>
  <si>
    <t>442296_42865_OP</t>
  </si>
  <si>
    <t>443247_42865_OP</t>
  </si>
  <si>
    <t>384792_42866_OP</t>
  </si>
  <si>
    <t>388121_42866_OP</t>
  </si>
  <si>
    <t>978786_42865_OP</t>
  </si>
  <si>
    <t>443274_42867_OP</t>
  </si>
  <si>
    <t>374059_42866_OP</t>
  </si>
  <si>
    <t>682563_42867_OP</t>
  </si>
  <si>
    <t>443263_42865_OP</t>
  </si>
  <si>
    <t>883806_42865_OP</t>
  </si>
  <si>
    <t>800078_42866_OP</t>
  </si>
  <si>
    <t>441670_42865_IP</t>
  </si>
  <si>
    <t>441731_42866_OP</t>
  </si>
  <si>
    <t>800789_42866_OP</t>
  </si>
  <si>
    <t>392858_42866_OP</t>
  </si>
  <si>
    <t>392858_42867_OP</t>
  </si>
  <si>
    <t>443264_42866_OP</t>
  </si>
  <si>
    <t>442579_42867_OP</t>
  </si>
  <si>
    <t>443269_42867_OP</t>
  </si>
  <si>
    <t>387528_42866_OP</t>
  </si>
  <si>
    <t>443265_42866_OP</t>
  </si>
  <si>
    <t>441984_42867_OP</t>
  </si>
  <si>
    <t>435985_42867_OP</t>
  </si>
  <si>
    <t>438972_42866_OP</t>
  </si>
  <si>
    <t>NO_MR_139_42867_IP</t>
  </si>
  <si>
    <t>443376_42867_IP</t>
  </si>
  <si>
    <t>443271_42870_OP</t>
  </si>
  <si>
    <t>442768_42867_OP</t>
  </si>
  <si>
    <t>443272_42867_OP</t>
  </si>
  <si>
    <t>442508_42870_OP</t>
  </si>
  <si>
    <t>443300_42872_OP</t>
  </si>
  <si>
    <t>438240_42867_OP</t>
  </si>
  <si>
    <t>443273_42867_OP</t>
  </si>
  <si>
    <t>443275_42867_OP</t>
  </si>
  <si>
    <t>443276_42867_OP</t>
  </si>
  <si>
    <t>800741_42867_OP</t>
  </si>
  <si>
    <t>388561_42867_OP</t>
  </si>
  <si>
    <t>433358_42870_OP</t>
  </si>
  <si>
    <t>810199_42870_OP</t>
  </si>
  <si>
    <t>442755_42870_OP</t>
  </si>
  <si>
    <t>443285_42871_OP</t>
  </si>
  <si>
    <t>437205_42870_OP</t>
  </si>
  <si>
    <t>443277_42870_OP</t>
  </si>
  <si>
    <t>443279_42870_OP</t>
  </si>
  <si>
    <t>361719_42870_OP</t>
  </si>
  <si>
    <t>442596_42870_OP</t>
  </si>
  <si>
    <t>443098_42870_OP</t>
  </si>
  <si>
    <t>385898_42870_OP</t>
  </si>
  <si>
    <t>437603_42870_OP</t>
  </si>
  <si>
    <t>443288_42870_OP</t>
  </si>
  <si>
    <t>435008_42870_OP</t>
  </si>
  <si>
    <t>443280_42870_OP</t>
  </si>
  <si>
    <t>443283_42870_OP</t>
  </si>
  <si>
    <t>442630_42870_IP</t>
  </si>
  <si>
    <t>442206_42871_OP</t>
  </si>
  <si>
    <t>443197_42871_OP</t>
  </si>
  <si>
    <t>386553_42871_OP</t>
  </si>
  <si>
    <t>438821_42871_OP</t>
  </si>
  <si>
    <t>443286_42871_OP</t>
  </si>
  <si>
    <t>876275_42872_OP</t>
  </si>
  <si>
    <t>443287_42871_OP</t>
  </si>
  <si>
    <t>435739_42871_OP</t>
  </si>
  <si>
    <t>443281_42871_OP</t>
  </si>
  <si>
    <t>443239_42874_IP</t>
  </si>
  <si>
    <t>311078_42872_OP</t>
  </si>
  <si>
    <t>434053_42872_OP</t>
  </si>
  <si>
    <t>441100_42872_OP</t>
  </si>
  <si>
    <t>443195_42872_OP</t>
  </si>
  <si>
    <t>441550_42872_OP</t>
  </si>
  <si>
    <t>443057_42872_OP</t>
  </si>
  <si>
    <t>432036_42873_OP</t>
  </si>
  <si>
    <t>432261_42872_OP</t>
  </si>
  <si>
    <t>435815_42872_OP</t>
  </si>
  <si>
    <t>438048_42872_OP</t>
  </si>
  <si>
    <t>440951_42872_OP</t>
  </si>
  <si>
    <t>443297_42872_OP</t>
  </si>
  <si>
    <t>835376_42872_OP</t>
  </si>
  <si>
    <t>435884_42873_OP</t>
  </si>
  <si>
    <t>443296_42873_OP</t>
  </si>
  <si>
    <t>443301_42873_OP</t>
  </si>
  <si>
    <t>432182_42873_OP</t>
  </si>
  <si>
    <t>443098_42872_OP</t>
  </si>
  <si>
    <t>439734_42873_OP</t>
  </si>
  <si>
    <t>771442_42873_OP</t>
  </si>
  <si>
    <t>443303_42873_OP</t>
  </si>
  <si>
    <t>437986_42873_OP</t>
  </si>
  <si>
    <t>730205_42874_OP</t>
  </si>
  <si>
    <t>436083_42873_OP</t>
  </si>
  <si>
    <t>440540_42873_OP</t>
  </si>
  <si>
    <t>442886_42873_OP</t>
  </si>
  <si>
    <t>443240_42874_OP</t>
  </si>
  <si>
    <t>443306_42873_OP</t>
  </si>
  <si>
    <t>443307_42873_OP</t>
  </si>
  <si>
    <t>761793_42873_OP</t>
  </si>
  <si>
    <t>801745_42873_OP</t>
  </si>
  <si>
    <t>385269_42874_OP</t>
  </si>
  <si>
    <t>443305_42874_OP</t>
  </si>
  <si>
    <t>440168_42877_OP</t>
  </si>
  <si>
    <t>443309_42874_OP</t>
  </si>
  <si>
    <t>443304_42874_OP</t>
  </si>
  <si>
    <t>443302_42874_OP</t>
  </si>
  <si>
    <t>365852_42874_OP</t>
  </si>
  <si>
    <t>443308_42874_OP</t>
  </si>
  <si>
    <t>436486_42874_OP</t>
  </si>
  <si>
    <t>440137_42874_OP</t>
  </si>
  <si>
    <t>442387_42874_OP</t>
  </si>
  <si>
    <t>442673_42874_OP</t>
  </si>
  <si>
    <t>443310_42874_OP</t>
  </si>
  <si>
    <t>374172_42878_OP</t>
  </si>
  <si>
    <t>441957_42874_IP</t>
  </si>
  <si>
    <t>NO_MR_135_42877_IP</t>
  </si>
  <si>
    <t>443439_42877_IP</t>
  </si>
  <si>
    <t>435691_42877_OP</t>
  </si>
  <si>
    <t>440709_42877_OP</t>
  </si>
  <si>
    <t>443311_42877_OP</t>
  </si>
  <si>
    <t>801632_42877_OP</t>
  </si>
  <si>
    <t>981641_42877_OP</t>
  </si>
  <si>
    <t>434826_42878_OP</t>
  </si>
  <si>
    <t>435622_42878_OP</t>
  </si>
  <si>
    <t>437220_42878_OP</t>
  </si>
  <si>
    <t>443318_42878_OP</t>
  </si>
  <si>
    <t>443319_42878_OP</t>
  </si>
  <si>
    <t>443320_42878_OP</t>
  </si>
  <si>
    <t>443324_42878_OP</t>
  </si>
  <si>
    <t>443326_42878_OP</t>
  </si>
  <si>
    <t>800780_42879_OP</t>
  </si>
  <si>
    <t>NO_MR_005_42879_OP</t>
  </si>
  <si>
    <t>443436_42879_OP</t>
  </si>
  <si>
    <t>443330_42881_OP</t>
  </si>
  <si>
    <t>357872_42878_IP</t>
  </si>
  <si>
    <t>443116_42879_OP</t>
  </si>
  <si>
    <t>443327_42879_OP</t>
  </si>
  <si>
    <t>438620_42879_OP</t>
  </si>
  <si>
    <t>833830_42879_OP</t>
  </si>
  <si>
    <t>382794_42879_OP</t>
  </si>
  <si>
    <t>392451_42879_OP</t>
  </si>
  <si>
    <t>434221_42879_OP</t>
  </si>
  <si>
    <t>439188_42879_OP</t>
  </si>
  <si>
    <t>441533_42879_OP</t>
  </si>
  <si>
    <t>442242_42879_OP</t>
  </si>
  <si>
    <t>443328_42879_OP</t>
  </si>
  <si>
    <t>723637_42879_OP</t>
  </si>
  <si>
    <t>732773_42879_OP</t>
  </si>
  <si>
    <t>386858_42880_OP</t>
  </si>
  <si>
    <t>443196_42880_OP</t>
  </si>
  <si>
    <t>443329_42880_OP</t>
  </si>
  <si>
    <t>385884_42880_IP</t>
  </si>
  <si>
    <t>443116_42879_IP</t>
  </si>
  <si>
    <t>439691_42880_OP</t>
  </si>
  <si>
    <t>443253_42880_OP</t>
  </si>
  <si>
    <t>443331_42880_OP</t>
  </si>
  <si>
    <t>443333_42880_OP</t>
  </si>
  <si>
    <t>441289_42881_OP</t>
  </si>
  <si>
    <t>384471_42881_OP</t>
  </si>
  <si>
    <t>385350_42881_OP</t>
  </si>
  <si>
    <t>435614_42881_OP</t>
  </si>
  <si>
    <t>437851_42881_OP</t>
  </si>
  <si>
    <t>438456_42881_OP</t>
  </si>
  <si>
    <t>443332_42881_OP</t>
  </si>
  <si>
    <t>443334_42881_OP</t>
  </si>
  <si>
    <t>443336_42881_OP</t>
  </si>
  <si>
    <t>443345_42885_OP</t>
  </si>
  <si>
    <t>838207_42881_OP</t>
  </si>
  <si>
    <t>305477_42885_OP</t>
  </si>
  <si>
    <t>440007_42885_OP</t>
  </si>
  <si>
    <t>440805_42885_OP</t>
  </si>
  <si>
    <t>442691_42885_OP</t>
  </si>
  <si>
    <t>443346_42885_OP</t>
  </si>
  <si>
    <t>438210_42886_OP</t>
  </si>
  <si>
    <t>439649_42886_OP</t>
  </si>
  <si>
    <t>441087_42886_OP</t>
  </si>
  <si>
    <t>443252_42886_OP</t>
  </si>
  <si>
    <t>832152_42886_OP</t>
  </si>
  <si>
    <t>443299_42804_IP</t>
  </si>
  <si>
    <t>431233_42831_IP</t>
  </si>
  <si>
    <t>443325_42835_IP</t>
  </si>
  <si>
    <t>443110_42844_IP</t>
  </si>
  <si>
    <t>NO_MR_133_42880_IP</t>
  </si>
  <si>
    <t>443153_42856_IP</t>
  </si>
  <si>
    <t>435169_42856_IP</t>
  </si>
  <si>
    <t>442399_42856_IP</t>
  </si>
  <si>
    <t>434133_42858_IP</t>
  </si>
  <si>
    <t>389356_42860_IP</t>
  </si>
  <si>
    <t>435566_42858_IP</t>
  </si>
  <si>
    <t>NO_MR_125_42857_IP</t>
  </si>
  <si>
    <t>854930_42865_IP</t>
  </si>
  <si>
    <t>437940_42858_IP</t>
  </si>
  <si>
    <t>442492_42858_IP</t>
  </si>
  <si>
    <t>436400_42859_IP</t>
  </si>
  <si>
    <t>NO_MR_127_42865_IP</t>
  </si>
  <si>
    <t>443204_42858_IP</t>
  </si>
  <si>
    <t>443183_42859_IP</t>
  </si>
  <si>
    <t>441672_42860_IP</t>
  </si>
  <si>
    <t>442341_42860_IP</t>
  </si>
  <si>
    <t>437929_42859_IP</t>
  </si>
  <si>
    <t>443186_42859_IP</t>
  </si>
  <si>
    <t>842398_42864_IP</t>
  </si>
  <si>
    <t>437980_42860_IP</t>
  </si>
  <si>
    <t>440315_42860_IP</t>
  </si>
  <si>
    <t>442405_42863_IP</t>
  </si>
  <si>
    <t>384513_42864_IP</t>
  </si>
  <si>
    <t>811112_42864_IP</t>
  </si>
  <si>
    <t>443190_42863_IP</t>
  </si>
  <si>
    <t>442061_42864_IP</t>
  </si>
  <si>
    <t>443201_42864_IP</t>
  </si>
  <si>
    <t>442943_42865_IP</t>
  </si>
  <si>
    <t>830657_42865_IP</t>
  </si>
  <si>
    <t>443221_42865_IP</t>
  </si>
  <si>
    <t>NO_MR_134_42865_IP</t>
  </si>
  <si>
    <t>NO_MR_131_42866_IP</t>
  </si>
  <si>
    <t>NO_MR_129_42867_IP</t>
  </si>
  <si>
    <t>442195_42867_IP</t>
  </si>
  <si>
    <t>442174_42880_IP</t>
  </si>
  <si>
    <t>NO_MR_132_42867_IP</t>
  </si>
  <si>
    <t>443385_42867_IP</t>
  </si>
  <si>
    <t>442824_42873_IP</t>
  </si>
  <si>
    <t>443119_42870_IP</t>
  </si>
  <si>
    <t>443151_42871_IP</t>
  </si>
  <si>
    <t>440690_42886_IP</t>
  </si>
  <si>
    <t>437727_42871_IP</t>
  </si>
  <si>
    <t>710088_42871_IP</t>
  </si>
  <si>
    <t>352126_42873_IP</t>
  </si>
  <si>
    <t>442532_42873_IP</t>
  </si>
  <si>
    <t>387740_42874_IP</t>
  </si>
  <si>
    <t>441527_42872_IP</t>
  </si>
  <si>
    <t>442857_42873_IP</t>
  </si>
  <si>
    <t>443262_42873_IP</t>
  </si>
  <si>
    <t>348684_42874_IP</t>
  </si>
  <si>
    <t>NO_MR_126_42874_IP</t>
  </si>
  <si>
    <t>443490_42874_IP</t>
  </si>
  <si>
    <t>NO_MR_128_42874_IP</t>
  </si>
  <si>
    <t>443384_42874_IP</t>
  </si>
  <si>
    <t>442206_42878_IP</t>
  </si>
  <si>
    <t>800765_42874_IP</t>
  </si>
  <si>
    <t>438174_42881_IP</t>
  </si>
  <si>
    <t>442318_42877_IP</t>
  </si>
  <si>
    <t>443242_42877_IP</t>
  </si>
  <si>
    <t>NO_MR_130_42878_IP</t>
  </si>
  <si>
    <t>NO_MR_137_42878_IP</t>
  </si>
  <si>
    <t>443491_42878_IP</t>
  </si>
  <si>
    <t>443257_42878_IP</t>
  </si>
  <si>
    <t>439833_42879_IP</t>
  </si>
  <si>
    <t>442118_42879_IP</t>
  </si>
  <si>
    <t>436301_42879_IP</t>
  </si>
  <si>
    <t>442296_42879_IP</t>
  </si>
  <si>
    <t>437093_42881_IP</t>
  </si>
  <si>
    <t>NO_MR_136_42881_IP</t>
  </si>
  <si>
    <t>443167_42885_IP</t>
  </si>
  <si>
    <t>387528_42881_IP</t>
  </si>
  <si>
    <t>382983_42885_IP</t>
  </si>
  <si>
    <t>442955_42885_IP</t>
  </si>
  <si>
    <t>443271_42881_IP</t>
  </si>
  <si>
    <t>443288_42886_IP</t>
  </si>
  <si>
    <t>387907_42837_IP</t>
  </si>
  <si>
    <t>437032_42884_OP</t>
  </si>
  <si>
    <t>441240_42886_OP</t>
  </si>
  <si>
    <t>443354_42886_OP</t>
  </si>
  <si>
    <t>386162_42886_OP</t>
  </si>
  <si>
    <t>437761_42887_OP</t>
  </si>
  <si>
    <t>437794_42886_OP</t>
  </si>
  <si>
    <t>440985_42886_OP</t>
  </si>
  <si>
    <t>443351_42886_OP</t>
  </si>
  <si>
    <t>443352_42886_OP</t>
  </si>
  <si>
    <t>443353_42886_OP</t>
  </si>
  <si>
    <t>443355_42886_OP</t>
  </si>
  <si>
    <t>443356_42886_OP</t>
  </si>
  <si>
    <t>443357_42887_OP</t>
  </si>
  <si>
    <t>825725_42886_OP</t>
  </si>
  <si>
    <t>905179_42886_OP</t>
  </si>
  <si>
    <t>441568_42807_IP</t>
  </si>
  <si>
    <t>NO_MR_141_42892_IP</t>
  </si>
  <si>
    <t>NO_MR_142_42893_IP</t>
  </si>
  <si>
    <t>441670_42881_IP</t>
  </si>
  <si>
    <t>631913_42887_IP</t>
  </si>
  <si>
    <t>NO_MR_140_42886_IP</t>
  </si>
  <si>
    <t>316668_42887_OP</t>
  </si>
  <si>
    <t>437406_42887_OP</t>
  </si>
  <si>
    <t>438208_42888_OP</t>
  </si>
  <si>
    <t>438695_42891_OP</t>
  </si>
  <si>
    <t>443358_42888_OP</t>
  </si>
  <si>
    <t>443359_42887_OP</t>
  </si>
  <si>
    <t>443360_42887_OP</t>
  </si>
  <si>
    <t>443369_42887_OP</t>
  </si>
  <si>
    <t>737713_42887_OP</t>
  </si>
  <si>
    <t>832152_42887_OP</t>
  </si>
  <si>
    <t>431739_42888_OP</t>
  </si>
  <si>
    <t>437667_42888_OP</t>
  </si>
  <si>
    <t>438517_42888_OP</t>
  </si>
  <si>
    <t>440037_42888_OP</t>
  </si>
  <si>
    <t>440550_42888_OP</t>
  </si>
  <si>
    <t>442330_42888_OP</t>
  </si>
  <si>
    <t>442667_42891_OP</t>
  </si>
  <si>
    <t>442681_42888_OP</t>
  </si>
  <si>
    <t>443294_42888_OP</t>
  </si>
  <si>
    <t>443361_42888_OP</t>
  </si>
  <si>
    <t>NO_MR_145_42888_IP</t>
  </si>
  <si>
    <t>382513_42891_OP</t>
  </si>
  <si>
    <t>437451_42891_OP</t>
  </si>
  <si>
    <t>440396_42891_OP</t>
  </si>
  <si>
    <t>442603_42891_OP</t>
  </si>
  <si>
    <t>443030_42891_OP</t>
  </si>
  <si>
    <t>443300_42892_OP</t>
  </si>
  <si>
    <t>443306_42891_OP</t>
  </si>
  <si>
    <t>443370_42891_OP</t>
  </si>
  <si>
    <t>361272_42892_OP</t>
  </si>
  <si>
    <t>383478_42892_OP</t>
  </si>
  <si>
    <t>389638_42892_OP</t>
  </si>
  <si>
    <t>431351_42892_OP</t>
  </si>
  <si>
    <t>438997_42892_OP</t>
  </si>
  <si>
    <t>442293_42892_OP</t>
  </si>
  <si>
    <t>442843_42892_OP</t>
  </si>
  <si>
    <t>442899_42892_OP</t>
  </si>
  <si>
    <t>442915_42893_OP</t>
  </si>
  <si>
    <t>443231_42892_OP</t>
  </si>
  <si>
    <t>443372_42892_OP</t>
  </si>
  <si>
    <t>443373_42893_OP</t>
  </si>
  <si>
    <t>550201_42892_OP</t>
  </si>
  <si>
    <t>892265_42892_OP</t>
  </si>
  <si>
    <t>344675_42894_OP</t>
  </si>
  <si>
    <t>385304_42893_OP</t>
  </si>
  <si>
    <t>430845_42893_OP</t>
  </si>
  <si>
    <t>435008_42893_OP</t>
  </si>
  <si>
    <t>435725_42893_OP</t>
  </si>
  <si>
    <t>437727_42893_OP</t>
  </si>
  <si>
    <t>438390_42893_OP</t>
  </si>
  <si>
    <t>439474_42893_OP</t>
  </si>
  <si>
    <t>443378_42893_OP</t>
  </si>
  <si>
    <t>443381_42894_OP</t>
  </si>
  <si>
    <t>443394_42893_OP</t>
  </si>
  <si>
    <t>443395_42894_OP</t>
  </si>
  <si>
    <t>801343_42893_OP</t>
  </si>
  <si>
    <t>442433_42895_OP</t>
  </si>
  <si>
    <t>443379_42894_OP</t>
  </si>
  <si>
    <t>443380_42894_OP</t>
  </si>
  <si>
    <t>443382_42895_OP</t>
  </si>
  <si>
    <t>443383_42895_OP</t>
  </si>
  <si>
    <t>831290_42894_OP</t>
  </si>
  <si>
    <t>443375_42894_IP</t>
  </si>
  <si>
    <t>440397_42895_OP</t>
  </si>
  <si>
    <t>443133_42895_OP</t>
  </si>
  <si>
    <t>443370_42898_OP</t>
  </si>
  <si>
    <t>443393_42895_OP</t>
  </si>
  <si>
    <t>432542_42896_OP</t>
  </si>
  <si>
    <t>440296_42896_OP</t>
  </si>
  <si>
    <t>443396_42896_OP</t>
  </si>
  <si>
    <t>293943_42898_OP</t>
  </si>
  <si>
    <t>387521_42899_OP</t>
  </si>
  <si>
    <t>432101_42898_OP</t>
  </si>
  <si>
    <t>442736_42899_OP</t>
  </si>
  <si>
    <t>443373_42898_OP</t>
  </si>
  <si>
    <t>443397_42898_OP</t>
  </si>
  <si>
    <t>443398_42898_OP</t>
  </si>
  <si>
    <t>443399_42898_OP</t>
  </si>
  <si>
    <t>435544_42899_OP</t>
  </si>
  <si>
    <t>442293_42899_OP</t>
  </si>
  <si>
    <t>443041_42899_OP</t>
  </si>
  <si>
    <t>443196_42899_OP</t>
  </si>
  <si>
    <t>443401_42899_OP</t>
  </si>
  <si>
    <t>443402_42900_OP</t>
  </si>
  <si>
    <t>443407_42900_OP</t>
  </si>
  <si>
    <t>701362_42900_OP</t>
  </si>
  <si>
    <t>430724_42900_IP</t>
  </si>
  <si>
    <t>380361_42900_OP</t>
  </si>
  <si>
    <t>389198_42900_OP</t>
  </si>
  <si>
    <t>439015_42900_OP</t>
  </si>
  <si>
    <t>441440_42900_OP</t>
  </si>
  <si>
    <t>443068_42900_OP</t>
  </si>
  <si>
    <t>443321_42900_OP</t>
  </si>
  <si>
    <t>443403_42900_OP</t>
  </si>
  <si>
    <t>443404_42900_OP</t>
  </si>
  <si>
    <t>380361_42901_OP</t>
  </si>
  <si>
    <t>388561_42901_OP</t>
  </si>
  <si>
    <t>434973_42901_OP</t>
  </si>
  <si>
    <t>437271_42901_OP</t>
  </si>
  <si>
    <t>439127_42901_OP</t>
  </si>
  <si>
    <t>439165_42901_OP</t>
  </si>
  <si>
    <t>439900_42901_OP</t>
  </si>
  <si>
    <t>439925_42901_OP</t>
  </si>
  <si>
    <t>440498_42902_OP</t>
  </si>
  <si>
    <t>442376_42901_OP</t>
  </si>
  <si>
    <t>443408_42901_OP</t>
  </si>
  <si>
    <t>443410_42901_OP</t>
  </si>
  <si>
    <t>888477_42901_OP</t>
  </si>
  <si>
    <t>378308_42902_OP</t>
  </si>
  <si>
    <t>434797_42902_OP</t>
  </si>
  <si>
    <t>439015_42902_OP</t>
  </si>
  <si>
    <t>439443_42902_OP</t>
  </si>
  <si>
    <t>440556_42902_OP</t>
  </si>
  <si>
    <t>441585_42905_OP</t>
  </si>
  <si>
    <t>442603_42902_OP</t>
  </si>
  <si>
    <t>443412_42902_OP</t>
  </si>
  <si>
    <t>443413_42902_OP</t>
  </si>
  <si>
    <t>443415_42902_OP</t>
  </si>
  <si>
    <t>443416_42902_OP</t>
  </si>
  <si>
    <t>434290_42903_OP</t>
  </si>
  <si>
    <t>437157_42905_OP</t>
  </si>
  <si>
    <t>443419_42906_OP</t>
  </si>
  <si>
    <t>443422_42905_OP</t>
  </si>
  <si>
    <t>443423_42905_OP</t>
  </si>
  <si>
    <t>443428_42906_OP</t>
  </si>
  <si>
    <t>385058_42906_OP</t>
  </si>
  <si>
    <t>442978_42907_OP</t>
  </si>
  <si>
    <t>443424_42906_OP</t>
  </si>
  <si>
    <t>794318_42906_OP</t>
  </si>
  <si>
    <t>373524_42906_OP</t>
  </si>
  <si>
    <t>437157_42907_OP</t>
  </si>
  <si>
    <t>439684_42907_OP</t>
  </si>
  <si>
    <t>443432_42907_OP</t>
  </si>
  <si>
    <t>443416_42908_OP</t>
  </si>
  <si>
    <t>443444_42908_OP</t>
  </si>
  <si>
    <t>794318_42908_OP</t>
  </si>
  <si>
    <t>387732_42909_OP</t>
  </si>
  <si>
    <t>440612_42909_OP</t>
  </si>
  <si>
    <t>443304_42912_OP</t>
  </si>
  <si>
    <t>NO_MR_008_42914_OP</t>
  </si>
  <si>
    <t>439943_42914_IP</t>
  </si>
  <si>
    <t>437986_42887_IP</t>
  </si>
  <si>
    <t>441075_42887_IP</t>
  </si>
  <si>
    <t>438620_42888_IP</t>
  </si>
  <si>
    <t>443239_42888_IP</t>
  </si>
  <si>
    <t>841780_42888_IP</t>
  </si>
  <si>
    <t>442806_42892_IP</t>
  </si>
  <si>
    <t>443327_42892_IP</t>
  </si>
  <si>
    <t>371875_42893_IP</t>
  </si>
  <si>
    <t>NO_MR_149_42893_IP</t>
  </si>
  <si>
    <t>388991_42894_IP</t>
  </si>
  <si>
    <t>439013_42893_IP</t>
  </si>
  <si>
    <t>442930_42893_IP</t>
  </si>
  <si>
    <t>443052_42893_IP</t>
  </si>
  <si>
    <t>443281_42893_IP</t>
  </si>
  <si>
    <t>443307_42893_IP</t>
  </si>
  <si>
    <t>443334_42894_IP</t>
  </si>
  <si>
    <t>385350_42894_IP</t>
  </si>
  <si>
    <t>384513_42898_IP</t>
  </si>
  <si>
    <t>442804_42898_IP</t>
  </si>
  <si>
    <t>385884_42900_IP</t>
  </si>
  <si>
    <t>443436_42900_IP</t>
  </si>
  <si>
    <t>549729_42899_IP</t>
  </si>
  <si>
    <t>383714_42900_IP</t>
  </si>
  <si>
    <t>388455_42900_IP</t>
  </si>
  <si>
    <t>392451_42900_IP</t>
  </si>
  <si>
    <t>442386_42900_IP</t>
  </si>
  <si>
    <t>442840_42900_IP</t>
  </si>
  <si>
    <t>441825_42902_IP</t>
  </si>
  <si>
    <t>440650_42905_IP</t>
  </si>
  <si>
    <t>NO_MR_147_42905_IP</t>
  </si>
  <si>
    <t>335650_42907_IP</t>
  </si>
  <si>
    <t>374046_42906_IP</t>
  </si>
  <si>
    <t>801651_42907_IP</t>
  </si>
  <si>
    <t>381626_42909_IP</t>
  </si>
  <si>
    <t>441666_42912_IP</t>
  </si>
  <si>
    <t>442845_42912_IP</t>
  </si>
  <si>
    <t>435169_42913_IP</t>
  </si>
  <si>
    <t>NO_MR_151_42919_IP</t>
  </si>
  <si>
    <t>443068_42916_IP</t>
  </si>
  <si>
    <t>Ref_ID</t>
  </si>
  <si>
    <t>O_Date</t>
  </si>
  <si>
    <t>CM</t>
  </si>
  <si>
    <t>Yakima (D)_District</t>
  </si>
  <si>
    <t>FAX</t>
  </si>
  <si>
    <t>.</t>
  </si>
  <si>
    <t>good cause extension requested</t>
  </si>
  <si>
    <t>Whatcom</t>
  </si>
  <si>
    <t>Bellingham_Municipal</t>
  </si>
  <si>
    <t>Not Competent</t>
  </si>
  <si>
    <t>ADAMS</t>
  </si>
  <si>
    <t>Othello (D)_District</t>
  </si>
  <si>
    <t>Competent</t>
  </si>
  <si>
    <t>SPOKANE</t>
  </si>
  <si>
    <t>Spokane County Court_Superior</t>
  </si>
  <si>
    <t>BENTON</t>
  </si>
  <si>
    <t>Benton_District</t>
  </si>
  <si>
    <t>police reports</t>
  </si>
  <si>
    <t>Yakima County Court_Superior</t>
  </si>
  <si>
    <t>ADMISSION</t>
  </si>
  <si>
    <t>OKANOGAN</t>
  </si>
  <si>
    <t>Okanogan County Court_Superior</t>
  </si>
  <si>
    <t>Spokane (M)_Municipal</t>
  </si>
  <si>
    <t>Benton County Court_Superior</t>
  </si>
  <si>
    <t>CHELAN</t>
  </si>
  <si>
    <t>Chelan (D)_District</t>
  </si>
  <si>
    <t>Dismissal and DMHP Eval</t>
  </si>
  <si>
    <t>Yakima (M)_Municipal</t>
  </si>
  <si>
    <t>bed availability</t>
  </si>
  <si>
    <t>FRANKLIN</t>
  </si>
  <si>
    <t>Pasco_Municipal</t>
  </si>
  <si>
    <t>Dismissal &amp; Civil Eval</t>
  </si>
  <si>
    <t>WALLA WALLA</t>
  </si>
  <si>
    <t>Walla Walla County Court_Superior</t>
  </si>
  <si>
    <t>change from PR to JH</t>
  </si>
  <si>
    <t>Ferry</t>
  </si>
  <si>
    <t>Ferry_District</t>
  </si>
  <si>
    <t>STEVENS</t>
  </si>
  <si>
    <t>Stevens_District</t>
  </si>
  <si>
    <t>Spokane (D)_District</t>
  </si>
  <si>
    <t>Okanogan (D)_District</t>
  </si>
  <si>
    <t>Dismiss w/o Civil Eval</t>
  </si>
  <si>
    <t>change from PR to JH. Eval completed on 8/1.</t>
  </si>
  <si>
    <t>Received 29 days late.</t>
  </si>
  <si>
    <t>attorney/interpreter not available</t>
  </si>
  <si>
    <t>Cheney_Municipal</t>
  </si>
  <si>
    <t>GRANT</t>
  </si>
  <si>
    <t>Grant County Court_Superior</t>
  </si>
  <si>
    <t>Adams County Court_Superior</t>
  </si>
  <si>
    <t>KLICKITAT</t>
  </si>
  <si>
    <t>Klickitat County Court_Superior</t>
  </si>
  <si>
    <t>Franklin County Court_Superior</t>
  </si>
  <si>
    <t>Chelan County Court_Superior</t>
  </si>
  <si>
    <t>Deferred</t>
  </si>
  <si>
    <t>Faxed 8/2.</t>
  </si>
  <si>
    <t>Other_Other</t>
  </si>
  <si>
    <t>Franklin_District</t>
  </si>
  <si>
    <t>PEND OREILLE</t>
  </si>
  <si>
    <t>Pend Oreille_District</t>
  </si>
  <si>
    <t>medical clearance</t>
  </si>
  <si>
    <t>medical clearance. Admitted on 8/2.</t>
  </si>
  <si>
    <t>WSH - MAPLE LANE</t>
  </si>
  <si>
    <t>WSH - YAKIMA</t>
  </si>
  <si>
    <t xml:space="preserve"> </t>
  </si>
  <si>
    <t>Table1 Title: Competency Outpatient (Jail) Evaluations and Data Summary</t>
  </si>
  <si>
    <t>WESTERN STATE HOSPITAL</t>
  </si>
  <si>
    <t>Court Orders Signed</t>
  </si>
  <si>
    <r>
      <t>Days from order signature to</t>
    </r>
    <r>
      <rPr>
        <b/>
        <vertAlign val="superscript"/>
        <sz val="10"/>
        <color theme="1"/>
        <rFont val="Calibri"/>
        <family val="2"/>
        <scheme val="minor"/>
      </rPr>
      <t>1</t>
    </r>
    <r>
      <rPr>
        <b/>
        <sz val="10"/>
        <color theme="1"/>
        <rFont val="Calibri"/>
        <family val="2"/>
        <scheme val="minor"/>
      </rPr>
      <t>:</t>
    </r>
  </si>
  <si>
    <r>
      <t>Percent complete 
within 7 days from order signature date</t>
    </r>
    <r>
      <rPr>
        <vertAlign val="superscript"/>
        <sz val="8"/>
        <color theme="1"/>
        <rFont val="Calibri"/>
        <family val="2"/>
        <scheme val="minor"/>
      </rPr>
      <t>1</t>
    </r>
  </si>
  <si>
    <r>
      <t>Percent completed within 14 days from receipt of order</t>
    </r>
    <r>
      <rPr>
        <vertAlign val="superscript"/>
        <sz val="8"/>
        <rFont val="Calibri"/>
        <family val="2"/>
        <scheme val="minor"/>
      </rPr>
      <t>1,2</t>
    </r>
  </si>
  <si>
    <r>
      <t>Percent completed within 14 days from receipt of order or within 21 days from order signature date</t>
    </r>
    <r>
      <rPr>
        <vertAlign val="superscript"/>
        <sz val="8"/>
        <rFont val="Calibri"/>
        <family val="2"/>
        <scheme val="minor"/>
      </rPr>
      <t>1,2</t>
    </r>
  </si>
  <si>
    <t xml:space="preserve"> hospital receipt of order</t>
  </si>
  <si>
    <t>hospital receipt of discovery</t>
  </si>
  <si>
    <t>end of reporting month for incomplete referrals</t>
  </si>
  <si>
    <t>completion</t>
  </si>
  <si>
    <t>Average</t>
  </si>
  <si>
    <t>Median</t>
  </si>
  <si>
    <t>Jail-based Evaluation - 
7 day compliance</t>
  </si>
  <si>
    <t>APR. 2015</t>
  </si>
  <si>
    <t>Not Applicable</t>
  </si>
  <si>
    <t>MAY. 2015</t>
  </si>
  <si>
    <t>JUN. 2015</t>
  </si>
  <si>
    <t>JUL. 2015</t>
  </si>
  <si>
    <t>AUG. 2015</t>
  </si>
  <si>
    <t>SEP. 2015</t>
  </si>
  <si>
    <t>OCT. 2015</t>
  </si>
  <si>
    <t>NOV. 2015</t>
  </si>
  <si>
    <t>DEC. 2015</t>
  </si>
  <si>
    <t>JAN. 2016</t>
  </si>
  <si>
    <t>FEB. 2016</t>
  </si>
  <si>
    <t>MAR. 2016</t>
  </si>
  <si>
    <t>APR. 2016</t>
  </si>
  <si>
    <t>MAY. 2016</t>
  </si>
  <si>
    <t>JUN. 2016</t>
  </si>
  <si>
    <t>Jail-based Evaluation - 
14 day compliance</t>
  </si>
  <si>
    <r>
      <t>within 14 days from order signature date</t>
    </r>
    <r>
      <rPr>
        <vertAlign val="superscript"/>
        <sz val="8"/>
        <color theme="1"/>
        <rFont val="Calibri"/>
        <family val="2"/>
        <scheme val="minor"/>
      </rPr>
      <t>1</t>
    </r>
  </si>
  <si>
    <r>
      <t>within 14 days from receipt of order</t>
    </r>
    <r>
      <rPr>
        <vertAlign val="superscript"/>
        <sz val="8"/>
        <rFont val="Calibri"/>
        <family val="2"/>
        <scheme val="minor"/>
      </rPr>
      <t>1,2</t>
    </r>
  </si>
  <si>
    <r>
      <t>within 14 days from receipt of order or 21 days from order signature date</t>
    </r>
    <r>
      <rPr>
        <vertAlign val="superscript"/>
        <sz val="8"/>
        <rFont val="Calibri"/>
        <family val="2"/>
        <scheme val="minor"/>
      </rPr>
      <t>1,2</t>
    </r>
  </si>
  <si>
    <t>JUL. 2016</t>
  </si>
  <si>
    <t>AUG. 2016</t>
  </si>
  <si>
    <t>SEP. 2016</t>
  </si>
  <si>
    <t>OCT. 2016</t>
  </si>
  <si>
    <t>NOV. 2016</t>
  </si>
  <si>
    <t>DEC. 2016</t>
  </si>
  <si>
    <t>JAN. 2017</t>
  </si>
  <si>
    <t>FEB. 2017</t>
  </si>
  <si>
    <t>MAR. 2017</t>
  </si>
  <si>
    <t>APR. 2017</t>
  </si>
  <si>
    <t>MAY. 2017</t>
  </si>
  <si>
    <t>JUN. 2017</t>
  </si>
  <si>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</si>
  <si>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</si>
  <si>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t>Table2 Title: Competency Inpatient Evaluations and Restorations with Data Summary</t>
  </si>
  <si>
    <r>
      <t>Percent complete 
within 7 days from order signature date</t>
    </r>
    <r>
      <rPr>
        <vertAlign val="superscript"/>
        <sz val="8"/>
        <rFont val="Calibri"/>
        <family val="2"/>
        <scheme val="minor"/>
      </rPr>
      <t>1</t>
    </r>
  </si>
  <si>
    <r>
      <t>Percent completed within 7 days from receipt of order</t>
    </r>
    <r>
      <rPr>
        <vertAlign val="superscript"/>
        <sz val="8"/>
        <rFont val="Calibri"/>
        <family val="2"/>
        <scheme val="minor"/>
      </rPr>
      <t>1,2</t>
    </r>
  </si>
  <si>
    <r>
      <t>Percent completed within 7 days from receipt of order or within 14 days from order signature date</t>
    </r>
    <r>
      <rPr>
        <vertAlign val="superscript"/>
        <sz val="8"/>
        <rFont val="Calibri"/>
        <family val="2"/>
        <scheme val="minor"/>
      </rPr>
      <t>1,2</t>
    </r>
  </si>
  <si>
    <t>Inpatient Evaluation</t>
  </si>
  <si>
    <r>
      <t>Inpatient
Restoration</t>
    </r>
    <r>
      <rPr>
        <vertAlign val="superscript"/>
        <sz val="10"/>
        <color theme="1"/>
        <rFont val="Calibri"/>
        <family val="2"/>
        <scheme val="minor"/>
      </rPr>
      <t>3</t>
    </r>
  </si>
  <si>
    <r>
      <rPr>
        <vertAlign val="superscript"/>
        <sz val="10"/>
        <color theme="1"/>
        <rFont val="Calibri"/>
        <family val="2"/>
        <scheme val="minor"/>
      </rPr>
      <t>2</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</si>
  <si>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3</t>
    </r>
    <r>
      <rPr>
        <sz val="10"/>
        <color theme="1"/>
        <rFont val="Calibri"/>
        <family val="2"/>
        <scheme val="minor"/>
      </rPr>
      <t>The inpatient restoration data for WSH includes those referrals that are admitted to Maple Lane and Yakima.</t>
    </r>
  </si>
  <si>
    <t>EASTERN STATE HOSPITAL</t>
  </si>
  <si>
    <t>Inpatient
Restoration</t>
  </si>
  <si>
    <t>TOTALS BOTH HOSPITALS</t>
  </si>
  <si>
    <t>Jail-based Evaluation</t>
  </si>
  <si>
    <r>
      <rPr>
        <vertAlign val="superscript"/>
        <sz val="10"/>
        <color theme="1"/>
        <rFont val="Calibri"/>
        <family val="2"/>
        <scheme val="minor"/>
      </rPr>
      <t>3</t>
    </r>
    <r>
      <rPr>
        <sz val="10"/>
        <color theme="1"/>
        <rFont val="Calibri"/>
        <family val="2"/>
        <scheme val="minor"/>
      </rPr>
      <t>The inpatient restoration totals include those referrals that are admitted to Maple Lane and Yakima.</t>
    </r>
  </si>
  <si>
    <t>JUL. 2017</t>
  </si>
  <si>
    <t>1Number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 (with the exception of July 2017 which is "first look" data).</t>
  </si>
  <si>
    <r>
      <t xml:space="preserve">Data Sources: </t>
    </r>
    <r>
      <rPr>
        <sz val="11"/>
        <rFont val="Calibri"/>
        <family val="2"/>
        <scheme val="minor"/>
      </rPr>
      <t>WSH - Forensic Evaluation Services (FES) modules in the Cache database provided by Al Bouvier; ESH -  MILO database provided by Yaroslav Trusevich</t>
    </r>
  </si>
  <si>
    <t>Purpose of Report: Trueblood Draft August Report (July Data)</t>
  </si>
  <si>
    <r>
      <t xml:space="preserve">Date of Report: </t>
    </r>
    <r>
      <rPr>
        <sz val="11"/>
        <rFont val="Calibri"/>
        <family val="2"/>
        <scheme val="minor"/>
      </rPr>
      <t>8/13/2017</t>
    </r>
  </si>
  <si>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</si>
  <si>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</si>
  <si>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</si>
  <si>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</si>
  <si>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</si>
  <si>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OR_Completed:  # Days from Received to Completion</t>
  </si>
  <si>
    <r>
      <t xml:space="preserve">Analyst: </t>
    </r>
    <r>
      <rPr>
        <sz val="11"/>
        <rFont val="Calibri"/>
        <family val="2"/>
        <scheme val="minor"/>
      </rPr>
      <t>DSE - Clint Catron &amp; Theresa M Becker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</si>
</sst>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1"/>
      <name val="Calibri"/>
      <family val="2"/>
      <scheme val="minor"/>
    </font>
    <font>
      <b/>
      <sz val="11"/>
      <color theme="1"/>
      <name val="Calibri"/>
      <family val="2"/>
      <scheme val="minor"/>
    </font>
    <font>
      <sz val="11"/>
      <color rgb="FF000000"/>
      <name val="Calibri"/>
      <family val="2"/>
      <scheme val="minor"/>
    </font>
    <font>
      <sz val="10"/>
      <color indexed="8"/>
      <name val="Arial"/>
      <family val="2"/>
    </font>
    <font>
      <b/>
      <sz val="11"/>
      <color indexed="8"/>
      <name val="Calibri"/>
      <family val="2"/>
    </font>
    <font>
      <b/>
      <sz val="11"/>
      <color rgb="FF000000"/>
      <name val="Calibri"/>
      <family val="2"/>
      <scheme val="minor"/>
    </font>
    <font>
      <sz val="11"/>
      <color indexed="8"/>
      <name val="Calibri"/>
      <family val="2"/>
    </font>
    <font>
      <i/>
      <strike/>
      <sz val="11"/>
      <color rgb="FF000000"/>
      <name val="Calibri"/>
      <family val="2"/>
      <scheme val="minor"/>
    </font>
    <font>
      <i/>
      <strike/>
      <sz val="11"/>
      <color theme="1"/>
      <name val="Calibri"/>
      <family val="2"/>
      <scheme val="minor"/>
    </font>
    <font>
      <b/>
      <strike/>
      <sz val="11"/>
      <color rgb="FF000000"/>
      <name val="Calibri"/>
      <family val="2"/>
      <scheme val="minor"/>
    </font>
    <font>
      <b/>
      <strike/>
      <sz val="11"/>
      <color theme="1"/>
      <name val="Calibri"/>
      <family val="2"/>
      <scheme val="minor"/>
    </font>
    <font>
      <b/>
      <sz val="10"/>
      <name val="Calibri"/>
      <family val="2"/>
      <scheme val="minor"/>
    </font>
    <font>
      <b/>
      <sz val="11"/>
      <name val="Calibri"/>
      <family val="2"/>
      <scheme val="minor"/>
    </font>
    <font>
      <sz val="8"/>
      <color theme="1"/>
      <name val="Calibri"/>
      <family val="2"/>
      <scheme val="minor"/>
    </font>
    <font>
      <b/>
      <sz val="10"/>
      <color theme="1"/>
      <name val="Calibri"/>
      <family val="2"/>
      <scheme val="minor"/>
    </font>
    <font>
      <b/>
      <vertAlign val="superscript"/>
      <sz val="10"/>
      <color theme="1"/>
      <name val="Calibri"/>
      <family val="2"/>
      <scheme val="minor"/>
    </font>
    <font>
      <vertAlign val="superscript"/>
      <sz val="8"/>
      <color theme="1"/>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0"/>
      <name val="Arial"/>
      <family val="2"/>
    </font>
    <font>
      <sz val="10"/>
      <color theme="1"/>
      <name val="Arial"/>
      <family val="2"/>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C000"/>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style="dotted">
        <color indexed="64"/>
      </right>
      <top style="dashed">
        <color indexed="64"/>
      </top>
      <bottom/>
      <diagonal/>
    </border>
    <border>
      <left style="dotted">
        <color indexed="64"/>
      </left>
      <right/>
      <top style="dashed">
        <color indexed="64"/>
      </top>
      <bottom/>
      <diagonal/>
    </border>
    <border>
      <left style="thin">
        <color indexed="64"/>
      </left>
      <right style="dotted">
        <color indexed="64"/>
      </right>
      <top style="dashed">
        <color indexed="64"/>
      </top>
      <bottom/>
      <diagonal/>
    </border>
    <border>
      <left style="dotted">
        <color indexed="64"/>
      </left>
      <right style="medium">
        <color indexed="64"/>
      </right>
      <top style="dashed">
        <color indexed="64"/>
      </top>
      <bottom/>
      <diagonal/>
    </border>
    <border>
      <left/>
      <right style="medium">
        <color indexed="64"/>
      </right>
      <top style="dashed">
        <color indexed="64"/>
      </top>
      <bottom/>
      <diagonal/>
    </border>
    <border>
      <left style="medium">
        <color indexed="64"/>
      </left>
      <right style="dotted">
        <color indexed="64"/>
      </right>
      <top style="dashed">
        <color indexed="64"/>
      </top>
      <bottom style="medium">
        <color indexed="64"/>
      </bottom>
      <diagonal/>
    </border>
    <border>
      <left style="dotted">
        <color indexed="64"/>
      </left>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dashed">
        <color indexed="64"/>
      </bottom>
      <diagonal/>
    </border>
    <border>
      <left/>
      <right style="medium">
        <color indexed="64"/>
      </right>
      <top style="dashed">
        <color indexed="64"/>
      </top>
      <bottom style="dashed">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medium">
        <color indexed="64"/>
      </right>
      <top style="dash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ashed">
        <color indexed="64"/>
      </left>
      <right style="medium">
        <color indexed="64"/>
      </right>
      <top style="dashed">
        <color indexed="64"/>
      </top>
      <bottom style="dashed">
        <color indexed="64"/>
      </bottom>
      <diagonal/>
    </border>
    <border>
      <left style="medium">
        <color indexed="64"/>
      </left>
      <right style="medium">
        <color indexed="64"/>
      </right>
      <top style="thin">
        <color indexed="64"/>
      </top>
      <bottom style="dashed">
        <color indexed="64"/>
      </bottom>
      <diagonal/>
    </border>
    <border>
      <left style="medium">
        <color indexed="64"/>
      </left>
      <right style="dashed">
        <color indexed="64"/>
      </right>
      <top style="thin">
        <color indexed="64"/>
      </top>
      <bottom style="medium">
        <color indexed="64"/>
      </bottom>
      <diagonal/>
    </border>
    <border>
      <left/>
      <right/>
      <top style="thin">
        <color indexed="64"/>
      </top>
      <bottom style="medium">
        <color indexed="64"/>
      </bottom>
      <diagonal/>
    </border>
  </borders>
  <cellStyleXfs count="6">
    <xf numFmtId="0" fontId="0" fillId="0" borderId="0"/>
    <xf numFmtId="0" fontId="4" fillId="0" borderId="0"/>
    <xf numFmtId="0" fontId="25" fillId="0" borderId="0"/>
    <xf numFmtId="0" fontId="25" fillId="0" borderId="0"/>
    <xf numFmtId="0" fontId="25" fillId="0" borderId="0"/>
    <xf numFmtId="0" fontId="26" fillId="0" borderId="0"/>
  </cellStyleXfs>
  <cellXfs count="453">
    <xf numFmtId="0" fontId="0" fillId="0" borderId="0" xfId="0"/>
    <xf numFmtId="14" fontId="1"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0" fillId="0" borderId="1" xfId="0" applyNumberFormat="1" applyBorder="1" applyAlignment="1">
      <alignment horizontal="center"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left" vertical="center"/>
    </xf>
    <xf numFmtId="49" fontId="1" fillId="4" borderId="1" xfId="0" applyNumberFormat="1" applyFont="1" applyFill="1" applyBorder="1" applyAlignment="1">
      <alignment horizontal="center" vertical="center" wrapText="1"/>
    </xf>
    <xf numFmtId="49" fontId="0" fillId="4" borderId="1" xfId="0" applyNumberFormat="1" applyFill="1" applyBorder="1" applyAlignment="1">
      <alignment horizontal="left" vertical="center"/>
    </xf>
    <xf numFmtId="49" fontId="0" fillId="0" borderId="1" xfId="0" applyNumberFormat="1" applyBorder="1" applyAlignment="1">
      <alignment horizontal="center" vertical="center" wrapText="1"/>
    </xf>
    <xf numFmtId="49" fontId="0" fillId="0" borderId="1" xfId="0" applyNumberFormat="1" applyBorder="1" applyAlignment="1">
      <alignment horizontal="left"/>
    </xf>
    <xf numFmtId="1" fontId="1" fillId="2" borderId="1" xfId="0" applyNumberFormat="1" applyFont="1" applyFill="1" applyBorder="1" applyAlignment="1">
      <alignment horizontal="center" vertical="center" wrapText="1"/>
    </xf>
    <xf numFmtId="1" fontId="0" fillId="2" borderId="1" xfId="0" applyNumberFormat="1" applyFill="1" applyBorder="1" applyAlignment="1">
      <alignment horizontal="center" vertical="center"/>
    </xf>
    <xf numFmtId="49" fontId="0" fillId="0" borderId="1" xfId="0" applyNumberFormat="1" applyBorder="1" applyAlignment="1">
      <alignment horizontal="left" vertical="top"/>
    </xf>
    <xf numFmtId="0" fontId="3" fillId="0" borderId="1" xfId="0" applyFont="1" applyBorder="1" applyAlignment="1">
      <alignment vertical="top" wrapText="1"/>
    </xf>
    <xf numFmtId="14" fontId="3" fillId="0" borderId="1" xfId="0" applyNumberFormat="1" applyFont="1" applyBorder="1" applyAlignment="1">
      <alignment vertical="top" wrapText="1"/>
    </xf>
    <xf numFmtId="0" fontId="0" fillId="0" borderId="1" xfId="0" applyBorder="1" applyAlignment="1">
      <alignment horizontal="center" vertical="center"/>
    </xf>
    <xf numFmtId="0" fontId="0" fillId="5" borderId="1" xfId="0" applyFill="1" applyBorder="1" applyAlignment="1">
      <alignment horizontal="left" vertical="center"/>
    </xf>
    <xf numFmtId="0" fontId="0" fillId="0" borderId="1" xfId="0" applyFont="1" applyBorder="1" applyAlignment="1">
      <alignment horizontal="center" vertical="center"/>
    </xf>
    <xf numFmtId="49" fontId="5" fillId="0" borderId="2" xfId="1" applyNumberFormat="1" applyFont="1" applyFill="1" applyBorder="1" applyAlignment="1">
      <alignment horizontal="right" wrapText="1"/>
    </xf>
    <xf numFmtId="14" fontId="6" fillId="0" borderId="1" xfId="0" applyNumberFormat="1" applyFont="1" applyBorder="1" applyAlignment="1">
      <alignment vertical="top" wrapText="1"/>
    </xf>
    <xf numFmtId="0" fontId="2" fillId="0" borderId="1" xfId="0" applyFont="1" applyBorder="1" applyAlignment="1">
      <alignment horizontal="center" vertical="center"/>
    </xf>
    <xf numFmtId="0" fontId="6" fillId="0" borderId="1" xfId="0" applyFont="1" applyBorder="1" applyAlignment="1">
      <alignment vertical="top" wrapText="1"/>
    </xf>
    <xf numFmtId="49" fontId="7" fillId="0" borderId="1" xfId="1" applyNumberFormat="1" applyFont="1" applyFill="1" applyBorder="1" applyAlignment="1">
      <alignment horizontal="right" wrapText="1"/>
    </xf>
    <xf numFmtId="49" fontId="7" fillId="0" borderId="2" xfId="1" applyNumberFormat="1" applyFont="1" applyFill="1" applyBorder="1" applyAlignment="1">
      <alignment horizontal="right" wrapText="1"/>
    </xf>
    <xf numFmtId="0" fontId="8" fillId="6" borderId="1" xfId="0" applyFont="1" applyFill="1" applyBorder="1" applyAlignment="1">
      <alignment vertical="top" wrapText="1"/>
    </xf>
    <xf numFmtId="14" fontId="8" fillId="6" borderId="1" xfId="0" applyNumberFormat="1" applyFont="1" applyFill="1" applyBorder="1" applyAlignment="1">
      <alignment vertical="top" wrapText="1"/>
    </xf>
    <xf numFmtId="0" fontId="9" fillId="6" borderId="1" xfId="0" applyFont="1" applyFill="1" applyBorder="1" applyAlignment="1">
      <alignment horizontal="center" vertical="center"/>
    </xf>
    <xf numFmtId="0" fontId="3" fillId="0" borderId="1" xfId="0" applyFont="1" applyFill="1" applyBorder="1" applyAlignment="1">
      <alignment vertical="center" wrapText="1"/>
    </xf>
    <xf numFmtId="14" fontId="3" fillId="0" borderId="1" xfId="0" applyNumberFormat="1" applyFont="1" applyFill="1" applyBorder="1" applyAlignment="1">
      <alignment vertical="center" wrapText="1"/>
    </xf>
    <xf numFmtId="0" fontId="3" fillId="0" borderId="1" xfId="0" applyFont="1" applyBorder="1" applyAlignment="1">
      <alignment vertical="center" wrapText="1"/>
    </xf>
    <xf numFmtId="0" fontId="0" fillId="0" borderId="1" xfId="0" applyBorder="1" applyAlignment="1">
      <alignment horizontal="lef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0" fillId="0" borderId="1" xfId="0" applyFont="1" applyBorder="1" applyAlignment="1">
      <alignment vertical="top" wrapText="1"/>
    </xf>
    <xf numFmtId="14" fontId="10" fillId="0" borderId="1" xfId="0" applyNumberFormat="1" applyFont="1" applyBorder="1" applyAlignment="1">
      <alignment vertical="top" wrapText="1"/>
    </xf>
    <xf numFmtId="0" fontId="11" fillId="0" borderId="1" xfId="0" applyFont="1" applyBorder="1" applyAlignment="1">
      <alignment horizontal="center" vertical="center"/>
    </xf>
    <xf numFmtId="0" fontId="0" fillId="0" borderId="1" xfId="0" applyFill="1" applyBorder="1" applyAlignment="1">
      <alignment horizontal="left" vertical="center"/>
    </xf>
    <xf numFmtId="0" fontId="2" fillId="0" borderId="1" xfId="0" applyFont="1" applyBorder="1" applyAlignment="1">
      <alignment horizontal="left" vertical="center"/>
    </xf>
    <xf numFmtId="14" fontId="0" fillId="0" borderId="1" xfId="0" applyNumberFormat="1" applyFont="1" applyFill="1" applyBorder="1" applyAlignment="1">
      <alignment vertical="center"/>
    </xf>
    <xf numFmtId="14" fontId="3" fillId="0" borderId="1" xfId="0" applyNumberFormat="1" applyFont="1" applyBorder="1" applyAlignment="1">
      <alignment vertical="center" wrapText="1"/>
    </xf>
    <xf numFmtId="14" fontId="3" fillId="0" borderId="1" xfId="0" applyNumberFormat="1" applyFont="1" applyBorder="1" applyAlignment="1">
      <alignment horizontal="center" vertical="center" wrapText="1"/>
    </xf>
    <xf numFmtId="0" fontId="0" fillId="0" borderId="0" xfId="0" applyFill="1"/>
    <xf numFmtId="1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vertical="top" wrapText="1"/>
    </xf>
    <xf numFmtId="49" fontId="12" fillId="0" borderId="1" xfId="0" applyNumberFormat="1" applyFont="1" applyFill="1" applyBorder="1" applyAlignment="1">
      <alignment vertical="center" wrapText="1"/>
    </xf>
    <xf numFmtId="14" fontId="12"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2" borderId="1" xfId="0" applyNumberFormat="1" applyFill="1" applyBorder="1" applyAlignment="1">
      <alignment horizontal="center" vertical="center"/>
    </xf>
    <xf numFmtId="0" fontId="0" fillId="2" borderId="1" xfId="0" applyNumberFormat="1" applyFill="1" applyBorder="1" applyAlignment="1">
      <alignment horizontal="center" vertical="center"/>
    </xf>
    <xf numFmtId="0" fontId="2" fillId="0" borderId="0" xfId="0" applyFont="1" applyAlignment="1"/>
    <xf numFmtId="49" fontId="0" fillId="0" borderId="1" xfId="0" applyNumberFormat="1" applyFont="1" applyBorder="1" applyAlignment="1">
      <alignment horizontal="center" vertical="center"/>
    </xf>
    <xf numFmtId="49" fontId="0" fillId="0" borderId="1" xfId="0" applyNumberFormat="1" applyFont="1" applyBorder="1" applyAlignment="1">
      <alignment horizontal="left" vertical="center"/>
    </xf>
    <xf numFmtId="14" fontId="0" fillId="0" borderId="1" xfId="0" applyNumberFormat="1" applyFont="1" applyBorder="1" applyAlignment="1">
      <alignment horizontal="center" vertical="center"/>
    </xf>
    <xf numFmtId="49" fontId="0" fillId="4" borderId="1" xfId="0" applyNumberFormat="1" applyFont="1" applyFill="1" applyBorder="1" applyAlignment="1">
      <alignment horizontal="left" vertical="center"/>
    </xf>
    <xf numFmtId="49" fontId="0" fillId="0" borderId="1" xfId="0" applyNumberFormat="1" applyFont="1" applyBorder="1" applyAlignment="1">
      <alignment horizontal="left"/>
    </xf>
    <xf numFmtId="0" fontId="0" fillId="0" borderId="0" xfId="0" applyFont="1" applyAlignment="1"/>
    <xf numFmtId="2" fontId="1"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0"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49" fontId="1" fillId="0" borderId="1" xfId="0" applyNumberFormat="1" applyFont="1" applyFill="1" applyBorder="1" applyAlignment="1">
      <alignment vertical="center" wrapText="1"/>
    </xf>
    <xf numFmtId="49" fontId="0" fillId="0" borderId="1" xfId="0" applyNumberFormat="1" applyBorder="1" applyAlignment="1">
      <alignment vertical="center"/>
    </xf>
    <xf numFmtId="14" fontId="0" fillId="0" borderId="1" xfId="0" applyNumberFormat="1" applyFont="1" applyFill="1" applyBorder="1" applyAlignment="1">
      <alignment horizontal="center" vertical="center"/>
    </xf>
    <xf numFmtId="14"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1"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14" fontId="3" fillId="0" borderId="1" xfId="0" applyNumberFormat="1" applyFont="1" applyFill="1" applyBorder="1" applyAlignment="1">
      <alignment horizontal="center" vertical="top" wrapText="1"/>
    </xf>
    <xf numFmtId="14" fontId="3" fillId="0" borderId="1" xfId="0" applyNumberFormat="1" applyFont="1" applyBorder="1" applyAlignment="1">
      <alignment horizontal="center" vertical="top" wrapText="1"/>
    </xf>
    <xf numFmtId="14" fontId="3" fillId="0" borderId="1" xfId="0" applyNumberFormat="1" applyFont="1" applyFill="1" applyBorder="1" applyAlignment="1">
      <alignment horizontal="center" vertical="center" wrapText="1"/>
    </xf>
    <xf numFmtId="0" fontId="0" fillId="0" borderId="1" xfId="0" applyBorder="1" applyAlignment="1"/>
    <xf numFmtId="0" fontId="2" fillId="0" borderId="0" xfId="0" applyFont="1"/>
    <xf numFmtId="0" fontId="13" fillId="0" borderId="0" xfId="0" applyFont="1"/>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20" fillId="0" borderId="23" xfId="0" applyFont="1" applyFill="1" applyBorder="1" applyAlignment="1">
      <alignment vertical="center" wrapText="1"/>
    </xf>
    <xf numFmtId="0" fontId="20" fillId="0" borderId="24" xfId="0" applyFont="1" applyFill="1" applyBorder="1" applyAlignment="1">
      <alignment horizontal="center" vertical="center"/>
    </xf>
    <xf numFmtId="164" fontId="20" fillId="0" borderId="25" xfId="0" applyNumberFormat="1" applyFont="1" applyFill="1" applyBorder="1" applyAlignment="1">
      <alignment horizontal="center" vertical="center"/>
    </xf>
    <xf numFmtId="164" fontId="20" fillId="0" borderId="23" xfId="0" applyNumberFormat="1" applyFont="1" applyFill="1" applyBorder="1" applyAlignment="1">
      <alignment horizontal="center" vertical="center"/>
    </xf>
    <xf numFmtId="164" fontId="20" fillId="0" borderId="26" xfId="0" applyNumberFormat="1" applyFont="1" applyFill="1" applyBorder="1" applyAlignment="1">
      <alignment horizontal="center" vertical="center"/>
    </xf>
    <xf numFmtId="164" fontId="20" fillId="0" borderId="27" xfId="0" applyNumberFormat="1" applyFont="1" applyFill="1" applyBorder="1" applyAlignment="1">
      <alignment horizontal="center" vertical="center"/>
    </xf>
    <xf numFmtId="164" fontId="20" fillId="0" borderId="28" xfId="0" applyNumberFormat="1" applyFont="1" applyFill="1" applyBorder="1" applyAlignment="1">
      <alignment horizontal="center" vertical="center"/>
    </xf>
    <xf numFmtId="164" fontId="20" fillId="0" borderId="29" xfId="0" applyNumberFormat="1" applyFont="1" applyFill="1" applyBorder="1" applyAlignment="1">
      <alignment horizontal="center" vertical="center"/>
    </xf>
    <xf numFmtId="9" fontId="20" fillId="0" borderId="24" xfId="0" applyNumberFormat="1" applyFont="1" applyFill="1" applyBorder="1" applyAlignment="1">
      <alignment horizontal="center" vertical="center"/>
    </xf>
    <xf numFmtId="0" fontId="20" fillId="0" borderId="30" xfId="0" applyFont="1" applyFill="1" applyBorder="1" applyAlignment="1">
      <alignment vertical="center" wrapText="1"/>
    </xf>
    <xf numFmtId="0" fontId="20" fillId="0" borderId="31" xfId="0" applyFont="1" applyFill="1" applyBorder="1" applyAlignment="1">
      <alignment horizontal="center" vertical="center"/>
    </xf>
    <xf numFmtId="164" fontId="20" fillId="0" borderId="32" xfId="0" applyNumberFormat="1" applyFont="1" applyFill="1" applyBorder="1" applyAlignment="1">
      <alignment horizontal="center" vertical="center"/>
    </xf>
    <xf numFmtId="164" fontId="20" fillId="0" borderId="30" xfId="0" applyNumberFormat="1" applyFont="1" applyFill="1" applyBorder="1" applyAlignment="1">
      <alignment horizontal="center" vertical="center"/>
    </xf>
    <xf numFmtId="164" fontId="20" fillId="0" borderId="33" xfId="0" applyNumberFormat="1" applyFont="1" applyFill="1" applyBorder="1" applyAlignment="1">
      <alignment horizontal="center" vertical="center"/>
    </xf>
    <xf numFmtId="164" fontId="20" fillId="0" borderId="34" xfId="0" applyNumberFormat="1" applyFont="1" applyFill="1" applyBorder="1" applyAlignment="1">
      <alignment horizontal="center" vertical="center"/>
    </xf>
    <xf numFmtId="164" fontId="20" fillId="0" borderId="35" xfId="0" applyNumberFormat="1" applyFont="1" applyFill="1" applyBorder="1" applyAlignment="1">
      <alignment horizontal="center" vertical="center"/>
    </xf>
    <xf numFmtId="164" fontId="20" fillId="0" borderId="36" xfId="0" applyNumberFormat="1" applyFont="1" applyFill="1" applyBorder="1" applyAlignment="1">
      <alignment horizontal="center" vertical="center"/>
    </xf>
    <xf numFmtId="9" fontId="20" fillId="0" borderId="31" xfId="0" applyNumberFormat="1" applyFont="1" applyFill="1" applyBorder="1" applyAlignment="1">
      <alignment horizontal="center" vertical="center"/>
    </xf>
    <xf numFmtId="0" fontId="20" fillId="0" borderId="37" xfId="0" applyFont="1" applyFill="1" applyBorder="1" applyAlignment="1">
      <alignment vertical="center" wrapText="1"/>
    </xf>
    <xf numFmtId="0" fontId="20" fillId="0" borderId="38" xfId="0" applyFont="1" applyFill="1" applyBorder="1" applyAlignment="1">
      <alignment horizontal="center" vertical="center"/>
    </xf>
    <xf numFmtId="164" fontId="20" fillId="0" borderId="39" xfId="0" applyNumberFormat="1" applyFont="1" applyFill="1" applyBorder="1" applyAlignment="1">
      <alignment horizontal="center" vertical="center"/>
    </xf>
    <xf numFmtId="164" fontId="20" fillId="0" borderId="37" xfId="0" applyNumberFormat="1" applyFont="1" applyFill="1" applyBorder="1" applyAlignment="1">
      <alignment horizontal="center" vertical="center"/>
    </xf>
    <xf numFmtId="164" fontId="20" fillId="0" borderId="40" xfId="0" applyNumberFormat="1" applyFont="1" applyFill="1" applyBorder="1" applyAlignment="1">
      <alignment horizontal="center" vertical="center"/>
    </xf>
    <xf numFmtId="164" fontId="20" fillId="0" borderId="41" xfId="0" applyNumberFormat="1" applyFont="1" applyFill="1" applyBorder="1" applyAlignment="1">
      <alignment horizontal="center" vertical="center"/>
    </xf>
    <xf numFmtId="164" fontId="20" fillId="0" borderId="42" xfId="0" applyNumberFormat="1" applyFont="1" applyFill="1" applyBorder="1" applyAlignment="1">
      <alignment horizontal="center" vertical="center"/>
    </xf>
    <xf numFmtId="164" fontId="20" fillId="0" borderId="43" xfId="0" applyNumberFormat="1" applyFont="1" applyFill="1" applyBorder="1" applyAlignment="1">
      <alignment horizontal="center" vertical="center"/>
    </xf>
    <xf numFmtId="9" fontId="20" fillId="0" borderId="38" xfId="0" applyNumberFormat="1" applyFont="1" applyFill="1" applyBorder="1" applyAlignment="1">
      <alignment horizontal="center" vertical="center"/>
    </xf>
    <xf numFmtId="0" fontId="20" fillId="0" borderId="0" xfId="0" applyFont="1" applyFill="1" applyBorder="1" applyAlignment="1">
      <alignment vertical="center" wrapText="1"/>
    </xf>
    <xf numFmtId="0" fontId="20" fillId="0" borderId="14" xfId="0" applyFont="1" applyFill="1" applyBorder="1" applyAlignment="1">
      <alignment horizontal="center" vertical="center"/>
    </xf>
    <xf numFmtId="164" fontId="20" fillId="0" borderId="44" xfId="0" applyNumberFormat="1" applyFont="1" applyFill="1" applyBorder="1" applyAlignment="1">
      <alignment horizontal="center" vertical="center"/>
    </xf>
    <xf numFmtId="164" fontId="20" fillId="0" borderId="0" xfId="0" applyNumberFormat="1" applyFont="1" applyFill="1" applyBorder="1" applyAlignment="1">
      <alignment horizontal="center" vertical="center"/>
    </xf>
    <xf numFmtId="164" fontId="20" fillId="0" borderId="45" xfId="0" applyNumberFormat="1" applyFont="1" applyFill="1" applyBorder="1" applyAlignment="1">
      <alignment horizontal="center" vertical="center"/>
    </xf>
    <xf numFmtId="164" fontId="20" fillId="0" borderId="46" xfId="0" applyNumberFormat="1" applyFont="1" applyFill="1" applyBorder="1" applyAlignment="1">
      <alignment horizontal="center" vertical="center"/>
    </xf>
    <xf numFmtId="164" fontId="20" fillId="0" borderId="47" xfId="0" applyNumberFormat="1" applyFont="1" applyFill="1" applyBorder="1" applyAlignment="1">
      <alignment horizontal="center" vertical="center"/>
    </xf>
    <xf numFmtId="164" fontId="20" fillId="0" borderId="48" xfId="0" applyNumberFormat="1" applyFont="1" applyFill="1" applyBorder="1" applyAlignment="1">
      <alignment horizontal="center" vertical="center"/>
    </xf>
    <xf numFmtId="9" fontId="20" fillId="0" borderId="14" xfId="0" applyNumberFormat="1" applyFont="1" applyFill="1" applyBorder="1" applyAlignment="1">
      <alignment horizontal="center" vertical="center"/>
    </xf>
    <xf numFmtId="0" fontId="20" fillId="0" borderId="31" xfId="0" applyFont="1" applyFill="1" applyBorder="1" applyAlignment="1">
      <alignment vertical="center" wrapText="1"/>
    </xf>
    <xf numFmtId="164" fontId="20" fillId="0" borderId="49" xfId="0" applyNumberFormat="1" applyFont="1" applyFill="1" applyBorder="1" applyAlignment="1">
      <alignment horizontal="center" vertical="center"/>
    </xf>
    <xf numFmtId="0" fontId="20" fillId="0" borderId="50" xfId="0" applyFont="1" applyFill="1" applyBorder="1" applyAlignment="1">
      <alignment vertical="center" wrapText="1"/>
    </xf>
    <xf numFmtId="0" fontId="20" fillId="0" borderId="51" xfId="0" applyFont="1" applyFill="1" applyBorder="1" applyAlignment="1">
      <alignment vertical="center" wrapText="1"/>
    </xf>
    <xf numFmtId="0" fontId="20" fillId="0" borderId="52" xfId="0" applyFont="1" applyFill="1" applyBorder="1" applyAlignment="1">
      <alignment horizontal="center" vertical="center"/>
    </xf>
    <xf numFmtId="164" fontId="20" fillId="0" borderId="53" xfId="0" applyNumberFormat="1" applyFont="1" applyFill="1" applyBorder="1" applyAlignment="1">
      <alignment horizontal="center" vertical="center"/>
    </xf>
    <xf numFmtId="164" fontId="20" fillId="0" borderId="54" xfId="0" applyNumberFormat="1" applyFont="1" applyFill="1" applyBorder="1" applyAlignment="1">
      <alignment horizontal="center" vertical="center"/>
    </xf>
    <xf numFmtId="164" fontId="20" fillId="0" borderId="55" xfId="0" applyNumberFormat="1" applyFont="1" applyFill="1" applyBorder="1" applyAlignment="1">
      <alignment horizontal="center" vertical="center"/>
    </xf>
    <xf numFmtId="164" fontId="20" fillId="0" borderId="56" xfId="0" applyNumberFormat="1" applyFont="1" applyFill="1" applyBorder="1" applyAlignment="1">
      <alignment horizontal="center" vertical="center"/>
    </xf>
    <xf numFmtId="164" fontId="20" fillId="0" borderId="57" xfId="0" applyNumberFormat="1" applyFont="1" applyFill="1" applyBorder="1" applyAlignment="1">
      <alignment horizontal="center" vertical="center"/>
    </xf>
    <xf numFmtId="164" fontId="20" fillId="0" borderId="58" xfId="0" applyNumberFormat="1" applyFont="1" applyFill="1" applyBorder="1" applyAlignment="1">
      <alignment horizontal="center" vertical="center"/>
    </xf>
    <xf numFmtId="9" fontId="20" fillId="0" borderId="52" xfId="0" applyNumberFormat="1" applyFont="1" applyFill="1" applyBorder="1" applyAlignment="1">
      <alignment horizontal="center" vertical="center"/>
    </xf>
    <xf numFmtId="0" fontId="20" fillId="7" borderId="14" xfId="0" applyFont="1" applyFill="1" applyBorder="1" applyAlignment="1">
      <alignment vertical="center" wrapText="1"/>
    </xf>
    <xf numFmtId="0" fontId="20" fillId="7" borderId="9" xfId="0" applyFont="1" applyFill="1" applyBorder="1" applyAlignment="1">
      <alignment vertical="center" wrapText="1"/>
    </xf>
    <xf numFmtId="0" fontId="20" fillId="7" borderId="14" xfId="0" applyFont="1" applyFill="1" applyBorder="1" applyAlignment="1">
      <alignment horizontal="center" vertical="center"/>
    </xf>
    <xf numFmtId="164" fontId="20" fillId="7" borderId="59" xfId="0" applyNumberFormat="1" applyFont="1" applyFill="1" applyBorder="1" applyAlignment="1">
      <alignment horizontal="center" vertical="center"/>
    </xf>
    <xf numFmtId="164" fontId="20" fillId="7" borderId="60" xfId="0" applyNumberFormat="1" applyFont="1" applyFill="1" applyBorder="1" applyAlignment="1">
      <alignment horizontal="center" vertical="center"/>
    </xf>
    <xf numFmtId="164" fontId="20" fillId="7" borderId="61" xfId="0" applyNumberFormat="1" applyFont="1" applyFill="1" applyBorder="1" applyAlignment="1">
      <alignment horizontal="center" vertical="center"/>
    </xf>
    <xf numFmtId="164" fontId="20" fillId="7" borderId="62" xfId="0" applyNumberFormat="1" applyFont="1" applyFill="1" applyBorder="1" applyAlignment="1">
      <alignment horizontal="center" vertical="center"/>
    </xf>
    <xf numFmtId="164" fontId="20" fillId="7" borderId="63" xfId="0" applyNumberFormat="1" applyFont="1" applyFill="1" applyBorder="1" applyAlignment="1">
      <alignment horizontal="center" vertical="center"/>
    </xf>
    <xf numFmtId="164" fontId="20" fillId="7" borderId="64" xfId="0" applyNumberFormat="1" applyFont="1" applyFill="1" applyBorder="1" applyAlignment="1">
      <alignment horizontal="center" vertical="center"/>
    </xf>
    <xf numFmtId="9" fontId="20" fillId="7" borderId="8" xfId="0" applyNumberFormat="1" applyFont="1" applyFill="1" applyBorder="1" applyAlignment="1">
      <alignment horizontal="center" vertical="center" wrapText="1"/>
    </xf>
    <xf numFmtId="9" fontId="20" fillId="7" borderId="65" xfId="0" applyNumberFormat="1" applyFont="1" applyFill="1" applyBorder="1" applyAlignment="1">
      <alignment horizontal="center" vertical="center"/>
    </xf>
    <xf numFmtId="9" fontId="20" fillId="7" borderId="66" xfId="0" applyNumberFormat="1" applyFont="1" applyFill="1" applyBorder="1" applyAlignment="1">
      <alignment horizontal="center" vertical="center"/>
    </xf>
    <xf numFmtId="0" fontId="14" fillId="0" borderId="67" xfId="0" applyFont="1" applyFill="1" applyBorder="1" applyAlignment="1">
      <alignment horizontal="center" vertical="center" wrapText="1"/>
    </xf>
    <xf numFmtId="0" fontId="14" fillId="0" borderId="68"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4" fillId="0" borderId="70" xfId="0" applyFont="1" applyFill="1" applyBorder="1" applyAlignment="1">
      <alignment horizontal="center" vertical="center" wrapText="1"/>
    </xf>
    <xf numFmtId="0" fontId="14" fillId="0" borderId="71" xfId="0" applyFont="1" applyFill="1" applyBorder="1" applyAlignment="1">
      <alignment horizontal="center" vertical="center" wrapText="1"/>
    </xf>
    <xf numFmtId="9" fontId="14" fillId="0" borderId="72" xfId="0" applyNumberFormat="1" applyFont="1" applyFill="1" applyBorder="1" applyAlignment="1">
      <alignment horizontal="center" vertical="center" wrapText="1"/>
    </xf>
    <xf numFmtId="9" fontId="18" fillId="0" borderId="72" xfId="0" applyNumberFormat="1" applyFont="1" applyFill="1" applyBorder="1" applyAlignment="1">
      <alignment horizontal="center" vertical="center" wrapText="1"/>
    </xf>
    <xf numFmtId="0" fontId="20" fillId="0" borderId="9" xfId="0" applyFont="1" applyFill="1" applyBorder="1" applyAlignment="1">
      <alignment vertical="center" wrapText="1"/>
    </xf>
    <xf numFmtId="0" fontId="20" fillId="0" borderId="73" xfId="0" applyFont="1" applyFill="1" applyBorder="1" applyAlignment="1">
      <alignment vertical="center" wrapText="1"/>
    </xf>
    <xf numFmtId="1" fontId="0" fillId="0" borderId="0" xfId="0" applyNumberFormat="1"/>
    <xf numFmtId="0" fontId="20" fillId="0" borderId="38" xfId="0" applyFont="1" applyFill="1" applyBorder="1" applyAlignment="1">
      <alignment vertical="center" wrapText="1"/>
    </xf>
    <xf numFmtId="164" fontId="20" fillId="0" borderId="74" xfId="0" applyNumberFormat="1" applyFont="1" applyFill="1" applyBorder="1" applyAlignment="1">
      <alignment horizontal="center" vertical="center"/>
    </xf>
    <xf numFmtId="164" fontId="20" fillId="0" borderId="75" xfId="0" applyNumberFormat="1" applyFont="1" applyFill="1" applyBorder="1" applyAlignment="1">
      <alignment horizontal="center" vertical="center"/>
    </xf>
    <xf numFmtId="164" fontId="20" fillId="0" borderId="76" xfId="0" applyNumberFormat="1" applyFont="1" applyFill="1" applyBorder="1" applyAlignment="1">
      <alignment horizontal="center" vertical="center"/>
    </xf>
    <xf numFmtId="164" fontId="20" fillId="0" borderId="77" xfId="0" applyNumberFormat="1" applyFont="1" applyFill="1" applyBorder="1" applyAlignment="1">
      <alignment horizontal="center" vertical="center"/>
    </xf>
    <xf numFmtId="9" fontId="20" fillId="0" borderId="78" xfId="0" applyNumberFormat="1" applyFont="1" applyFill="1" applyBorder="1" applyAlignment="1">
      <alignment horizontal="center" vertical="center"/>
    </xf>
    <xf numFmtId="1" fontId="0" fillId="0" borderId="0" xfId="0" applyNumberFormat="1" applyFill="1"/>
    <xf numFmtId="0" fontId="20"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xf>
    <xf numFmtId="164" fontId="15" fillId="0" borderId="0" xfId="0" applyNumberFormat="1" applyFont="1" applyFill="1" applyBorder="1" applyAlignment="1">
      <alignment horizontal="center" vertical="center"/>
    </xf>
    <xf numFmtId="9" fontId="15" fillId="0" borderId="0" xfId="0" applyNumberFormat="1" applyFont="1" applyFill="1" applyBorder="1" applyAlignment="1">
      <alignment horizontal="center" vertical="center"/>
    </xf>
    <xf numFmtId="1" fontId="1" fillId="0" borderId="0" xfId="0" applyNumberFormat="1" applyFont="1"/>
    <xf numFmtId="0" fontId="20" fillId="0" borderId="0" xfId="0" applyFont="1" applyFill="1" applyBorder="1" applyAlignment="1">
      <alignment horizontal="left" vertical="center" wrapText="1"/>
    </xf>
    <xf numFmtId="0" fontId="14" fillId="0" borderId="88"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20" fillId="9" borderId="23" xfId="0" applyFont="1" applyFill="1" applyBorder="1" applyAlignment="1">
      <alignment vertical="center" wrapText="1"/>
    </xf>
    <xf numFmtId="0" fontId="20" fillId="9" borderId="24" xfId="0" applyFont="1" applyFill="1" applyBorder="1" applyAlignment="1">
      <alignment horizontal="center" vertical="center"/>
    </xf>
    <xf numFmtId="164" fontId="20" fillId="9" borderId="25" xfId="0" applyNumberFormat="1" applyFont="1" applyFill="1" applyBorder="1" applyAlignment="1">
      <alignment horizontal="center" vertical="center"/>
    </xf>
    <xf numFmtId="164" fontId="20" fillId="9" borderId="23" xfId="0" applyNumberFormat="1" applyFont="1" applyFill="1" applyBorder="1" applyAlignment="1">
      <alignment horizontal="center" vertical="center"/>
    </xf>
    <xf numFmtId="164" fontId="20" fillId="9" borderId="26" xfId="0" applyNumberFormat="1" applyFont="1" applyFill="1" applyBorder="1" applyAlignment="1">
      <alignment horizontal="center" vertical="center"/>
    </xf>
    <xf numFmtId="164" fontId="20" fillId="9" borderId="27" xfId="0" applyNumberFormat="1" applyFont="1" applyFill="1" applyBorder="1" applyAlignment="1">
      <alignment horizontal="center" vertical="center"/>
    </xf>
    <xf numFmtId="164" fontId="20" fillId="9" borderId="28" xfId="0" applyNumberFormat="1" applyFont="1" applyFill="1" applyBorder="1" applyAlignment="1">
      <alignment horizontal="center" vertical="center"/>
    </xf>
    <xf numFmtId="164" fontId="20" fillId="9" borderId="29" xfId="0" applyNumberFormat="1" applyFont="1" applyFill="1" applyBorder="1" applyAlignment="1">
      <alignment horizontal="center" vertical="center"/>
    </xf>
    <xf numFmtId="9" fontId="20" fillId="9" borderId="24" xfId="0" applyNumberFormat="1" applyFont="1" applyFill="1" applyBorder="1" applyAlignment="1">
      <alignment horizontal="center" vertical="center"/>
    </xf>
    <xf numFmtId="0" fontId="20" fillId="9" borderId="30" xfId="0" applyFont="1" applyFill="1" applyBorder="1" applyAlignment="1">
      <alignment vertical="center" wrapText="1"/>
    </xf>
    <xf numFmtId="0" fontId="20" fillId="9" borderId="38" xfId="0" applyFont="1" applyFill="1" applyBorder="1" applyAlignment="1">
      <alignment horizontal="center" vertical="center"/>
    </xf>
    <xf numFmtId="164" fontId="20" fillId="9" borderId="39" xfId="0" applyNumberFormat="1" applyFont="1" applyFill="1" applyBorder="1" applyAlignment="1">
      <alignment horizontal="center" vertical="center"/>
    </xf>
    <xf numFmtId="164" fontId="20" fillId="9" borderId="37" xfId="0" applyNumberFormat="1" applyFont="1" applyFill="1" applyBorder="1" applyAlignment="1">
      <alignment horizontal="center" vertical="center"/>
    </xf>
    <xf numFmtId="164" fontId="20" fillId="9" borderId="40" xfId="0" applyNumberFormat="1" applyFont="1" applyFill="1" applyBorder="1" applyAlignment="1">
      <alignment horizontal="center" vertical="center"/>
    </xf>
    <xf numFmtId="164" fontId="20" fillId="9" borderId="41" xfId="0" applyNumberFormat="1" applyFont="1" applyFill="1" applyBorder="1" applyAlignment="1">
      <alignment horizontal="center" vertical="center"/>
    </xf>
    <xf numFmtId="164" fontId="20" fillId="9" borderId="42" xfId="0" applyNumberFormat="1" applyFont="1" applyFill="1" applyBorder="1" applyAlignment="1">
      <alignment horizontal="center" vertical="center"/>
    </xf>
    <xf numFmtId="164" fontId="20" fillId="9" borderId="43" xfId="0" applyNumberFormat="1" applyFont="1" applyFill="1" applyBorder="1" applyAlignment="1">
      <alignment horizontal="center" vertical="center"/>
    </xf>
    <xf numFmtId="9" fontId="20" fillId="9" borderId="38" xfId="0" applyNumberFormat="1" applyFont="1" applyFill="1" applyBorder="1" applyAlignment="1">
      <alignment horizontal="center" vertical="center"/>
    </xf>
    <xf numFmtId="0" fontId="20" fillId="9" borderId="31" xfId="0" applyFont="1" applyFill="1" applyBorder="1" applyAlignment="1">
      <alignment horizontal="center" vertical="center"/>
    </xf>
    <xf numFmtId="164" fontId="20" fillId="9" borderId="32" xfId="0" applyNumberFormat="1" applyFont="1" applyFill="1" applyBorder="1" applyAlignment="1">
      <alignment horizontal="center" vertical="center"/>
    </xf>
    <xf numFmtId="164" fontId="20" fillId="9" borderId="30" xfId="0" applyNumberFormat="1" applyFont="1" applyFill="1" applyBorder="1" applyAlignment="1">
      <alignment horizontal="center" vertical="center"/>
    </xf>
    <xf numFmtId="164" fontId="20" fillId="9" borderId="33" xfId="0" applyNumberFormat="1" applyFont="1" applyFill="1" applyBorder="1" applyAlignment="1">
      <alignment horizontal="center" vertical="center"/>
    </xf>
    <xf numFmtId="164" fontId="20" fillId="9" borderId="34" xfId="0" applyNumberFormat="1" applyFont="1" applyFill="1" applyBorder="1" applyAlignment="1">
      <alignment horizontal="center" vertical="center"/>
    </xf>
    <xf numFmtId="164" fontId="20" fillId="9" borderId="35" xfId="0" applyNumberFormat="1" applyFont="1" applyFill="1" applyBorder="1" applyAlignment="1">
      <alignment horizontal="center" vertical="center"/>
    </xf>
    <xf numFmtId="164" fontId="20" fillId="9" borderId="36" xfId="0" applyNumberFormat="1" applyFont="1" applyFill="1" applyBorder="1" applyAlignment="1">
      <alignment horizontal="center" vertical="center"/>
    </xf>
    <xf numFmtId="9" fontId="20" fillId="9" borderId="31" xfId="0" applyNumberFormat="1" applyFont="1" applyFill="1" applyBorder="1" applyAlignment="1">
      <alignment horizontal="center" vertical="center"/>
    </xf>
    <xf numFmtId="0" fontId="20" fillId="9" borderId="14" xfId="0" applyFont="1" applyFill="1" applyBorder="1" applyAlignment="1">
      <alignment horizontal="center" vertical="center"/>
    </xf>
    <xf numFmtId="164" fontId="20" fillId="9" borderId="44" xfId="0" applyNumberFormat="1" applyFont="1" applyFill="1" applyBorder="1" applyAlignment="1">
      <alignment horizontal="center" vertical="center"/>
    </xf>
    <xf numFmtId="164" fontId="20" fillId="9" borderId="0" xfId="0" applyNumberFormat="1" applyFont="1" applyFill="1" applyBorder="1" applyAlignment="1">
      <alignment horizontal="center" vertical="center"/>
    </xf>
    <xf numFmtId="164" fontId="20" fillId="9" borderId="45" xfId="0" applyNumberFormat="1" applyFont="1" applyFill="1" applyBorder="1" applyAlignment="1">
      <alignment horizontal="center" vertical="center"/>
    </xf>
    <xf numFmtId="164" fontId="20" fillId="9" borderId="46" xfId="0" applyNumberFormat="1" applyFont="1" applyFill="1" applyBorder="1" applyAlignment="1">
      <alignment horizontal="center" vertical="center"/>
    </xf>
    <xf numFmtId="164" fontId="20" fillId="9" borderId="47" xfId="0" applyNumberFormat="1" applyFont="1" applyFill="1" applyBorder="1" applyAlignment="1">
      <alignment horizontal="center" vertical="center"/>
    </xf>
    <xf numFmtId="164" fontId="20" fillId="9" borderId="48" xfId="0" applyNumberFormat="1" applyFont="1" applyFill="1" applyBorder="1" applyAlignment="1">
      <alignment horizontal="center" vertical="center"/>
    </xf>
    <xf numFmtId="9" fontId="20" fillId="9" borderId="14" xfId="0" applyNumberFormat="1" applyFont="1" applyFill="1" applyBorder="1" applyAlignment="1">
      <alignment horizontal="center" vertical="center"/>
    </xf>
    <xf numFmtId="0" fontId="20" fillId="9" borderId="37" xfId="0" applyFont="1" applyFill="1" applyBorder="1" applyAlignment="1">
      <alignment vertical="center" wrapText="1"/>
    </xf>
    <xf numFmtId="0" fontId="20" fillId="9" borderId="0" xfId="0" applyFont="1" applyFill="1" applyBorder="1" applyAlignment="1">
      <alignment vertical="center" wrapText="1"/>
    </xf>
    <xf numFmtId="0" fontId="20" fillId="9" borderId="31" xfId="0" applyFont="1" applyFill="1" applyBorder="1" applyAlignment="1">
      <alignment vertical="center" wrapText="1"/>
    </xf>
    <xf numFmtId="0" fontId="20" fillId="9" borderId="50" xfId="0" applyFont="1" applyFill="1" applyBorder="1" applyAlignment="1">
      <alignment vertical="center" wrapText="1"/>
    </xf>
    <xf numFmtId="0" fontId="20" fillId="9" borderId="73" xfId="0" applyFont="1" applyFill="1" applyBorder="1" applyAlignment="1">
      <alignment vertical="center" wrapText="1"/>
    </xf>
    <xf numFmtId="0" fontId="20" fillId="9" borderId="9" xfId="0" applyFont="1" applyFill="1" applyBorder="1" applyAlignment="1">
      <alignment vertical="center" wrapText="1"/>
    </xf>
    <xf numFmtId="164" fontId="20" fillId="9" borderId="49" xfId="0" applyNumberFormat="1" applyFont="1" applyFill="1" applyBorder="1" applyAlignment="1">
      <alignment horizontal="center" vertical="center"/>
    </xf>
    <xf numFmtId="9" fontId="20" fillId="9" borderId="38" xfId="0" applyNumberFormat="1" applyFont="1" applyFill="1" applyBorder="1" applyAlignment="1">
      <alignment horizontal="center"/>
    </xf>
    <xf numFmtId="0" fontId="20" fillId="0" borderId="8" xfId="0" applyFont="1" applyBorder="1" applyAlignment="1">
      <alignment horizontal="center" vertical="center"/>
    </xf>
    <xf numFmtId="0" fontId="20" fillId="0" borderId="31" xfId="0" applyFont="1" applyBorder="1" applyAlignment="1">
      <alignment horizontal="center" vertical="center"/>
    </xf>
    <xf numFmtId="164" fontId="20" fillId="0" borderId="91" xfId="0" applyNumberFormat="1" applyFont="1" applyFill="1" applyBorder="1" applyAlignment="1">
      <alignment horizontal="center" vertical="center"/>
    </xf>
    <xf numFmtId="164" fontId="20" fillId="0" borderId="92" xfId="0" applyNumberFormat="1" applyFont="1" applyFill="1" applyBorder="1" applyAlignment="1">
      <alignment horizontal="center" vertical="center"/>
    </xf>
    <xf numFmtId="164" fontId="20" fillId="0" borderId="93" xfId="0" applyNumberFormat="1" applyFont="1" applyFill="1" applyBorder="1" applyAlignment="1">
      <alignment horizontal="center" vertical="center"/>
    </xf>
    <xf numFmtId="0" fontId="20" fillId="0" borderId="94" xfId="0" applyFont="1" applyFill="1" applyBorder="1" applyAlignment="1">
      <alignment vertical="center" wrapText="1"/>
    </xf>
    <xf numFmtId="164" fontId="20" fillId="0" borderId="95" xfId="0" applyNumberFormat="1" applyFont="1" applyFill="1" applyBorder="1" applyAlignment="1">
      <alignment horizontal="center" vertical="center"/>
    </xf>
    <xf numFmtId="164" fontId="20" fillId="0" borderId="96" xfId="0" applyNumberFormat="1" applyFont="1" applyFill="1" applyBorder="1" applyAlignment="1">
      <alignment horizontal="center" vertical="center"/>
    </xf>
    <xf numFmtId="164" fontId="20" fillId="0" borderId="97" xfId="0" applyNumberFormat="1" applyFont="1" applyFill="1" applyBorder="1" applyAlignment="1">
      <alignment horizontal="center" vertical="center"/>
    </xf>
    <xf numFmtId="9" fontId="20" fillId="0" borderId="98" xfId="0" applyNumberFormat="1" applyFont="1" applyFill="1" applyBorder="1" applyAlignment="1">
      <alignment horizontal="center" vertical="center"/>
    </xf>
    <xf numFmtId="0" fontId="20" fillId="0" borderId="99" xfId="0" applyFont="1" applyFill="1" applyBorder="1" applyAlignment="1">
      <alignment vertical="center" wrapText="1"/>
    </xf>
    <xf numFmtId="164" fontId="20" fillId="0" borderId="100" xfId="0" applyNumberFormat="1" applyFont="1" applyFill="1" applyBorder="1" applyAlignment="1">
      <alignment horizontal="center" vertical="center"/>
    </xf>
    <xf numFmtId="164" fontId="20" fillId="0" borderId="1" xfId="0" applyNumberFormat="1" applyFont="1" applyFill="1" applyBorder="1" applyAlignment="1">
      <alignment horizontal="center" vertical="center"/>
    </xf>
    <xf numFmtId="164" fontId="20" fillId="0" borderId="87" xfId="0" applyNumberFormat="1" applyFont="1" applyFill="1" applyBorder="1" applyAlignment="1">
      <alignment horizontal="center" vertical="center"/>
    </xf>
    <xf numFmtId="9" fontId="20" fillId="0" borderId="101" xfId="0" applyNumberFormat="1" applyFont="1" applyFill="1" applyBorder="1" applyAlignment="1">
      <alignment horizontal="center" vertical="center"/>
    </xf>
    <xf numFmtId="164" fontId="20" fillId="0" borderId="86" xfId="0" applyNumberFormat="1" applyFont="1" applyFill="1" applyBorder="1" applyAlignment="1">
      <alignment horizontal="center" vertical="center"/>
    </xf>
    <xf numFmtId="164" fontId="20" fillId="0" borderId="102" xfId="0" applyNumberFormat="1" applyFont="1" applyFill="1" applyBorder="1" applyAlignment="1">
      <alignment horizontal="center" vertical="center"/>
    </xf>
    <xf numFmtId="164" fontId="20" fillId="0" borderId="99" xfId="0" applyNumberFormat="1" applyFont="1" applyFill="1" applyBorder="1" applyAlignment="1">
      <alignment horizontal="center" vertical="center"/>
    </xf>
    <xf numFmtId="164" fontId="20" fillId="0" borderId="103" xfId="0" applyNumberFormat="1" applyFont="1" applyFill="1" applyBorder="1" applyAlignment="1">
      <alignment horizontal="center" vertical="center"/>
    </xf>
    <xf numFmtId="164" fontId="20" fillId="0" borderId="104" xfId="0" applyNumberFormat="1" applyFont="1" applyFill="1" applyBorder="1" applyAlignment="1">
      <alignment horizontal="center" vertical="center"/>
    </xf>
    <xf numFmtId="164" fontId="20" fillId="0" borderId="105" xfId="0" applyNumberFormat="1" applyFont="1" applyFill="1" applyBorder="1" applyAlignment="1">
      <alignment horizontal="center" vertical="center"/>
    </xf>
    <xf numFmtId="164" fontId="20" fillId="0" borderId="106" xfId="0" applyNumberFormat="1" applyFont="1" applyFill="1" applyBorder="1" applyAlignment="1">
      <alignment horizontal="center" vertical="center"/>
    </xf>
    <xf numFmtId="164" fontId="20" fillId="0" borderId="107" xfId="0" applyNumberFormat="1" applyFont="1" applyFill="1" applyBorder="1" applyAlignment="1">
      <alignment horizontal="center" vertical="center"/>
    </xf>
    <xf numFmtId="0" fontId="20" fillId="0" borderId="101" xfId="0" applyFont="1" applyFill="1" applyBorder="1" applyAlignment="1">
      <alignment horizontal="center" vertical="center"/>
    </xf>
    <xf numFmtId="0" fontId="20" fillId="0" borderId="108" xfId="0" applyFont="1" applyFill="1" applyBorder="1" applyAlignment="1">
      <alignment vertical="center" wrapText="1"/>
    </xf>
    <xf numFmtId="0" fontId="20" fillId="0" borderId="109" xfId="0" applyFont="1" applyFill="1" applyBorder="1" applyAlignment="1">
      <alignment horizontal="center" vertical="center"/>
    </xf>
    <xf numFmtId="164" fontId="20" fillId="0" borderId="110" xfId="0" applyNumberFormat="1" applyFont="1" applyFill="1" applyBorder="1" applyAlignment="1">
      <alignment horizontal="center" vertical="center"/>
    </xf>
    <xf numFmtId="164" fontId="20" fillId="0" borderId="111" xfId="0" applyNumberFormat="1" applyFont="1" applyFill="1" applyBorder="1" applyAlignment="1">
      <alignment horizontal="center" vertical="center"/>
    </xf>
    <xf numFmtId="164" fontId="20" fillId="0" borderId="112" xfId="0" applyNumberFormat="1" applyFont="1" applyFill="1" applyBorder="1" applyAlignment="1">
      <alignment horizontal="center" vertical="center"/>
    </xf>
    <xf numFmtId="9" fontId="20" fillId="0" borderId="109" xfId="0" applyNumberFormat="1" applyFont="1" applyFill="1" applyBorder="1" applyAlignment="1">
      <alignment horizontal="center" vertical="center"/>
    </xf>
    <xf numFmtId="0" fontId="0" fillId="0" borderId="0" xfId="0" applyBorder="1" applyAlignment="1">
      <alignment horizontal="left"/>
    </xf>
    <xf numFmtId="0" fontId="14" fillId="0" borderId="0" xfId="0" applyFont="1" applyFill="1" applyBorder="1" applyAlignment="1">
      <alignment horizontal="center"/>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164" fontId="14" fillId="0" borderId="0" xfId="0" applyNumberFormat="1" applyFont="1" applyFill="1" applyBorder="1" applyAlignment="1">
      <alignment horizontal="center" vertical="center"/>
    </xf>
    <xf numFmtId="0" fontId="20" fillId="0" borderId="113" xfId="0" applyFont="1" applyFill="1" applyBorder="1" applyAlignment="1">
      <alignment vertical="center" wrapText="1"/>
    </xf>
    <xf numFmtId="0" fontId="20" fillId="0" borderId="114" xfId="0" applyFont="1" applyFill="1" applyBorder="1" applyAlignment="1">
      <alignment vertical="center" wrapText="1"/>
    </xf>
    <xf numFmtId="0" fontId="20" fillId="7" borderId="9" xfId="0" applyFont="1" applyFill="1" applyBorder="1" applyAlignment="1">
      <alignment horizontal="center" vertical="center"/>
    </xf>
    <xf numFmtId="164" fontId="20" fillId="7" borderId="0" xfId="0" applyNumberFormat="1" applyFont="1" applyFill="1" applyBorder="1" applyAlignment="1">
      <alignment horizontal="center" vertical="center"/>
    </xf>
    <xf numFmtId="9" fontId="20" fillId="7"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0" fontId="20" fillId="0" borderId="115" xfId="0" applyFont="1" applyFill="1" applyBorder="1" applyAlignment="1">
      <alignment vertical="center" wrapText="1"/>
    </xf>
    <xf numFmtId="0" fontId="20" fillId="0" borderId="116" xfId="0" applyFont="1" applyFill="1" applyBorder="1" applyAlignment="1">
      <alignment horizontal="center" vertical="center"/>
    </xf>
    <xf numFmtId="164" fontId="20" fillId="0" borderId="117" xfId="0" applyNumberFormat="1" applyFont="1" applyFill="1" applyBorder="1" applyAlignment="1">
      <alignment horizontal="center" vertical="center"/>
    </xf>
    <xf numFmtId="164" fontId="20" fillId="0" borderId="115" xfId="0" applyNumberFormat="1" applyFont="1" applyFill="1" applyBorder="1" applyAlignment="1">
      <alignment horizontal="center" vertical="center"/>
    </xf>
    <xf numFmtId="164" fontId="20" fillId="0" borderId="118" xfId="0" applyNumberFormat="1" applyFont="1" applyFill="1" applyBorder="1" applyAlignment="1">
      <alignment horizontal="center" vertical="center"/>
    </xf>
    <xf numFmtId="164" fontId="20" fillId="0" borderId="119" xfId="0" applyNumberFormat="1" applyFont="1" applyFill="1" applyBorder="1" applyAlignment="1">
      <alignment horizontal="center" vertical="center"/>
    </xf>
    <xf numFmtId="164" fontId="20" fillId="0" borderId="120" xfId="0" applyNumberFormat="1" applyFont="1" applyFill="1" applyBorder="1" applyAlignment="1">
      <alignment horizontal="center" vertical="center"/>
    </xf>
    <xf numFmtId="164" fontId="20" fillId="0" borderId="121" xfId="0" applyNumberFormat="1" applyFont="1" applyFill="1" applyBorder="1" applyAlignment="1">
      <alignment horizontal="center" vertical="center"/>
    </xf>
    <xf numFmtId="9" fontId="20" fillId="0" borderId="116" xfId="0" applyNumberFormat="1" applyFont="1" applyFill="1" applyBorder="1" applyAlignment="1">
      <alignment horizontal="center" vertical="center"/>
    </xf>
    <xf numFmtId="1" fontId="0" fillId="0" borderId="0" xfId="0" applyNumberFormat="1" applyFill="1" applyBorder="1"/>
    <xf numFmtId="164" fontId="20" fillId="0" borderId="122" xfId="0" applyNumberFormat="1" applyFont="1" applyFill="1" applyBorder="1" applyAlignment="1">
      <alignment horizontal="center" vertical="center"/>
    </xf>
    <xf numFmtId="0" fontId="20" fillId="0" borderId="123" xfId="0" applyFont="1" applyFill="1" applyBorder="1" applyAlignment="1">
      <alignment vertical="center" wrapText="1"/>
    </xf>
    <xf numFmtId="164" fontId="20" fillId="0" borderId="124" xfId="0" applyNumberFormat="1" applyFont="1" applyFill="1" applyBorder="1" applyAlignment="1">
      <alignment horizontal="center" vertical="center"/>
    </xf>
    <xf numFmtId="164" fontId="20" fillId="0" borderId="123" xfId="0" applyNumberFormat="1" applyFont="1" applyFill="1" applyBorder="1" applyAlignment="1">
      <alignment horizontal="center" vertical="center"/>
    </xf>
    <xf numFmtId="164" fontId="20" fillId="0" borderId="125" xfId="0" applyNumberFormat="1" applyFont="1" applyFill="1" applyBorder="1" applyAlignment="1">
      <alignment horizontal="center" vertical="center"/>
    </xf>
    <xf numFmtId="164" fontId="20" fillId="0" borderId="126" xfId="0" applyNumberFormat="1" applyFont="1" applyFill="1" applyBorder="1" applyAlignment="1">
      <alignment horizontal="center" vertical="center"/>
    </xf>
    <xf numFmtId="164" fontId="20" fillId="0" borderId="127" xfId="0" applyNumberFormat="1" applyFont="1" applyFill="1" applyBorder="1" applyAlignment="1">
      <alignment horizontal="center" vertical="center"/>
    </xf>
    <xf numFmtId="164" fontId="20" fillId="0" borderId="128" xfId="0" applyNumberFormat="1" applyFont="1" applyFill="1" applyBorder="1" applyAlignment="1">
      <alignment horizontal="center" vertical="center"/>
    </xf>
    <xf numFmtId="0" fontId="20" fillId="0" borderId="78" xfId="0" applyFont="1" applyFill="1" applyBorder="1" applyAlignment="1">
      <alignment vertical="center" wrapText="1"/>
    </xf>
    <xf numFmtId="0" fontId="20" fillId="9" borderId="5" xfId="0" applyFont="1" applyFill="1" applyBorder="1" applyAlignment="1">
      <alignment vertical="center" wrapText="1"/>
    </xf>
    <xf numFmtId="0" fontId="20" fillId="9" borderId="130" xfId="0" applyFont="1" applyFill="1" applyBorder="1" applyAlignment="1">
      <alignment horizontal="center" vertical="center"/>
    </xf>
    <xf numFmtId="164" fontId="20" fillId="9" borderId="131" xfId="0" applyNumberFormat="1" applyFont="1" applyFill="1" applyBorder="1" applyAlignment="1">
      <alignment horizontal="center" vertical="center"/>
    </xf>
    <xf numFmtId="164" fontId="20" fillId="9" borderId="6" xfId="0" applyNumberFormat="1" applyFont="1" applyFill="1" applyBorder="1" applyAlignment="1">
      <alignment horizontal="center" vertical="center"/>
    </xf>
    <xf numFmtId="164" fontId="20" fillId="9" borderId="132" xfId="0" applyNumberFormat="1" applyFont="1" applyFill="1" applyBorder="1" applyAlignment="1">
      <alignment horizontal="center" vertical="center"/>
    </xf>
    <xf numFmtId="164" fontId="20" fillId="9" borderId="133" xfId="0" applyNumberFormat="1" applyFont="1" applyFill="1" applyBorder="1" applyAlignment="1">
      <alignment horizontal="center" vertical="center"/>
    </xf>
    <xf numFmtId="164" fontId="20" fillId="9" borderId="134" xfId="0" applyNumberFormat="1" applyFont="1" applyFill="1" applyBorder="1" applyAlignment="1">
      <alignment horizontal="center" vertical="center"/>
    </xf>
    <xf numFmtId="164" fontId="20" fillId="9" borderId="135" xfId="0" applyNumberFormat="1" applyFont="1" applyFill="1" applyBorder="1" applyAlignment="1">
      <alignment horizontal="center" vertical="center"/>
    </xf>
    <xf numFmtId="9" fontId="20" fillId="9" borderId="130" xfId="0" applyNumberFormat="1" applyFont="1" applyFill="1" applyBorder="1" applyAlignment="1">
      <alignment horizontal="center" vertical="center"/>
    </xf>
    <xf numFmtId="0" fontId="20" fillId="9" borderId="102" xfId="0" applyFont="1" applyFill="1" applyBorder="1" applyAlignment="1">
      <alignment vertical="center" wrapText="1"/>
    </xf>
    <xf numFmtId="0" fontId="20" fillId="9" borderId="101" xfId="0" applyFont="1" applyFill="1" applyBorder="1" applyAlignment="1">
      <alignment horizontal="center" vertical="center"/>
    </xf>
    <xf numFmtId="164" fontId="20" fillId="9" borderId="103" xfId="0" applyNumberFormat="1" applyFont="1" applyFill="1" applyBorder="1" applyAlignment="1">
      <alignment horizontal="center" vertical="center"/>
    </xf>
    <xf numFmtId="164" fontId="20" fillId="9" borderId="99" xfId="0" applyNumberFormat="1" applyFont="1" applyFill="1" applyBorder="1" applyAlignment="1">
      <alignment horizontal="center" vertical="center"/>
    </xf>
    <xf numFmtId="164" fontId="20" fillId="9" borderId="104" xfId="0" applyNumberFormat="1" applyFont="1" applyFill="1" applyBorder="1" applyAlignment="1">
      <alignment horizontal="center" vertical="center"/>
    </xf>
    <xf numFmtId="164" fontId="20" fillId="9" borderId="105" xfId="0" applyNumberFormat="1" applyFont="1" applyFill="1" applyBorder="1" applyAlignment="1">
      <alignment horizontal="center" vertical="center"/>
    </xf>
    <xf numFmtId="164" fontId="20" fillId="9" borderId="106" xfId="0" applyNumberFormat="1" applyFont="1" applyFill="1" applyBorder="1" applyAlignment="1">
      <alignment horizontal="center" vertical="center"/>
    </xf>
    <xf numFmtId="164" fontId="20" fillId="9" borderId="107" xfId="0" applyNumberFormat="1" applyFont="1" applyFill="1" applyBorder="1" applyAlignment="1">
      <alignment horizontal="center" vertical="center"/>
    </xf>
    <xf numFmtId="9" fontId="20" fillId="9" borderId="101" xfId="0" applyNumberFormat="1" applyFont="1" applyFill="1" applyBorder="1" applyAlignment="1">
      <alignment horizontal="center" vertical="center"/>
    </xf>
    <xf numFmtId="164" fontId="20" fillId="9" borderId="122" xfId="0" applyNumberFormat="1" applyFont="1" applyFill="1" applyBorder="1" applyAlignment="1">
      <alignment horizontal="center" vertical="center"/>
    </xf>
    <xf numFmtId="0" fontId="20" fillId="9" borderId="101" xfId="0" applyFont="1" applyFill="1" applyBorder="1" applyAlignment="1">
      <alignment vertical="center" wrapText="1"/>
    </xf>
    <xf numFmtId="0" fontId="20" fillId="9" borderId="136" xfId="0" applyFont="1" applyFill="1" applyBorder="1" applyAlignment="1">
      <alignment vertical="center" wrapText="1"/>
    </xf>
    <xf numFmtId="0" fontId="20" fillId="9" borderId="109" xfId="0" applyFont="1" applyFill="1" applyBorder="1" applyAlignment="1">
      <alignment horizontal="center" vertical="center"/>
    </xf>
    <xf numFmtId="164" fontId="20" fillId="9" borderId="124" xfId="0" applyNumberFormat="1" applyFont="1" applyFill="1" applyBorder="1" applyAlignment="1">
      <alignment horizontal="center" vertical="center"/>
    </xf>
    <xf numFmtId="164" fontId="20" fillId="9" borderId="123" xfId="0" applyNumberFormat="1" applyFont="1" applyFill="1" applyBorder="1" applyAlignment="1">
      <alignment horizontal="center" vertical="center"/>
    </xf>
    <xf numFmtId="164" fontId="20" fillId="9" borderId="125" xfId="0" applyNumberFormat="1" applyFont="1" applyFill="1" applyBorder="1" applyAlignment="1">
      <alignment horizontal="center" vertical="center"/>
    </xf>
    <xf numFmtId="164" fontId="20" fillId="9" borderId="126" xfId="0" applyNumberFormat="1" applyFont="1" applyFill="1" applyBorder="1" applyAlignment="1">
      <alignment horizontal="center" vertical="center"/>
    </xf>
    <xf numFmtId="164" fontId="20" fillId="9" borderId="127" xfId="0" applyNumberFormat="1" applyFont="1" applyFill="1" applyBorder="1" applyAlignment="1">
      <alignment horizontal="center" vertical="center"/>
    </xf>
    <xf numFmtId="164" fontId="20" fillId="9" borderId="128" xfId="0" applyNumberFormat="1" applyFont="1" applyFill="1" applyBorder="1" applyAlignment="1">
      <alignment horizontal="center" vertical="center"/>
    </xf>
    <xf numFmtId="9" fontId="20" fillId="9" borderId="109" xfId="0" applyNumberFormat="1" applyFont="1" applyFill="1" applyBorder="1" applyAlignment="1">
      <alignment horizontal="center" vertical="center"/>
    </xf>
    <xf numFmtId="0" fontId="20" fillId="0" borderId="5" xfId="0" applyFont="1" applyFill="1" applyBorder="1" applyAlignment="1">
      <alignment vertical="center" wrapText="1"/>
    </xf>
    <xf numFmtId="0" fontId="20" fillId="0" borderId="130" xfId="0" applyFont="1" applyFill="1" applyBorder="1" applyAlignment="1">
      <alignment horizontal="center" vertical="center"/>
    </xf>
    <xf numFmtId="164" fontId="20" fillId="0" borderId="131" xfId="0" applyNumberFormat="1" applyFont="1" applyFill="1" applyBorder="1" applyAlignment="1">
      <alignment horizontal="center" vertical="center"/>
    </xf>
    <xf numFmtId="164" fontId="20" fillId="0" borderId="6" xfId="0" applyNumberFormat="1" applyFont="1" applyFill="1" applyBorder="1" applyAlignment="1">
      <alignment horizontal="center" vertical="center"/>
    </xf>
    <xf numFmtId="164" fontId="20" fillId="0" borderId="132" xfId="0" applyNumberFormat="1" applyFont="1" applyFill="1" applyBorder="1" applyAlignment="1">
      <alignment horizontal="center" vertical="center"/>
    </xf>
    <xf numFmtId="164" fontId="20" fillId="0" borderId="133" xfId="0" applyNumberFormat="1" applyFont="1" applyFill="1" applyBorder="1" applyAlignment="1">
      <alignment horizontal="center" vertical="center"/>
    </xf>
    <xf numFmtId="164" fontId="20" fillId="0" borderId="134" xfId="0" applyNumberFormat="1" applyFont="1" applyFill="1" applyBorder="1" applyAlignment="1">
      <alignment horizontal="center" vertical="center"/>
    </xf>
    <xf numFmtId="164" fontId="20" fillId="0" borderId="135" xfId="0" applyNumberFormat="1" applyFont="1" applyFill="1" applyBorder="1" applyAlignment="1">
      <alignment horizontal="center" vertical="center"/>
    </xf>
    <xf numFmtId="9" fontId="20" fillId="0" borderId="130" xfId="0" applyNumberFormat="1" applyFont="1" applyFill="1" applyBorder="1" applyAlignment="1">
      <alignment horizontal="center" vertical="center"/>
    </xf>
    <xf numFmtId="0" fontId="20" fillId="0" borderId="102" xfId="0" applyFont="1" applyFill="1" applyBorder="1" applyAlignment="1">
      <alignment vertical="center" wrapText="1"/>
    </xf>
    <xf numFmtId="0" fontId="20" fillId="0" borderId="101" xfId="0" applyFont="1" applyFill="1" applyBorder="1" applyAlignment="1">
      <alignment vertical="center" wrapText="1"/>
    </xf>
    <xf numFmtId="0" fontId="20" fillId="0" borderId="136" xfId="0" applyFont="1" applyFill="1" applyBorder="1" applyAlignment="1">
      <alignment vertical="center" wrapText="1"/>
    </xf>
    <xf numFmtId="9" fontId="20" fillId="0" borderId="38" xfId="0" applyNumberFormat="1" applyFont="1" applyFill="1" applyBorder="1" applyAlignment="1">
      <alignment horizontal="center"/>
    </xf>
    <xf numFmtId="9" fontId="15" fillId="0" borderId="0" xfId="0" applyNumberFormat="1" applyFont="1" applyFill="1" applyBorder="1" applyAlignment="1">
      <alignment horizontal="center"/>
    </xf>
    <xf numFmtId="17" fontId="20" fillId="0" borderId="0" xfId="0" applyNumberFormat="1" applyFont="1" applyFill="1" applyBorder="1" applyAlignment="1">
      <alignment horizontal="left" vertical="center" wrapText="1"/>
    </xf>
    <xf numFmtId="0" fontId="20" fillId="0" borderId="54" xfId="0" applyFont="1" applyFill="1" applyBorder="1" applyAlignment="1">
      <alignment vertical="center" wrapText="1"/>
    </xf>
    <xf numFmtId="0" fontId="20" fillId="7" borderId="0" xfId="0" applyFont="1" applyFill="1" applyBorder="1" applyAlignment="1">
      <alignment vertical="center" wrapText="1"/>
    </xf>
    <xf numFmtId="0" fontId="20" fillId="7" borderId="0" xfId="0" applyFont="1" applyFill="1" applyBorder="1" applyAlignment="1">
      <alignment horizontal="center" vertical="center"/>
    </xf>
    <xf numFmtId="9" fontId="20" fillId="7" borderId="0" xfId="0" applyNumberFormat="1" applyFont="1" applyFill="1" applyBorder="1" applyAlignment="1">
      <alignment horizontal="center" vertical="center"/>
    </xf>
    <xf numFmtId="17" fontId="20" fillId="0" borderId="99" xfId="0" applyNumberFormat="1" applyFont="1" applyFill="1" applyBorder="1" applyAlignment="1">
      <alignment vertical="center" wrapText="1"/>
    </xf>
    <xf numFmtId="0" fontId="20" fillId="0" borderId="8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87" xfId="0" applyFont="1" applyFill="1" applyBorder="1" applyAlignment="1">
      <alignment horizontal="center" vertical="center"/>
    </xf>
    <xf numFmtId="0" fontId="20" fillId="0" borderId="102" xfId="0" applyFont="1" applyFill="1" applyBorder="1" applyAlignment="1">
      <alignment horizontal="center" vertical="center"/>
    </xf>
    <xf numFmtId="0" fontId="20" fillId="0" borderId="138" xfId="0" applyFont="1" applyFill="1" applyBorder="1" applyAlignment="1">
      <alignment horizontal="center" vertical="center"/>
    </xf>
    <xf numFmtId="9" fontId="20" fillId="0" borderId="138" xfId="0" applyNumberFormat="1" applyFont="1" applyFill="1" applyBorder="1" applyAlignment="1">
      <alignment horizontal="center" vertical="center"/>
    </xf>
    <xf numFmtId="164" fontId="20" fillId="9" borderId="139" xfId="0" applyNumberFormat="1" applyFont="1" applyFill="1" applyBorder="1" applyAlignment="1">
      <alignment horizontal="center" vertical="center"/>
    </xf>
    <xf numFmtId="0" fontId="20" fillId="9" borderId="140" xfId="0" applyFont="1" applyFill="1" applyBorder="1" applyAlignment="1">
      <alignment horizontal="center" vertical="center"/>
    </xf>
    <xf numFmtId="0" fontId="20" fillId="0" borderId="140" xfId="0" applyFont="1" applyFill="1"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Border="1" applyAlignment="1">
      <alignment horizontal="center" vertical="center"/>
    </xf>
    <xf numFmtId="1" fontId="0" fillId="10" borderId="1" xfId="0" applyNumberFormat="1" applyFill="1" applyBorder="1" applyAlignment="1">
      <alignment horizontal="center" vertical="center"/>
    </xf>
    <xf numFmtId="14" fontId="0" fillId="10" borderId="1" xfId="0" applyNumberFormat="1" applyFill="1" applyBorder="1" applyAlignment="1">
      <alignment horizontal="center" vertical="center"/>
    </xf>
    <xf numFmtId="14" fontId="0" fillId="10" borderId="1" xfId="0" applyNumberFormat="1" applyFont="1" applyFill="1" applyBorder="1" applyAlignment="1">
      <alignment horizontal="center" vertical="center"/>
    </xf>
    <xf numFmtId="1" fontId="0" fillId="10" borderId="1" xfId="0" applyNumberFormat="1" applyFont="1" applyFill="1" applyBorder="1" applyAlignment="1">
      <alignment horizontal="center" vertical="center"/>
    </xf>
    <xf numFmtId="0" fontId="3" fillId="10" borderId="1" xfId="0" applyFont="1" applyFill="1" applyBorder="1" applyAlignment="1">
      <alignment horizontal="center" vertical="center" wrapText="1"/>
    </xf>
    <xf numFmtId="14" fontId="3" fillId="10" borderId="1" xfId="0" applyNumberFormat="1" applyFont="1" applyFill="1" applyBorder="1" applyAlignment="1">
      <alignment horizontal="center" vertical="top" wrapText="1"/>
    </xf>
    <xf numFmtId="14" fontId="3" fillId="10" borderId="1" xfId="0" applyNumberFormat="1" applyFont="1" applyFill="1" applyBorder="1" applyAlignment="1">
      <alignment vertical="top" wrapText="1"/>
    </xf>
    <xf numFmtId="0" fontId="3" fillId="10" borderId="1" xfId="0" applyFont="1" applyFill="1" applyBorder="1" applyAlignment="1">
      <alignment horizontal="center" vertical="top" wrapText="1"/>
    </xf>
    <xf numFmtId="14" fontId="3" fillId="10" borderId="1" xfId="0" applyNumberFormat="1" applyFont="1" applyFill="1" applyBorder="1" applyAlignment="1">
      <alignment horizontal="center" vertical="center" wrapText="1"/>
    </xf>
    <xf numFmtId="9" fontId="20" fillId="0" borderId="14" xfId="0" applyNumberFormat="1" applyFont="1" applyFill="1" applyBorder="1" applyAlignment="1">
      <alignment horizontal="center" vertical="center"/>
    </xf>
    <xf numFmtId="0" fontId="15" fillId="11" borderId="52" xfId="0" applyFont="1" applyFill="1" applyBorder="1" applyAlignment="1">
      <alignment vertical="center" wrapText="1"/>
    </xf>
    <xf numFmtId="0" fontId="15" fillId="11" borderId="52" xfId="0" applyFont="1" applyFill="1" applyBorder="1" applyAlignment="1">
      <alignment horizontal="center" vertical="center"/>
    </xf>
    <xf numFmtId="164" fontId="15" fillId="11" borderId="79" xfId="0" applyNumberFormat="1" applyFont="1" applyFill="1" applyBorder="1" applyAlignment="1">
      <alignment horizontal="center" vertical="center"/>
    </xf>
    <xf numFmtId="164" fontId="15" fillId="11" borderId="80" xfId="0" applyNumberFormat="1" applyFont="1" applyFill="1" applyBorder="1" applyAlignment="1">
      <alignment horizontal="center" vertical="center"/>
    </xf>
    <xf numFmtId="164" fontId="15" fillId="11" borderId="81" xfId="0" applyNumberFormat="1" applyFont="1" applyFill="1" applyBorder="1" applyAlignment="1">
      <alignment horizontal="center" vertical="center"/>
    </xf>
    <xf numFmtId="164" fontId="15" fillId="11" borderId="82" xfId="0" applyNumberFormat="1" applyFont="1" applyFill="1" applyBorder="1" applyAlignment="1">
      <alignment horizontal="center" vertical="center"/>
    </xf>
    <xf numFmtId="9" fontId="15" fillId="11" borderId="52" xfId="0" applyNumberFormat="1" applyFont="1" applyFill="1" applyBorder="1" applyAlignment="1">
      <alignment horizontal="center" vertical="center"/>
    </xf>
    <xf numFmtId="0" fontId="15" fillId="11" borderId="51" xfId="0" applyFont="1" applyFill="1" applyBorder="1" applyAlignment="1">
      <alignment vertical="center" wrapText="1"/>
    </xf>
    <xf numFmtId="164" fontId="15" fillId="11" borderId="53" xfId="0" applyNumberFormat="1" applyFont="1" applyFill="1" applyBorder="1" applyAlignment="1">
      <alignment horizontal="center" vertical="center"/>
    </xf>
    <xf numFmtId="164" fontId="15" fillId="11" borderId="54" xfId="0" applyNumberFormat="1" applyFont="1" applyFill="1" applyBorder="1" applyAlignment="1">
      <alignment horizontal="center" vertical="center"/>
    </xf>
    <xf numFmtId="164" fontId="15" fillId="11" borderId="55" xfId="0" applyNumberFormat="1" applyFont="1" applyFill="1" applyBorder="1" applyAlignment="1">
      <alignment horizontal="center" vertical="center"/>
    </xf>
    <xf numFmtId="164" fontId="15" fillId="11" borderId="56" xfId="0" applyNumberFormat="1" applyFont="1" applyFill="1" applyBorder="1" applyAlignment="1">
      <alignment horizontal="center" vertical="center"/>
    </xf>
    <xf numFmtId="164" fontId="15" fillId="11" borderId="57" xfId="0" applyNumberFormat="1" applyFont="1" applyFill="1" applyBorder="1" applyAlignment="1">
      <alignment horizontal="center" vertical="center"/>
    </xf>
    <xf numFmtId="164" fontId="15" fillId="11" borderId="58" xfId="0" applyNumberFormat="1" applyFont="1" applyFill="1" applyBorder="1" applyAlignment="1">
      <alignment horizontal="center" vertical="center"/>
    </xf>
    <xf numFmtId="164" fontId="15" fillId="11" borderId="90" xfId="0" applyNumberFormat="1" applyFont="1" applyFill="1" applyBorder="1" applyAlignment="1">
      <alignment horizontal="center" vertical="center"/>
    </xf>
    <xf numFmtId="0" fontId="15" fillId="11" borderId="129" xfId="0" applyFont="1" applyFill="1" applyBorder="1" applyAlignment="1">
      <alignment vertical="center" wrapText="1"/>
    </xf>
    <xf numFmtId="0" fontId="15" fillId="11" borderId="54" xfId="0" applyFont="1" applyFill="1" applyBorder="1" applyAlignment="1">
      <alignment vertical="center" wrapText="1"/>
    </xf>
    <xf numFmtId="0" fontId="15" fillId="11" borderId="140" xfId="0" applyFont="1" applyFill="1" applyBorder="1" applyAlignment="1">
      <alignment horizontal="center" vertical="center"/>
    </xf>
    <xf numFmtId="0" fontId="15" fillId="11" borderId="137" xfId="0" applyFont="1" applyFill="1" applyBorder="1" applyAlignment="1">
      <alignment horizontal="center" vertical="center"/>
    </xf>
    <xf numFmtId="164" fontId="15" fillId="11" borderId="141" xfId="0" applyNumberFormat="1" applyFont="1" applyFill="1" applyBorder="1" applyAlignment="1">
      <alignment horizontal="center" vertical="center"/>
    </xf>
    <xf numFmtId="164" fontId="15" fillId="11" borderId="142" xfId="0" applyNumberFormat="1" applyFont="1" applyFill="1" applyBorder="1" applyAlignment="1">
      <alignment horizontal="center" vertical="center"/>
    </xf>
    <xf numFmtId="164" fontId="15" fillId="11" borderId="19" xfId="0" applyNumberFormat="1" applyFont="1" applyFill="1" applyBorder="1" applyAlignment="1">
      <alignment horizontal="center" vertical="center"/>
    </xf>
    <xf numFmtId="164" fontId="15" fillId="11" borderId="20" xfId="0" applyNumberFormat="1" applyFont="1" applyFill="1" applyBorder="1" applyAlignment="1">
      <alignment horizontal="center" vertical="center"/>
    </xf>
    <xf numFmtId="164" fontId="15" fillId="11" borderId="89" xfId="0" applyNumberFormat="1" applyFont="1" applyFill="1" applyBorder="1" applyAlignment="1">
      <alignment horizontal="center" vertical="center"/>
    </xf>
    <xf numFmtId="164" fontId="15" fillId="11" borderId="21"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14" fontId="0" fillId="0" borderId="0" xfId="0" applyNumberFormat="1"/>
    <xf numFmtId="14" fontId="0" fillId="0" borderId="0" xfId="0" applyNumberFormat="1" applyAlignment="1">
      <alignment horizontal="center" vertical="center"/>
    </xf>
    <xf numFmtId="14" fontId="3" fillId="12" borderId="1" xfId="0" applyNumberFormat="1" applyFont="1" applyFill="1" applyBorder="1" applyAlignment="1">
      <alignment vertical="top" wrapText="1"/>
    </xf>
    <xf numFmtId="0" fontId="3" fillId="12" borderId="1" xfId="0" applyFont="1" applyFill="1" applyBorder="1" applyAlignment="1">
      <alignment horizontal="center" vertical="center" wrapText="1"/>
    </xf>
    <xf numFmtId="1" fontId="0" fillId="12" borderId="1" xfId="0" applyNumberFormat="1" applyFill="1" applyBorder="1" applyAlignment="1">
      <alignment horizontal="center" vertical="center"/>
    </xf>
    <xf numFmtId="14" fontId="0" fillId="12" borderId="1" xfId="0" applyNumberFormat="1" applyFill="1" applyBorder="1" applyAlignment="1">
      <alignment horizontal="center" vertical="center"/>
    </xf>
    <xf numFmtId="0" fontId="20" fillId="0" borderId="0" xfId="0" applyFont="1" applyBorder="1" applyAlignment="1">
      <alignment horizontal="left"/>
    </xf>
    <xf numFmtId="0" fontId="20" fillId="0" borderId="8"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14" xfId="0" applyFill="1" applyBorder="1" applyAlignment="1">
      <alignment horizontal="center" vertical="center"/>
    </xf>
    <xf numFmtId="1" fontId="0" fillId="0" borderId="8" xfId="0" applyNumberFormat="1" applyFill="1" applyBorder="1" applyAlignment="1">
      <alignment horizontal="center" vertical="center"/>
    </xf>
    <xf numFmtId="1" fontId="0" fillId="0" borderId="14" xfId="0" applyNumberFormat="1" applyFill="1" applyBorder="1" applyAlignment="1">
      <alignment horizontal="center" vertical="center"/>
    </xf>
    <xf numFmtId="17" fontId="20" fillId="0" borderId="0" xfId="0" applyNumberFormat="1" applyFont="1" applyFill="1" applyBorder="1" applyAlignment="1">
      <alignment horizontal="left" vertical="center" wrapText="1"/>
    </xf>
    <xf numFmtId="0" fontId="22" fillId="0" borderId="0"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87" xfId="0" applyFont="1" applyFill="1" applyBorder="1" applyAlignment="1">
      <alignment horizontal="center" vertical="center" wrapText="1"/>
    </xf>
    <xf numFmtId="0" fontId="20" fillId="9" borderId="8" xfId="0" applyFont="1" applyFill="1" applyBorder="1" applyAlignment="1">
      <alignment horizontal="center" vertical="center" wrapText="1"/>
    </xf>
    <xf numFmtId="0" fontId="20" fillId="9" borderId="14" xfId="0" applyFont="1" applyFill="1" applyBorder="1" applyAlignment="1">
      <alignment horizontal="center" vertical="center" wrapText="1"/>
    </xf>
    <xf numFmtId="0" fontId="20" fillId="9" borderId="22" xfId="0" applyFont="1" applyFill="1" applyBorder="1" applyAlignment="1">
      <alignment horizontal="center" vertical="center" wrapText="1"/>
    </xf>
    <xf numFmtId="0" fontId="0" fillId="9" borderId="8" xfId="0" applyFill="1" applyBorder="1" applyAlignment="1">
      <alignment horizontal="center" vertical="center"/>
    </xf>
    <xf numFmtId="0" fontId="0" fillId="9" borderId="14" xfId="0" applyFill="1" applyBorder="1" applyAlignment="1">
      <alignment horizontal="center" vertical="center"/>
    </xf>
    <xf numFmtId="1" fontId="0" fillId="9" borderId="8" xfId="0" applyNumberFormat="1" applyFill="1" applyBorder="1" applyAlignment="1">
      <alignment horizontal="center" vertical="center"/>
    </xf>
    <xf numFmtId="1" fontId="0" fillId="9" borderId="14" xfId="0" applyNumberFormat="1" applyFill="1" applyBorder="1" applyAlignment="1">
      <alignment horizontal="center" vertical="center"/>
    </xf>
    <xf numFmtId="17" fontId="22" fillId="0" borderId="0" xfId="0" applyNumberFormat="1"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8" fillId="0" borderId="8"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4" fillId="0" borderId="86" xfId="0" applyFont="1" applyFill="1" applyBorder="1" applyAlignment="1">
      <alignment horizontal="center" vertical="center" wrapText="1"/>
    </xf>
    <xf numFmtId="9" fontId="20" fillId="0" borderId="8" xfId="0" applyNumberFormat="1" applyFont="1" applyFill="1" applyBorder="1" applyAlignment="1">
      <alignment horizontal="center" vertical="center" wrapText="1"/>
    </xf>
    <xf numFmtId="9" fontId="20" fillId="0" borderId="14" xfId="0" applyNumberFormat="1"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9" fontId="20" fillId="0" borderId="8" xfId="0" applyNumberFormat="1" applyFont="1" applyFill="1" applyBorder="1" applyAlignment="1">
      <alignment horizontal="center" vertical="center"/>
    </xf>
    <xf numFmtId="9" fontId="20" fillId="0" borderId="14" xfId="0" applyNumberFormat="1"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4" fillId="0" borderId="4"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9" fontId="20" fillId="0" borderId="116" xfId="0" applyNumberFormat="1"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13" fillId="0" borderId="0" xfId="0" applyFont="1" applyAlignment="1">
      <alignment horizontal="left" wrapText="1"/>
    </xf>
    <xf numFmtId="0" fontId="3" fillId="0" borderId="0" xfId="0" applyFont="1" applyFill="1" applyBorder="1" applyAlignment="1">
      <alignment horizontal="left" vertical="top" wrapText="1"/>
    </xf>
  </cellXfs>
  <cellStyles count="6">
    <cellStyle name="Normal" xfId="0" builtinId="0"/>
    <cellStyle name="Normal 2" xfId="2"/>
    <cellStyle name="Normal 2 2" xfId="3"/>
    <cellStyle name="Normal 3" xfId="4"/>
    <cellStyle name="Normal 4" xfId="5"/>
    <cellStyle name="Normal_OP(CEP)_outpatient_Eval" xfId="1"/>
  </cellStyles>
  <dxfs count="7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39994506668294322"/>
        </patternFill>
      </fill>
    </dxf>
    <dxf>
      <fill>
        <patternFill>
          <bgColor rgb="FFFFFF00"/>
        </patternFill>
      </fill>
    </dxf>
    <dxf>
      <fill>
        <patternFill>
          <bgColor theme="7" tint="0.39994506668294322"/>
        </patternFill>
      </fill>
    </dxf>
    <dxf>
      <fill>
        <patternFill>
          <bgColor rgb="FFFFFF00"/>
        </patternFill>
      </fill>
    </dxf>
    <dxf>
      <fill>
        <patternFill>
          <bgColor theme="7" tint="0.39994506668294322"/>
        </patternFill>
      </fill>
    </dxf>
    <dxf>
      <fill>
        <patternFill>
          <bgColor rgb="FFFFFF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39994506668294322"/>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25"/>
  <sheetViews>
    <sheetView tabSelected="1" zoomScaleNormal="100" workbookViewId="0">
      <selection activeCell="E4" sqref="E4"/>
    </sheetView>
  </sheetViews>
  <sheetFormatPr defaultRowHeight="15" x14ac:dyDescent="0.25"/>
  <cols>
    <col min="1" max="1" width="3.7109375" customWidth="1"/>
    <col min="2" max="2" width="12.7109375" customWidth="1"/>
    <col min="3" max="3" width="10.28515625" customWidth="1"/>
    <col min="12" max="12" width="10.85546875" customWidth="1"/>
    <col min="13" max="13" width="16" customWidth="1"/>
    <col min="14" max="14" width="15.28515625" customWidth="1"/>
    <col min="15" max="15" width="21" customWidth="1"/>
  </cols>
  <sheetData>
    <row r="1" spans="2:15" x14ac:dyDescent="0.25">
      <c r="B1" s="88" t="s">
        <v>2505</v>
      </c>
    </row>
    <row r="2" spans="2:15" x14ac:dyDescent="0.25">
      <c r="B2" s="451" t="s">
        <v>2504</v>
      </c>
      <c r="C2" s="451"/>
      <c r="D2" s="451"/>
      <c r="E2" s="451"/>
      <c r="F2" s="451"/>
      <c r="G2" s="451"/>
      <c r="H2" s="451"/>
      <c r="I2" s="451"/>
      <c r="J2" s="451"/>
      <c r="K2" s="451"/>
      <c r="L2" s="451"/>
      <c r="M2" s="451"/>
      <c r="N2" s="451"/>
      <c r="O2" s="451"/>
    </row>
    <row r="3" spans="2:15" x14ac:dyDescent="0.25">
      <c r="B3" s="89" t="s">
        <v>2513</v>
      </c>
    </row>
    <row r="4" spans="2:15" x14ac:dyDescent="0.25">
      <c r="B4" s="89" t="s">
        <v>2506</v>
      </c>
    </row>
    <row r="5" spans="2:15" x14ac:dyDescent="0.25">
      <c r="B5" s="89"/>
    </row>
    <row r="6" spans="2:15" ht="15.75" thickBot="1" x14ac:dyDescent="0.3">
      <c r="B6" s="89" t="s">
        <v>2441</v>
      </c>
    </row>
    <row r="7" spans="2:15" ht="15" customHeight="1" x14ac:dyDescent="0.25">
      <c r="B7" s="407" t="s">
        <v>2442</v>
      </c>
      <c r="C7" s="441"/>
      <c r="D7" s="429" t="s">
        <v>2443</v>
      </c>
      <c r="E7" s="432" t="s">
        <v>2444</v>
      </c>
      <c r="F7" s="433"/>
      <c r="G7" s="433"/>
      <c r="H7" s="433"/>
      <c r="I7" s="433"/>
      <c r="J7" s="433"/>
      <c r="K7" s="433"/>
      <c r="L7" s="434"/>
      <c r="M7" s="435" t="s">
        <v>2445</v>
      </c>
      <c r="N7" s="419" t="s">
        <v>2446</v>
      </c>
      <c r="O7" s="419" t="s">
        <v>2447</v>
      </c>
    </row>
    <row r="8" spans="2:15" ht="27" customHeight="1" x14ac:dyDescent="0.25">
      <c r="B8" s="442"/>
      <c r="C8" s="443"/>
      <c r="D8" s="430"/>
      <c r="E8" s="438" t="s">
        <v>2448</v>
      </c>
      <c r="F8" s="439"/>
      <c r="G8" s="439" t="s">
        <v>2449</v>
      </c>
      <c r="H8" s="439"/>
      <c r="I8" s="439" t="s">
        <v>2450</v>
      </c>
      <c r="J8" s="439"/>
      <c r="K8" s="439" t="s">
        <v>2451</v>
      </c>
      <c r="L8" s="440"/>
      <c r="M8" s="436"/>
      <c r="N8" s="420"/>
      <c r="O8" s="420"/>
    </row>
    <row r="9" spans="2:15" ht="18.75" customHeight="1" thickBot="1" x14ac:dyDescent="0.3">
      <c r="B9" s="444"/>
      <c r="C9" s="445"/>
      <c r="D9" s="431"/>
      <c r="E9" s="90" t="s">
        <v>2452</v>
      </c>
      <c r="F9" s="91" t="s">
        <v>2453</v>
      </c>
      <c r="G9" s="92" t="s">
        <v>2452</v>
      </c>
      <c r="H9" s="93" t="s">
        <v>2453</v>
      </c>
      <c r="I9" s="92" t="s">
        <v>2452</v>
      </c>
      <c r="J9" s="93" t="s">
        <v>2453</v>
      </c>
      <c r="K9" s="92" t="s">
        <v>2452</v>
      </c>
      <c r="L9" s="94" t="s">
        <v>2453</v>
      </c>
      <c r="M9" s="437"/>
      <c r="N9" s="421"/>
      <c r="O9" s="421"/>
    </row>
    <row r="10" spans="2:15" ht="15" customHeight="1" x14ac:dyDescent="0.25">
      <c r="B10" s="388" t="s">
        <v>2454</v>
      </c>
      <c r="C10" s="95" t="s">
        <v>2455</v>
      </c>
      <c r="D10" s="96">
        <v>177</v>
      </c>
      <c r="E10" s="97">
        <v>1.3</v>
      </c>
      <c r="F10" s="98">
        <v>0</v>
      </c>
      <c r="G10" s="99">
        <v>1.9</v>
      </c>
      <c r="H10" s="100">
        <v>1</v>
      </c>
      <c r="I10" s="101">
        <v>9.5</v>
      </c>
      <c r="J10" s="102">
        <v>6</v>
      </c>
      <c r="K10" s="99">
        <v>14.6</v>
      </c>
      <c r="L10" s="102">
        <v>14</v>
      </c>
      <c r="M10" s="103">
        <v>0.14285714285714285</v>
      </c>
      <c r="N10" s="423" t="s">
        <v>2456</v>
      </c>
      <c r="O10" s="423" t="s">
        <v>2456</v>
      </c>
    </row>
    <row r="11" spans="2:15" x14ac:dyDescent="0.25">
      <c r="B11" s="389"/>
      <c r="C11" s="104" t="s">
        <v>2457</v>
      </c>
      <c r="D11" s="105">
        <v>182</v>
      </c>
      <c r="E11" s="106">
        <v>1.3</v>
      </c>
      <c r="F11" s="107">
        <v>0</v>
      </c>
      <c r="G11" s="108">
        <v>1.6</v>
      </c>
      <c r="H11" s="109">
        <v>0</v>
      </c>
      <c r="I11" s="110">
        <v>11.4</v>
      </c>
      <c r="J11" s="111">
        <v>9</v>
      </c>
      <c r="K11" s="108">
        <v>13</v>
      </c>
      <c r="L11" s="111">
        <v>11</v>
      </c>
      <c r="M11" s="112">
        <v>0.16363636363636364</v>
      </c>
      <c r="N11" s="424"/>
      <c r="O11" s="424"/>
    </row>
    <row r="12" spans="2:15" x14ac:dyDescent="0.25">
      <c r="B12" s="389"/>
      <c r="C12" s="104" t="s">
        <v>2458</v>
      </c>
      <c r="D12" s="105">
        <v>210</v>
      </c>
      <c r="E12" s="106">
        <v>1.7</v>
      </c>
      <c r="F12" s="107">
        <v>0</v>
      </c>
      <c r="G12" s="108">
        <v>2.1</v>
      </c>
      <c r="H12" s="109">
        <v>1</v>
      </c>
      <c r="I12" s="110">
        <v>10.9</v>
      </c>
      <c r="J12" s="111">
        <v>8</v>
      </c>
      <c r="K12" s="108">
        <v>17.8</v>
      </c>
      <c r="L12" s="111">
        <v>15</v>
      </c>
      <c r="M12" s="112">
        <v>0.10270270270270271</v>
      </c>
      <c r="N12" s="424"/>
      <c r="O12" s="424"/>
    </row>
    <row r="13" spans="2:15" x14ac:dyDescent="0.25">
      <c r="B13" s="389"/>
      <c r="C13" s="104" t="s">
        <v>2459</v>
      </c>
      <c r="D13" s="105">
        <v>228</v>
      </c>
      <c r="E13" s="106">
        <v>1.4</v>
      </c>
      <c r="F13" s="107">
        <v>0</v>
      </c>
      <c r="G13" s="108">
        <v>1.8</v>
      </c>
      <c r="H13" s="109">
        <v>0</v>
      </c>
      <c r="I13" s="110">
        <v>12.3</v>
      </c>
      <c r="J13" s="111">
        <v>9</v>
      </c>
      <c r="K13" s="108">
        <v>18.399999999999999</v>
      </c>
      <c r="L13" s="111">
        <v>17</v>
      </c>
      <c r="M13" s="112">
        <v>5.5837563451776651E-2</v>
      </c>
      <c r="N13" s="424"/>
      <c r="O13" s="424"/>
    </row>
    <row r="14" spans="2:15" x14ac:dyDescent="0.25">
      <c r="B14" s="389"/>
      <c r="C14" s="113" t="s">
        <v>2460</v>
      </c>
      <c r="D14" s="114">
        <v>170</v>
      </c>
      <c r="E14" s="115">
        <v>1.9</v>
      </c>
      <c r="F14" s="116">
        <v>0</v>
      </c>
      <c r="G14" s="117">
        <v>2.2000000000000002</v>
      </c>
      <c r="H14" s="118">
        <v>0</v>
      </c>
      <c r="I14" s="119">
        <v>13.4</v>
      </c>
      <c r="J14" s="120">
        <v>11</v>
      </c>
      <c r="K14" s="117">
        <v>20.7</v>
      </c>
      <c r="L14" s="120">
        <v>20</v>
      </c>
      <c r="M14" s="121">
        <v>6.7567567567567571E-2</v>
      </c>
      <c r="N14" s="424"/>
      <c r="O14" s="424"/>
    </row>
    <row r="15" spans="2:15" x14ac:dyDescent="0.25">
      <c r="B15" s="389"/>
      <c r="C15" s="104" t="s">
        <v>2461</v>
      </c>
      <c r="D15" s="105">
        <v>193</v>
      </c>
      <c r="E15" s="106">
        <v>1.6</v>
      </c>
      <c r="F15" s="107">
        <v>0</v>
      </c>
      <c r="G15" s="108">
        <v>1.7</v>
      </c>
      <c r="H15" s="109">
        <v>0</v>
      </c>
      <c r="I15" s="110">
        <v>11.7</v>
      </c>
      <c r="J15" s="111">
        <v>8</v>
      </c>
      <c r="K15" s="108">
        <v>17.600000000000001</v>
      </c>
      <c r="L15" s="111">
        <v>16</v>
      </c>
      <c r="M15" s="112">
        <v>0.10416666666666667</v>
      </c>
      <c r="N15" s="424"/>
      <c r="O15" s="424"/>
    </row>
    <row r="16" spans="2:15" x14ac:dyDescent="0.25">
      <c r="B16" s="389"/>
      <c r="C16" s="122" t="s">
        <v>2462</v>
      </c>
      <c r="D16" s="123">
        <v>189</v>
      </c>
      <c r="E16" s="124">
        <v>1.9</v>
      </c>
      <c r="F16" s="125">
        <v>0</v>
      </c>
      <c r="G16" s="126">
        <v>2</v>
      </c>
      <c r="H16" s="127">
        <v>0</v>
      </c>
      <c r="I16" s="128">
        <v>16.7</v>
      </c>
      <c r="J16" s="129">
        <v>15</v>
      </c>
      <c r="K16" s="126">
        <v>16.399999999999999</v>
      </c>
      <c r="L16" s="129">
        <v>15</v>
      </c>
      <c r="M16" s="130">
        <v>0.19475655430711611</v>
      </c>
      <c r="N16" s="424"/>
      <c r="O16" s="424"/>
    </row>
    <row r="17" spans="2:15" x14ac:dyDescent="0.25">
      <c r="B17" s="389"/>
      <c r="C17" s="113" t="s">
        <v>2463</v>
      </c>
      <c r="D17" s="114">
        <v>160</v>
      </c>
      <c r="E17" s="115">
        <v>1.8</v>
      </c>
      <c r="F17" s="116">
        <v>0</v>
      </c>
      <c r="G17" s="117">
        <v>1.9</v>
      </c>
      <c r="H17" s="118">
        <v>0</v>
      </c>
      <c r="I17" s="119">
        <v>18</v>
      </c>
      <c r="J17" s="120">
        <v>13</v>
      </c>
      <c r="K17" s="117">
        <v>16</v>
      </c>
      <c r="L17" s="120">
        <v>14</v>
      </c>
      <c r="M17" s="121">
        <v>0.27950310559006208</v>
      </c>
      <c r="N17" s="424"/>
      <c r="O17" s="424"/>
    </row>
    <row r="18" spans="2:15" x14ac:dyDescent="0.25">
      <c r="B18" s="389"/>
      <c r="C18" s="113" t="s">
        <v>2464</v>
      </c>
      <c r="D18" s="114">
        <v>194</v>
      </c>
      <c r="E18" s="115">
        <v>1.6</v>
      </c>
      <c r="F18" s="116">
        <v>0</v>
      </c>
      <c r="G18" s="117">
        <v>1.7</v>
      </c>
      <c r="H18" s="118">
        <v>0</v>
      </c>
      <c r="I18" s="119">
        <v>13.7</v>
      </c>
      <c r="J18" s="120">
        <v>8.5</v>
      </c>
      <c r="K18" s="117">
        <v>15.5</v>
      </c>
      <c r="L18" s="120">
        <v>14</v>
      </c>
      <c r="M18" s="121">
        <v>0.13541666666666666</v>
      </c>
      <c r="N18" s="424"/>
      <c r="O18" s="424"/>
    </row>
    <row r="19" spans="2:15" x14ac:dyDescent="0.25">
      <c r="B19" s="389"/>
      <c r="C19" s="131" t="s">
        <v>2465</v>
      </c>
      <c r="D19" s="105">
        <v>179</v>
      </c>
      <c r="E19" s="115">
        <v>1.3</v>
      </c>
      <c r="F19" s="116">
        <v>0</v>
      </c>
      <c r="G19" s="117">
        <v>1.2</v>
      </c>
      <c r="H19" s="118">
        <v>0</v>
      </c>
      <c r="I19" s="119">
        <v>15.6</v>
      </c>
      <c r="J19" s="120">
        <v>9</v>
      </c>
      <c r="K19" s="117">
        <v>13.3</v>
      </c>
      <c r="L19" s="120">
        <v>12</v>
      </c>
      <c r="M19" s="121">
        <v>0.27638190954773867</v>
      </c>
      <c r="N19" s="424"/>
      <c r="O19" s="424"/>
    </row>
    <row r="20" spans="2:15" x14ac:dyDescent="0.25">
      <c r="B20" s="389"/>
      <c r="C20" s="122" t="s">
        <v>2466</v>
      </c>
      <c r="D20" s="123">
        <v>204</v>
      </c>
      <c r="E20" s="115">
        <v>0.6</v>
      </c>
      <c r="F20" s="116">
        <v>0</v>
      </c>
      <c r="G20" s="117">
        <v>0.6</v>
      </c>
      <c r="H20" s="118">
        <v>0</v>
      </c>
      <c r="I20" s="119">
        <v>6.6</v>
      </c>
      <c r="J20" s="120">
        <v>5</v>
      </c>
      <c r="K20" s="117">
        <v>10</v>
      </c>
      <c r="L20" s="132">
        <v>8</v>
      </c>
      <c r="M20" s="121">
        <v>0.45454545454545453</v>
      </c>
      <c r="N20" s="424"/>
      <c r="O20" s="424"/>
    </row>
    <row r="21" spans="2:15" x14ac:dyDescent="0.25">
      <c r="B21" s="389"/>
      <c r="C21" s="133" t="s">
        <v>2467</v>
      </c>
      <c r="D21" s="114">
        <v>223</v>
      </c>
      <c r="E21" s="115">
        <v>0.7</v>
      </c>
      <c r="F21" s="116">
        <v>0</v>
      </c>
      <c r="G21" s="117">
        <v>0.8</v>
      </c>
      <c r="H21" s="118">
        <v>0</v>
      </c>
      <c r="I21" s="119">
        <v>6.1</v>
      </c>
      <c r="J21" s="120">
        <v>3</v>
      </c>
      <c r="K21" s="117">
        <v>8.9</v>
      </c>
      <c r="L21" s="120">
        <v>7</v>
      </c>
      <c r="M21" s="121">
        <v>0.58874458874458879</v>
      </c>
      <c r="N21" s="424"/>
      <c r="O21" s="424"/>
    </row>
    <row r="22" spans="2:15" x14ac:dyDescent="0.25">
      <c r="B22" s="389"/>
      <c r="C22" s="113" t="s">
        <v>2468</v>
      </c>
      <c r="D22" s="114">
        <v>201</v>
      </c>
      <c r="E22" s="115">
        <v>0.8</v>
      </c>
      <c r="F22" s="116">
        <v>0</v>
      </c>
      <c r="G22" s="117">
        <v>0.8</v>
      </c>
      <c r="H22" s="118">
        <v>0</v>
      </c>
      <c r="I22" s="119">
        <v>6.1</v>
      </c>
      <c r="J22" s="120">
        <v>5</v>
      </c>
      <c r="K22" s="117">
        <v>9</v>
      </c>
      <c r="L22" s="120">
        <v>7</v>
      </c>
      <c r="M22" s="121">
        <v>0.56544502617801051</v>
      </c>
      <c r="N22" s="424"/>
      <c r="O22" s="424"/>
    </row>
    <row r="23" spans="2:15" x14ac:dyDescent="0.25">
      <c r="B23" s="389"/>
      <c r="C23" s="133" t="s">
        <v>2469</v>
      </c>
      <c r="D23" s="114">
        <v>215</v>
      </c>
      <c r="E23" s="115">
        <v>0.7</v>
      </c>
      <c r="F23" s="116">
        <v>0</v>
      </c>
      <c r="G23" s="117">
        <v>0.8</v>
      </c>
      <c r="H23" s="118">
        <v>0</v>
      </c>
      <c r="I23" s="119">
        <v>6.4</v>
      </c>
      <c r="J23" s="120">
        <v>5</v>
      </c>
      <c r="K23" s="117">
        <v>9.6</v>
      </c>
      <c r="L23" s="120">
        <v>7.5</v>
      </c>
      <c r="M23" s="121">
        <v>0.5</v>
      </c>
      <c r="N23" s="424"/>
      <c r="O23" s="424"/>
    </row>
    <row r="24" spans="2:15" ht="15.75" thickBot="1" x14ac:dyDescent="0.3">
      <c r="B24" s="390"/>
      <c r="C24" s="134" t="s">
        <v>2470</v>
      </c>
      <c r="D24" s="135">
        <v>221</v>
      </c>
      <c r="E24" s="136">
        <v>0.9</v>
      </c>
      <c r="F24" s="137">
        <v>0</v>
      </c>
      <c r="G24" s="138">
        <v>0.9</v>
      </c>
      <c r="H24" s="139">
        <v>0</v>
      </c>
      <c r="I24" s="140">
        <v>7.5</v>
      </c>
      <c r="J24" s="141">
        <v>6.5</v>
      </c>
      <c r="K24" s="138">
        <v>10.8</v>
      </c>
      <c r="L24" s="141">
        <v>8</v>
      </c>
      <c r="M24" s="142">
        <v>0.31292517006802723</v>
      </c>
      <c r="N24" s="424"/>
      <c r="O24" s="424"/>
    </row>
    <row r="25" spans="2:15" ht="5.25" customHeight="1" thickBot="1" x14ac:dyDescent="0.3">
      <c r="B25" s="143"/>
      <c r="C25" s="144"/>
      <c r="D25" s="145"/>
      <c r="E25" s="146"/>
      <c r="F25" s="147"/>
      <c r="G25" s="148"/>
      <c r="H25" s="149"/>
      <c r="I25" s="150"/>
      <c r="J25" s="151"/>
      <c r="K25" s="148"/>
      <c r="L25" s="151"/>
      <c r="M25" s="152"/>
      <c r="N25" s="153"/>
      <c r="O25" s="154"/>
    </row>
    <row r="26" spans="2:15" ht="48" customHeight="1" thickBot="1" x14ac:dyDescent="0.3">
      <c r="B26" s="447" t="s">
        <v>2471</v>
      </c>
      <c r="C26" s="450"/>
      <c r="D26" s="426"/>
      <c r="E26" s="155" t="s">
        <v>2452</v>
      </c>
      <c r="F26" s="156" t="s">
        <v>2453</v>
      </c>
      <c r="G26" s="157" t="s">
        <v>2452</v>
      </c>
      <c r="H26" s="158" t="s">
        <v>2453</v>
      </c>
      <c r="I26" s="157" t="s">
        <v>2452</v>
      </c>
      <c r="J26" s="158" t="s">
        <v>2453</v>
      </c>
      <c r="K26" s="157" t="s">
        <v>2452</v>
      </c>
      <c r="L26" s="159" t="s">
        <v>2453</v>
      </c>
      <c r="M26" s="160" t="s">
        <v>2472</v>
      </c>
      <c r="N26" s="161" t="s">
        <v>2473</v>
      </c>
      <c r="O26" s="161" t="s">
        <v>2474</v>
      </c>
    </row>
    <row r="27" spans="2:15" ht="15" customHeight="1" x14ac:dyDescent="0.25">
      <c r="B27" s="448"/>
      <c r="C27" s="162" t="s">
        <v>2475</v>
      </c>
      <c r="D27" s="123">
        <v>227</v>
      </c>
      <c r="E27" s="124">
        <v>0.7</v>
      </c>
      <c r="F27" s="125">
        <v>0</v>
      </c>
      <c r="G27" s="126">
        <v>0.8</v>
      </c>
      <c r="H27" s="127">
        <v>0</v>
      </c>
      <c r="I27" s="128">
        <v>9.4</v>
      </c>
      <c r="J27" s="129">
        <v>6</v>
      </c>
      <c r="K27" s="126">
        <v>12.2</v>
      </c>
      <c r="L27" s="129">
        <v>9</v>
      </c>
      <c r="M27" s="130">
        <v>0.47</v>
      </c>
      <c r="N27" s="427" t="s">
        <v>2456</v>
      </c>
      <c r="O27" s="427" t="s">
        <v>2456</v>
      </c>
    </row>
    <row r="28" spans="2:15" x14ac:dyDescent="0.25">
      <c r="B28" s="448"/>
      <c r="C28" s="133" t="s">
        <v>2476</v>
      </c>
      <c r="D28" s="114">
        <v>231</v>
      </c>
      <c r="E28" s="115">
        <v>0.8</v>
      </c>
      <c r="F28" s="116">
        <v>0</v>
      </c>
      <c r="G28" s="117">
        <v>0.9</v>
      </c>
      <c r="H28" s="118">
        <v>0</v>
      </c>
      <c r="I28" s="119">
        <v>7.6</v>
      </c>
      <c r="J28" s="120">
        <v>6</v>
      </c>
      <c r="K28" s="117">
        <v>13.1</v>
      </c>
      <c r="L28" s="120">
        <v>11</v>
      </c>
      <c r="M28" s="121">
        <v>0.51</v>
      </c>
      <c r="N28" s="428"/>
      <c r="O28" s="428"/>
    </row>
    <row r="29" spans="2:15" x14ac:dyDescent="0.25">
      <c r="B29" s="448"/>
      <c r="C29" s="133" t="s">
        <v>2477</v>
      </c>
      <c r="D29" s="114">
        <v>257</v>
      </c>
      <c r="E29" s="115">
        <v>0.6</v>
      </c>
      <c r="F29" s="116">
        <v>0</v>
      </c>
      <c r="G29" s="117">
        <v>0.8</v>
      </c>
      <c r="H29" s="118">
        <v>0</v>
      </c>
      <c r="I29" s="119">
        <v>6.7</v>
      </c>
      <c r="J29" s="120">
        <v>7</v>
      </c>
      <c r="K29" s="117">
        <v>12.5</v>
      </c>
      <c r="L29" s="120">
        <v>11</v>
      </c>
      <c r="M29" s="121">
        <f>153/340</f>
        <v>0.45</v>
      </c>
      <c r="N29" s="428"/>
      <c r="O29" s="428"/>
    </row>
    <row r="30" spans="2:15" x14ac:dyDescent="0.25">
      <c r="B30" s="448"/>
      <c r="C30" s="133" t="s">
        <v>2478</v>
      </c>
      <c r="D30" s="114">
        <v>236</v>
      </c>
      <c r="E30" s="115">
        <v>0.5</v>
      </c>
      <c r="F30" s="116">
        <v>0</v>
      </c>
      <c r="G30" s="117">
        <v>0.9</v>
      </c>
      <c r="H30" s="118">
        <v>0</v>
      </c>
      <c r="I30" s="119">
        <v>8.1</v>
      </c>
      <c r="J30" s="120">
        <v>6</v>
      </c>
      <c r="K30" s="117">
        <v>13</v>
      </c>
      <c r="L30" s="120">
        <v>12</v>
      </c>
      <c r="M30" s="121">
        <f>183/367</f>
        <v>0.49863760217983649</v>
      </c>
      <c r="N30" s="428"/>
      <c r="O30" s="428"/>
    </row>
    <row r="31" spans="2:15" x14ac:dyDescent="0.25">
      <c r="B31" s="448"/>
      <c r="C31" s="133" t="s">
        <v>2479</v>
      </c>
      <c r="D31" s="114">
        <v>207</v>
      </c>
      <c r="E31" s="115">
        <v>1.3</v>
      </c>
      <c r="F31" s="116">
        <v>0</v>
      </c>
      <c r="G31" s="117">
        <v>1.9</v>
      </c>
      <c r="H31" s="118">
        <v>0</v>
      </c>
      <c r="I31" s="119">
        <v>10.1</v>
      </c>
      <c r="J31" s="120">
        <v>8.5</v>
      </c>
      <c r="K31" s="117">
        <v>13.3</v>
      </c>
      <c r="L31" s="120">
        <v>13</v>
      </c>
      <c r="M31" s="121">
        <f>149/314</f>
        <v>0.47452229299363058</v>
      </c>
      <c r="N31" s="428"/>
      <c r="O31" s="428"/>
    </row>
    <row r="32" spans="2:15" x14ac:dyDescent="0.25">
      <c r="B32" s="448"/>
      <c r="C32" s="163" t="s">
        <v>2480</v>
      </c>
      <c r="D32" s="105">
        <v>191</v>
      </c>
      <c r="E32" s="106">
        <v>1.2</v>
      </c>
      <c r="F32" s="107">
        <v>0</v>
      </c>
      <c r="G32" s="108">
        <v>1.7</v>
      </c>
      <c r="H32" s="109">
        <v>0</v>
      </c>
      <c r="I32" s="110">
        <v>8.8000000000000007</v>
      </c>
      <c r="J32" s="111">
        <v>9</v>
      </c>
      <c r="K32" s="108">
        <v>13.3</v>
      </c>
      <c r="L32" s="111">
        <v>13</v>
      </c>
      <c r="M32" s="112">
        <f>163/293</f>
        <v>0.55631399317406138</v>
      </c>
      <c r="N32" s="428"/>
      <c r="O32" s="428"/>
    </row>
    <row r="33" spans="2:15" s="164" customFormat="1" ht="15" customHeight="1" x14ac:dyDescent="0.25">
      <c r="B33" s="448"/>
      <c r="C33" s="133" t="s">
        <v>2481</v>
      </c>
      <c r="D33" s="114">
        <v>199</v>
      </c>
      <c r="E33" s="115">
        <v>0.8</v>
      </c>
      <c r="F33" s="116">
        <v>0</v>
      </c>
      <c r="G33" s="117">
        <v>1.1000000000000001</v>
      </c>
      <c r="H33" s="118">
        <v>0</v>
      </c>
      <c r="I33" s="119">
        <v>8.4</v>
      </c>
      <c r="J33" s="120">
        <v>7</v>
      </c>
      <c r="K33" s="117">
        <v>13</v>
      </c>
      <c r="L33" s="120">
        <v>12</v>
      </c>
      <c r="M33" s="121">
        <f>123/262</f>
        <v>0.46946564885496184</v>
      </c>
      <c r="N33" s="428"/>
      <c r="O33" s="428"/>
    </row>
    <row r="34" spans="2:15" s="164" customFormat="1" ht="15" customHeight="1" x14ac:dyDescent="0.25">
      <c r="B34" s="448"/>
      <c r="C34" s="133" t="s">
        <v>2482</v>
      </c>
      <c r="D34" s="114">
        <v>181</v>
      </c>
      <c r="E34" s="115">
        <v>1.2</v>
      </c>
      <c r="F34" s="116">
        <v>0</v>
      </c>
      <c r="G34" s="117">
        <v>1.6</v>
      </c>
      <c r="H34" s="118">
        <v>0</v>
      </c>
      <c r="I34" s="119">
        <v>7.4</v>
      </c>
      <c r="J34" s="120">
        <v>5</v>
      </c>
      <c r="K34" s="117">
        <v>12.1</v>
      </c>
      <c r="L34" s="120">
        <v>12</v>
      </c>
      <c r="M34" s="121">
        <f>155/275</f>
        <v>0.5636363636363636</v>
      </c>
      <c r="N34" s="428"/>
      <c r="O34" s="428"/>
    </row>
    <row r="35" spans="2:15" s="164" customFormat="1" ht="15" customHeight="1" x14ac:dyDescent="0.25">
      <c r="B35" s="448"/>
      <c r="C35" s="163" t="s">
        <v>2483</v>
      </c>
      <c r="D35" s="105">
        <v>253</v>
      </c>
      <c r="E35" s="106">
        <v>1.1000000000000001</v>
      </c>
      <c r="F35" s="107">
        <v>0</v>
      </c>
      <c r="G35" s="108">
        <v>1.4</v>
      </c>
      <c r="H35" s="109">
        <v>0</v>
      </c>
      <c r="I35" s="110">
        <v>5.7</v>
      </c>
      <c r="J35" s="111">
        <v>3</v>
      </c>
      <c r="K35" s="108">
        <v>10.7</v>
      </c>
      <c r="L35" s="111">
        <v>9</v>
      </c>
      <c r="M35" s="112">
        <f>204/330</f>
        <v>0.61818181818181817</v>
      </c>
      <c r="N35" s="428"/>
      <c r="O35" s="428"/>
    </row>
    <row r="36" spans="2:15" s="164" customFormat="1" ht="15" customHeight="1" x14ac:dyDescent="0.25">
      <c r="B36" s="448"/>
      <c r="C36" s="133" t="s">
        <v>2484</v>
      </c>
      <c r="D36" s="114">
        <v>213</v>
      </c>
      <c r="E36" s="115">
        <v>0.6</v>
      </c>
      <c r="F36" s="116">
        <v>0</v>
      </c>
      <c r="G36" s="117">
        <v>0.8</v>
      </c>
      <c r="H36" s="118">
        <v>0</v>
      </c>
      <c r="I36" s="119">
        <v>8.1999999999999993</v>
      </c>
      <c r="J36" s="120">
        <v>5</v>
      </c>
      <c r="K36" s="117">
        <v>10.8</v>
      </c>
      <c r="L36" s="120">
        <v>9.5</v>
      </c>
      <c r="M36" s="121">
        <f>190/301</f>
        <v>0.6312292358803987</v>
      </c>
      <c r="N36" s="428"/>
      <c r="O36" s="428"/>
    </row>
    <row r="37" spans="2:15" s="164" customFormat="1" x14ac:dyDescent="0.25">
      <c r="B37" s="448"/>
      <c r="C37" s="165" t="s">
        <v>2485</v>
      </c>
      <c r="D37" s="114">
        <v>261</v>
      </c>
      <c r="E37" s="166">
        <v>0.3</v>
      </c>
      <c r="F37" s="167">
        <v>0</v>
      </c>
      <c r="G37" s="168">
        <v>0.5</v>
      </c>
      <c r="H37" s="167">
        <v>0</v>
      </c>
      <c r="I37" s="168">
        <v>8.5</v>
      </c>
      <c r="J37" s="167">
        <v>8</v>
      </c>
      <c r="K37" s="168">
        <v>11.3</v>
      </c>
      <c r="L37" s="169">
        <v>10</v>
      </c>
      <c r="M37" s="170">
        <f>191/334</f>
        <v>0.57185628742514971</v>
      </c>
      <c r="N37" s="121">
        <f>195/334</f>
        <v>0.58383233532934131</v>
      </c>
      <c r="O37" s="121">
        <f>195/334</f>
        <v>0.58383233532934131</v>
      </c>
    </row>
    <row r="38" spans="2:15" s="171" customFormat="1" x14ac:dyDescent="0.25">
      <c r="B38" s="448"/>
      <c r="C38" s="165" t="s">
        <v>2486</v>
      </c>
      <c r="D38" s="114">
        <v>273</v>
      </c>
      <c r="E38" s="166">
        <v>0.2</v>
      </c>
      <c r="F38" s="167">
        <v>0</v>
      </c>
      <c r="G38" s="168">
        <v>0.6</v>
      </c>
      <c r="H38" s="167">
        <v>0</v>
      </c>
      <c r="I38" s="168">
        <v>6.3</v>
      </c>
      <c r="J38" s="167">
        <v>4</v>
      </c>
      <c r="K38" s="168">
        <v>13.7</v>
      </c>
      <c r="L38" s="169">
        <v>13</v>
      </c>
      <c r="M38" s="121">
        <f>147/372</f>
        <v>0.39516129032258063</v>
      </c>
      <c r="N38" s="121">
        <f>148/372</f>
        <v>0.39784946236559138</v>
      </c>
      <c r="O38" s="121">
        <f>148/372</f>
        <v>0.39784946236559138</v>
      </c>
    </row>
    <row r="39" spans="2:15" s="171" customFormat="1" ht="15.75" thickBot="1" x14ac:dyDescent="0.3">
      <c r="B39" s="449"/>
      <c r="C39" s="354" t="s">
        <v>2502</v>
      </c>
      <c r="D39" s="355">
        <v>219</v>
      </c>
      <c r="E39" s="356">
        <v>0.3</v>
      </c>
      <c r="F39" s="357">
        <v>0</v>
      </c>
      <c r="G39" s="358">
        <v>0.5</v>
      </c>
      <c r="H39" s="357">
        <v>0</v>
      </c>
      <c r="I39" s="358">
        <v>8.9</v>
      </c>
      <c r="J39" s="357">
        <v>7</v>
      </c>
      <c r="K39" s="358">
        <v>13.8</v>
      </c>
      <c r="L39" s="359">
        <v>14</v>
      </c>
      <c r="M39" s="360">
        <f>171/358</f>
        <v>0.47765363128491622</v>
      </c>
      <c r="N39" s="360">
        <f>176/358</f>
        <v>0.49162011173184356</v>
      </c>
      <c r="O39" s="360">
        <f>176/358</f>
        <v>0.49162011173184356</v>
      </c>
    </row>
    <row r="40" spans="2:15" s="171" customFormat="1" x14ac:dyDescent="0.25">
      <c r="B40" s="172"/>
      <c r="C40" s="173"/>
      <c r="D40" s="174"/>
      <c r="E40" s="175"/>
      <c r="F40" s="175"/>
      <c r="G40" s="175"/>
      <c r="H40" s="175"/>
      <c r="I40" s="175"/>
      <c r="J40" s="175"/>
      <c r="K40" s="175"/>
      <c r="L40" s="175"/>
      <c r="M40" s="176"/>
      <c r="N40" s="176"/>
      <c r="O40" s="176"/>
    </row>
    <row r="41" spans="2:15" s="164" customFormat="1" ht="18" customHeight="1" x14ac:dyDescent="0.25">
      <c r="B41" s="395" t="s">
        <v>2487</v>
      </c>
      <c r="C41" s="395"/>
      <c r="D41" s="395"/>
      <c r="E41" s="395"/>
      <c r="F41" s="395"/>
      <c r="G41" s="395"/>
      <c r="H41" s="395"/>
      <c r="I41" s="395"/>
      <c r="J41" s="395"/>
      <c r="K41" s="395"/>
      <c r="L41" s="395"/>
      <c r="M41" s="395"/>
      <c r="N41" s="395"/>
      <c r="O41" s="395"/>
    </row>
    <row r="42" spans="2:15" s="177" customFormat="1" ht="53.25" customHeight="1" x14ac:dyDescent="0.25">
      <c r="B42" s="396" t="s">
        <v>2503</v>
      </c>
      <c r="C42" s="396"/>
      <c r="D42" s="396"/>
      <c r="E42" s="396"/>
      <c r="F42" s="396"/>
      <c r="G42" s="396"/>
      <c r="H42" s="396"/>
      <c r="I42" s="396"/>
      <c r="J42" s="396"/>
      <c r="K42" s="396"/>
      <c r="L42" s="396"/>
      <c r="M42" s="396"/>
      <c r="N42" s="396"/>
      <c r="O42" s="396"/>
    </row>
    <row r="43" spans="2:15" s="164" customFormat="1" ht="85.5" customHeight="1" x14ac:dyDescent="0.25">
      <c r="B43" s="406" t="s">
        <v>2488</v>
      </c>
      <c r="C43" s="406"/>
      <c r="D43" s="406"/>
      <c r="E43" s="406"/>
      <c r="F43" s="406"/>
      <c r="G43" s="406"/>
      <c r="H43" s="406"/>
      <c r="I43" s="406"/>
      <c r="J43" s="406"/>
      <c r="K43" s="406"/>
      <c r="L43" s="406"/>
      <c r="M43" s="406"/>
      <c r="N43" s="406"/>
      <c r="O43" s="406"/>
    </row>
    <row r="44" spans="2:15" s="164" customFormat="1" ht="14.25" customHeight="1" x14ac:dyDescent="0.25">
      <c r="B44" s="178"/>
      <c r="C44" s="178"/>
      <c r="D44" s="178"/>
      <c r="E44" s="178"/>
      <c r="F44" s="178"/>
      <c r="G44" s="178"/>
      <c r="H44" s="178"/>
      <c r="I44" s="178"/>
      <c r="J44" s="178"/>
      <c r="K44" s="178"/>
      <c r="L44" s="178"/>
      <c r="M44" s="178"/>
      <c r="N44" s="178"/>
      <c r="O44" s="178"/>
    </row>
    <row r="45" spans="2:15" s="164" customFormat="1" x14ac:dyDescent="0.25">
      <c r="B45" s="178"/>
      <c r="C45" s="178"/>
      <c r="D45" s="178"/>
      <c r="E45" s="178"/>
      <c r="F45" s="178"/>
      <c r="G45" s="178"/>
      <c r="H45" s="178"/>
      <c r="I45" s="178"/>
      <c r="J45" s="178"/>
      <c r="K45" s="178"/>
      <c r="L45" s="178"/>
      <c r="M45" s="178"/>
      <c r="N45"/>
    </row>
    <row r="46" spans="2:15" s="164" customFormat="1" ht="15.75" thickBot="1" x14ac:dyDescent="0.3">
      <c r="B46" s="89" t="s">
        <v>2489</v>
      </c>
      <c r="C46" s="178"/>
      <c r="D46" s="178"/>
      <c r="E46" s="178"/>
      <c r="F46" s="178"/>
      <c r="G46" s="178"/>
      <c r="H46" s="178"/>
      <c r="I46" s="178"/>
      <c r="J46" s="178"/>
      <c r="K46" s="178"/>
      <c r="L46" s="178"/>
      <c r="M46" s="178"/>
      <c r="N46"/>
    </row>
    <row r="47" spans="2:15" s="164" customFormat="1" ht="21.75" customHeight="1" x14ac:dyDescent="0.25">
      <c r="B47" s="407" t="s">
        <v>2442</v>
      </c>
      <c r="C47" s="441"/>
      <c r="D47" s="413" t="s">
        <v>2443</v>
      </c>
      <c r="E47" s="416" t="s">
        <v>2444</v>
      </c>
      <c r="F47" s="417"/>
      <c r="G47" s="417"/>
      <c r="H47" s="417"/>
      <c r="I47" s="417"/>
      <c r="J47" s="417"/>
      <c r="K47" s="417"/>
      <c r="L47" s="418"/>
      <c r="M47" s="419" t="s">
        <v>2490</v>
      </c>
      <c r="N47" s="419" t="s">
        <v>2491</v>
      </c>
      <c r="O47" s="419" t="s">
        <v>2492</v>
      </c>
    </row>
    <row r="48" spans="2:15" s="164" customFormat="1" ht="30.75" customHeight="1" x14ac:dyDescent="0.25">
      <c r="B48" s="442"/>
      <c r="C48" s="443"/>
      <c r="D48" s="414"/>
      <c r="E48" s="422" t="s">
        <v>2448</v>
      </c>
      <c r="F48" s="397"/>
      <c r="G48" s="397" t="s">
        <v>2449</v>
      </c>
      <c r="H48" s="397"/>
      <c r="I48" s="397" t="s">
        <v>2450</v>
      </c>
      <c r="J48" s="397"/>
      <c r="K48" s="397" t="s">
        <v>2451</v>
      </c>
      <c r="L48" s="398"/>
      <c r="M48" s="420"/>
      <c r="N48" s="420"/>
      <c r="O48" s="420"/>
    </row>
    <row r="49" spans="2:15" ht="15.75" thickBot="1" x14ac:dyDescent="0.3">
      <c r="B49" s="444"/>
      <c r="C49" s="445"/>
      <c r="D49" s="415"/>
      <c r="E49" s="179" t="s">
        <v>2452</v>
      </c>
      <c r="F49" s="91" t="s">
        <v>2453</v>
      </c>
      <c r="G49" s="92" t="s">
        <v>2452</v>
      </c>
      <c r="H49" s="93" t="s">
        <v>2453</v>
      </c>
      <c r="I49" s="92" t="s">
        <v>2452</v>
      </c>
      <c r="J49" s="93" t="s">
        <v>2453</v>
      </c>
      <c r="K49" s="92" t="s">
        <v>2452</v>
      </c>
      <c r="L49" s="180" t="s">
        <v>2453</v>
      </c>
      <c r="M49" s="421"/>
      <c r="N49" s="421"/>
      <c r="O49" s="421"/>
    </row>
    <row r="50" spans="2:15" ht="15" customHeight="1" x14ac:dyDescent="0.25">
      <c r="B50" s="399" t="s">
        <v>2493</v>
      </c>
      <c r="C50" s="181" t="s">
        <v>2455</v>
      </c>
      <c r="D50" s="182">
        <v>10</v>
      </c>
      <c r="E50" s="183">
        <v>5.8</v>
      </c>
      <c r="F50" s="184">
        <v>1</v>
      </c>
      <c r="G50" s="185">
        <v>5.8</v>
      </c>
      <c r="H50" s="186">
        <v>1</v>
      </c>
      <c r="I50" s="187">
        <v>10.7</v>
      </c>
      <c r="J50" s="188">
        <v>7</v>
      </c>
      <c r="K50" s="185">
        <v>22.2</v>
      </c>
      <c r="L50" s="188">
        <v>18</v>
      </c>
      <c r="M50" s="189">
        <v>0.22222222222222221</v>
      </c>
      <c r="N50" s="402" t="s">
        <v>2456</v>
      </c>
      <c r="O50" s="404" t="s">
        <v>2456</v>
      </c>
    </row>
    <row r="51" spans="2:15" x14ac:dyDescent="0.25">
      <c r="B51" s="400"/>
      <c r="C51" s="190" t="s">
        <v>2457</v>
      </c>
      <c r="D51" s="191">
        <v>9</v>
      </c>
      <c r="E51" s="192">
        <v>2.9</v>
      </c>
      <c r="F51" s="193">
        <v>2</v>
      </c>
      <c r="G51" s="194">
        <v>2.9</v>
      </c>
      <c r="H51" s="195">
        <v>2</v>
      </c>
      <c r="I51" s="196">
        <v>11.4</v>
      </c>
      <c r="J51" s="197">
        <v>13</v>
      </c>
      <c r="K51" s="194">
        <v>18.899999999999999</v>
      </c>
      <c r="L51" s="197">
        <v>20</v>
      </c>
      <c r="M51" s="198">
        <v>8.3333333333333329E-2</v>
      </c>
      <c r="N51" s="403"/>
      <c r="O51" s="405"/>
    </row>
    <row r="52" spans="2:15" x14ac:dyDescent="0.25">
      <c r="B52" s="400"/>
      <c r="C52" s="190" t="s">
        <v>2458</v>
      </c>
      <c r="D52" s="199">
        <v>9</v>
      </c>
      <c r="E52" s="200">
        <v>3</v>
      </c>
      <c r="F52" s="201">
        <v>1</v>
      </c>
      <c r="G52" s="202">
        <v>3</v>
      </c>
      <c r="H52" s="203">
        <v>1</v>
      </c>
      <c r="I52" s="204">
        <v>14</v>
      </c>
      <c r="J52" s="205">
        <v>12</v>
      </c>
      <c r="K52" s="202">
        <v>12.3</v>
      </c>
      <c r="L52" s="205">
        <v>15</v>
      </c>
      <c r="M52" s="206">
        <v>0.25</v>
      </c>
      <c r="N52" s="403"/>
      <c r="O52" s="405"/>
    </row>
    <row r="53" spans="2:15" x14ac:dyDescent="0.25">
      <c r="B53" s="400"/>
      <c r="C53" s="190" t="s">
        <v>2459</v>
      </c>
      <c r="D53" s="207">
        <v>14</v>
      </c>
      <c r="E53" s="208">
        <v>3.5</v>
      </c>
      <c r="F53" s="209">
        <v>1</v>
      </c>
      <c r="G53" s="210">
        <v>3.5</v>
      </c>
      <c r="H53" s="211">
        <v>1</v>
      </c>
      <c r="I53" s="212">
        <v>16.600000000000001</v>
      </c>
      <c r="J53" s="213">
        <v>9</v>
      </c>
      <c r="K53" s="210">
        <v>14.8</v>
      </c>
      <c r="L53" s="213">
        <v>15</v>
      </c>
      <c r="M53" s="214">
        <v>0.2</v>
      </c>
      <c r="N53" s="403"/>
      <c r="O53" s="405"/>
    </row>
    <row r="54" spans="2:15" x14ac:dyDescent="0.25">
      <c r="B54" s="400"/>
      <c r="C54" s="215" t="s">
        <v>2460</v>
      </c>
      <c r="D54" s="191">
        <v>14</v>
      </c>
      <c r="E54" s="192">
        <v>4.5</v>
      </c>
      <c r="F54" s="193">
        <v>1</v>
      </c>
      <c r="G54" s="194">
        <v>4.5</v>
      </c>
      <c r="H54" s="195">
        <v>1</v>
      </c>
      <c r="I54" s="196">
        <v>10</v>
      </c>
      <c r="J54" s="197">
        <v>11</v>
      </c>
      <c r="K54" s="194">
        <v>25.5</v>
      </c>
      <c r="L54" s="197">
        <v>17</v>
      </c>
      <c r="M54" s="198">
        <v>6.6666666666666666E-2</v>
      </c>
      <c r="N54" s="403"/>
      <c r="O54" s="405"/>
    </row>
    <row r="55" spans="2:15" x14ac:dyDescent="0.25">
      <c r="B55" s="400"/>
      <c r="C55" s="190" t="s">
        <v>2461</v>
      </c>
      <c r="D55" s="199">
        <v>14</v>
      </c>
      <c r="E55" s="200">
        <v>2.6</v>
      </c>
      <c r="F55" s="201">
        <v>1</v>
      </c>
      <c r="G55" s="202">
        <v>2.6</v>
      </c>
      <c r="H55" s="203">
        <v>1</v>
      </c>
      <c r="I55" s="204">
        <v>15.1</v>
      </c>
      <c r="J55" s="205">
        <v>16</v>
      </c>
      <c r="K55" s="202">
        <v>19.7</v>
      </c>
      <c r="L55" s="205">
        <v>20</v>
      </c>
      <c r="M55" s="206">
        <v>0.1111111111111111</v>
      </c>
      <c r="N55" s="403"/>
      <c r="O55" s="405"/>
    </row>
    <row r="56" spans="2:15" x14ac:dyDescent="0.25">
      <c r="B56" s="400"/>
      <c r="C56" s="216" t="s">
        <v>2462</v>
      </c>
      <c r="D56" s="207">
        <v>15</v>
      </c>
      <c r="E56" s="208">
        <v>1.5</v>
      </c>
      <c r="F56" s="209">
        <v>1</v>
      </c>
      <c r="G56" s="210">
        <v>1.5</v>
      </c>
      <c r="H56" s="211">
        <v>1</v>
      </c>
      <c r="I56" s="212">
        <v>19</v>
      </c>
      <c r="J56" s="213">
        <v>19</v>
      </c>
      <c r="K56" s="210">
        <v>23.6</v>
      </c>
      <c r="L56" s="213">
        <v>22</v>
      </c>
      <c r="M56" s="214">
        <v>0</v>
      </c>
      <c r="N56" s="403"/>
      <c r="O56" s="405"/>
    </row>
    <row r="57" spans="2:15" x14ac:dyDescent="0.25">
      <c r="B57" s="400"/>
      <c r="C57" s="215" t="s">
        <v>2463</v>
      </c>
      <c r="D57" s="191">
        <v>15</v>
      </c>
      <c r="E57" s="192">
        <v>1.7</v>
      </c>
      <c r="F57" s="193">
        <v>1</v>
      </c>
      <c r="G57" s="194">
        <v>1.7</v>
      </c>
      <c r="H57" s="195">
        <v>1</v>
      </c>
      <c r="I57" s="196">
        <v>14.1</v>
      </c>
      <c r="J57" s="197">
        <v>12</v>
      </c>
      <c r="K57" s="194">
        <v>23.9</v>
      </c>
      <c r="L57" s="197">
        <v>22</v>
      </c>
      <c r="M57" s="198">
        <v>5.5555555555555552E-2</v>
      </c>
      <c r="N57" s="403"/>
      <c r="O57" s="405"/>
    </row>
    <row r="58" spans="2:15" x14ac:dyDescent="0.25">
      <c r="B58" s="400"/>
      <c r="C58" s="215" t="s">
        <v>2464</v>
      </c>
      <c r="D58" s="191">
        <v>11</v>
      </c>
      <c r="E58" s="192">
        <v>4.0999999999999996</v>
      </c>
      <c r="F58" s="193">
        <v>1</v>
      </c>
      <c r="G58" s="194">
        <v>4.0999999999999996</v>
      </c>
      <c r="H58" s="195">
        <v>1</v>
      </c>
      <c r="I58" s="196">
        <v>13.1</v>
      </c>
      <c r="J58" s="197">
        <v>12</v>
      </c>
      <c r="K58" s="194">
        <v>22.2</v>
      </c>
      <c r="L58" s="197">
        <v>27</v>
      </c>
      <c r="M58" s="198">
        <v>0.1</v>
      </c>
      <c r="N58" s="403"/>
      <c r="O58" s="405"/>
    </row>
    <row r="59" spans="2:15" x14ac:dyDescent="0.25">
      <c r="B59" s="400"/>
      <c r="C59" s="217" t="s">
        <v>2465</v>
      </c>
      <c r="D59" s="191">
        <v>13</v>
      </c>
      <c r="E59" s="192">
        <v>4</v>
      </c>
      <c r="F59" s="193">
        <v>1</v>
      </c>
      <c r="G59" s="194">
        <v>3.8</v>
      </c>
      <c r="H59" s="195">
        <v>1</v>
      </c>
      <c r="I59" s="196">
        <v>12.2</v>
      </c>
      <c r="J59" s="197">
        <v>11</v>
      </c>
      <c r="K59" s="194">
        <v>24.7</v>
      </c>
      <c r="L59" s="197">
        <v>23</v>
      </c>
      <c r="M59" s="198">
        <v>0</v>
      </c>
      <c r="N59" s="403"/>
      <c r="O59" s="405"/>
    </row>
    <row r="60" spans="2:15" x14ac:dyDescent="0.25">
      <c r="B60" s="400"/>
      <c r="C60" s="216" t="s">
        <v>2466</v>
      </c>
      <c r="D60" s="191">
        <v>16</v>
      </c>
      <c r="E60" s="192">
        <v>4.4000000000000004</v>
      </c>
      <c r="F60" s="193">
        <v>1</v>
      </c>
      <c r="G60" s="194">
        <v>4.4000000000000004</v>
      </c>
      <c r="H60" s="195">
        <v>1</v>
      </c>
      <c r="I60" s="196">
        <v>10.7</v>
      </c>
      <c r="J60" s="197">
        <v>8.5</v>
      </c>
      <c r="K60" s="194">
        <v>17.100000000000001</v>
      </c>
      <c r="L60" s="197">
        <v>15.5</v>
      </c>
      <c r="M60" s="198">
        <v>8.3333333333333329E-2</v>
      </c>
      <c r="N60" s="403"/>
      <c r="O60" s="405"/>
    </row>
    <row r="61" spans="2:15" x14ac:dyDescent="0.25">
      <c r="B61" s="400"/>
      <c r="C61" s="218" t="s">
        <v>2467</v>
      </c>
      <c r="D61" s="191">
        <v>22</v>
      </c>
      <c r="E61" s="192">
        <v>3.1</v>
      </c>
      <c r="F61" s="193">
        <v>1</v>
      </c>
      <c r="G61" s="194">
        <v>3.1</v>
      </c>
      <c r="H61" s="195">
        <v>1</v>
      </c>
      <c r="I61" s="196">
        <v>6.8</v>
      </c>
      <c r="J61" s="197">
        <v>7</v>
      </c>
      <c r="K61" s="194">
        <v>15.5</v>
      </c>
      <c r="L61" s="197">
        <v>14</v>
      </c>
      <c r="M61" s="198">
        <v>0.1</v>
      </c>
      <c r="N61" s="403"/>
      <c r="O61" s="405"/>
    </row>
    <row r="62" spans="2:15" x14ac:dyDescent="0.25">
      <c r="B62" s="400"/>
      <c r="C62" s="215" t="s">
        <v>2468</v>
      </c>
      <c r="D62" s="191">
        <v>20</v>
      </c>
      <c r="E62" s="192">
        <v>1.1000000000000001</v>
      </c>
      <c r="F62" s="193">
        <v>0</v>
      </c>
      <c r="G62" s="194">
        <v>1.1000000000000001</v>
      </c>
      <c r="H62" s="195">
        <v>0</v>
      </c>
      <c r="I62" s="196">
        <v>8.6</v>
      </c>
      <c r="J62" s="197">
        <v>8.5</v>
      </c>
      <c r="K62" s="194">
        <v>18.600000000000001</v>
      </c>
      <c r="L62" s="197">
        <v>17.5</v>
      </c>
      <c r="M62" s="198">
        <v>5.5555555555555552E-2</v>
      </c>
      <c r="N62" s="403"/>
      <c r="O62" s="405"/>
    </row>
    <row r="63" spans="2:15" x14ac:dyDescent="0.25">
      <c r="B63" s="400"/>
      <c r="C63" s="218" t="s">
        <v>2469</v>
      </c>
      <c r="D63" s="191">
        <v>18</v>
      </c>
      <c r="E63" s="192">
        <v>1.7</v>
      </c>
      <c r="F63" s="193">
        <v>1</v>
      </c>
      <c r="G63" s="194">
        <v>1.7</v>
      </c>
      <c r="H63" s="195">
        <v>1</v>
      </c>
      <c r="I63" s="196">
        <v>9.5</v>
      </c>
      <c r="J63" s="197">
        <v>6</v>
      </c>
      <c r="K63" s="194">
        <v>18.899999999999999</v>
      </c>
      <c r="L63" s="197">
        <v>21</v>
      </c>
      <c r="M63" s="198">
        <v>0.15789473684210525</v>
      </c>
      <c r="N63" s="403"/>
      <c r="O63" s="405"/>
    </row>
    <row r="64" spans="2:15" x14ac:dyDescent="0.25">
      <c r="B64" s="400"/>
      <c r="C64" s="218" t="s">
        <v>2470</v>
      </c>
      <c r="D64" s="191">
        <v>16</v>
      </c>
      <c r="E64" s="192">
        <v>3.4</v>
      </c>
      <c r="F64" s="193">
        <v>1</v>
      </c>
      <c r="G64" s="194">
        <v>3.4</v>
      </c>
      <c r="H64" s="195">
        <v>1</v>
      </c>
      <c r="I64" s="196">
        <v>11.8</v>
      </c>
      <c r="J64" s="197">
        <v>7.5</v>
      </c>
      <c r="K64" s="194">
        <v>25</v>
      </c>
      <c r="L64" s="197">
        <v>26</v>
      </c>
      <c r="M64" s="198">
        <v>0</v>
      </c>
      <c r="N64" s="403"/>
      <c r="O64" s="405"/>
    </row>
    <row r="65" spans="2:15" x14ac:dyDescent="0.25">
      <c r="B65" s="400"/>
      <c r="C65" s="218" t="s">
        <v>2475</v>
      </c>
      <c r="D65" s="191">
        <v>19</v>
      </c>
      <c r="E65" s="192">
        <v>4.7</v>
      </c>
      <c r="F65" s="193">
        <v>2</v>
      </c>
      <c r="G65" s="194">
        <v>4.7</v>
      </c>
      <c r="H65" s="195">
        <v>2</v>
      </c>
      <c r="I65" s="196">
        <v>7.5</v>
      </c>
      <c r="J65" s="197">
        <v>4</v>
      </c>
      <c r="K65" s="194">
        <v>17.3</v>
      </c>
      <c r="L65" s="197">
        <v>14.5</v>
      </c>
      <c r="M65" s="198">
        <f>2/31</f>
        <v>6.4516129032258063E-2</v>
      </c>
      <c r="N65" s="403"/>
      <c r="O65" s="405"/>
    </row>
    <row r="66" spans="2:15" x14ac:dyDescent="0.25">
      <c r="B66" s="400"/>
      <c r="C66" s="218" t="s">
        <v>2476</v>
      </c>
      <c r="D66" s="191">
        <v>32</v>
      </c>
      <c r="E66" s="192">
        <v>2.8</v>
      </c>
      <c r="F66" s="193">
        <v>1</v>
      </c>
      <c r="G66" s="194">
        <v>2.8</v>
      </c>
      <c r="H66" s="195">
        <v>1</v>
      </c>
      <c r="I66" s="196">
        <v>13.1</v>
      </c>
      <c r="J66" s="197">
        <v>13</v>
      </c>
      <c r="K66" s="194">
        <v>14.1</v>
      </c>
      <c r="L66" s="197">
        <v>13.5</v>
      </c>
      <c r="M66" s="198">
        <f>6/45</f>
        <v>0.13333333333333333</v>
      </c>
      <c r="N66" s="403"/>
      <c r="O66" s="405"/>
    </row>
    <row r="67" spans="2:15" x14ac:dyDescent="0.25">
      <c r="B67" s="400"/>
      <c r="C67" s="218" t="s">
        <v>2477</v>
      </c>
      <c r="D67" s="191">
        <v>23</v>
      </c>
      <c r="E67" s="192">
        <v>2.5</v>
      </c>
      <c r="F67" s="193">
        <v>1</v>
      </c>
      <c r="G67" s="194">
        <v>2.5</v>
      </c>
      <c r="H67" s="195">
        <v>1</v>
      </c>
      <c r="I67" s="196">
        <v>14</v>
      </c>
      <c r="J67" s="197">
        <v>14</v>
      </c>
      <c r="K67" s="194">
        <v>15.2</v>
      </c>
      <c r="L67" s="197">
        <v>14</v>
      </c>
      <c r="M67" s="198">
        <f>4/36</f>
        <v>0.1111111111111111</v>
      </c>
      <c r="N67" s="403"/>
      <c r="O67" s="405"/>
    </row>
    <row r="68" spans="2:15" x14ac:dyDescent="0.25">
      <c r="B68" s="400"/>
      <c r="C68" s="218" t="s">
        <v>2478</v>
      </c>
      <c r="D68" s="191">
        <v>22</v>
      </c>
      <c r="E68" s="192">
        <v>1.4</v>
      </c>
      <c r="F68" s="193">
        <v>0</v>
      </c>
      <c r="G68" s="194">
        <v>1.4</v>
      </c>
      <c r="H68" s="195">
        <v>0</v>
      </c>
      <c r="I68" s="196">
        <v>18</v>
      </c>
      <c r="J68" s="197">
        <v>18</v>
      </c>
      <c r="K68" s="194">
        <v>23.4</v>
      </c>
      <c r="L68" s="197">
        <v>22</v>
      </c>
      <c r="M68" s="198">
        <f>2/37</f>
        <v>5.4054054054054057E-2</v>
      </c>
      <c r="N68" s="403"/>
      <c r="O68" s="405"/>
    </row>
    <row r="69" spans="2:15" x14ac:dyDescent="0.25">
      <c r="B69" s="400"/>
      <c r="C69" s="218" t="s">
        <v>2479</v>
      </c>
      <c r="D69" s="191">
        <v>21</v>
      </c>
      <c r="E69" s="192">
        <v>1.2</v>
      </c>
      <c r="F69" s="193">
        <v>0</v>
      </c>
      <c r="G69" s="194">
        <v>1.2</v>
      </c>
      <c r="H69" s="195">
        <v>0</v>
      </c>
      <c r="I69" s="196">
        <v>22</v>
      </c>
      <c r="J69" s="197">
        <v>22.5</v>
      </c>
      <c r="K69" s="194">
        <v>29.9</v>
      </c>
      <c r="L69" s="197">
        <v>32</v>
      </c>
      <c r="M69" s="198">
        <f>2/40</f>
        <v>0.05</v>
      </c>
      <c r="N69" s="403"/>
      <c r="O69" s="405"/>
    </row>
    <row r="70" spans="2:15" x14ac:dyDescent="0.25">
      <c r="B70" s="400"/>
      <c r="C70" s="219" t="s">
        <v>2480</v>
      </c>
      <c r="D70" s="199">
        <v>20</v>
      </c>
      <c r="E70" s="200">
        <v>2.9</v>
      </c>
      <c r="F70" s="201">
        <v>0</v>
      </c>
      <c r="G70" s="202">
        <v>2.8</v>
      </c>
      <c r="H70" s="203">
        <v>0</v>
      </c>
      <c r="I70" s="204">
        <v>16.899999999999999</v>
      </c>
      <c r="J70" s="205">
        <v>19.5</v>
      </c>
      <c r="K70" s="202">
        <v>26.5</v>
      </c>
      <c r="L70" s="205">
        <v>30</v>
      </c>
      <c r="M70" s="206">
        <f>4/29</f>
        <v>0.13793103448275862</v>
      </c>
      <c r="N70" s="403"/>
      <c r="O70" s="405"/>
    </row>
    <row r="71" spans="2:15" x14ac:dyDescent="0.25">
      <c r="B71" s="400"/>
      <c r="C71" s="218" t="s">
        <v>2481</v>
      </c>
      <c r="D71" s="191">
        <v>15</v>
      </c>
      <c r="E71" s="192">
        <v>2.5</v>
      </c>
      <c r="F71" s="193">
        <v>0</v>
      </c>
      <c r="G71" s="194">
        <v>2.5</v>
      </c>
      <c r="H71" s="195">
        <v>0</v>
      </c>
      <c r="I71" s="196">
        <v>17.3</v>
      </c>
      <c r="J71" s="197">
        <v>20</v>
      </c>
      <c r="K71" s="194">
        <v>22.2</v>
      </c>
      <c r="L71" s="197">
        <v>14</v>
      </c>
      <c r="M71" s="198">
        <f>5/23</f>
        <v>0.21739130434782608</v>
      </c>
      <c r="N71" s="403"/>
      <c r="O71" s="405"/>
    </row>
    <row r="72" spans="2:15" x14ac:dyDescent="0.25">
      <c r="B72" s="400"/>
      <c r="C72" s="217" t="s">
        <v>2482</v>
      </c>
      <c r="D72" s="199">
        <v>20</v>
      </c>
      <c r="E72" s="200">
        <v>2.4</v>
      </c>
      <c r="F72" s="201">
        <v>0</v>
      </c>
      <c r="G72" s="202">
        <v>2.4</v>
      </c>
      <c r="H72" s="203">
        <v>0</v>
      </c>
      <c r="I72" s="204">
        <v>16.3</v>
      </c>
      <c r="J72" s="205">
        <v>13</v>
      </c>
      <c r="K72" s="202">
        <v>15</v>
      </c>
      <c r="L72" s="205">
        <v>11.5</v>
      </c>
      <c r="M72" s="206">
        <f>3/24</f>
        <v>0.125</v>
      </c>
      <c r="N72" s="403"/>
      <c r="O72" s="405"/>
    </row>
    <row r="73" spans="2:15" x14ac:dyDescent="0.25">
      <c r="B73" s="400"/>
      <c r="C73" s="220" t="s">
        <v>2483</v>
      </c>
      <c r="D73" s="207">
        <v>23</v>
      </c>
      <c r="E73" s="208">
        <v>1.6</v>
      </c>
      <c r="F73" s="209">
        <v>0</v>
      </c>
      <c r="G73" s="210">
        <v>2</v>
      </c>
      <c r="H73" s="211">
        <v>0</v>
      </c>
      <c r="I73" s="212">
        <v>11.5</v>
      </c>
      <c r="J73" s="213">
        <v>15</v>
      </c>
      <c r="K73" s="210">
        <v>23.6</v>
      </c>
      <c r="L73" s="213">
        <v>27</v>
      </c>
      <c r="M73" s="214">
        <f>2/36</f>
        <v>5.5555555555555552E-2</v>
      </c>
      <c r="N73" s="403"/>
      <c r="O73" s="405"/>
    </row>
    <row r="74" spans="2:15" x14ac:dyDescent="0.25">
      <c r="B74" s="400"/>
      <c r="C74" s="218" t="s">
        <v>2484</v>
      </c>
      <c r="D74" s="191">
        <v>28</v>
      </c>
      <c r="E74" s="192">
        <v>0.7</v>
      </c>
      <c r="F74" s="193">
        <v>0</v>
      </c>
      <c r="G74" s="194">
        <v>1</v>
      </c>
      <c r="H74" s="195">
        <v>0</v>
      </c>
      <c r="I74" s="196">
        <v>13.2</v>
      </c>
      <c r="J74" s="197">
        <v>11</v>
      </c>
      <c r="K74" s="194">
        <v>26.1</v>
      </c>
      <c r="L74" s="197">
        <v>27.5</v>
      </c>
      <c r="M74" s="198">
        <v>0</v>
      </c>
      <c r="N74" s="403"/>
      <c r="O74" s="405"/>
    </row>
    <row r="75" spans="2:15" x14ac:dyDescent="0.25">
      <c r="B75" s="400"/>
      <c r="C75" s="217" t="s">
        <v>2485</v>
      </c>
      <c r="D75" s="191">
        <v>27</v>
      </c>
      <c r="E75" s="192">
        <v>2.1</v>
      </c>
      <c r="F75" s="193">
        <v>0</v>
      </c>
      <c r="G75" s="194">
        <v>2.1</v>
      </c>
      <c r="H75" s="195">
        <v>0</v>
      </c>
      <c r="I75" s="196">
        <v>22.6</v>
      </c>
      <c r="J75" s="197">
        <v>20</v>
      </c>
      <c r="K75" s="194">
        <v>27.6</v>
      </c>
      <c r="L75" s="221">
        <v>34</v>
      </c>
      <c r="M75" s="198">
        <f>4/55</f>
        <v>7.2727272727272724E-2</v>
      </c>
      <c r="N75" s="198">
        <f>4/55</f>
        <v>7.2727272727272724E-2</v>
      </c>
      <c r="O75" s="222">
        <f>4/55</f>
        <v>7.2727272727272724E-2</v>
      </c>
    </row>
    <row r="76" spans="2:15" x14ac:dyDescent="0.25">
      <c r="B76" s="400"/>
      <c r="C76" s="219" t="s">
        <v>2486</v>
      </c>
      <c r="D76" s="199">
        <v>19</v>
      </c>
      <c r="E76" s="200">
        <v>2.1</v>
      </c>
      <c r="F76" s="201">
        <v>0</v>
      </c>
      <c r="G76" s="202">
        <v>2.1</v>
      </c>
      <c r="H76" s="203">
        <v>0</v>
      </c>
      <c r="I76" s="204">
        <v>30.1</v>
      </c>
      <c r="J76" s="205">
        <v>31</v>
      </c>
      <c r="K76" s="202">
        <v>36.6</v>
      </c>
      <c r="L76" s="339">
        <v>42</v>
      </c>
      <c r="M76" s="206">
        <f>3/52</f>
        <v>5.7692307692307696E-2</v>
      </c>
      <c r="N76" s="206">
        <f>3/52</f>
        <v>5.7692307692307696E-2</v>
      </c>
      <c r="O76" s="206">
        <f>3/52</f>
        <v>5.7692307692307696E-2</v>
      </c>
    </row>
    <row r="77" spans="2:15" ht="15.75" thickBot="1" x14ac:dyDescent="0.3">
      <c r="B77" s="401"/>
      <c r="C77" s="361" t="s">
        <v>2502</v>
      </c>
      <c r="D77" s="355">
        <v>16</v>
      </c>
      <c r="E77" s="362">
        <v>0.9</v>
      </c>
      <c r="F77" s="363">
        <v>0</v>
      </c>
      <c r="G77" s="364">
        <v>0.9</v>
      </c>
      <c r="H77" s="365">
        <v>0</v>
      </c>
      <c r="I77" s="366">
        <v>32.9</v>
      </c>
      <c r="J77" s="367">
        <v>30</v>
      </c>
      <c r="K77" s="364">
        <v>42.4</v>
      </c>
      <c r="L77" s="368">
        <v>48</v>
      </c>
      <c r="M77" s="360">
        <f>5/48</f>
        <v>0.10416666666666667</v>
      </c>
      <c r="N77" s="360">
        <f>5/48</f>
        <v>0.10416666666666667</v>
      </c>
      <c r="O77" s="360">
        <f>5/48</f>
        <v>0.10416666666666667</v>
      </c>
    </row>
    <row r="78" spans="2:15" ht="15" customHeight="1" x14ac:dyDescent="0.25">
      <c r="B78" s="388" t="s">
        <v>2494</v>
      </c>
      <c r="C78" s="95" t="s">
        <v>2455</v>
      </c>
      <c r="D78" s="223">
        <v>60</v>
      </c>
      <c r="E78" s="97">
        <v>1.8</v>
      </c>
      <c r="F78" s="98">
        <v>1</v>
      </c>
      <c r="G78" s="99">
        <v>1.8</v>
      </c>
      <c r="H78" s="100">
        <v>1</v>
      </c>
      <c r="I78" s="101">
        <v>37.200000000000003</v>
      </c>
      <c r="J78" s="102">
        <v>16</v>
      </c>
      <c r="K78" s="99">
        <v>38.6</v>
      </c>
      <c r="L78" s="102">
        <v>44</v>
      </c>
      <c r="M78" s="103">
        <v>0.24324324324324326</v>
      </c>
      <c r="N78" s="391" t="s">
        <v>2456</v>
      </c>
      <c r="O78" s="393" t="s">
        <v>2456</v>
      </c>
    </row>
    <row r="79" spans="2:15" x14ac:dyDescent="0.25">
      <c r="B79" s="389"/>
      <c r="C79" s="104" t="s">
        <v>2457</v>
      </c>
      <c r="D79" s="224">
        <v>59</v>
      </c>
      <c r="E79" s="106">
        <v>1.8</v>
      </c>
      <c r="F79" s="107">
        <v>1</v>
      </c>
      <c r="G79" s="108">
        <v>2.1</v>
      </c>
      <c r="H79" s="109">
        <v>1</v>
      </c>
      <c r="I79" s="110">
        <v>35.9</v>
      </c>
      <c r="J79" s="111">
        <v>19</v>
      </c>
      <c r="K79" s="108">
        <v>26.2</v>
      </c>
      <c r="L79" s="111">
        <v>15</v>
      </c>
      <c r="M79" s="112">
        <v>0.25</v>
      </c>
      <c r="N79" s="392"/>
      <c r="O79" s="394"/>
    </row>
    <row r="80" spans="2:15" x14ac:dyDescent="0.25">
      <c r="B80" s="389"/>
      <c r="C80" s="104" t="s">
        <v>2458</v>
      </c>
      <c r="D80" s="224">
        <v>62</v>
      </c>
      <c r="E80" s="106">
        <v>1.7</v>
      </c>
      <c r="F80" s="107">
        <v>1</v>
      </c>
      <c r="G80" s="108">
        <v>2.1</v>
      </c>
      <c r="H80" s="109">
        <v>1</v>
      </c>
      <c r="I80" s="110">
        <v>16.8</v>
      </c>
      <c r="J80" s="111">
        <v>8</v>
      </c>
      <c r="K80" s="108">
        <v>34.200000000000003</v>
      </c>
      <c r="L80" s="111">
        <v>25</v>
      </c>
      <c r="M80" s="112">
        <v>6.7567567567567571E-2</v>
      </c>
      <c r="N80" s="392"/>
      <c r="O80" s="394"/>
    </row>
    <row r="81" spans="2:15" x14ac:dyDescent="0.25">
      <c r="B81" s="389"/>
      <c r="C81" s="104" t="s">
        <v>2459</v>
      </c>
      <c r="D81" s="224">
        <v>77</v>
      </c>
      <c r="E81" s="106">
        <v>1.7</v>
      </c>
      <c r="F81" s="107">
        <v>1</v>
      </c>
      <c r="G81" s="108">
        <v>2.1</v>
      </c>
      <c r="H81" s="109">
        <v>1</v>
      </c>
      <c r="I81" s="110">
        <v>16.100000000000001</v>
      </c>
      <c r="J81" s="111">
        <v>10</v>
      </c>
      <c r="K81" s="108">
        <v>20.8</v>
      </c>
      <c r="L81" s="111">
        <v>15</v>
      </c>
      <c r="M81" s="112">
        <v>0.2537313432835821</v>
      </c>
      <c r="N81" s="392"/>
      <c r="O81" s="394"/>
    </row>
    <row r="82" spans="2:15" x14ac:dyDescent="0.25">
      <c r="B82" s="389"/>
      <c r="C82" s="113" t="s">
        <v>2460</v>
      </c>
      <c r="D82" s="224">
        <v>61</v>
      </c>
      <c r="E82" s="115">
        <v>2.1</v>
      </c>
      <c r="F82" s="116">
        <v>1</v>
      </c>
      <c r="G82" s="117">
        <v>2.1</v>
      </c>
      <c r="H82" s="118">
        <v>1</v>
      </c>
      <c r="I82" s="119">
        <v>22.5</v>
      </c>
      <c r="J82" s="120">
        <v>19</v>
      </c>
      <c r="K82" s="117">
        <v>23.6</v>
      </c>
      <c r="L82" s="120">
        <v>33</v>
      </c>
      <c r="M82" s="121">
        <v>0.2413793103448276</v>
      </c>
      <c r="N82" s="392"/>
      <c r="O82" s="394"/>
    </row>
    <row r="83" spans="2:15" x14ac:dyDescent="0.25">
      <c r="B83" s="389"/>
      <c r="C83" s="104" t="s">
        <v>2461</v>
      </c>
      <c r="D83" s="224">
        <v>95</v>
      </c>
      <c r="E83" s="106">
        <v>1.7</v>
      </c>
      <c r="F83" s="107">
        <v>1</v>
      </c>
      <c r="G83" s="108">
        <v>2</v>
      </c>
      <c r="H83" s="109">
        <v>1</v>
      </c>
      <c r="I83" s="110">
        <v>24.3</v>
      </c>
      <c r="J83" s="111">
        <v>15</v>
      </c>
      <c r="K83" s="108">
        <v>23</v>
      </c>
      <c r="L83" s="111">
        <v>14</v>
      </c>
      <c r="M83" s="112">
        <v>0.25925925925925924</v>
      </c>
      <c r="N83" s="392"/>
      <c r="O83" s="394"/>
    </row>
    <row r="84" spans="2:15" x14ac:dyDescent="0.25">
      <c r="B84" s="389"/>
      <c r="C84" s="122" t="s">
        <v>2462</v>
      </c>
      <c r="D84" s="224">
        <v>73</v>
      </c>
      <c r="E84" s="124">
        <v>1.8</v>
      </c>
      <c r="F84" s="125">
        <v>1</v>
      </c>
      <c r="G84" s="126">
        <v>2.1</v>
      </c>
      <c r="H84" s="127">
        <v>1</v>
      </c>
      <c r="I84" s="128">
        <v>21.2</v>
      </c>
      <c r="J84" s="129">
        <v>23</v>
      </c>
      <c r="K84" s="126">
        <v>32.1</v>
      </c>
      <c r="L84" s="129">
        <v>45</v>
      </c>
      <c r="M84" s="353">
        <v>0.20454545454545456</v>
      </c>
      <c r="N84" s="392"/>
      <c r="O84" s="394"/>
    </row>
    <row r="85" spans="2:15" s="164" customFormat="1" x14ac:dyDescent="0.25">
      <c r="B85" s="389"/>
      <c r="C85" s="113" t="s">
        <v>2463</v>
      </c>
      <c r="D85" s="224">
        <v>55</v>
      </c>
      <c r="E85" s="225">
        <v>1.2</v>
      </c>
      <c r="F85" s="226">
        <v>1</v>
      </c>
      <c r="G85" s="226">
        <v>1.4</v>
      </c>
      <c r="H85" s="226">
        <v>1</v>
      </c>
      <c r="I85" s="226">
        <v>31.9</v>
      </c>
      <c r="J85" s="226">
        <v>28</v>
      </c>
      <c r="K85" s="226">
        <v>33.5</v>
      </c>
      <c r="L85" s="227">
        <v>47</v>
      </c>
      <c r="M85" s="121">
        <v>0.24444444444444444</v>
      </c>
      <c r="N85" s="392"/>
      <c r="O85" s="394"/>
    </row>
    <row r="86" spans="2:15" s="164" customFormat="1" x14ac:dyDescent="0.25">
      <c r="B86" s="389"/>
      <c r="C86" s="113" t="s">
        <v>2464</v>
      </c>
      <c r="D86" s="224">
        <v>65</v>
      </c>
      <c r="E86" s="225">
        <v>1.5</v>
      </c>
      <c r="F86" s="226">
        <v>1</v>
      </c>
      <c r="G86" s="226">
        <v>2</v>
      </c>
      <c r="H86" s="226">
        <v>1</v>
      </c>
      <c r="I86" s="226">
        <v>27.3</v>
      </c>
      <c r="J86" s="226">
        <v>22</v>
      </c>
      <c r="K86" s="226">
        <v>39</v>
      </c>
      <c r="L86" s="227">
        <v>48</v>
      </c>
      <c r="M86" s="121">
        <v>0.1875</v>
      </c>
      <c r="N86" s="392"/>
      <c r="O86" s="394"/>
    </row>
    <row r="87" spans="2:15" s="164" customFormat="1" x14ac:dyDescent="0.25">
      <c r="B87" s="389"/>
      <c r="C87" s="228" t="s">
        <v>2465</v>
      </c>
      <c r="D87" s="224">
        <v>61</v>
      </c>
      <c r="E87" s="229">
        <v>2.7</v>
      </c>
      <c r="F87" s="230">
        <v>0</v>
      </c>
      <c r="G87" s="230">
        <v>2.9</v>
      </c>
      <c r="H87" s="230">
        <v>0</v>
      </c>
      <c r="I87" s="230">
        <v>29.2</v>
      </c>
      <c r="J87" s="230">
        <v>18.5</v>
      </c>
      <c r="K87" s="230">
        <v>33.6</v>
      </c>
      <c r="L87" s="231">
        <v>44</v>
      </c>
      <c r="M87" s="232">
        <v>0.23</v>
      </c>
      <c r="N87" s="392"/>
      <c r="O87" s="394"/>
    </row>
    <row r="88" spans="2:15" s="164" customFormat="1" x14ac:dyDescent="0.25">
      <c r="B88" s="389"/>
      <c r="C88" s="233" t="s">
        <v>2466</v>
      </c>
      <c r="D88" s="224">
        <v>64</v>
      </c>
      <c r="E88" s="234">
        <v>2.7</v>
      </c>
      <c r="F88" s="235">
        <v>1</v>
      </c>
      <c r="G88" s="235">
        <v>3.3</v>
      </c>
      <c r="H88" s="235">
        <v>1</v>
      </c>
      <c r="I88" s="235">
        <v>24.2</v>
      </c>
      <c r="J88" s="235">
        <v>21</v>
      </c>
      <c r="K88" s="235">
        <v>33.1</v>
      </c>
      <c r="L88" s="236">
        <v>41</v>
      </c>
      <c r="M88" s="237">
        <v>0.14285714285714285</v>
      </c>
      <c r="N88" s="392"/>
      <c r="O88" s="394"/>
    </row>
    <row r="89" spans="2:15" s="164" customFormat="1" x14ac:dyDescent="0.25">
      <c r="B89" s="389"/>
      <c r="C89" s="233" t="s">
        <v>2467</v>
      </c>
      <c r="D89" s="224">
        <v>80</v>
      </c>
      <c r="E89" s="238">
        <v>2</v>
      </c>
      <c r="F89" s="235">
        <v>0</v>
      </c>
      <c r="G89" s="235">
        <v>2.5</v>
      </c>
      <c r="H89" s="235">
        <v>0</v>
      </c>
      <c r="I89" s="235">
        <v>25.9</v>
      </c>
      <c r="J89" s="235">
        <v>27</v>
      </c>
      <c r="K89" s="235">
        <v>28.3</v>
      </c>
      <c r="L89" s="236">
        <v>21</v>
      </c>
      <c r="M89" s="237">
        <v>0.3</v>
      </c>
      <c r="N89" s="392"/>
      <c r="O89" s="394"/>
    </row>
    <row r="90" spans="2:15" s="164" customFormat="1" x14ac:dyDescent="0.25">
      <c r="B90" s="389"/>
      <c r="C90" s="233" t="s">
        <v>2468</v>
      </c>
      <c r="D90" s="224">
        <v>65</v>
      </c>
      <c r="E90" s="238">
        <v>1.9</v>
      </c>
      <c r="F90" s="235">
        <v>0</v>
      </c>
      <c r="G90" s="235">
        <v>2.2000000000000002</v>
      </c>
      <c r="H90" s="235">
        <v>0</v>
      </c>
      <c r="I90" s="235">
        <v>23.5</v>
      </c>
      <c r="J90" s="235">
        <v>20.5</v>
      </c>
      <c r="K90" s="235">
        <v>37.4</v>
      </c>
      <c r="L90" s="236">
        <v>46</v>
      </c>
      <c r="M90" s="237">
        <v>0.13157894736842105</v>
      </c>
      <c r="N90" s="392"/>
      <c r="O90" s="394"/>
    </row>
    <row r="91" spans="2:15" s="164" customFormat="1" x14ac:dyDescent="0.25">
      <c r="B91" s="389"/>
      <c r="C91" s="233" t="s">
        <v>2469</v>
      </c>
      <c r="D91" s="224">
        <v>68</v>
      </c>
      <c r="E91" s="238">
        <v>1.7</v>
      </c>
      <c r="F91" s="235">
        <v>0</v>
      </c>
      <c r="G91" s="235">
        <v>2</v>
      </c>
      <c r="H91" s="235">
        <v>0</v>
      </c>
      <c r="I91" s="235">
        <v>23.1</v>
      </c>
      <c r="J91" s="235">
        <v>21.5</v>
      </c>
      <c r="K91" s="235">
        <v>29</v>
      </c>
      <c r="L91" s="236">
        <v>24.5</v>
      </c>
      <c r="M91" s="237">
        <v>0.25</v>
      </c>
      <c r="N91" s="392"/>
      <c r="O91" s="394"/>
    </row>
    <row r="92" spans="2:15" s="164" customFormat="1" x14ac:dyDescent="0.25">
      <c r="B92" s="389"/>
      <c r="C92" s="233" t="s">
        <v>2470</v>
      </c>
      <c r="D92" s="224">
        <v>71</v>
      </c>
      <c r="E92" s="239">
        <v>1.4</v>
      </c>
      <c r="F92" s="235">
        <v>0</v>
      </c>
      <c r="G92" s="235">
        <v>1.5</v>
      </c>
      <c r="H92" s="235">
        <v>0</v>
      </c>
      <c r="I92" s="235">
        <v>22.1</v>
      </c>
      <c r="J92" s="235">
        <v>17</v>
      </c>
      <c r="K92" s="235">
        <v>26.6</v>
      </c>
      <c r="L92" s="240">
        <v>22</v>
      </c>
      <c r="M92" s="237">
        <v>0.11450381679389313</v>
      </c>
      <c r="N92" s="392"/>
      <c r="O92" s="394"/>
    </row>
    <row r="93" spans="2:15" s="164" customFormat="1" x14ac:dyDescent="0.25">
      <c r="B93" s="389"/>
      <c r="C93" s="233" t="s">
        <v>2475</v>
      </c>
      <c r="D93" s="224">
        <v>67</v>
      </c>
      <c r="E93" s="241">
        <v>1.7</v>
      </c>
      <c r="F93" s="240">
        <v>0</v>
      </c>
      <c r="G93" s="242">
        <v>1.7</v>
      </c>
      <c r="H93" s="243">
        <v>0</v>
      </c>
      <c r="I93" s="244">
        <v>11.8</v>
      </c>
      <c r="J93" s="245">
        <v>6</v>
      </c>
      <c r="K93" s="242">
        <v>21.8</v>
      </c>
      <c r="L93" s="245">
        <v>18</v>
      </c>
      <c r="M93" s="237">
        <f>18/129</f>
        <v>0.13953488372093023</v>
      </c>
      <c r="N93" s="392"/>
      <c r="O93" s="394"/>
    </row>
    <row r="94" spans="2:15" s="164" customFormat="1" x14ac:dyDescent="0.25">
      <c r="B94" s="389"/>
      <c r="C94" s="233" t="s">
        <v>2476</v>
      </c>
      <c r="D94" s="224">
        <v>95</v>
      </c>
      <c r="E94" s="241">
        <v>1.5</v>
      </c>
      <c r="F94" s="240">
        <v>0</v>
      </c>
      <c r="G94" s="242">
        <v>1.7</v>
      </c>
      <c r="H94" s="243">
        <v>0</v>
      </c>
      <c r="I94" s="244">
        <v>12.3</v>
      </c>
      <c r="J94" s="245">
        <v>13</v>
      </c>
      <c r="K94" s="242">
        <v>13.1</v>
      </c>
      <c r="L94" s="245">
        <v>10</v>
      </c>
      <c r="M94" s="237">
        <f>30/126</f>
        <v>0.23809523809523808</v>
      </c>
      <c r="N94" s="392"/>
      <c r="O94" s="394"/>
    </row>
    <row r="95" spans="2:15" s="164" customFormat="1" x14ac:dyDescent="0.25">
      <c r="B95" s="389"/>
      <c r="C95" s="233" t="s">
        <v>2477</v>
      </c>
      <c r="D95" s="224">
        <v>104</v>
      </c>
      <c r="E95" s="241">
        <v>1.6</v>
      </c>
      <c r="F95" s="240">
        <v>0</v>
      </c>
      <c r="G95" s="242">
        <v>1.7</v>
      </c>
      <c r="H95" s="243">
        <v>0</v>
      </c>
      <c r="I95" s="244">
        <v>14.4</v>
      </c>
      <c r="J95" s="245">
        <v>11</v>
      </c>
      <c r="K95" s="242">
        <v>16.8</v>
      </c>
      <c r="L95" s="245">
        <v>14</v>
      </c>
      <c r="M95" s="237">
        <f>19/147</f>
        <v>0.12925170068027211</v>
      </c>
      <c r="N95" s="392"/>
      <c r="O95" s="394"/>
    </row>
    <row r="96" spans="2:15" s="164" customFormat="1" x14ac:dyDescent="0.25">
      <c r="B96" s="389"/>
      <c r="C96" s="233" t="s">
        <v>2478</v>
      </c>
      <c r="D96" s="224">
        <v>74</v>
      </c>
      <c r="E96" s="241">
        <v>1.3</v>
      </c>
      <c r="F96" s="240">
        <v>0</v>
      </c>
      <c r="G96" s="242">
        <v>1.3</v>
      </c>
      <c r="H96" s="243">
        <v>0</v>
      </c>
      <c r="I96" s="244">
        <v>25.2</v>
      </c>
      <c r="J96" s="245">
        <v>25</v>
      </c>
      <c r="K96" s="242">
        <v>21.5</v>
      </c>
      <c r="L96" s="245">
        <v>17.5</v>
      </c>
      <c r="M96" s="237">
        <f>14/145</f>
        <v>9.6551724137931033E-2</v>
      </c>
      <c r="N96" s="392"/>
      <c r="O96" s="394"/>
    </row>
    <row r="97" spans="2:15" s="164" customFormat="1" x14ac:dyDescent="0.25">
      <c r="B97" s="389"/>
      <c r="C97" s="233" t="s">
        <v>2479</v>
      </c>
      <c r="D97" s="224">
        <v>81</v>
      </c>
      <c r="E97" s="241">
        <v>1.5</v>
      </c>
      <c r="F97" s="240">
        <v>0</v>
      </c>
      <c r="G97" s="242">
        <v>1.5</v>
      </c>
      <c r="H97" s="243">
        <v>0</v>
      </c>
      <c r="I97" s="244">
        <v>24.3</v>
      </c>
      <c r="J97" s="245">
        <v>20.5</v>
      </c>
      <c r="K97" s="242">
        <v>28.1</v>
      </c>
      <c r="L97" s="245">
        <v>16.5</v>
      </c>
      <c r="M97" s="237">
        <f>20/152</f>
        <v>0.13157894736842105</v>
      </c>
      <c r="N97" s="392"/>
      <c r="O97" s="394"/>
    </row>
    <row r="98" spans="2:15" s="164" customFormat="1" x14ac:dyDescent="0.25">
      <c r="B98" s="389"/>
      <c r="C98" s="233" t="s">
        <v>2480</v>
      </c>
      <c r="D98" s="224">
        <v>98</v>
      </c>
      <c r="E98" s="241">
        <v>1.5</v>
      </c>
      <c r="F98" s="240">
        <v>0</v>
      </c>
      <c r="G98" s="242">
        <v>1.6</v>
      </c>
      <c r="H98" s="243">
        <v>0</v>
      </c>
      <c r="I98" s="244">
        <v>26.8</v>
      </c>
      <c r="J98" s="245">
        <v>23</v>
      </c>
      <c r="K98" s="242">
        <v>24.3</v>
      </c>
      <c r="L98" s="245">
        <v>15</v>
      </c>
      <c r="M98" s="237">
        <f>18/165</f>
        <v>0.10909090909090909</v>
      </c>
      <c r="N98" s="392"/>
      <c r="O98" s="394"/>
    </row>
    <row r="99" spans="2:15" s="164" customFormat="1" x14ac:dyDescent="0.25">
      <c r="B99" s="389"/>
      <c r="C99" s="233" t="s">
        <v>2481</v>
      </c>
      <c r="D99" s="246">
        <v>84</v>
      </c>
      <c r="E99" s="241">
        <v>1.9</v>
      </c>
      <c r="F99" s="240">
        <v>0</v>
      </c>
      <c r="G99" s="242">
        <v>1.9</v>
      </c>
      <c r="H99" s="243">
        <v>0</v>
      </c>
      <c r="I99" s="244">
        <v>25.5</v>
      </c>
      <c r="J99" s="245">
        <v>21</v>
      </c>
      <c r="K99" s="242">
        <v>28.8</v>
      </c>
      <c r="L99" s="245">
        <v>19</v>
      </c>
      <c r="M99" s="237">
        <f>27/167</f>
        <v>0.16167664670658682</v>
      </c>
      <c r="N99" s="392"/>
      <c r="O99" s="394"/>
    </row>
    <row r="100" spans="2:15" s="164" customFormat="1" x14ac:dyDescent="0.25">
      <c r="B100" s="389"/>
      <c r="C100" s="233" t="s">
        <v>2482</v>
      </c>
      <c r="D100" s="246">
        <v>94</v>
      </c>
      <c r="E100" s="238">
        <v>1.7</v>
      </c>
      <c r="F100" s="235">
        <v>1</v>
      </c>
      <c r="G100" s="235">
        <v>1.7</v>
      </c>
      <c r="H100" s="235">
        <v>1</v>
      </c>
      <c r="I100" s="235">
        <v>21.8</v>
      </c>
      <c r="J100" s="235">
        <v>19</v>
      </c>
      <c r="K100" s="235">
        <v>28.5</v>
      </c>
      <c r="L100" s="236">
        <v>17</v>
      </c>
      <c r="M100" s="237">
        <f>27/170</f>
        <v>0.1588235294117647</v>
      </c>
      <c r="N100" s="392"/>
      <c r="O100" s="394"/>
    </row>
    <row r="101" spans="2:15" s="164" customFormat="1" x14ac:dyDescent="0.25">
      <c r="B101" s="389"/>
      <c r="C101" s="247" t="s">
        <v>2483</v>
      </c>
      <c r="D101" s="248">
        <v>108</v>
      </c>
      <c r="E101" s="249">
        <v>1.5</v>
      </c>
      <c r="F101" s="250">
        <v>0</v>
      </c>
      <c r="G101" s="250">
        <v>1.5</v>
      </c>
      <c r="H101" s="250">
        <v>0</v>
      </c>
      <c r="I101" s="250">
        <v>23.9</v>
      </c>
      <c r="J101" s="250">
        <v>21</v>
      </c>
      <c r="K101" s="250">
        <v>33.200000000000003</v>
      </c>
      <c r="L101" s="251">
        <v>20</v>
      </c>
      <c r="M101" s="252">
        <f>24/185</f>
        <v>0.12972972972972974</v>
      </c>
      <c r="N101" s="392"/>
      <c r="O101" s="394"/>
    </row>
    <row r="102" spans="2:15" s="164" customFormat="1" x14ac:dyDescent="0.25">
      <c r="B102" s="389"/>
      <c r="C102" s="113" t="s">
        <v>2484</v>
      </c>
      <c r="D102" s="114">
        <v>80</v>
      </c>
      <c r="E102" s="115">
        <v>1.1000000000000001</v>
      </c>
      <c r="F102" s="116">
        <v>0</v>
      </c>
      <c r="G102" s="117">
        <v>1.1000000000000001</v>
      </c>
      <c r="H102" s="118">
        <v>0</v>
      </c>
      <c r="I102" s="119">
        <v>26.7</v>
      </c>
      <c r="J102" s="120">
        <v>23</v>
      </c>
      <c r="K102" s="117">
        <v>34.200000000000003</v>
      </c>
      <c r="L102" s="120">
        <v>27</v>
      </c>
      <c r="M102" s="121">
        <f>9/183</f>
        <v>4.9180327868852458E-2</v>
      </c>
      <c r="N102" s="392"/>
      <c r="O102" s="394"/>
    </row>
    <row r="103" spans="2:15" s="164" customFormat="1" x14ac:dyDescent="0.25">
      <c r="B103" s="389"/>
      <c r="C103" s="113" t="s">
        <v>2485</v>
      </c>
      <c r="D103" s="114">
        <v>103</v>
      </c>
      <c r="E103" s="115">
        <v>1.4</v>
      </c>
      <c r="F103" s="116">
        <v>0</v>
      </c>
      <c r="G103" s="117">
        <v>1.4</v>
      </c>
      <c r="H103" s="118">
        <v>0</v>
      </c>
      <c r="I103" s="119">
        <v>27</v>
      </c>
      <c r="J103" s="120">
        <v>22</v>
      </c>
      <c r="K103" s="117">
        <v>31.8</v>
      </c>
      <c r="L103" s="120">
        <v>26</v>
      </c>
      <c r="M103" s="121">
        <f>22/208</f>
        <v>0.10576923076923077</v>
      </c>
      <c r="N103" s="121">
        <f>23/208</f>
        <v>0.11057692307692307</v>
      </c>
      <c r="O103" s="121">
        <f>23/208</f>
        <v>0.11057692307692307</v>
      </c>
    </row>
    <row r="104" spans="2:15" s="171" customFormat="1" x14ac:dyDescent="0.25">
      <c r="B104" s="389"/>
      <c r="C104" s="104" t="s">
        <v>2486</v>
      </c>
      <c r="D104" s="105">
        <v>99</v>
      </c>
      <c r="E104" s="115">
        <v>1.9</v>
      </c>
      <c r="F104" s="116">
        <v>0</v>
      </c>
      <c r="G104" s="117">
        <v>1.9</v>
      </c>
      <c r="H104" s="118">
        <v>0</v>
      </c>
      <c r="I104" s="117">
        <v>27.9</v>
      </c>
      <c r="J104" s="120">
        <v>22</v>
      </c>
      <c r="K104" s="117">
        <v>27.8</v>
      </c>
      <c r="L104" s="120">
        <v>21</v>
      </c>
      <c r="M104" s="112">
        <f>22/195</f>
        <v>0.11282051282051282</v>
      </c>
      <c r="N104" s="112">
        <f>23/195</f>
        <v>0.11794871794871795</v>
      </c>
      <c r="O104" s="112">
        <f>23/195</f>
        <v>0.11794871794871795</v>
      </c>
    </row>
    <row r="105" spans="2:15" s="171" customFormat="1" ht="15.75" thickBot="1" x14ac:dyDescent="0.3">
      <c r="B105" s="390"/>
      <c r="C105" s="370" t="s">
        <v>2502</v>
      </c>
      <c r="D105" s="355">
        <v>101</v>
      </c>
      <c r="E105" s="373">
        <v>1.5</v>
      </c>
      <c r="F105" s="374">
        <v>0</v>
      </c>
      <c r="G105" s="375">
        <v>1.5</v>
      </c>
      <c r="H105" s="376">
        <v>0</v>
      </c>
      <c r="I105" s="375">
        <v>24.2</v>
      </c>
      <c r="J105" s="377">
        <v>18</v>
      </c>
      <c r="K105" s="375">
        <v>35.299999999999997</v>
      </c>
      <c r="L105" s="378">
        <v>19</v>
      </c>
      <c r="M105" s="360">
        <f>19/204</f>
        <v>9.3137254901960786E-2</v>
      </c>
      <c r="N105" s="360">
        <f>19/204</f>
        <v>9.3137254901960786E-2</v>
      </c>
      <c r="O105" s="360">
        <f>20/204</f>
        <v>9.8039215686274508E-2</v>
      </c>
    </row>
    <row r="106" spans="2:15" s="171" customFormat="1" x14ac:dyDescent="0.25">
      <c r="B106" s="172"/>
      <c r="C106" s="173"/>
      <c r="D106" s="174"/>
      <c r="E106" s="175"/>
      <c r="F106" s="175"/>
      <c r="G106" s="175"/>
      <c r="H106" s="175"/>
      <c r="I106" s="175"/>
      <c r="J106" s="175"/>
      <c r="K106" s="175"/>
      <c r="L106" s="175"/>
      <c r="M106" s="176"/>
      <c r="N106" s="176"/>
      <c r="O106" s="176"/>
    </row>
    <row r="107" spans="2:15" s="164" customFormat="1" ht="18" customHeight="1" x14ac:dyDescent="0.25">
      <c r="B107" s="395" t="s">
        <v>2487</v>
      </c>
      <c r="C107" s="395"/>
      <c r="D107" s="395"/>
      <c r="E107" s="395"/>
      <c r="F107" s="395"/>
      <c r="G107" s="395"/>
      <c r="H107" s="395"/>
      <c r="I107" s="395"/>
      <c r="J107" s="395"/>
      <c r="K107" s="395"/>
      <c r="L107" s="395"/>
      <c r="M107" s="395"/>
      <c r="N107" s="395"/>
      <c r="O107" s="395"/>
    </row>
    <row r="108" spans="2:15" s="177" customFormat="1" ht="60" customHeight="1" x14ac:dyDescent="0.25">
      <c r="B108" s="396" t="s">
        <v>2503</v>
      </c>
      <c r="C108" s="396"/>
      <c r="D108" s="396"/>
      <c r="E108" s="396"/>
      <c r="F108" s="396"/>
      <c r="G108" s="396"/>
      <c r="H108" s="396"/>
      <c r="I108" s="396"/>
      <c r="J108" s="396"/>
      <c r="K108" s="396"/>
      <c r="L108" s="396"/>
      <c r="M108" s="396"/>
      <c r="N108" s="396"/>
      <c r="O108" s="396"/>
    </row>
    <row r="109" spans="2:15" s="164" customFormat="1" ht="94.5" customHeight="1" x14ac:dyDescent="0.25">
      <c r="B109" s="395" t="s">
        <v>2495</v>
      </c>
      <c r="C109" s="395"/>
      <c r="D109" s="395"/>
      <c r="E109" s="395"/>
      <c r="F109" s="395"/>
      <c r="G109" s="395"/>
      <c r="H109" s="395"/>
      <c r="I109" s="395"/>
      <c r="J109" s="395"/>
      <c r="K109" s="395"/>
      <c r="L109" s="395"/>
      <c r="M109" s="395"/>
      <c r="N109" s="395"/>
      <c r="O109" s="395"/>
    </row>
    <row r="110" spans="2:15" ht="15" customHeight="1" x14ac:dyDescent="0.25">
      <c r="B110" s="387" t="s">
        <v>2496</v>
      </c>
      <c r="C110" s="387"/>
      <c r="D110" s="387"/>
      <c r="E110" s="387"/>
      <c r="F110" s="387"/>
      <c r="G110" s="387"/>
      <c r="H110" s="387"/>
      <c r="I110" s="387"/>
      <c r="J110" s="387"/>
      <c r="K110" s="387"/>
      <c r="L110" s="387"/>
      <c r="M110" s="387"/>
      <c r="N110" s="387"/>
      <c r="O110" s="387"/>
    </row>
    <row r="111" spans="2:15" x14ac:dyDescent="0.25">
      <c r="B111" s="253"/>
      <c r="C111" s="253"/>
      <c r="D111" s="253"/>
      <c r="E111" s="253"/>
      <c r="F111" s="253"/>
      <c r="G111" s="253"/>
      <c r="H111" s="253"/>
      <c r="I111" s="253"/>
      <c r="J111" s="253"/>
      <c r="K111" s="253"/>
      <c r="L111" s="253"/>
      <c r="M111" s="253"/>
    </row>
    <row r="112" spans="2:15" x14ac:dyDescent="0.25">
      <c r="B112" s="253"/>
      <c r="C112" s="253"/>
      <c r="D112" s="253"/>
      <c r="E112" s="253"/>
      <c r="F112" s="253"/>
      <c r="G112" s="253"/>
      <c r="H112" s="253"/>
      <c r="I112" s="253"/>
      <c r="J112" s="253"/>
      <c r="K112" s="253"/>
      <c r="L112" s="253"/>
      <c r="M112" s="253"/>
    </row>
    <row r="113" spans="2:15" s="164" customFormat="1" ht="15.75" thickBot="1" x14ac:dyDescent="0.3">
      <c r="B113" s="89" t="s">
        <v>2441</v>
      </c>
      <c r="C113" s="254"/>
      <c r="D113" s="255"/>
      <c r="E113" s="255"/>
      <c r="F113" s="256"/>
      <c r="G113" s="257"/>
      <c r="H113" s="257"/>
      <c r="I113" s="257"/>
      <c r="J113" s="257"/>
      <c r="K113"/>
      <c r="L113"/>
      <c r="M113"/>
      <c r="N113"/>
    </row>
    <row r="114" spans="2:15" s="164" customFormat="1" ht="15" customHeight="1" x14ac:dyDescent="0.25">
      <c r="B114" s="407" t="s">
        <v>2497</v>
      </c>
      <c r="C114" s="441"/>
      <c r="D114" s="429" t="s">
        <v>2443</v>
      </c>
      <c r="E114" s="432" t="s">
        <v>2444</v>
      </c>
      <c r="F114" s="433"/>
      <c r="G114" s="433"/>
      <c r="H114" s="433"/>
      <c r="I114" s="433"/>
      <c r="J114" s="433"/>
      <c r="K114" s="433"/>
      <c r="L114" s="434"/>
      <c r="M114" s="435" t="s">
        <v>2445</v>
      </c>
      <c r="N114" s="419" t="s">
        <v>2446</v>
      </c>
      <c r="O114" s="419" t="s">
        <v>2447</v>
      </c>
    </row>
    <row r="115" spans="2:15" s="164" customFormat="1" ht="24" customHeight="1" x14ac:dyDescent="0.25">
      <c r="B115" s="442"/>
      <c r="C115" s="443"/>
      <c r="D115" s="430"/>
      <c r="E115" s="438" t="s">
        <v>2448</v>
      </c>
      <c r="F115" s="439"/>
      <c r="G115" s="439" t="s">
        <v>2449</v>
      </c>
      <c r="H115" s="439"/>
      <c r="I115" s="439" t="s">
        <v>2450</v>
      </c>
      <c r="J115" s="439"/>
      <c r="K115" s="439" t="s">
        <v>2451</v>
      </c>
      <c r="L115" s="440"/>
      <c r="M115" s="436"/>
      <c r="N115" s="420"/>
      <c r="O115" s="420"/>
    </row>
    <row r="116" spans="2:15" s="164" customFormat="1" ht="30.75" customHeight="1" thickBot="1" x14ac:dyDescent="0.3">
      <c r="B116" s="444"/>
      <c r="C116" s="445"/>
      <c r="D116" s="431"/>
      <c r="E116" s="90" t="s">
        <v>2452</v>
      </c>
      <c r="F116" s="91" t="s">
        <v>2453</v>
      </c>
      <c r="G116" s="92" t="s">
        <v>2452</v>
      </c>
      <c r="H116" s="93" t="s">
        <v>2453</v>
      </c>
      <c r="I116" s="92" t="s">
        <v>2452</v>
      </c>
      <c r="J116" s="93" t="s">
        <v>2453</v>
      </c>
      <c r="K116" s="92" t="s">
        <v>2452</v>
      </c>
      <c r="L116" s="94" t="s">
        <v>2453</v>
      </c>
      <c r="M116" s="437"/>
      <c r="N116" s="421"/>
      <c r="O116" s="421"/>
    </row>
    <row r="117" spans="2:15" ht="15" customHeight="1" x14ac:dyDescent="0.25">
      <c r="B117" s="388" t="s">
        <v>2454</v>
      </c>
      <c r="C117" s="258" t="s">
        <v>2455</v>
      </c>
      <c r="D117" s="96">
        <v>32</v>
      </c>
      <c r="E117" s="97">
        <v>4.5999999999999996</v>
      </c>
      <c r="F117" s="98">
        <v>1</v>
      </c>
      <c r="G117" s="99">
        <v>8.6</v>
      </c>
      <c r="H117" s="100">
        <v>5</v>
      </c>
      <c r="I117" s="101">
        <v>28.1</v>
      </c>
      <c r="J117" s="102">
        <v>28</v>
      </c>
      <c r="K117" s="99">
        <v>61.3</v>
      </c>
      <c r="L117" s="102">
        <v>57</v>
      </c>
      <c r="M117" s="103">
        <v>0</v>
      </c>
      <c r="N117" s="423" t="s">
        <v>2456</v>
      </c>
      <c r="O117" s="423" t="s">
        <v>2456</v>
      </c>
    </row>
    <row r="118" spans="2:15" x14ac:dyDescent="0.25">
      <c r="B118" s="389"/>
      <c r="C118" s="104" t="s">
        <v>2457</v>
      </c>
      <c r="D118" s="105">
        <v>27</v>
      </c>
      <c r="E118" s="106">
        <v>4.3</v>
      </c>
      <c r="F118" s="107">
        <v>1</v>
      </c>
      <c r="G118" s="108">
        <v>8.8000000000000007</v>
      </c>
      <c r="H118" s="109">
        <v>6</v>
      </c>
      <c r="I118" s="110">
        <v>37</v>
      </c>
      <c r="J118" s="111">
        <v>33</v>
      </c>
      <c r="K118" s="108">
        <v>56.9</v>
      </c>
      <c r="L118" s="111">
        <v>57</v>
      </c>
      <c r="M118" s="112">
        <v>0</v>
      </c>
      <c r="N118" s="424"/>
      <c r="O118" s="424"/>
    </row>
    <row r="119" spans="2:15" x14ac:dyDescent="0.25">
      <c r="B119" s="389"/>
      <c r="C119" s="104" t="s">
        <v>2458</v>
      </c>
      <c r="D119" s="105">
        <v>30</v>
      </c>
      <c r="E119" s="106">
        <v>4.0999999999999996</v>
      </c>
      <c r="F119" s="107">
        <v>1</v>
      </c>
      <c r="G119" s="108">
        <v>8.3000000000000007</v>
      </c>
      <c r="H119" s="109">
        <v>6</v>
      </c>
      <c r="I119" s="110">
        <v>38</v>
      </c>
      <c r="J119" s="111">
        <v>39</v>
      </c>
      <c r="K119" s="108">
        <v>65.599999999999994</v>
      </c>
      <c r="L119" s="111">
        <v>64</v>
      </c>
      <c r="M119" s="112">
        <v>0</v>
      </c>
      <c r="N119" s="424"/>
      <c r="O119" s="424"/>
    </row>
    <row r="120" spans="2:15" x14ac:dyDescent="0.25">
      <c r="B120" s="389"/>
      <c r="C120" s="104" t="s">
        <v>2459</v>
      </c>
      <c r="D120" s="105">
        <v>31</v>
      </c>
      <c r="E120" s="106">
        <v>4.2</v>
      </c>
      <c r="F120" s="107">
        <v>1</v>
      </c>
      <c r="G120" s="108">
        <v>8.9</v>
      </c>
      <c r="H120" s="109">
        <v>6</v>
      </c>
      <c r="I120" s="110">
        <v>32.6</v>
      </c>
      <c r="J120" s="111">
        <v>30</v>
      </c>
      <c r="K120" s="108">
        <v>66.5</v>
      </c>
      <c r="L120" s="111">
        <v>64</v>
      </c>
      <c r="M120" s="112">
        <v>0</v>
      </c>
      <c r="N120" s="424"/>
      <c r="O120" s="424"/>
    </row>
    <row r="121" spans="2:15" x14ac:dyDescent="0.25">
      <c r="B121" s="389"/>
      <c r="C121" s="113" t="s">
        <v>2460</v>
      </c>
      <c r="D121" s="114">
        <v>22</v>
      </c>
      <c r="E121" s="115">
        <v>2.4</v>
      </c>
      <c r="F121" s="116">
        <v>1</v>
      </c>
      <c r="G121" s="117">
        <v>6.4</v>
      </c>
      <c r="H121" s="118">
        <v>5</v>
      </c>
      <c r="I121" s="119">
        <v>33.4</v>
      </c>
      <c r="J121" s="120">
        <v>32</v>
      </c>
      <c r="K121" s="117">
        <v>57.7</v>
      </c>
      <c r="L121" s="120">
        <v>56</v>
      </c>
      <c r="M121" s="121">
        <v>3.125E-2</v>
      </c>
      <c r="N121" s="424"/>
      <c r="O121" s="424"/>
    </row>
    <row r="122" spans="2:15" x14ac:dyDescent="0.25">
      <c r="B122" s="389"/>
      <c r="C122" s="104" t="s">
        <v>2461</v>
      </c>
      <c r="D122" s="105">
        <v>48</v>
      </c>
      <c r="E122" s="106">
        <v>2.2999999999999998</v>
      </c>
      <c r="F122" s="107">
        <v>1</v>
      </c>
      <c r="G122" s="108">
        <v>4.9000000000000004</v>
      </c>
      <c r="H122" s="109">
        <v>4</v>
      </c>
      <c r="I122" s="110">
        <v>29.1</v>
      </c>
      <c r="J122" s="111">
        <v>14</v>
      </c>
      <c r="K122" s="108">
        <v>53.5</v>
      </c>
      <c r="L122" s="111">
        <v>55</v>
      </c>
      <c r="M122" s="112">
        <v>3.0303030303030304E-2</v>
      </c>
      <c r="N122" s="424"/>
      <c r="O122" s="424"/>
    </row>
    <row r="123" spans="2:15" x14ac:dyDescent="0.25">
      <c r="B123" s="389"/>
      <c r="C123" s="122" t="s">
        <v>2462</v>
      </c>
      <c r="D123" s="123">
        <v>30</v>
      </c>
      <c r="E123" s="124">
        <v>1.9</v>
      </c>
      <c r="F123" s="125">
        <v>0</v>
      </c>
      <c r="G123" s="126">
        <v>4.9000000000000004</v>
      </c>
      <c r="H123" s="127">
        <v>4</v>
      </c>
      <c r="I123" s="128">
        <v>16.399999999999999</v>
      </c>
      <c r="J123" s="129">
        <v>10</v>
      </c>
      <c r="K123" s="126">
        <v>39.5</v>
      </c>
      <c r="L123" s="129">
        <v>40</v>
      </c>
      <c r="M123" s="130">
        <v>2.7027027027027029E-2</v>
      </c>
      <c r="N123" s="424"/>
      <c r="O123" s="424"/>
    </row>
    <row r="124" spans="2:15" x14ac:dyDescent="0.25">
      <c r="B124" s="389"/>
      <c r="C124" s="113" t="s">
        <v>2463</v>
      </c>
      <c r="D124" s="114">
        <v>36</v>
      </c>
      <c r="E124" s="115">
        <v>1.8</v>
      </c>
      <c r="F124" s="116">
        <v>0</v>
      </c>
      <c r="G124" s="117">
        <v>5.9</v>
      </c>
      <c r="H124" s="118">
        <v>5</v>
      </c>
      <c r="I124" s="119">
        <v>28.3</v>
      </c>
      <c r="J124" s="120">
        <v>26</v>
      </c>
      <c r="K124" s="117">
        <v>47.4</v>
      </c>
      <c r="L124" s="120">
        <v>49</v>
      </c>
      <c r="M124" s="121">
        <v>0</v>
      </c>
      <c r="N124" s="424"/>
      <c r="O124" s="424"/>
    </row>
    <row r="125" spans="2:15" x14ac:dyDescent="0.25">
      <c r="B125" s="389"/>
      <c r="C125" s="113" t="s">
        <v>2464</v>
      </c>
      <c r="D125" s="114">
        <v>42</v>
      </c>
      <c r="E125" s="115">
        <v>1.7</v>
      </c>
      <c r="F125" s="116">
        <v>0</v>
      </c>
      <c r="G125" s="117">
        <v>3.2</v>
      </c>
      <c r="H125" s="118">
        <v>1</v>
      </c>
      <c r="I125" s="119">
        <v>21.7</v>
      </c>
      <c r="J125" s="120">
        <v>18</v>
      </c>
      <c r="K125" s="117">
        <v>38.700000000000003</v>
      </c>
      <c r="L125" s="120">
        <v>35</v>
      </c>
      <c r="M125" s="121">
        <v>3.2258064516129031E-2</v>
      </c>
      <c r="N125" s="424"/>
      <c r="O125" s="424"/>
    </row>
    <row r="126" spans="2:15" x14ac:dyDescent="0.25">
      <c r="B126" s="389"/>
      <c r="C126" s="259" t="s">
        <v>2465</v>
      </c>
      <c r="D126" s="105">
        <v>42</v>
      </c>
      <c r="E126" s="106">
        <v>4.7</v>
      </c>
      <c r="F126" s="107">
        <v>0</v>
      </c>
      <c r="G126" s="108">
        <v>7.4</v>
      </c>
      <c r="H126" s="109">
        <v>1</v>
      </c>
      <c r="I126" s="110">
        <v>13.4</v>
      </c>
      <c r="J126" s="111">
        <v>9</v>
      </c>
      <c r="K126" s="108">
        <v>36.6</v>
      </c>
      <c r="L126" s="111">
        <v>27.5</v>
      </c>
      <c r="M126" s="112">
        <v>9.7222222222222224E-2</v>
      </c>
      <c r="N126" s="424"/>
      <c r="O126" s="424"/>
    </row>
    <row r="127" spans="2:15" x14ac:dyDescent="0.25">
      <c r="B127" s="389"/>
      <c r="C127" s="122" t="s">
        <v>2466</v>
      </c>
      <c r="D127" s="114">
        <v>39</v>
      </c>
      <c r="E127" s="115">
        <v>1.4</v>
      </c>
      <c r="F127" s="116">
        <v>0</v>
      </c>
      <c r="G127" s="117">
        <v>2</v>
      </c>
      <c r="H127" s="118">
        <v>1</v>
      </c>
      <c r="I127" s="119">
        <v>10.4</v>
      </c>
      <c r="J127" s="120">
        <v>6</v>
      </c>
      <c r="K127" s="117">
        <v>15.5</v>
      </c>
      <c r="L127" s="120">
        <v>12</v>
      </c>
      <c r="M127" s="121">
        <v>0.25</v>
      </c>
      <c r="N127" s="424"/>
      <c r="O127" s="424"/>
    </row>
    <row r="128" spans="2:15" x14ac:dyDescent="0.25">
      <c r="B128" s="389"/>
      <c r="C128" s="113" t="s">
        <v>2467</v>
      </c>
      <c r="D128" s="114">
        <v>67</v>
      </c>
      <c r="E128" s="115">
        <v>1.4</v>
      </c>
      <c r="F128" s="116">
        <v>0</v>
      </c>
      <c r="G128" s="117">
        <v>1.3</v>
      </c>
      <c r="H128" s="118">
        <v>1</v>
      </c>
      <c r="I128" s="119">
        <v>11.8</v>
      </c>
      <c r="J128" s="120">
        <v>8</v>
      </c>
      <c r="K128" s="117">
        <v>12.6</v>
      </c>
      <c r="L128" s="120">
        <v>10</v>
      </c>
      <c r="M128" s="121">
        <v>0.16363636363636364</v>
      </c>
      <c r="N128" s="424"/>
      <c r="O128" s="424"/>
    </row>
    <row r="129" spans="2:15" x14ac:dyDescent="0.25">
      <c r="B129" s="389"/>
      <c r="C129" s="113" t="s">
        <v>2468</v>
      </c>
      <c r="D129" s="114">
        <v>39</v>
      </c>
      <c r="E129" s="115">
        <v>1.4</v>
      </c>
      <c r="F129" s="116">
        <v>0</v>
      </c>
      <c r="G129" s="117">
        <v>1.7</v>
      </c>
      <c r="H129" s="118">
        <v>0</v>
      </c>
      <c r="I129" s="119">
        <v>11</v>
      </c>
      <c r="J129" s="120">
        <v>6.5</v>
      </c>
      <c r="K129" s="117">
        <v>14.5</v>
      </c>
      <c r="L129" s="120">
        <v>12</v>
      </c>
      <c r="M129" s="121">
        <v>0.10869565217391304</v>
      </c>
      <c r="N129" s="424"/>
      <c r="O129" s="424"/>
    </row>
    <row r="130" spans="2:15" x14ac:dyDescent="0.25">
      <c r="B130" s="389"/>
      <c r="C130" s="113" t="s">
        <v>2469</v>
      </c>
      <c r="D130" s="114">
        <v>51</v>
      </c>
      <c r="E130" s="115">
        <v>2</v>
      </c>
      <c r="F130" s="116">
        <v>0</v>
      </c>
      <c r="G130" s="117">
        <v>2.2999999999999998</v>
      </c>
      <c r="H130" s="118">
        <v>0</v>
      </c>
      <c r="I130" s="119">
        <v>13.7</v>
      </c>
      <c r="J130" s="120">
        <v>8</v>
      </c>
      <c r="K130" s="117">
        <v>15</v>
      </c>
      <c r="L130" s="120">
        <v>11.5</v>
      </c>
      <c r="M130" s="121">
        <v>0.15909090909090909</v>
      </c>
      <c r="N130" s="424"/>
      <c r="O130" s="424"/>
    </row>
    <row r="131" spans="2:15" ht="15.75" thickBot="1" x14ac:dyDescent="0.3">
      <c r="B131" s="390"/>
      <c r="C131" s="113" t="s">
        <v>2470</v>
      </c>
      <c r="D131" s="114">
        <v>63</v>
      </c>
      <c r="E131" s="115">
        <v>1.4</v>
      </c>
      <c r="F131" s="116">
        <v>0</v>
      </c>
      <c r="G131" s="117">
        <v>1.6</v>
      </c>
      <c r="H131" s="118">
        <v>0</v>
      </c>
      <c r="I131" s="119">
        <v>8.1999999999999993</v>
      </c>
      <c r="J131" s="120">
        <v>7</v>
      </c>
      <c r="K131" s="117">
        <v>14.1</v>
      </c>
      <c r="L131" s="120">
        <v>13</v>
      </c>
      <c r="M131" s="121">
        <v>6.9767441860465115E-2</v>
      </c>
      <c r="N131" s="424"/>
      <c r="O131" s="424"/>
    </row>
    <row r="132" spans="2:15" s="263" customFormat="1" ht="6.75" customHeight="1" thickBot="1" x14ac:dyDescent="0.3">
      <c r="B132" s="143"/>
      <c r="C132" s="144"/>
      <c r="D132" s="260"/>
      <c r="E132" s="261"/>
      <c r="F132" s="261"/>
      <c r="G132" s="261"/>
      <c r="H132" s="261"/>
      <c r="I132" s="261"/>
      <c r="J132" s="261"/>
      <c r="K132" s="261"/>
      <c r="L132" s="261"/>
      <c r="M132" s="262"/>
      <c r="N132" s="153"/>
      <c r="O132" s="154"/>
    </row>
    <row r="133" spans="2:15" s="264" customFormat="1" ht="42.75" customHeight="1" thickBot="1" x14ac:dyDescent="0.3">
      <c r="B133" s="388" t="s">
        <v>2471</v>
      </c>
      <c r="C133" s="425"/>
      <c r="D133" s="426"/>
      <c r="E133" s="155" t="s">
        <v>2452</v>
      </c>
      <c r="F133" s="156" t="s">
        <v>2453</v>
      </c>
      <c r="G133" s="157" t="s">
        <v>2452</v>
      </c>
      <c r="H133" s="158" t="s">
        <v>2453</v>
      </c>
      <c r="I133" s="157" t="s">
        <v>2452</v>
      </c>
      <c r="J133" s="158" t="s">
        <v>2453</v>
      </c>
      <c r="K133" s="157" t="s">
        <v>2452</v>
      </c>
      <c r="L133" s="159" t="s">
        <v>2453</v>
      </c>
      <c r="M133" s="160" t="s">
        <v>2472</v>
      </c>
      <c r="N133" s="161" t="s">
        <v>2473</v>
      </c>
      <c r="O133" s="161" t="s">
        <v>2474</v>
      </c>
    </row>
    <row r="134" spans="2:15" ht="15" customHeight="1" x14ac:dyDescent="0.25">
      <c r="B134" s="389"/>
      <c r="C134" s="265" t="s">
        <v>2475</v>
      </c>
      <c r="D134" s="266">
        <v>47</v>
      </c>
      <c r="E134" s="267">
        <v>2</v>
      </c>
      <c r="F134" s="268">
        <v>0.5</v>
      </c>
      <c r="G134" s="269">
        <v>2.2000000000000002</v>
      </c>
      <c r="H134" s="270">
        <v>1</v>
      </c>
      <c r="I134" s="271">
        <v>11.3</v>
      </c>
      <c r="J134" s="272">
        <v>9</v>
      </c>
      <c r="K134" s="269">
        <v>16</v>
      </c>
      <c r="L134" s="272">
        <v>14</v>
      </c>
      <c r="M134" s="273">
        <v>0.32</v>
      </c>
      <c r="N134" s="427" t="s">
        <v>2456</v>
      </c>
      <c r="O134" s="427" t="s">
        <v>2456</v>
      </c>
    </row>
    <row r="135" spans="2:15" s="164" customFormat="1" x14ac:dyDescent="0.25">
      <c r="B135" s="389"/>
      <c r="C135" s="233" t="s">
        <v>2476</v>
      </c>
      <c r="D135" s="246">
        <v>70</v>
      </c>
      <c r="E135" s="241">
        <v>0.9</v>
      </c>
      <c r="F135" s="240">
        <v>0</v>
      </c>
      <c r="G135" s="242">
        <v>1.1000000000000001</v>
      </c>
      <c r="H135" s="243">
        <v>0</v>
      </c>
      <c r="I135" s="244">
        <v>6.3</v>
      </c>
      <c r="J135" s="245">
        <v>6</v>
      </c>
      <c r="K135" s="242">
        <v>14.4</v>
      </c>
      <c r="L135" s="245">
        <v>14</v>
      </c>
      <c r="M135" s="237">
        <v>0.38</v>
      </c>
      <c r="N135" s="428"/>
      <c r="O135" s="428"/>
    </row>
    <row r="136" spans="2:15" s="164" customFormat="1" x14ac:dyDescent="0.25">
      <c r="B136" s="389"/>
      <c r="C136" s="233" t="s">
        <v>2477</v>
      </c>
      <c r="D136" s="246">
        <v>56</v>
      </c>
      <c r="E136" s="241">
        <v>0.9</v>
      </c>
      <c r="F136" s="240">
        <v>0</v>
      </c>
      <c r="G136" s="242">
        <v>0.9</v>
      </c>
      <c r="H136" s="243">
        <v>0</v>
      </c>
      <c r="I136" s="244">
        <v>9.6</v>
      </c>
      <c r="J136" s="245">
        <v>7.5</v>
      </c>
      <c r="K136" s="242">
        <v>14.2</v>
      </c>
      <c r="L136" s="245">
        <v>14</v>
      </c>
      <c r="M136" s="237">
        <f>29/50</f>
        <v>0.57999999999999996</v>
      </c>
      <c r="N136" s="428"/>
      <c r="O136" s="428"/>
    </row>
    <row r="137" spans="2:15" s="274" customFormat="1" x14ac:dyDescent="0.25">
      <c r="B137" s="389"/>
      <c r="C137" s="233" t="s">
        <v>2478</v>
      </c>
      <c r="D137" s="246">
        <v>59</v>
      </c>
      <c r="E137" s="241">
        <v>1</v>
      </c>
      <c r="F137" s="240">
        <v>0</v>
      </c>
      <c r="G137" s="242">
        <v>1.3</v>
      </c>
      <c r="H137" s="243">
        <v>0</v>
      </c>
      <c r="I137" s="244">
        <v>9.1</v>
      </c>
      <c r="J137" s="245">
        <v>10</v>
      </c>
      <c r="K137" s="242">
        <v>14.9</v>
      </c>
      <c r="L137" s="245">
        <v>14</v>
      </c>
      <c r="M137" s="237">
        <f>36/85</f>
        <v>0.42352941176470588</v>
      </c>
      <c r="N137" s="428"/>
      <c r="O137" s="428"/>
    </row>
    <row r="138" spans="2:15" s="274" customFormat="1" x14ac:dyDescent="0.25">
      <c r="B138" s="389"/>
      <c r="C138" s="233" t="s">
        <v>2479</v>
      </c>
      <c r="D138" s="246">
        <v>33</v>
      </c>
      <c r="E138" s="241">
        <v>1.3</v>
      </c>
      <c r="F138" s="240">
        <v>0</v>
      </c>
      <c r="G138" s="242">
        <v>1.5</v>
      </c>
      <c r="H138" s="243">
        <v>0</v>
      </c>
      <c r="I138" s="244">
        <v>11</v>
      </c>
      <c r="J138" s="245">
        <v>9</v>
      </c>
      <c r="K138" s="242">
        <v>12.6</v>
      </c>
      <c r="L138" s="275">
        <v>12</v>
      </c>
      <c r="M138" s="237">
        <f>36/62</f>
        <v>0.58064516129032262</v>
      </c>
      <c r="N138" s="428"/>
      <c r="O138" s="428"/>
    </row>
    <row r="139" spans="2:15" s="274" customFormat="1" x14ac:dyDescent="0.25">
      <c r="B139" s="389"/>
      <c r="C139" s="233" t="s">
        <v>2480</v>
      </c>
      <c r="D139" s="246">
        <v>62</v>
      </c>
      <c r="E139" s="241">
        <v>0.6</v>
      </c>
      <c r="F139" s="240">
        <v>0</v>
      </c>
      <c r="G139" s="242">
        <v>0.9</v>
      </c>
      <c r="H139" s="243">
        <v>0</v>
      </c>
      <c r="I139" s="244">
        <v>7.3</v>
      </c>
      <c r="J139" s="245">
        <v>9</v>
      </c>
      <c r="K139" s="242">
        <v>10.199999999999999</v>
      </c>
      <c r="L139" s="275">
        <v>10</v>
      </c>
      <c r="M139" s="237">
        <f>47/73</f>
        <v>0.64383561643835618</v>
      </c>
      <c r="N139" s="428"/>
      <c r="O139" s="428"/>
    </row>
    <row r="140" spans="2:15" s="274" customFormat="1" x14ac:dyDescent="0.25">
      <c r="B140" s="389"/>
      <c r="C140" s="233" t="s">
        <v>2481</v>
      </c>
      <c r="D140" s="246">
        <v>58</v>
      </c>
      <c r="E140" s="241">
        <v>1</v>
      </c>
      <c r="F140" s="240">
        <v>0</v>
      </c>
      <c r="G140" s="242">
        <v>1</v>
      </c>
      <c r="H140" s="243">
        <v>0</v>
      </c>
      <c r="I140" s="244">
        <v>6.6</v>
      </c>
      <c r="J140" s="245">
        <v>5.5</v>
      </c>
      <c r="K140" s="242">
        <v>11.5</v>
      </c>
      <c r="L140" s="275">
        <v>10.5</v>
      </c>
      <c r="M140" s="237">
        <f>33/80</f>
        <v>0.41249999999999998</v>
      </c>
      <c r="N140" s="428"/>
      <c r="O140" s="428"/>
    </row>
    <row r="141" spans="2:15" s="274" customFormat="1" x14ac:dyDescent="0.25">
      <c r="B141" s="389"/>
      <c r="C141" s="233" t="s">
        <v>2482</v>
      </c>
      <c r="D141" s="246">
        <v>52</v>
      </c>
      <c r="E141" s="241">
        <v>1.1000000000000001</v>
      </c>
      <c r="F141" s="240">
        <v>0</v>
      </c>
      <c r="G141" s="242">
        <v>1.7</v>
      </c>
      <c r="H141" s="243">
        <v>1</v>
      </c>
      <c r="I141" s="244">
        <v>9.3000000000000007</v>
      </c>
      <c r="J141" s="245">
        <v>6</v>
      </c>
      <c r="K141" s="242">
        <v>14</v>
      </c>
      <c r="L141" s="245">
        <v>14</v>
      </c>
      <c r="M141" s="237">
        <f>22/68</f>
        <v>0.3235294117647059</v>
      </c>
      <c r="N141" s="428"/>
      <c r="O141" s="428"/>
    </row>
    <row r="142" spans="2:15" s="274" customFormat="1" x14ac:dyDescent="0.25">
      <c r="B142" s="389"/>
      <c r="C142" s="276" t="s">
        <v>2483</v>
      </c>
      <c r="D142" s="248">
        <v>60</v>
      </c>
      <c r="E142" s="277">
        <v>0.6</v>
      </c>
      <c r="F142" s="278">
        <v>0</v>
      </c>
      <c r="G142" s="279">
        <v>0.9</v>
      </c>
      <c r="H142" s="280">
        <v>0</v>
      </c>
      <c r="I142" s="281">
        <v>6</v>
      </c>
      <c r="J142" s="282">
        <v>4</v>
      </c>
      <c r="K142" s="279">
        <v>11.4</v>
      </c>
      <c r="L142" s="282">
        <v>10</v>
      </c>
      <c r="M142" s="252">
        <f>49/73</f>
        <v>0.67123287671232879</v>
      </c>
      <c r="N142" s="428"/>
      <c r="O142" s="428"/>
    </row>
    <row r="143" spans="2:15" s="274" customFormat="1" x14ac:dyDescent="0.25">
      <c r="B143" s="389"/>
      <c r="C143" s="113" t="s">
        <v>2484</v>
      </c>
      <c r="D143" s="114">
        <v>48</v>
      </c>
      <c r="E143" s="115">
        <v>0.4</v>
      </c>
      <c r="F143" s="116">
        <v>0</v>
      </c>
      <c r="G143" s="117">
        <v>0.6</v>
      </c>
      <c r="H143" s="118">
        <v>0</v>
      </c>
      <c r="I143" s="119">
        <v>7.6</v>
      </c>
      <c r="J143" s="120">
        <v>5.5</v>
      </c>
      <c r="K143" s="117">
        <v>10.7</v>
      </c>
      <c r="L143" s="120">
        <v>9</v>
      </c>
      <c r="M143" s="121">
        <f>41/67</f>
        <v>0.61194029850746268</v>
      </c>
      <c r="N143" s="446"/>
      <c r="O143" s="446"/>
    </row>
    <row r="144" spans="2:15" s="274" customFormat="1" x14ac:dyDescent="0.25">
      <c r="B144" s="389"/>
      <c r="C144" s="283" t="s">
        <v>2485</v>
      </c>
      <c r="D144" s="114">
        <v>68</v>
      </c>
      <c r="E144" s="115">
        <v>0.7</v>
      </c>
      <c r="F144" s="116">
        <v>0</v>
      </c>
      <c r="G144" s="117">
        <v>1.1000000000000001</v>
      </c>
      <c r="H144" s="118">
        <v>0</v>
      </c>
      <c r="I144" s="119">
        <v>11</v>
      </c>
      <c r="J144" s="120">
        <v>7</v>
      </c>
      <c r="K144" s="117">
        <v>11.5</v>
      </c>
      <c r="L144" s="120">
        <v>11</v>
      </c>
      <c r="M144" s="121">
        <f>55/92</f>
        <v>0.59782608695652173</v>
      </c>
      <c r="N144" s="130">
        <f>57/92</f>
        <v>0.61956521739130432</v>
      </c>
      <c r="O144" s="130">
        <f>57/92</f>
        <v>0.61956521739130432</v>
      </c>
    </row>
    <row r="145" spans="2:15" s="274" customFormat="1" x14ac:dyDescent="0.25">
      <c r="B145" s="389"/>
      <c r="C145" s="259" t="s">
        <v>2486</v>
      </c>
      <c r="D145" s="105">
        <v>68</v>
      </c>
      <c r="E145" s="106">
        <v>1.6</v>
      </c>
      <c r="F145" s="107">
        <v>0</v>
      </c>
      <c r="G145" s="108">
        <v>1.6</v>
      </c>
      <c r="H145" s="109">
        <v>0</v>
      </c>
      <c r="I145" s="110">
        <v>7.6</v>
      </c>
      <c r="J145" s="111">
        <v>4</v>
      </c>
      <c r="K145" s="108">
        <v>12.7</v>
      </c>
      <c r="L145" s="111">
        <v>10</v>
      </c>
      <c r="M145" s="112">
        <f>43/88</f>
        <v>0.48863636363636365</v>
      </c>
      <c r="N145" s="112">
        <f>48/88</f>
        <v>0.54545454545454541</v>
      </c>
      <c r="O145" s="112">
        <f>48/88</f>
        <v>0.54545454545454541</v>
      </c>
    </row>
    <row r="146" spans="2:15" s="274" customFormat="1" ht="15.75" thickBot="1" x14ac:dyDescent="0.3">
      <c r="B146" s="390"/>
      <c r="C146" s="369" t="s">
        <v>2502</v>
      </c>
      <c r="D146" s="355">
        <v>50</v>
      </c>
      <c r="E146" s="362">
        <v>2</v>
      </c>
      <c r="F146" s="363">
        <v>0</v>
      </c>
      <c r="G146" s="364">
        <v>2.2999999999999998</v>
      </c>
      <c r="H146" s="365">
        <v>0</v>
      </c>
      <c r="I146" s="366">
        <v>11.8</v>
      </c>
      <c r="J146" s="367">
        <v>6</v>
      </c>
      <c r="K146" s="364">
        <v>13.1</v>
      </c>
      <c r="L146" s="367">
        <v>12</v>
      </c>
      <c r="M146" s="360">
        <f>44/78</f>
        <v>0.5641025641025641</v>
      </c>
      <c r="N146" s="360">
        <f>47/78</f>
        <v>0.60256410256410253</v>
      </c>
      <c r="O146" s="360">
        <f>48/78</f>
        <v>0.61538461538461542</v>
      </c>
    </row>
    <row r="147" spans="2:15" s="274" customFormat="1" x14ac:dyDescent="0.25">
      <c r="B147" s="172"/>
      <c r="C147" s="173"/>
      <c r="D147" s="174"/>
      <c r="E147" s="175"/>
      <c r="F147" s="175"/>
      <c r="G147" s="175"/>
      <c r="H147" s="175"/>
      <c r="I147" s="175"/>
      <c r="J147" s="175"/>
      <c r="K147" s="175"/>
      <c r="L147" s="175"/>
      <c r="M147" s="176"/>
      <c r="N147" s="176"/>
      <c r="O147" s="176"/>
    </row>
    <row r="148" spans="2:15" s="164" customFormat="1" ht="18" customHeight="1" x14ac:dyDescent="0.25">
      <c r="B148" s="395" t="s">
        <v>2487</v>
      </c>
      <c r="C148" s="395"/>
      <c r="D148" s="395"/>
      <c r="E148" s="395"/>
      <c r="F148" s="395"/>
      <c r="G148" s="395"/>
      <c r="H148" s="395"/>
      <c r="I148" s="395"/>
      <c r="J148" s="395"/>
      <c r="K148" s="395"/>
      <c r="L148" s="395"/>
      <c r="M148" s="395"/>
      <c r="N148" s="395"/>
      <c r="O148" s="395"/>
    </row>
    <row r="149" spans="2:15" s="177" customFormat="1" ht="54.75" customHeight="1" x14ac:dyDescent="0.25">
      <c r="B149" s="396" t="s">
        <v>2503</v>
      </c>
      <c r="C149" s="396"/>
      <c r="D149" s="396"/>
      <c r="E149" s="396"/>
      <c r="F149" s="396"/>
      <c r="G149" s="396"/>
      <c r="H149" s="396"/>
      <c r="I149" s="396"/>
      <c r="J149" s="396"/>
      <c r="K149" s="396"/>
      <c r="L149" s="396"/>
      <c r="M149" s="396"/>
      <c r="N149" s="396"/>
      <c r="O149" s="396"/>
    </row>
    <row r="150" spans="2:15" s="164" customFormat="1" ht="85.5" customHeight="1" x14ac:dyDescent="0.25">
      <c r="B150" s="406" t="s">
        <v>2488</v>
      </c>
      <c r="C150" s="406"/>
      <c r="D150" s="406"/>
      <c r="E150" s="406"/>
      <c r="F150" s="406"/>
      <c r="G150" s="406"/>
      <c r="H150" s="406"/>
      <c r="I150" s="406"/>
      <c r="J150" s="406"/>
      <c r="K150" s="406"/>
      <c r="L150" s="406"/>
      <c r="M150" s="406"/>
      <c r="N150" s="406"/>
      <c r="O150" s="406"/>
    </row>
    <row r="151" spans="2:15" s="274" customFormat="1" x14ac:dyDescent="0.25">
      <c r="B151" s="172"/>
      <c r="C151" s="173"/>
      <c r="D151" s="174"/>
      <c r="E151" s="175"/>
      <c r="F151" s="175"/>
      <c r="G151" s="175"/>
      <c r="H151" s="175"/>
      <c r="I151" s="175"/>
      <c r="J151" s="175"/>
      <c r="K151" s="175"/>
      <c r="L151" s="175"/>
      <c r="M151" s="176"/>
      <c r="N151" s="264"/>
    </row>
    <row r="152" spans="2:15" s="274" customFormat="1" x14ac:dyDescent="0.25">
      <c r="B152" s="172"/>
      <c r="C152" s="173"/>
      <c r="D152" s="174"/>
      <c r="E152" s="175"/>
      <c r="F152" s="175"/>
      <c r="G152" s="175"/>
      <c r="H152" s="175"/>
      <c r="I152" s="175"/>
      <c r="J152" s="175"/>
      <c r="K152" s="175"/>
      <c r="L152" s="175"/>
      <c r="M152" s="176"/>
      <c r="N152" s="264"/>
    </row>
    <row r="153" spans="2:15" s="274" customFormat="1" ht="15.75" thickBot="1" x14ac:dyDescent="0.3">
      <c r="B153" s="89" t="s">
        <v>2489</v>
      </c>
      <c r="C153" s="178"/>
      <c r="D153" s="178"/>
      <c r="E153" s="178"/>
      <c r="F153" s="178"/>
      <c r="G153" s="178"/>
      <c r="H153" s="178"/>
      <c r="I153" s="178"/>
      <c r="J153" s="178"/>
      <c r="K153" s="178"/>
      <c r="L153" s="178"/>
      <c r="M153" s="178"/>
      <c r="N153" s="264"/>
    </row>
    <row r="154" spans="2:15" s="274" customFormat="1" ht="15" customHeight="1" x14ac:dyDescent="0.25">
      <c r="B154" s="407" t="s">
        <v>2497</v>
      </c>
      <c r="C154" s="441"/>
      <c r="D154" s="413" t="s">
        <v>2443</v>
      </c>
      <c r="E154" s="416" t="s">
        <v>2444</v>
      </c>
      <c r="F154" s="417"/>
      <c r="G154" s="417"/>
      <c r="H154" s="417"/>
      <c r="I154" s="417"/>
      <c r="J154" s="417"/>
      <c r="K154" s="417"/>
      <c r="L154" s="418"/>
      <c r="M154" s="419" t="s">
        <v>2490</v>
      </c>
      <c r="N154" s="419" t="s">
        <v>2491</v>
      </c>
      <c r="O154" s="419" t="s">
        <v>2492</v>
      </c>
    </row>
    <row r="155" spans="2:15" s="274" customFormat="1" ht="27.75" customHeight="1" x14ac:dyDescent="0.25">
      <c r="B155" s="442"/>
      <c r="C155" s="443"/>
      <c r="D155" s="414"/>
      <c r="E155" s="422" t="s">
        <v>2448</v>
      </c>
      <c r="F155" s="397"/>
      <c r="G155" s="397" t="s">
        <v>2449</v>
      </c>
      <c r="H155" s="397"/>
      <c r="I155" s="397" t="s">
        <v>2450</v>
      </c>
      <c r="J155" s="397"/>
      <c r="K155" s="397" t="s">
        <v>2451</v>
      </c>
      <c r="L155" s="398"/>
      <c r="M155" s="420"/>
      <c r="N155" s="420"/>
      <c r="O155" s="420"/>
    </row>
    <row r="156" spans="2:15" s="274" customFormat="1" ht="15.75" thickBot="1" x14ac:dyDescent="0.3">
      <c r="B156" s="444"/>
      <c r="C156" s="445"/>
      <c r="D156" s="415"/>
      <c r="E156" s="179" t="s">
        <v>2452</v>
      </c>
      <c r="F156" s="91" t="s">
        <v>2453</v>
      </c>
      <c r="G156" s="92" t="s">
        <v>2452</v>
      </c>
      <c r="H156" s="93" t="s">
        <v>2453</v>
      </c>
      <c r="I156" s="92" t="s">
        <v>2452</v>
      </c>
      <c r="J156" s="93" t="s">
        <v>2453</v>
      </c>
      <c r="K156" s="92" t="s">
        <v>2452</v>
      </c>
      <c r="L156" s="180" t="s">
        <v>2453</v>
      </c>
      <c r="M156" s="421"/>
      <c r="N156" s="421"/>
      <c r="O156" s="421"/>
    </row>
    <row r="157" spans="2:15" s="164" customFormat="1" ht="15" customHeight="1" x14ac:dyDescent="0.25">
      <c r="B157" s="399" t="s">
        <v>2493</v>
      </c>
      <c r="C157" s="284" t="s">
        <v>2455</v>
      </c>
      <c r="D157" s="285">
        <v>5</v>
      </c>
      <c r="E157" s="286">
        <v>8.9</v>
      </c>
      <c r="F157" s="287">
        <v>1</v>
      </c>
      <c r="G157" s="288">
        <v>13.9</v>
      </c>
      <c r="H157" s="289">
        <v>5</v>
      </c>
      <c r="I157" s="290">
        <v>47.9</v>
      </c>
      <c r="J157" s="291">
        <v>43</v>
      </c>
      <c r="K157" s="288">
        <v>56.3</v>
      </c>
      <c r="L157" s="291">
        <v>59</v>
      </c>
      <c r="M157" s="292">
        <v>0</v>
      </c>
      <c r="N157" s="402" t="s">
        <v>2456</v>
      </c>
      <c r="O157" s="404" t="s">
        <v>2456</v>
      </c>
    </row>
    <row r="158" spans="2:15" s="164" customFormat="1" x14ac:dyDescent="0.25">
      <c r="B158" s="400"/>
      <c r="C158" s="293" t="s">
        <v>2457</v>
      </c>
      <c r="D158" s="294">
        <v>4</v>
      </c>
      <c r="E158" s="295">
        <v>10.1</v>
      </c>
      <c r="F158" s="296">
        <v>1</v>
      </c>
      <c r="G158" s="297">
        <v>14.2</v>
      </c>
      <c r="H158" s="298">
        <v>5</v>
      </c>
      <c r="I158" s="299">
        <v>65.8</v>
      </c>
      <c r="J158" s="300">
        <v>61</v>
      </c>
      <c r="K158" s="297">
        <v>69.5</v>
      </c>
      <c r="L158" s="300">
        <v>69.5</v>
      </c>
      <c r="M158" s="301">
        <v>0</v>
      </c>
      <c r="N158" s="403"/>
      <c r="O158" s="405"/>
    </row>
    <row r="159" spans="2:15" s="164" customFormat="1" x14ac:dyDescent="0.25">
      <c r="B159" s="400"/>
      <c r="C159" s="293" t="s">
        <v>2458</v>
      </c>
      <c r="D159" s="294">
        <v>3</v>
      </c>
      <c r="E159" s="295">
        <v>7.7</v>
      </c>
      <c r="F159" s="296">
        <v>1</v>
      </c>
      <c r="G159" s="297">
        <v>11.1</v>
      </c>
      <c r="H159" s="298">
        <v>5</v>
      </c>
      <c r="I159" s="299">
        <v>75.2</v>
      </c>
      <c r="J159" s="300">
        <v>68</v>
      </c>
      <c r="K159" s="297">
        <v>89.9</v>
      </c>
      <c r="L159" s="300">
        <v>102</v>
      </c>
      <c r="M159" s="301">
        <v>0</v>
      </c>
      <c r="N159" s="403"/>
      <c r="O159" s="405"/>
    </row>
    <row r="160" spans="2:15" s="164" customFormat="1" x14ac:dyDescent="0.25">
      <c r="B160" s="400"/>
      <c r="C160" s="293" t="s">
        <v>2459</v>
      </c>
      <c r="D160" s="294">
        <v>5</v>
      </c>
      <c r="E160" s="295">
        <v>7.5</v>
      </c>
      <c r="F160" s="296">
        <v>1</v>
      </c>
      <c r="G160" s="297">
        <v>11.4</v>
      </c>
      <c r="H160" s="298">
        <v>5</v>
      </c>
      <c r="I160" s="299">
        <v>50.9</v>
      </c>
      <c r="J160" s="300">
        <v>14</v>
      </c>
      <c r="K160" s="297">
        <v>91.8</v>
      </c>
      <c r="L160" s="300">
        <v>81</v>
      </c>
      <c r="M160" s="301">
        <v>0</v>
      </c>
      <c r="N160" s="403"/>
      <c r="O160" s="405"/>
    </row>
    <row r="161" spans="2:15" s="164" customFormat="1" x14ac:dyDescent="0.25">
      <c r="B161" s="400"/>
      <c r="C161" s="293" t="s">
        <v>2460</v>
      </c>
      <c r="D161" s="294">
        <v>3</v>
      </c>
      <c r="E161" s="295">
        <v>10.199999999999999</v>
      </c>
      <c r="F161" s="296">
        <v>1</v>
      </c>
      <c r="G161" s="297">
        <v>19.600000000000001</v>
      </c>
      <c r="H161" s="298">
        <v>5</v>
      </c>
      <c r="I161" s="299">
        <v>44.5</v>
      </c>
      <c r="J161" s="300">
        <v>31</v>
      </c>
      <c r="K161" s="297">
        <v>78.2</v>
      </c>
      <c r="L161" s="300">
        <v>80</v>
      </c>
      <c r="M161" s="301">
        <v>0</v>
      </c>
      <c r="N161" s="403"/>
      <c r="O161" s="405"/>
    </row>
    <row r="162" spans="2:15" s="164" customFormat="1" x14ac:dyDescent="0.25">
      <c r="B162" s="400"/>
      <c r="C162" s="293" t="s">
        <v>2461</v>
      </c>
      <c r="D162" s="294">
        <v>8</v>
      </c>
      <c r="E162" s="295">
        <v>6.7</v>
      </c>
      <c r="F162" s="296">
        <v>1</v>
      </c>
      <c r="G162" s="297">
        <v>10.199999999999999</v>
      </c>
      <c r="H162" s="298">
        <v>4</v>
      </c>
      <c r="I162" s="299">
        <v>42.6</v>
      </c>
      <c r="J162" s="300">
        <v>47</v>
      </c>
      <c r="K162" s="297">
        <v>32</v>
      </c>
      <c r="L162" s="300">
        <v>32</v>
      </c>
      <c r="M162" s="301">
        <v>0</v>
      </c>
      <c r="N162" s="403"/>
      <c r="O162" s="405"/>
    </row>
    <row r="163" spans="2:15" s="164" customFormat="1" x14ac:dyDescent="0.25">
      <c r="B163" s="400"/>
      <c r="C163" s="293" t="s">
        <v>2462</v>
      </c>
      <c r="D163" s="294">
        <v>7</v>
      </c>
      <c r="E163" s="295">
        <v>2</v>
      </c>
      <c r="F163" s="296">
        <v>1</v>
      </c>
      <c r="G163" s="297">
        <v>7.9</v>
      </c>
      <c r="H163" s="298">
        <v>6</v>
      </c>
      <c r="I163" s="299">
        <v>28.9</v>
      </c>
      <c r="J163" s="300">
        <v>16</v>
      </c>
      <c r="K163" s="297">
        <v>61.1</v>
      </c>
      <c r="L163" s="300">
        <v>70</v>
      </c>
      <c r="M163" s="301">
        <v>0</v>
      </c>
      <c r="N163" s="403"/>
      <c r="O163" s="405"/>
    </row>
    <row r="164" spans="2:15" s="164" customFormat="1" x14ac:dyDescent="0.25">
      <c r="B164" s="400"/>
      <c r="C164" s="293" t="s">
        <v>2463</v>
      </c>
      <c r="D164" s="294">
        <v>6</v>
      </c>
      <c r="E164" s="295">
        <v>2.8</v>
      </c>
      <c r="F164" s="296">
        <v>0</v>
      </c>
      <c r="G164" s="297">
        <v>9.6</v>
      </c>
      <c r="H164" s="298">
        <v>7</v>
      </c>
      <c r="I164" s="299">
        <v>44.2</v>
      </c>
      <c r="J164" s="300">
        <v>46</v>
      </c>
      <c r="K164" s="297">
        <v>49</v>
      </c>
      <c r="L164" s="302">
        <v>49</v>
      </c>
      <c r="M164" s="301">
        <v>0</v>
      </c>
      <c r="N164" s="403"/>
      <c r="O164" s="405"/>
    </row>
    <row r="165" spans="2:15" s="164" customFormat="1" x14ac:dyDescent="0.25">
      <c r="B165" s="400"/>
      <c r="C165" s="293" t="s">
        <v>2464</v>
      </c>
      <c r="D165" s="294">
        <v>11</v>
      </c>
      <c r="E165" s="295">
        <v>2.4</v>
      </c>
      <c r="F165" s="296">
        <v>1</v>
      </c>
      <c r="G165" s="297">
        <v>4.2</v>
      </c>
      <c r="H165" s="298">
        <v>2</v>
      </c>
      <c r="I165" s="299">
        <v>21.1</v>
      </c>
      <c r="J165" s="300">
        <v>20.5</v>
      </c>
      <c r="K165" s="297">
        <v>83.6</v>
      </c>
      <c r="L165" s="300">
        <v>84</v>
      </c>
      <c r="M165" s="301">
        <v>0</v>
      </c>
      <c r="N165" s="403"/>
      <c r="O165" s="405"/>
    </row>
    <row r="166" spans="2:15" s="164" customFormat="1" x14ac:dyDescent="0.25">
      <c r="B166" s="400"/>
      <c r="C166" s="303" t="s">
        <v>2465</v>
      </c>
      <c r="D166" s="294">
        <v>4</v>
      </c>
      <c r="E166" s="295">
        <v>5.4</v>
      </c>
      <c r="F166" s="296">
        <v>1</v>
      </c>
      <c r="G166" s="297">
        <v>8.9</v>
      </c>
      <c r="H166" s="298">
        <v>2</v>
      </c>
      <c r="I166" s="299">
        <v>30.9</v>
      </c>
      <c r="J166" s="300">
        <v>31</v>
      </c>
      <c r="K166" s="297">
        <v>52.9</v>
      </c>
      <c r="L166" s="300">
        <v>51</v>
      </c>
      <c r="M166" s="301">
        <v>0</v>
      </c>
      <c r="N166" s="403"/>
      <c r="O166" s="405"/>
    </row>
    <row r="167" spans="2:15" s="164" customFormat="1" x14ac:dyDescent="0.25">
      <c r="B167" s="400"/>
      <c r="C167" s="293" t="s">
        <v>2466</v>
      </c>
      <c r="D167" s="294">
        <v>3</v>
      </c>
      <c r="E167" s="295">
        <v>12.9</v>
      </c>
      <c r="F167" s="296">
        <v>1</v>
      </c>
      <c r="G167" s="297">
        <v>16.3</v>
      </c>
      <c r="H167" s="298">
        <v>2</v>
      </c>
      <c r="I167" s="299">
        <v>47.5</v>
      </c>
      <c r="J167" s="300">
        <v>31</v>
      </c>
      <c r="K167" s="297">
        <v>50.9</v>
      </c>
      <c r="L167" s="300">
        <v>56</v>
      </c>
      <c r="M167" s="301">
        <v>0</v>
      </c>
      <c r="N167" s="403"/>
      <c r="O167" s="405"/>
    </row>
    <row r="168" spans="2:15" s="164" customFormat="1" x14ac:dyDescent="0.25">
      <c r="B168" s="400"/>
      <c r="C168" s="293" t="s">
        <v>2467</v>
      </c>
      <c r="D168" s="294">
        <v>5</v>
      </c>
      <c r="E168" s="295">
        <v>15.5</v>
      </c>
      <c r="F168" s="296">
        <v>1</v>
      </c>
      <c r="G168" s="297">
        <v>16.3</v>
      </c>
      <c r="H168" s="298">
        <v>1</v>
      </c>
      <c r="I168" s="299">
        <v>19.2</v>
      </c>
      <c r="J168" s="300">
        <v>15.5</v>
      </c>
      <c r="K168" s="297">
        <v>69.2</v>
      </c>
      <c r="L168" s="300">
        <v>45</v>
      </c>
      <c r="M168" s="301">
        <v>0</v>
      </c>
      <c r="N168" s="403"/>
      <c r="O168" s="405"/>
    </row>
    <row r="169" spans="2:15" s="164" customFormat="1" x14ac:dyDescent="0.25">
      <c r="B169" s="400"/>
      <c r="C169" s="293" t="s">
        <v>2468</v>
      </c>
      <c r="D169" s="294">
        <v>2</v>
      </c>
      <c r="E169" s="295">
        <v>4.9000000000000004</v>
      </c>
      <c r="F169" s="296">
        <v>0.5</v>
      </c>
      <c r="G169" s="297">
        <v>5.6</v>
      </c>
      <c r="H169" s="298">
        <v>1</v>
      </c>
      <c r="I169" s="299">
        <v>7.5</v>
      </c>
      <c r="J169" s="300">
        <v>7.5</v>
      </c>
      <c r="K169" s="297">
        <v>44</v>
      </c>
      <c r="L169" s="300">
        <v>39</v>
      </c>
      <c r="M169" s="301">
        <v>0</v>
      </c>
      <c r="N169" s="403"/>
      <c r="O169" s="405"/>
    </row>
    <row r="170" spans="2:15" s="164" customFormat="1" x14ac:dyDescent="0.25">
      <c r="B170" s="400"/>
      <c r="C170" s="293" t="s">
        <v>2469</v>
      </c>
      <c r="D170" s="294">
        <v>4</v>
      </c>
      <c r="E170" s="295">
        <v>0.3</v>
      </c>
      <c r="F170" s="296">
        <v>0</v>
      </c>
      <c r="G170" s="297">
        <v>0.3</v>
      </c>
      <c r="H170" s="298">
        <v>0</v>
      </c>
      <c r="I170" s="299">
        <v>0</v>
      </c>
      <c r="J170" s="300">
        <v>0</v>
      </c>
      <c r="K170" s="297">
        <v>12.5</v>
      </c>
      <c r="L170" s="300">
        <v>11.5</v>
      </c>
      <c r="M170" s="301">
        <v>0.5</v>
      </c>
      <c r="N170" s="403"/>
      <c r="O170" s="405"/>
    </row>
    <row r="171" spans="2:15" s="164" customFormat="1" x14ac:dyDescent="0.25">
      <c r="B171" s="400"/>
      <c r="C171" s="293" t="s">
        <v>2470</v>
      </c>
      <c r="D171" s="294">
        <v>9</v>
      </c>
      <c r="E171" s="295">
        <v>2.5</v>
      </c>
      <c r="F171" s="296">
        <v>0</v>
      </c>
      <c r="G171" s="297">
        <v>2.5</v>
      </c>
      <c r="H171" s="298">
        <v>0</v>
      </c>
      <c r="I171" s="299">
        <v>10</v>
      </c>
      <c r="J171" s="300">
        <v>9</v>
      </c>
      <c r="K171" s="297">
        <v>11.4</v>
      </c>
      <c r="L171" s="300">
        <v>11</v>
      </c>
      <c r="M171" s="301">
        <v>0.125</v>
      </c>
      <c r="N171" s="403"/>
      <c r="O171" s="405"/>
    </row>
    <row r="172" spans="2:15" x14ac:dyDescent="0.25">
      <c r="B172" s="400"/>
      <c r="C172" s="293" t="s">
        <v>2475</v>
      </c>
      <c r="D172" s="294">
        <v>3</v>
      </c>
      <c r="E172" s="295">
        <v>3.1</v>
      </c>
      <c r="F172" s="296">
        <v>1</v>
      </c>
      <c r="G172" s="297">
        <v>3.5</v>
      </c>
      <c r="H172" s="298">
        <v>1</v>
      </c>
      <c r="I172" s="299">
        <v>4</v>
      </c>
      <c r="J172" s="300">
        <v>4</v>
      </c>
      <c r="K172" s="297">
        <v>20.2</v>
      </c>
      <c r="L172" s="300">
        <v>20.5</v>
      </c>
      <c r="M172" s="301">
        <f>1/7</f>
        <v>0.14285714285714285</v>
      </c>
      <c r="N172" s="403"/>
      <c r="O172" s="405"/>
    </row>
    <row r="173" spans="2:15" x14ac:dyDescent="0.25">
      <c r="B173" s="400"/>
      <c r="C173" s="293" t="s">
        <v>2476</v>
      </c>
      <c r="D173" s="294">
        <v>12</v>
      </c>
      <c r="E173" s="295">
        <v>1.2</v>
      </c>
      <c r="F173" s="296">
        <v>0</v>
      </c>
      <c r="G173" s="297">
        <v>1.3</v>
      </c>
      <c r="H173" s="298">
        <v>0</v>
      </c>
      <c r="I173" s="299">
        <v>1.3</v>
      </c>
      <c r="J173" s="300">
        <v>1</v>
      </c>
      <c r="K173" s="297">
        <v>4.9000000000000004</v>
      </c>
      <c r="L173" s="300">
        <v>6</v>
      </c>
      <c r="M173" s="301">
        <f>10/10</f>
        <v>1</v>
      </c>
      <c r="N173" s="403"/>
      <c r="O173" s="405"/>
    </row>
    <row r="174" spans="2:15" x14ac:dyDescent="0.25">
      <c r="B174" s="400"/>
      <c r="C174" s="293" t="s">
        <v>2477</v>
      </c>
      <c r="D174" s="294">
        <v>10</v>
      </c>
      <c r="E174" s="295">
        <v>1.6</v>
      </c>
      <c r="F174" s="296">
        <v>0.5</v>
      </c>
      <c r="G174" s="297">
        <v>1.6</v>
      </c>
      <c r="H174" s="298">
        <v>1</v>
      </c>
      <c r="I174" s="299">
        <v>3</v>
      </c>
      <c r="J174" s="300">
        <v>3</v>
      </c>
      <c r="K174" s="297">
        <v>6.5</v>
      </c>
      <c r="L174" s="300">
        <v>6</v>
      </c>
      <c r="M174" s="301">
        <f>11/15</f>
        <v>0.73333333333333328</v>
      </c>
      <c r="N174" s="403"/>
      <c r="O174" s="405"/>
    </row>
    <row r="175" spans="2:15" x14ac:dyDescent="0.25">
      <c r="B175" s="400"/>
      <c r="C175" s="293" t="s">
        <v>2478</v>
      </c>
      <c r="D175" s="294">
        <v>12</v>
      </c>
      <c r="E175" s="295">
        <v>0.7</v>
      </c>
      <c r="F175" s="296">
        <v>0</v>
      </c>
      <c r="G175" s="297">
        <v>0.8</v>
      </c>
      <c r="H175" s="298">
        <v>0</v>
      </c>
      <c r="I175" s="299">
        <v>4.3</v>
      </c>
      <c r="J175" s="300">
        <v>4</v>
      </c>
      <c r="K175" s="297">
        <v>5.6</v>
      </c>
      <c r="L175" s="300">
        <v>6</v>
      </c>
      <c r="M175" s="301">
        <f>9/13</f>
        <v>0.69230769230769229</v>
      </c>
      <c r="N175" s="403"/>
      <c r="O175" s="405"/>
    </row>
    <row r="176" spans="2:15" x14ac:dyDescent="0.25">
      <c r="B176" s="400"/>
      <c r="C176" s="293" t="s">
        <v>2479</v>
      </c>
      <c r="D176" s="294">
        <v>7</v>
      </c>
      <c r="E176" s="295">
        <v>2</v>
      </c>
      <c r="F176" s="296">
        <v>0</v>
      </c>
      <c r="G176" s="297">
        <v>1</v>
      </c>
      <c r="H176" s="298">
        <v>0</v>
      </c>
      <c r="I176" s="299">
        <v>4.5</v>
      </c>
      <c r="J176" s="300">
        <v>4.5</v>
      </c>
      <c r="K176" s="297">
        <v>8.1</v>
      </c>
      <c r="L176" s="300">
        <v>6.5</v>
      </c>
      <c r="M176" s="301">
        <f>6/10</f>
        <v>0.6</v>
      </c>
      <c r="N176" s="403"/>
      <c r="O176" s="405"/>
    </row>
    <row r="177" spans="2:15" x14ac:dyDescent="0.25">
      <c r="B177" s="400"/>
      <c r="C177" s="293" t="s">
        <v>2480</v>
      </c>
      <c r="D177" s="294">
        <v>9</v>
      </c>
      <c r="E177" s="295">
        <v>1.7</v>
      </c>
      <c r="F177" s="296">
        <v>2</v>
      </c>
      <c r="G177" s="297">
        <v>1.3</v>
      </c>
      <c r="H177" s="298">
        <v>1</v>
      </c>
      <c r="I177" s="299">
        <v>0</v>
      </c>
      <c r="J177" s="300">
        <v>0</v>
      </c>
      <c r="K177" s="297">
        <v>6.6</v>
      </c>
      <c r="L177" s="300">
        <v>6</v>
      </c>
      <c r="M177" s="301">
        <f>7/11</f>
        <v>0.63636363636363635</v>
      </c>
      <c r="N177" s="403"/>
      <c r="O177" s="405"/>
    </row>
    <row r="178" spans="2:15" x14ac:dyDescent="0.25">
      <c r="B178" s="400"/>
      <c r="C178" s="293" t="s">
        <v>2481</v>
      </c>
      <c r="D178" s="294">
        <v>10</v>
      </c>
      <c r="E178" s="295">
        <v>0.4</v>
      </c>
      <c r="F178" s="296">
        <v>0</v>
      </c>
      <c r="G178" s="297">
        <v>0.2</v>
      </c>
      <c r="H178" s="298">
        <v>0</v>
      </c>
      <c r="I178" s="299">
        <v>0.5</v>
      </c>
      <c r="J178" s="300">
        <v>0.5</v>
      </c>
      <c r="K178" s="297">
        <v>6.9</v>
      </c>
      <c r="L178" s="300">
        <v>5.5</v>
      </c>
      <c r="M178" s="301">
        <f>5/10</f>
        <v>0.5</v>
      </c>
      <c r="N178" s="403"/>
      <c r="O178" s="405"/>
    </row>
    <row r="179" spans="2:15" x14ac:dyDescent="0.25">
      <c r="B179" s="400"/>
      <c r="C179" s="293" t="s">
        <v>2482</v>
      </c>
      <c r="D179" s="294">
        <v>11</v>
      </c>
      <c r="E179" s="295">
        <v>1.3</v>
      </c>
      <c r="F179" s="296">
        <v>0</v>
      </c>
      <c r="G179" s="297">
        <v>1.9</v>
      </c>
      <c r="H179" s="298">
        <v>1</v>
      </c>
      <c r="I179" s="299">
        <v>0</v>
      </c>
      <c r="J179" s="300">
        <v>0</v>
      </c>
      <c r="K179" s="297">
        <v>5.8</v>
      </c>
      <c r="L179" s="300">
        <v>7</v>
      </c>
      <c r="M179" s="301">
        <f>5/12</f>
        <v>0.41666666666666669</v>
      </c>
      <c r="N179" s="403"/>
      <c r="O179" s="405"/>
    </row>
    <row r="180" spans="2:15" x14ac:dyDescent="0.25">
      <c r="B180" s="400"/>
      <c r="C180" s="304" t="s">
        <v>2483</v>
      </c>
      <c r="D180" s="305">
        <v>6</v>
      </c>
      <c r="E180" s="306">
        <v>2</v>
      </c>
      <c r="F180" s="307">
        <v>1</v>
      </c>
      <c r="G180" s="308">
        <v>2.4</v>
      </c>
      <c r="H180" s="309">
        <v>1</v>
      </c>
      <c r="I180" s="310">
        <v>0</v>
      </c>
      <c r="J180" s="311">
        <v>0</v>
      </c>
      <c r="K180" s="308">
        <v>4.8</v>
      </c>
      <c r="L180" s="311">
        <v>5</v>
      </c>
      <c r="M180" s="312">
        <f>5/6</f>
        <v>0.83333333333333337</v>
      </c>
      <c r="N180" s="403"/>
      <c r="O180" s="405"/>
    </row>
    <row r="181" spans="2:15" x14ac:dyDescent="0.25">
      <c r="B181" s="400"/>
      <c r="C181" s="218" t="s">
        <v>2484</v>
      </c>
      <c r="D181" s="191">
        <v>10</v>
      </c>
      <c r="E181" s="192">
        <v>1.1000000000000001</v>
      </c>
      <c r="F181" s="193">
        <v>0</v>
      </c>
      <c r="G181" s="194">
        <v>1.5</v>
      </c>
      <c r="H181" s="195">
        <v>1</v>
      </c>
      <c r="I181" s="196">
        <v>0</v>
      </c>
      <c r="J181" s="197">
        <v>0</v>
      </c>
      <c r="K181" s="194">
        <v>5.2</v>
      </c>
      <c r="L181" s="197">
        <v>6</v>
      </c>
      <c r="M181" s="198">
        <f>9/11</f>
        <v>0.81818181818181823</v>
      </c>
      <c r="N181" s="403"/>
      <c r="O181" s="405"/>
    </row>
    <row r="182" spans="2:15" x14ac:dyDescent="0.25">
      <c r="B182" s="400"/>
      <c r="C182" s="218" t="s">
        <v>2485</v>
      </c>
      <c r="D182" s="191">
        <v>6</v>
      </c>
      <c r="E182" s="192">
        <v>0.2</v>
      </c>
      <c r="F182" s="193">
        <v>0</v>
      </c>
      <c r="G182" s="194">
        <v>3</v>
      </c>
      <c r="H182" s="195">
        <v>1</v>
      </c>
      <c r="I182" s="196">
        <v>0</v>
      </c>
      <c r="J182" s="197">
        <v>0</v>
      </c>
      <c r="K182" s="194">
        <v>9.1999999999999993</v>
      </c>
      <c r="L182" s="197">
        <v>9</v>
      </c>
      <c r="M182" s="198">
        <f>1/6</f>
        <v>0.16666666666666666</v>
      </c>
      <c r="N182" s="198">
        <f>1/6</f>
        <v>0.16666666666666666</v>
      </c>
      <c r="O182" s="222">
        <f>1/6</f>
        <v>0.16666666666666666</v>
      </c>
    </row>
    <row r="183" spans="2:15" x14ac:dyDescent="0.25">
      <c r="B183" s="400"/>
      <c r="C183" s="219" t="s">
        <v>2486</v>
      </c>
      <c r="D183" s="199">
        <v>10</v>
      </c>
      <c r="E183" s="200">
        <v>0.3</v>
      </c>
      <c r="F183" s="201">
        <v>0</v>
      </c>
      <c r="G183" s="202">
        <v>2.2999999999999998</v>
      </c>
      <c r="H183" s="203">
        <v>1</v>
      </c>
      <c r="I183" s="204">
        <v>7.3</v>
      </c>
      <c r="J183" s="205">
        <v>7.5</v>
      </c>
      <c r="K183" s="202">
        <v>6.5</v>
      </c>
      <c r="L183" s="205">
        <v>6.5</v>
      </c>
      <c r="M183" s="206">
        <f>4/10</f>
        <v>0.4</v>
      </c>
      <c r="N183" s="206">
        <f>4/10</f>
        <v>0.4</v>
      </c>
      <c r="O183" s="206">
        <f>4/10</f>
        <v>0.4</v>
      </c>
    </row>
    <row r="184" spans="2:15" ht="15.75" thickBot="1" x14ac:dyDescent="0.3">
      <c r="B184" s="401"/>
      <c r="C184" s="361" t="s">
        <v>2502</v>
      </c>
      <c r="D184" s="355">
        <v>7</v>
      </c>
      <c r="E184" s="362">
        <v>3.3</v>
      </c>
      <c r="F184" s="363">
        <v>0</v>
      </c>
      <c r="G184" s="364">
        <v>4.5999999999999996</v>
      </c>
      <c r="H184" s="365">
        <v>3</v>
      </c>
      <c r="I184" s="366">
        <v>5</v>
      </c>
      <c r="J184" s="367">
        <v>5</v>
      </c>
      <c r="K184" s="364">
        <v>11.2</v>
      </c>
      <c r="L184" s="367">
        <v>10</v>
      </c>
      <c r="M184" s="360">
        <f>3/11</f>
        <v>0.27272727272727271</v>
      </c>
      <c r="N184" s="360">
        <f>3/11</f>
        <v>0.27272727272727271</v>
      </c>
      <c r="O184" s="360">
        <f>3/11</f>
        <v>0.27272727272727271</v>
      </c>
    </row>
    <row r="185" spans="2:15" ht="15" customHeight="1" x14ac:dyDescent="0.25">
      <c r="B185" s="388" t="s">
        <v>2498</v>
      </c>
      <c r="C185" s="313" t="s">
        <v>2455</v>
      </c>
      <c r="D185" s="314">
        <v>7</v>
      </c>
      <c r="E185" s="315">
        <v>6.8</v>
      </c>
      <c r="F185" s="316">
        <v>1</v>
      </c>
      <c r="G185" s="317">
        <v>8.1</v>
      </c>
      <c r="H185" s="318">
        <v>1</v>
      </c>
      <c r="I185" s="319">
        <v>25.3</v>
      </c>
      <c r="J185" s="320">
        <v>22</v>
      </c>
      <c r="K185" s="317">
        <v>0</v>
      </c>
      <c r="L185" s="320">
        <v>0</v>
      </c>
      <c r="M185" s="321">
        <v>1</v>
      </c>
      <c r="N185" s="391" t="s">
        <v>2456</v>
      </c>
      <c r="O185" s="393" t="s">
        <v>2456</v>
      </c>
    </row>
    <row r="186" spans="2:15" x14ac:dyDescent="0.25">
      <c r="B186" s="389"/>
      <c r="C186" s="322" t="s">
        <v>2457</v>
      </c>
      <c r="D186" s="246">
        <v>1</v>
      </c>
      <c r="E186" s="241">
        <v>6.3</v>
      </c>
      <c r="F186" s="240">
        <v>1</v>
      </c>
      <c r="G186" s="242">
        <v>7.9</v>
      </c>
      <c r="H186" s="243">
        <v>2</v>
      </c>
      <c r="I186" s="244">
        <v>35</v>
      </c>
      <c r="J186" s="245">
        <v>41</v>
      </c>
      <c r="K186" s="242">
        <v>54.7</v>
      </c>
      <c r="L186" s="245">
        <v>62</v>
      </c>
      <c r="M186" s="237">
        <v>0</v>
      </c>
      <c r="N186" s="392"/>
      <c r="O186" s="394"/>
    </row>
    <row r="187" spans="2:15" x14ac:dyDescent="0.25">
      <c r="B187" s="389"/>
      <c r="C187" s="322" t="s">
        <v>2458</v>
      </c>
      <c r="D187" s="246">
        <v>4</v>
      </c>
      <c r="E187" s="241">
        <v>0.6</v>
      </c>
      <c r="F187" s="240">
        <v>1</v>
      </c>
      <c r="G187" s="242">
        <v>1.8</v>
      </c>
      <c r="H187" s="243">
        <v>1</v>
      </c>
      <c r="I187" s="244">
        <v>45.3</v>
      </c>
      <c r="J187" s="245">
        <v>39</v>
      </c>
      <c r="K187" s="242">
        <v>46</v>
      </c>
      <c r="L187" s="245">
        <v>56</v>
      </c>
      <c r="M187" s="237">
        <v>0.2</v>
      </c>
      <c r="N187" s="392"/>
      <c r="O187" s="394"/>
    </row>
    <row r="188" spans="2:15" x14ac:dyDescent="0.25">
      <c r="B188" s="389"/>
      <c r="C188" s="322" t="s">
        <v>2459</v>
      </c>
      <c r="D188" s="246">
        <v>11</v>
      </c>
      <c r="E188" s="241">
        <v>1.3</v>
      </c>
      <c r="F188" s="240">
        <v>0</v>
      </c>
      <c r="G188" s="242">
        <v>4.5</v>
      </c>
      <c r="H188" s="243">
        <v>2</v>
      </c>
      <c r="I188" s="244">
        <v>16.2</v>
      </c>
      <c r="J188" s="245">
        <v>11</v>
      </c>
      <c r="K188" s="242">
        <v>45.3</v>
      </c>
      <c r="L188" s="245">
        <v>56</v>
      </c>
      <c r="M188" s="237">
        <v>0.33333333333333331</v>
      </c>
      <c r="N188" s="392"/>
      <c r="O188" s="394"/>
    </row>
    <row r="189" spans="2:15" x14ac:dyDescent="0.25">
      <c r="B189" s="389"/>
      <c r="C189" s="322" t="s">
        <v>2460</v>
      </c>
      <c r="D189" s="246">
        <v>11</v>
      </c>
      <c r="E189" s="241">
        <v>1.6</v>
      </c>
      <c r="F189" s="240">
        <v>0</v>
      </c>
      <c r="G189" s="242">
        <v>5.7</v>
      </c>
      <c r="H189" s="243">
        <v>3</v>
      </c>
      <c r="I189" s="244">
        <v>26.4</v>
      </c>
      <c r="J189" s="245">
        <v>27</v>
      </c>
      <c r="K189" s="242">
        <v>35.5</v>
      </c>
      <c r="L189" s="245">
        <v>35.5</v>
      </c>
      <c r="M189" s="237">
        <v>0.5</v>
      </c>
      <c r="N189" s="392"/>
      <c r="O189" s="394"/>
    </row>
    <row r="190" spans="2:15" x14ac:dyDescent="0.25">
      <c r="B190" s="389"/>
      <c r="C190" s="322" t="s">
        <v>2461</v>
      </c>
      <c r="D190" s="246">
        <v>17</v>
      </c>
      <c r="E190" s="241">
        <v>1.5</v>
      </c>
      <c r="F190" s="240">
        <v>0</v>
      </c>
      <c r="G190" s="242">
        <v>4.5999999999999996</v>
      </c>
      <c r="H190" s="243">
        <v>1</v>
      </c>
      <c r="I190" s="244">
        <v>37.200000000000003</v>
      </c>
      <c r="J190" s="245">
        <v>35</v>
      </c>
      <c r="K190" s="242">
        <v>20.399999999999999</v>
      </c>
      <c r="L190" s="245">
        <v>1</v>
      </c>
      <c r="M190" s="237">
        <v>0.5714285714285714</v>
      </c>
      <c r="N190" s="392"/>
      <c r="O190" s="394"/>
    </row>
    <row r="191" spans="2:15" x14ac:dyDescent="0.25">
      <c r="B191" s="389"/>
      <c r="C191" s="322" t="s">
        <v>2462</v>
      </c>
      <c r="D191" s="246">
        <v>6</v>
      </c>
      <c r="E191" s="241">
        <v>3.2</v>
      </c>
      <c r="F191" s="240">
        <v>0</v>
      </c>
      <c r="G191" s="242">
        <v>6.4</v>
      </c>
      <c r="H191" s="243">
        <v>4</v>
      </c>
      <c r="I191" s="244">
        <v>45.6</v>
      </c>
      <c r="J191" s="245">
        <v>37</v>
      </c>
      <c r="K191" s="242">
        <v>87.4</v>
      </c>
      <c r="L191" s="245">
        <v>93</v>
      </c>
      <c r="M191" s="237">
        <v>0</v>
      </c>
      <c r="N191" s="392"/>
      <c r="O191" s="394"/>
    </row>
    <row r="192" spans="2:15" x14ac:dyDescent="0.25">
      <c r="B192" s="389"/>
      <c r="C192" s="322" t="s">
        <v>2463</v>
      </c>
      <c r="D192" s="246">
        <v>10</v>
      </c>
      <c r="E192" s="241">
        <v>2.4</v>
      </c>
      <c r="F192" s="240">
        <v>0</v>
      </c>
      <c r="G192" s="242">
        <v>4.0999999999999996</v>
      </c>
      <c r="H192" s="243">
        <v>2</v>
      </c>
      <c r="I192" s="244">
        <v>51.7</v>
      </c>
      <c r="J192" s="245">
        <v>48</v>
      </c>
      <c r="K192" s="242">
        <v>90.8</v>
      </c>
      <c r="L192" s="245">
        <v>92</v>
      </c>
      <c r="M192" s="237">
        <v>0</v>
      </c>
      <c r="N192" s="392"/>
      <c r="O192" s="394"/>
    </row>
    <row r="193" spans="2:15" x14ac:dyDescent="0.25">
      <c r="B193" s="389"/>
      <c r="C193" s="322" t="s">
        <v>2464</v>
      </c>
      <c r="D193" s="246">
        <v>6</v>
      </c>
      <c r="E193" s="241">
        <v>3.8</v>
      </c>
      <c r="F193" s="240">
        <v>0</v>
      </c>
      <c r="G193" s="242">
        <v>4.2</v>
      </c>
      <c r="H193" s="243">
        <v>0.5</v>
      </c>
      <c r="I193" s="244">
        <v>26.3</v>
      </c>
      <c r="J193" s="245">
        <v>20</v>
      </c>
      <c r="K193" s="242">
        <v>84.7</v>
      </c>
      <c r="L193" s="245">
        <v>86.5</v>
      </c>
      <c r="M193" s="237">
        <v>0</v>
      </c>
      <c r="N193" s="392"/>
      <c r="O193" s="394"/>
    </row>
    <row r="194" spans="2:15" x14ac:dyDescent="0.25">
      <c r="B194" s="389"/>
      <c r="C194" s="323" t="s">
        <v>2465</v>
      </c>
      <c r="D194" s="246">
        <v>15</v>
      </c>
      <c r="E194" s="241">
        <v>2.2999999999999998</v>
      </c>
      <c r="F194" s="240">
        <v>0</v>
      </c>
      <c r="G194" s="242">
        <v>2.7</v>
      </c>
      <c r="H194" s="243">
        <v>0</v>
      </c>
      <c r="I194" s="244">
        <v>31.1</v>
      </c>
      <c r="J194" s="245">
        <v>19</v>
      </c>
      <c r="K194" s="242">
        <v>53.8</v>
      </c>
      <c r="L194" s="245">
        <v>58</v>
      </c>
      <c r="M194" s="237">
        <v>0.25</v>
      </c>
      <c r="N194" s="392"/>
      <c r="O194" s="394"/>
    </row>
    <row r="195" spans="2:15" x14ac:dyDescent="0.25">
      <c r="B195" s="389"/>
      <c r="C195" s="322" t="s">
        <v>2466</v>
      </c>
      <c r="D195" s="246">
        <v>16</v>
      </c>
      <c r="E195" s="241">
        <v>2</v>
      </c>
      <c r="F195" s="240">
        <v>0</v>
      </c>
      <c r="G195" s="242">
        <v>2.2999999999999998</v>
      </c>
      <c r="H195" s="243">
        <v>0</v>
      </c>
      <c r="I195" s="244">
        <v>24.2</v>
      </c>
      <c r="J195" s="245">
        <v>24</v>
      </c>
      <c r="K195" s="242">
        <v>55.8</v>
      </c>
      <c r="L195" s="245">
        <v>43.5</v>
      </c>
      <c r="M195" s="237">
        <v>0</v>
      </c>
      <c r="N195" s="392"/>
      <c r="O195" s="394"/>
    </row>
    <row r="196" spans="2:15" x14ac:dyDescent="0.25">
      <c r="B196" s="389"/>
      <c r="C196" s="322" t="s">
        <v>2467</v>
      </c>
      <c r="D196" s="246">
        <v>18</v>
      </c>
      <c r="E196" s="241">
        <v>1.1000000000000001</v>
      </c>
      <c r="F196" s="238">
        <v>0</v>
      </c>
      <c r="G196" s="240">
        <v>1.1000000000000001</v>
      </c>
      <c r="H196" s="243">
        <v>0</v>
      </c>
      <c r="I196" s="236">
        <v>27.7</v>
      </c>
      <c r="J196" s="243">
        <v>23</v>
      </c>
      <c r="K196" s="240">
        <v>45.2</v>
      </c>
      <c r="L196" s="275">
        <v>46.5</v>
      </c>
      <c r="M196" s="237">
        <v>0</v>
      </c>
      <c r="N196" s="392"/>
      <c r="O196" s="394"/>
    </row>
    <row r="197" spans="2:15" x14ac:dyDescent="0.25">
      <c r="B197" s="389"/>
      <c r="C197" s="322" t="s">
        <v>2468</v>
      </c>
      <c r="D197" s="246">
        <v>13</v>
      </c>
      <c r="E197" s="241">
        <v>1.5</v>
      </c>
      <c r="F197" s="238">
        <v>0</v>
      </c>
      <c r="G197" s="240">
        <v>1.7</v>
      </c>
      <c r="H197" s="243">
        <v>1</v>
      </c>
      <c r="I197" s="236">
        <v>16.3</v>
      </c>
      <c r="J197" s="243">
        <v>11.5</v>
      </c>
      <c r="K197" s="240">
        <v>30.4</v>
      </c>
      <c r="L197" s="275">
        <v>31</v>
      </c>
      <c r="M197" s="237">
        <v>0</v>
      </c>
      <c r="N197" s="392"/>
      <c r="O197" s="394"/>
    </row>
    <row r="198" spans="2:15" x14ac:dyDescent="0.25">
      <c r="B198" s="389"/>
      <c r="C198" s="322" t="s">
        <v>2469</v>
      </c>
      <c r="D198" s="246">
        <v>19</v>
      </c>
      <c r="E198" s="241">
        <v>1.5</v>
      </c>
      <c r="F198" s="238">
        <v>0</v>
      </c>
      <c r="G198" s="240">
        <v>1.6</v>
      </c>
      <c r="H198" s="243">
        <v>0</v>
      </c>
      <c r="I198" s="236">
        <v>10.199999999999999</v>
      </c>
      <c r="J198" s="243">
        <v>13</v>
      </c>
      <c r="K198" s="240">
        <v>9.9</v>
      </c>
      <c r="L198" s="275">
        <v>7</v>
      </c>
      <c r="M198" s="237">
        <v>0.52631578947368418</v>
      </c>
      <c r="N198" s="392"/>
      <c r="O198" s="394"/>
    </row>
    <row r="199" spans="2:15" x14ac:dyDescent="0.25">
      <c r="B199" s="389"/>
      <c r="C199" s="322" t="s">
        <v>2470</v>
      </c>
      <c r="D199" s="246">
        <v>19</v>
      </c>
      <c r="E199" s="240">
        <v>0.4</v>
      </c>
      <c r="F199" s="235">
        <v>0</v>
      </c>
      <c r="G199" s="235">
        <v>0.4</v>
      </c>
      <c r="H199" s="235">
        <v>0</v>
      </c>
      <c r="I199" s="235">
        <v>7.8</v>
      </c>
      <c r="J199" s="235">
        <v>10</v>
      </c>
      <c r="K199" s="235">
        <v>9.5</v>
      </c>
      <c r="L199" s="240">
        <v>9.5</v>
      </c>
      <c r="M199" s="237">
        <v>0.21739130434782608</v>
      </c>
      <c r="N199" s="392"/>
      <c r="O199" s="394"/>
    </row>
    <row r="200" spans="2:15" x14ac:dyDescent="0.25">
      <c r="B200" s="389"/>
      <c r="C200" s="322" t="s">
        <v>2475</v>
      </c>
      <c r="D200" s="246">
        <v>11</v>
      </c>
      <c r="E200" s="241">
        <v>0.7</v>
      </c>
      <c r="F200" s="240">
        <v>0</v>
      </c>
      <c r="G200" s="242">
        <v>0.7</v>
      </c>
      <c r="H200" s="243">
        <v>0</v>
      </c>
      <c r="I200" s="244">
        <v>2</v>
      </c>
      <c r="J200" s="245">
        <v>2</v>
      </c>
      <c r="K200" s="242">
        <v>7.2</v>
      </c>
      <c r="L200" s="245">
        <v>5</v>
      </c>
      <c r="M200" s="237">
        <f>9/15</f>
        <v>0.6</v>
      </c>
      <c r="N200" s="392"/>
      <c r="O200" s="394"/>
    </row>
    <row r="201" spans="2:15" x14ac:dyDescent="0.25">
      <c r="B201" s="389"/>
      <c r="C201" s="322" t="s">
        <v>2476</v>
      </c>
      <c r="D201" s="246">
        <v>7</v>
      </c>
      <c r="E201" s="241">
        <v>0.4</v>
      </c>
      <c r="F201" s="240">
        <v>0</v>
      </c>
      <c r="G201" s="242">
        <v>0.4</v>
      </c>
      <c r="H201" s="243">
        <v>0</v>
      </c>
      <c r="I201" s="244">
        <v>0</v>
      </c>
      <c r="J201" s="245">
        <v>0</v>
      </c>
      <c r="K201" s="242">
        <v>4.5999999999999996</v>
      </c>
      <c r="L201" s="245">
        <v>5.5</v>
      </c>
      <c r="M201" s="237">
        <f>8/8</f>
        <v>1</v>
      </c>
      <c r="N201" s="392"/>
      <c r="O201" s="394"/>
    </row>
    <row r="202" spans="2:15" x14ac:dyDescent="0.25">
      <c r="B202" s="389"/>
      <c r="C202" s="322" t="s">
        <v>2477</v>
      </c>
      <c r="D202" s="246">
        <v>21</v>
      </c>
      <c r="E202" s="241">
        <v>0.2</v>
      </c>
      <c r="F202" s="240">
        <v>0</v>
      </c>
      <c r="G202" s="242">
        <v>0.2</v>
      </c>
      <c r="H202" s="243">
        <v>0</v>
      </c>
      <c r="I202" s="244">
        <v>1.5</v>
      </c>
      <c r="J202" s="245">
        <v>1.5</v>
      </c>
      <c r="K202" s="242">
        <v>4.0999999999999996</v>
      </c>
      <c r="L202" s="245">
        <v>5</v>
      </c>
      <c r="M202" s="237">
        <f>18/21</f>
        <v>0.8571428571428571</v>
      </c>
      <c r="N202" s="392"/>
      <c r="O202" s="394"/>
    </row>
    <row r="203" spans="2:15" s="51" customFormat="1" x14ac:dyDescent="0.25">
      <c r="B203" s="389"/>
      <c r="C203" s="322" t="s">
        <v>2478</v>
      </c>
      <c r="D203" s="246">
        <v>19</v>
      </c>
      <c r="E203" s="241">
        <v>0.9</v>
      </c>
      <c r="F203" s="240">
        <v>0</v>
      </c>
      <c r="G203" s="242">
        <v>0.9</v>
      </c>
      <c r="H203" s="243">
        <v>0</v>
      </c>
      <c r="I203" s="244">
        <v>4.4000000000000004</v>
      </c>
      <c r="J203" s="245">
        <v>5</v>
      </c>
      <c r="K203" s="242">
        <v>5.5</v>
      </c>
      <c r="L203" s="245">
        <v>5.5</v>
      </c>
      <c r="M203" s="237">
        <f>10/21</f>
        <v>0.47619047619047616</v>
      </c>
      <c r="N203" s="392"/>
      <c r="O203" s="394"/>
    </row>
    <row r="204" spans="2:15" s="51" customFormat="1" x14ac:dyDescent="0.25">
      <c r="B204" s="389"/>
      <c r="C204" s="322" t="s">
        <v>2479</v>
      </c>
      <c r="D204" s="246">
        <v>18</v>
      </c>
      <c r="E204" s="241">
        <v>0.7</v>
      </c>
      <c r="F204" s="240">
        <v>0</v>
      </c>
      <c r="G204" s="242">
        <v>0.7</v>
      </c>
      <c r="H204" s="243">
        <v>0</v>
      </c>
      <c r="I204" s="244">
        <v>13.5</v>
      </c>
      <c r="J204" s="245">
        <v>13.5</v>
      </c>
      <c r="K204" s="242">
        <v>6.3</v>
      </c>
      <c r="L204" s="245">
        <v>7</v>
      </c>
      <c r="M204" s="237">
        <f>11/23</f>
        <v>0.47826086956521741</v>
      </c>
      <c r="N204" s="392"/>
      <c r="O204" s="394"/>
    </row>
    <row r="205" spans="2:15" s="51" customFormat="1" x14ac:dyDescent="0.25">
      <c r="B205" s="389"/>
      <c r="C205" s="322" t="s">
        <v>2480</v>
      </c>
      <c r="D205" s="246">
        <v>12</v>
      </c>
      <c r="E205" s="241">
        <v>0.3</v>
      </c>
      <c r="F205" s="240">
        <v>0</v>
      </c>
      <c r="G205" s="242">
        <v>0.3</v>
      </c>
      <c r="H205" s="243">
        <v>0</v>
      </c>
      <c r="I205" s="244">
        <v>15</v>
      </c>
      <c r="J205" s="245">
        <v>15</v>
      </c>
      <c r="K205" s="242">
        <v>2.7</v>
      </c>
      <c r="L205" s="245">
        <v>2</v>
      </c>
      <c r="M205" s="237">
        <f>12/13</f>
        <v>0.92307692307692313</v>
      </c>
      <c r="N205" s="392"/>
      <c r="O205" s="394"/>
    </row>
    <row r="206" spans="2:15" s="51" customFormat="1" x14ac:dyDescent="0.25">
      <c r="B206" s="389"/>
      <c r="C206" s="322" t="s">
        <v>2481</v>
      </c>
      <c r="D206" s="246">
        <v>19</v>
      </c>
      <c r="E206" s="241">
        <v>1.3</v>
      </c>
      <c r="F206" s="240">
        <v>0</v>
      </c>
      <c r="G206" s="242">
        <v>1.3</v>
      </c>
      <c r="H206" s="243">
        <v>0</v>
      </c>
      <c r="I206" s="244">
        <v>1</v>
      </c>
      <c r="J206" s="245">
        <v>1</v>
      </c>
      <c r="K206" s="242">
        <v>7.5</v>
      </c>
      <c r="L206" s="245">
        <v>7</v>
      </c>
      <c r="M206" s="237">
        <f>13/20</f>
        <v>0.65</v>
      </c>
      <c r="N206" s="392"/>
      <c r="O206" s="394"/>
    </row>
    <row r="207" spans="2:15" s="51" customFormat="1" x14ac:dyDescent="0.25">
      <c r="B207" s="389"/>
      <c r="C207" s="322" t="s">
        <v>2482</v>
      </c>
      <c r="D207" s="246">
        <v>23</v>
      </c>
      <c r="E207" s="241">
        <v>0.7</v>
      </c>
      <c r="F207" s="240">
        <v>0</v>
      </c>
      <c r="G207" s="242">
        <v>0.5</v>
      </c>
      <c r="H207" s="243">
        <v>0</v>
      </c>
      <c r="I207" s="244">
        <v>4.3</v>
      </c>
      <c r="J207" s="245">
        <v>6</v>
      </c>
      <c r="K207" s="242">
        <v>5.4</v>
      </c>
      <c r="L207" s="245">
        <v>5</v>
      </c>
      <c r="M207" s="237">
        <f>11/23</f>
        <v>0.47826086956521741</v>
      </c>
      <c r="N207" s="392"/>
      <c r="O207" s="394"/>
    </row>
    <row r="208" spans="2:15" s="51" customFormat="1" x14ac:dyDescent="0.25">
      <c r="B208" s="389"/>
      <c r="C208" s="324" t="s">
        <v>2483</v>
      </c>
      <c r="D208" s="248">
        <v>18</v>
      </c>
      <c r="E208" s="277">
        <v>1.3</v>
      </c>
      <c r="F208" s="278">
        <v>0</v>
      </c>
      <c r="G208" s="279">
        <v>1.4</v>
      </c>
      <c r="H208" s="280">
        <v>0</v>
      </c>
      <c r="I208" s="281">
        <v>5.2</v>
      </c>
      <c r="J208" s="282">
        <v>3</v>
      </c>
      <c r="K208" s="279">
        <v>5.3</v>
      </c>
      <c r="L208" s="282">
        <v>7</v>
      </c>
      <c r="M208" s="252">
        <f>14/24</f>
        <v>0.58333333333333337</v>
      </c>
      <c r="N208" s="392"/>
      <c r="O208" s="394"/>
    </row>
    <row r="209" spans="2:15" s="51" customFormat="1" x14ac:dyDescent="0.25">
      <c r="B209" s="389"/>
      <c r="C209" s="133" t="s">
        <v>2484</v>
      </c>
      <c r="D209" s="114">
        <v>19</v>
      </c>
      <c r="E209" s="115">
        <v>2.1</v>
      </c>
      <c r="F209" s="116">
        <v>0</v>
      </c>
      <c r="G209" s="117">
        <v>2.1</v>
      </c>
      <c r="H209" s="118">
        <v>0</v>
      </c>
      <c r="I209" s="119">
        <v>8.6</v>
      </c>
      <c r="J209" s="120">
        <v>6</v>
      </c>
      <c r="K209" s="117">
        <v>6.9</v>
      </c>
      <c r="L209" s="120">
        <v>6.5</v>
      </c>
      <c r="M209" s="121">
        <f>11/23</f>
        <v>0.47826086956521741</v>
      </c>
      <c r="N209" s="392"/>
      <c r="O209" s="394"/>
    </row>
    <row r="210" spans="2:15" s="51" customFormat="1" x14ac:dyDescent="0.25">
      <c r="B210" s="389"/>
      <c r="C210" s="133" t="s">
        <v>2485</v>
      </c>
      <c r="D210" s="114">
        <v>20</v>
      </c>
      <c r="E210" s="115">
        <v>1.4</v>
      </c>
      <c r="F210" s="116">
        <v>0</v>
      </c>
      <c r="G210" s="117">
        <v>1.8</v>
      </c>
      <c r="H210" s="118">
        <v>0</v>
      </c>
      <c r="I210" s="119">
        <v>5.9</v>
      </c>
      <c r="J210" s="120">
        <v>5.5</v>
      </c>
      <c r="K210" s="117">
        <v>8.1</v>
      </c>
      <c r="L210" s="120">
        <v>7</v>
      </c>
      <c r="M210" s="121">
        <f>9/26</f>
        <v>0.34615384615384615</v>
      </c>
      <c r="N210" s="121">
        <f>9/26</f>
        <v>0.34615384615384615</v>
      </c>
      <c r="O210" s="325">
        <f>9/26</f>
        <v>0.34615384615384615</v>
      </c>
    </row>
    <row r="211" spans="2:15" s="51" customFormat="1" x14ac:dyDescent="0.25">
      <c r="B211" s="389"/>
      <c r="C211" s="163" t="s">
        <v>2486</v>
      </c>
      <c r="D211" s="105">
        <v>14</v>
      </c>
      <c r="E211" s="106">
        <v>2</v>
      </c>
      <c r="F211" s="107">
        <v>0</v>
      </c>
      <c r="G211" s="108">
        <v>2.4</v>
      </c>
      <c r="H211" s="109">
        <v>0</v>
      </c>
      <c r="I211" s="110">
        <v>7.5</v>
      </c>
      <c r="J211" s="111">
        <v>2.5</v>
      </c>
      <c r="K211" s="108">
        <v>8.6</v>
      </c>
      <c r="L211" s="111">
        <v>8</v>
      </c>
      <c r="M211" s="112">
        <f>7/21</f>
        <v>0.33333333333333331</v>
      </c>
      <c r="N211" s="112">
        <f>9/21</f>
        <v>0.42857142857142855</v>
      </c>
      <c r="O211" s="112">
        <f>9/21</f>
        <v>0.42857142857142855</v>
      </c>
    </row>
    <row r="212" spans="2:15" s="51" customFormat="1" ht="15.75" thickBot="1" x14ac:dyDescent="0.3">
      <c r="B212" s="390"/>
      <c r="C212" s="361" t="s">
        <v>2502</v>
      </c>
      <c r="D212" s="355">
        <v>12</v>
      </c>
      <c r="E212" s="362">
        <v>2.2000000000000002</v>
      </c>
      <c r="F212" s="363">
        <v>1</v>
      </c>
      <c r="G212" s="364">
        <v>2.2000000000000002</v>
      </c>
      <c r="H212" s="365">
        <v>1</v>
      </c>
      <c r="I212" s="366">
        <v>15.8</v>
      </c>
      <c r="J212" s="367">
        <v>10</v>
      </c>
      <c r="K212" s="364">
        <v>10.3</v>
      </c>
      <c r="L212" s="367">
        <v>8.5</v>
      </c>
      <c r="M212" s="360">
        <f>5/17</f>
        <v>0.29411764705882354</v>
      </c>
      <c r="N212" s="360">
        <f>6/17</f>
        <v>0.35294117647058826</v>
      </c>
      <c r="O212" s="360">
        <f>6/17</f>
        <v>0.35294117647058826</v>
      </c>
    </row>
    <row r="213" spans="2:15" s="51" customFormat="1" x14ac:dyDescent="0.25">
      <c r="B213" s="172"/>
      <c r="C213" s="173"/>
      <c r="D213" s="174"/>
      <c r="E213" s="175"/>
      <c r="F213" s="175"/>
      <c r="G213" s="175"/>
      <c r="H213" s="175"/>
      <c r="I213" s="175"/>
      <c r="J213" s="175"/>
      <c r="K213" s="175"/>
      <c r="L213" s="175"/>
      <c r="M213" s="176"/>
      <c r="N213" s="176"/>
      <c r="O213" s="326"/>
    </row>
    <row r="214" spans="2:15" s="164" customFormat="1" ht="18" customHeight="1" x14ac:dyDescent="0.25">
      <c r="B214" s="395" t="s">
        <v>2487</v>
      </c>
      <c r="C214" s="395"/>
      <c r="D214" s="395"/>
      <c r="E214" s="395"/>
      <c r="F214" s="395"/>
      <c r="G214" s="395"/>
      <c r="H214" s="395"/>
      <c r="I214" s="395"/>
      <c r="J214" s="395"/>
      <c r="K214" s="395"/>
      <c r="L214" s="395"/>
      <c r="M214" s="395"/>
      <c r="N214" s="395"/>
      <c r="O214" s="395"/>
    </row>
    <row r="215" spans="2:15" s="177" customFormat="1" ht="60.75" customHeight="1" x14ac:dyDescent="0.25">
      <c r="B215" s="396" t="s">
        <v>2503</v>
      </c>
      <c r="C215" s="396"/>
      <c r="D215" s="396"/>
      <c r="E215" s="396"/>
      <c r="F215" s="396"/>
      <c r="G215" s="396"/>
      <c r="H215" s="396"/>
      <c r="I215" s="396"/>
      <c r="J215" s="396"/>
      <c r="K215" s="396"/>
      <c r="L215" s="396"/>
      <c r="M215" s="396"/>
      <c r="N215" s="396"/>
      <c r="O215" s="396"/>
    </row>
    <row r="216" spans="2:15" s="164" customFormat="1" ht="95.25" customHeight="1" x14ac:dyDescent="0.25">
      <c r="B216" s="395" t="s">
        <v>2495</v>
      </c>
      <c r="C216" s="395"/>
      <c r="D216" s="395"/>
      <c r="E216" s="395"/>
      <c r="F216" s="395"/>
      <c r="G216" s="395"/>
      <c r="H216" s="395"/>
      <c r="I216" s="395"/>
      <c r="J216" s="395"/>
      <c r="K216" s="395"/>
      <c r="L216" s="395"/>
      <c r="M216" s="395"/>
      <c r="N216" s="395"/>
      <c r="O216" s="395"/>
    </row>
    <row r="217" spans="2:15" s="164" customFormat="1" ht="15.75" customHeight="1" x14ac:dyDescent="0.25">
      <c r="B217" s="327"/>
      <c r="C217" s="327"/>
      <c r="D217" s="327"/>
      <c r="E217" s="327"/>
      <c r="F217" s="327"/>
      <c r="G217" s="327"/>
      <c r="H217" s="327"/>
      <c r="I217" s="327"/>
      <c r="J217" s="327"/>
      <c r="K217" s="327"/>
      <c r="L217" s="327"/>
      <c r="M217" s="327"/>
      <c r="N217" s="327"/>
      <c r="O217" s="327"/>
    </row>
    <row r="218" spans="2:15" s="164" customFormat="1" ht="15.75" customHeight="1" x14ac:dyDescent="0.25">
      <c r="B218" s="327"/>
      <c r="C218" s="327"/>
      <c r="D218" s="327"/>
      <c r="E218" s="327"/>
      <c r="F218" s="327"/>
      <c r="G218" s="327"/>
      <c r="H218" s="327"/>
      <c r="I218" s="327"/>
      <c r="J218" s="327"/>
      <c r="K218" s="327"/>
      <c r="L218" s="327"/>
      <c r="M218" s="327"/>
      <c r="N218" s="327"/>
      <c r="O218" s="327"/>
    </row>
    <row r="219" spans="2:15" ht="15.75" thickBot="1" x14ac:dyDescent="0.3">
      <c r="B219" s="89" t="s">
        <v>2441</v>
      </c>
      <c r="C219" s="254"/>
      <c r="D219" s="255"/>
      <c r="E219" s="255"/>
      <c r="F219" s="256"/>
      <c r="G219" s="257"/>
      <c r="H219" s="257"/>
      <c r="I219" s="257"/>
      <c r="J219" s="257"/>
    </row>
    <row r="220" spans="2:15" ht="15" customHeight="1" x14ac:dyDescent="0.25">
      <c r="B220" s="407" t="s">
        <v>2499</v>
      </c>
      <c r="C220" s="408"/>
      <c r="D220" s="429" t="s">
        <v>2443</v>
      </c>
      <c r="E220" s="432" t="s">
        <v>2444</v>
      </c>
      <c r="F220" s="433"/>
      <c r="G220" s="433"/>
      <c r="H220" s="433"/>
      <c r="I220" s="433"/>
      <c r="J220" s="433"/>
      <c r="K220" s="433"/>
      <c r="L220" s="434"/>
      <c r="M220" s="435" t="s">
        <v>2445</v>
      </c>
      <c r="N220" s="419" t="s">
        <v>2446</v>
      </c>
      <c r="O220" s="419" t="s">
        <v>2447</v>
      </c>
    </row>
    <row r="221" spans="2:15" ht="23.25" customHeight="1" x14ac:dyDescent="0.25">
      <c r="B221" s="409"/>
      <c r="C221" s="410"/>
      <c r="D221" s="430"/>
      <c r="E221" s="438" t="s">
        <v>2448</v>
      </c>
      <c r="F221" s="439"/>
      <c r="G221" s="439" t="s">
        <v>2449</v>
      </c>
      <c r="H221" s="439"/>
      <c r="I221" s="439" t="s">
        <v>2450</v>
      </c>
      <c r="J221" s="439"/>
      <c r="K221" s="439" t="s">
        <v>2451</v>
      </c>
      <c r="L221" s="440"/>
      <c r="M221" s="436"/>
      <c r="N221" s="420"/>
      <c r="O221" s="420"/>
    </row>
    <row r="222" spans="2:15" ht="33.75" customHeight="1" thickBot="1" x14ac:dyDescent="0.3">
      <c r="B222" s="411"/>
      <c r="C222" s="412"/>
      <c r="D222" s="431"/>
      <c r="E222" s="90" t="s">
        <v>2452</v>
      </c>
      <c r="F222" s="91" t="s">
        <v>2453</v>
      </c>
      <c r="G222" s="92" t="s">
        <v>2452</v>
      </c>
      <c r="H222" s="93" t="s">
        <v>2453</v>
      </c>
      <c r="I222" s="92" t="s">
        <v>2452</v>
      </c>
      <c r="J222" s="93" t="s">
        <v>2453</v>
      </c>
      <c r="K222" s="92" t="s">
        <v>2452</v>
      </c>
      <c r="L222" s="94" t="s">
        <v>2453</v>
      </c>
      <c r="M222" s="437"/>
      <c r="N222" s="421"/>
      <c r="O222" s="421"/>
    </row>
    <row r="223" spans="2:15" ht="15" customHeight="1" x14ac:dyDescent="0.25">
      <c r="B223" s="388" t="s">
        <v>2500</v>
      </c>
      <c r="C223" s="95" t="s">
        <v>2455</v>
      </c>
      <c r="D223" s="114">
        <f t="shared" ref="D223:D237" si="0">D117+D10</f>
        <v>209</v>
      </c>
      <c r="E223" s="97">
        <v>2.1</v>
      </c>
      <c r="F223" s="98">
        <v>0</v>
      </c>
      <c r="G223" s="99">
        <v>3.5</v>
      </c>
      <c r="H223" s="100">
        <v>1</v>
      </c>
      <c r="I223" s="101">
        <v>17.8</v>
      </c>
      <c r="J223" s="102">
        <v>10</v>
      </c>
      <c r="K223" s="99">
        <v>20.3</v>
      </c>
      <c r="L223" s="102">
        <v>14</v>
      </c>
      <c r="M223" s="103">
        <v>0.12017167381974249</v>
      </c>
      <c r="N223" s="423" t="s">
        <v>2456</v>
      </c>
      <c r="O223" s="423" t="s">
        <v>2456</v>
      </c>
    </row>
    <row r="224" spans="2:15" x14ac:dyDescent="0.25">
      <c r="B224" s="389"/>
      <c r="C224" s="104" t="s">
        <v>2457</v>
      </c>
      <c r="D224" s="114">
        <f t="shared" si="0"/>
        <v>209</v>
      </c>
      <c r="E224" s="106">
        <v>2.1</v>
      </c>
      <c r="F224" s="107">
        <v>0</v>
      </c>
      <c r="G224" s="108">
        <v>3.2</v>
      </c>
      <c r="H224" s="109">
        <v>1</v>
      </c>
      <c r="I224" s="110">
        <v>22.1</v>
      </c>
      <c r="J224" s="111">
        <v>13</v>
      </c>
      <c r="K224" s="108">
        <v>18.2</v>
      </c>
      <c r="L224" s="111">
        <v>12</v>
      </c>
      <c r="M224" s="112">
        <v>0.14438502673796791</v>
      </c>
      <c r="N224" s="424"/>
      <c r="O224" s="424"/>
    </row>
    <row r="225" spans="2:15" x14ac:dyDescent="0.25">
      <c r="B225" s="389"/>
      <c r="C225" s="104" t="s">
        <v>2458</v>
      </c>
      <c r="D225" s="114">
        <f t="shared" si="0"/>
        <v>240</v>
      </c>
      <c r="E225" s="106">
        <v>2.2999999999999998</v>
      </c>
      <c r="F225" s="107">
        <v>1</v>
      </c>
      <c r="G225" s="108">
        <v>3.6</v>
      </c>
      <c r="H225" s="109">
        <v>1</v>
      </c>
      <c r="I225" s="110">
        <v>20.8</v>
      </c>
      <c r="J225" s="111">
        <v>13</v>
      </c>
      <c r="K225" s="108">
        <v>24.1</v>
      </c>
      <c r="L225" s="111">
        <v>17</v>
      </c>
      <c r="M225" s="112">
        <v>8.9201877934272297E-2</v>
      </c>
      <c r="N225" s="424"/>
      <c r="O225" s="424"/>
    </row>
    <row r="226" spans="2:15" x14ac:dyDescent="0.25">
      <c r="B226" s="389"/>
      <c r="C226" s="104" t="s">
        <v>2459</v>
      </c>
      <c r="D226" s="114">
        <f t="shared" si="0"/>
        <v>259</v>
      </c>
      <c r="E226" s="106">
        <v>2</v>
      </c>
      <c r="F226" s="107">
        <v>0</v>
      </c>
      <c r="G226" s="108">
        <v>3.3</v>
      </c>
      <c r="H226" s="109">
        <v>1</v>
      </c>
      <c r="I226" s="110">
        <v>17.899999999999999</v>
      </c>
      <c r="J226" s="111">
        <v>11</v>
      </c>
      <c r="K226" s="108">
        <v>26.5</v>
      </c>
      <c r="L226" s="111">
        <v>19</v>
      </c>
      <c r="M226" s="112">
        <v>4.6413502109704644E-2</v>
      </c>
      <c r="N226" s="424"/>
      <c r="O226" s="424"/>
    </row>
    <row r="227" spans="2:15" x14ac:dyDescent="0.25">
      <c r="B227" s="389"/>
      <c r="C227" s="113" t="s">
        <v>2460</v>
      </c>
      <c r="D227" s="114">
        <f t="shared" si="0"/>
        <v>192</v>
      </c>
      <c r="E227" s="115">
        <v>2</v>
      </c>
      <c r="F227" s="116">
        <v>0</v>
      </c>
      <c r="G227" s="117">
        <v>3</v>
      </c>
      <c r="H227" s="118">
        <v>1</v>
      </c>
      <c r="I227" s="119">
        <v>19.7</v>
      </c>
      <c r="J227" s="120">
        <v>13</v>
      </c>
      <c r="K227" s="117">
        <v>25.4</v>
      </c>
      <c r="L227" s="120">
        <v>21</v>
      </c>
      <c r="M227" s="121">
        <v>6.2992125984251968E-2</v>
      </c>
      <c r="N227" s="424"/>
      <c r="O227" s="424"/>
    </row>
    <row r="228" spans="2:15" x14ac:dyDescent="0.25">
      <c r="B228" s="389"/>
      <c r="C228" s="104" t="s">
        <v>2461</v>
      </c>
      <c r="D228" s="114">
        <f t="shared" si="0"/>
        <v>241</v>
      </c>
      <c r="E228" s="106">
        <v>1.8</v>
      </c>
      <c r="F228" s="107">
        <v>0</v>
      </c>
      <c r="G228" s="108">
        <v>2.5</v>
      </c>
      <c r="H228" s="109">
        <v>1</v>
      </c>
      <c r="I228" s="110">
        <v>16</v>
      </c>
      <c r="J228" s="111">
        <v>9</v>
      </c>
      <c r="K228" s="108">
        <v>22.9</v>
      </c>
      <c r="L228" s="111">
        <v>18</v>
      </c>
      <c r="M228" s="112">
        <v>9.375E-2</v>
      </c>
      <c r="N228" s="424"/>
      <c r="O228" s="424"/>
    </row>
    <row r="229" spans="2:15" x14ac:dyDescent="0.25">
      <c r="B229" s="389"/>
      <c r="C229" s="122" t="s">
        <v>2462</v>
      </c>
      <c r="D229" s="114">
        <f t="shared" si="0"/>
        <v>219</v>
      </c>
      <c r="E229" s="124">
        <v>1.9</v>
      </c>
      <c r="F229" s="125">
        <v>0</v>
      </c>
      <c r="G229" s="126">
        <v>2.5</v>
      </c>
      <c r="H229" s="127">
        <v>1</v>
      </c>
      <c r="I229" s="128">
        <v>16.600000000000001</v>
      </c>
      <c r="J229" s="129">
        <v>11</v>
      </c>
      <c r="K229" s="126">
        <v>19.2</v>
      </c>
      <c r="L229" s="129">
        <v>16</v>
      </c>
      <c r="M229" s="130">
        <v>0.17434210526315788</v>
      </c>
      <c r="N229" s="424"/>
      <c r="O229" s="424"/>
    </row>
    <row r="230" spans="2:15" x14ac:dyDescent="0.25">
      <c r="B230" s="389"/>
      <c r="C230" s="113" t="s">
        <v>2463</v>
      </c>
      <c r="D230" s="114">
        <f t="shared" si="0"/>
        <v>196</v>
      </c>
      <c r="E230" s="115">
        <v>1.8</v>
      </c>
      <c r="F230" s="116">
        <v>0</v>
      </c>
      <c r="G230" s="117">
        <v>2.8</v>
      </c>
      <c r="H230" s="118">
        <v>1</v>
      </c>
      <c r="I230" s="119">
        <v>21.6</v>
      </c>
      <c r="J230" s="120">
        <v>17</v>
      </c>
      <c r="K230" s="117">
        <v>20.5</v>
      </c>
      <c r="L230" s="120">
        <v>16</v>
      </c>
      <c r="M230" s="121">
        <v>0.22613065326633167</v>
      </c>
      <c r="N230" s="424"/>
      <c r="O230" s="424"/>
    </row>
    <row r="231" spans="2:15" s="164" customFormat="1" x14ac:dyDescent="0.25">
      <c r="B231" s="389"/>
      <c r="C231" s="113" t="s">
        <v>2464</v>
      </c>
      <c r="D231" s="114">
        <f t="shared" si="0"/>
        <v>236</v>
      </c>
      <c r="E231" s="115">
        <v>1.6</v>
      </c>
      <c r="F231" s="116">
        <v>0</v>
      </c>
      <c r="G231" s="117">
        <v>2.1</v>
      </c>
      <c r="H231" s="118">
        <v>0</v>
      </c>
      <c r="I231" s="119">
        <v>16.2</v>
      </c>
      <c r="J231" s="120">
        <v>10</v>
      </c>
      <c r="K231" s="117">
        <v>20.399999999999999</v>
      </c>
      <c r="L231" s="120">
        <v>15</v>
      </c>
      <c r="M231" s="121">
        <v>0.11481481481481481</v>
      </c>
      <c r="N231" s="424"/>
      <c r="O231" s="424"/>
    </row>
    <row r="232" spans="2:15" s="164" customFormat="1" x14ac:dyDescent="0.25">
      <c r="B232" s="389"/>
      <c r="C232" s="259" t="s">
        <v>2465</v>
      </c>
      <c r="D232" s="114">
        <f t="shared" si="0"/>
        <v>221</v>
      </c>
      <c r="E232" s="115">
        <v>1.8</v>
      </c>
      <c r="F232" s="116">
        <v>0</v>
      </c>
      <c r="G232" s="117">
        <v>2.5</v>
      </c>
      <c r="H232" s="118">
        <v>0</v>
      </c>
      <c r="I232" s="119">
        <v>12.2</v>
      </c>
      <c r="J232" s="120">
        <v>6</v>
      </c>
      <c r="K232" s="117">
        <v>19</v>
      </c>
      <c r="L232" s="120">
        <v>13</v>
      </c>
      <c r="M232" s="121">
        <v>0.22878228782287824</v>
      </c>
      <c r="N232" s="424"/>
      <c r="O232" s="424"/>
    </row>
    <row r="233" spans="2:15" s="164" customFormat="1" x14ac:dyDescent="0.25">
      <c r="B233" s="389"/>
      <c r="C233" s="122" t="s">
        <v>2466</v>
      </c>
      <c r="D233" s="114">
        <f t="shared" si="0"/>
        <v>243</v>
      </c>
      <c r="E233" s="115">
        <v>0.7</v>
      </c>
      <c r="F233" s="116">
        <v>0</v>
      </c>
      <c r="G233" s="117">
        <v>0.8</v>
      </c>
      <c r="H233" s="118">
        <v>0</v>
      </c>
      <c r="I233" s="119">
        <v>7.4</v>
      </c>
      <c r="J233" s="120">
        <v>5</v>
      </c>
      <c r="K233" s="117">
        <v>11</v>
      </c>
      <c r="L233" s="120">
        <v>8</v>
      </c>
      <c r="M233" s="121">
        <v>0.41634241245136189</v>
      </c>
      <c r="N233" s="424"/>
      <c r="O233" s="424"/>
    </row>
    <row r="234" spans="2:15" s="164" customFormat="1" x14ac:dyDescent="0.25">
      <c r="B234" s="389"/>
      <c r="C234" s="113" t="s">
        <v>2467</v>
      </c>
      <c r="D234" s="114">
        <f t="shared" si="0"/>
        <v>290</v>
      </c>
      <c r="E234" s="115">
        <v>0.9</v>
      </c>
      <c r="F234" s="116">
        <v>0</v>
      </c>
      <c r="G234" s="117">
        <v>0.9</v>
      </c>
      <c r="H234" s="118">
        <v>0</v>
      </c>
      <c r="I234" s="119">
        <v>8.1999999999999993</v>
      </c>
      <c r="J234" s="120">
        <v>6</v>
      </c>
      <c r="K234" s="117">
        <v>9.6999999999999993</v>
      </c>
      <c r="L234" s="120">
        <v>7</v>
      </c>
      <c r="M234" s="121">
        <v>0.50699300699300698</v>
      </c>
      <c r="N234" s="424"/>
      <c r="O234" s="424"/>
    </row>
    <row r="235" spans="2:15" s="164" customFormat="1" x14ac:dyDescent="0.25">
      <c r="B235" s="389"/>
      <c r="C235" s="113" t="s">
        <v>2468</v>
      </c>
      <c r="D235" s="114">
        <f t="shared" si="0"/>
        <v>240</v>
      </c>
      <c r="E235" s="115">
        <v>0.9</v>
      </c>
      <c r="F235" s="116">
        <v>0</v>
      </c>
      <c r="G235" s="117">
        <v>1</v>
      </c>
      <c r="H235" s="118">
        <v>0</v>
      </c>
      <c r="I235" s="119">
        <v>7.7</v>
      </c>
      <c r="J235" s="120">
        <v>5</v>
      </c>
      <c r="K235" s="117">
        <v>10</v>
      </c>
      <c r="L235" s="120">
        <v>8</v>
      </c>
      <c r="M235" s="121">
        <v>0.48085106382978721</v>
      </c>
      <c r="N235" s="424"/>
      <c r="O235" s="424"/>
    </row>
    <row r="236" spans="2:15" s="164" customFormat="1" x14ac:dyDescent="0.25">
      <c r="B236" s="389"/>
      <c r="C236" s="113" t="s">
        <v>2469</v>
      </c>
      <c r="D236" s="114">
        <f t="shared" si="0"/>
        <v>266</v>
      </c>
      <c r="E236" s="115">
        <v>1</v>
      </c>
      <c r="F236" s="116">
        <v>0</v>
      </c>
      <c r="G236" s="117">
        <v>1.1000000000000001</v>
      </c>
      <c r="H236" s="118">
        <v>0</v>
      </c>
      <c r="I236" s="119">
        <v>8.3000000000000007</v>
      </c>
      <c r="J236" s="120">
        <v>6</v>
      </c>
      <c r="K236" s="117">
        <v>10.6</v>
      </c>
      <c r="L236" s="120">
        <v>9</v>
      </c>
      <c r="M236" s="121">
        <v>0.43801652892561982</v>
      </c>
      <c r="N236" s="424"/>
      <c r="O236" s="424"/>
    </row>
    <row r="237" spans="2:15" s="164" customFormat="1" ht="15.75" thickBot="1" x14ac:dyDescent="0.3">
      <c r="B237" s="390"/>
      <c r="C237" s="328" t="s">
        <v>2470</v>
      </c>
      <c r="D237" s="114">
        <f t="shared" si="0"/>
        <v>284</v>
      </c>
      <c r="E237" s="136">
        <v>1.1000000000000001</v>
      </c>
      <c r="F237" s="137">
        <v>0</v>
      </c>
      <c r="G237" s="138">
        <v>1.2</v>
      </c>
      <c r="H237" s="139">
        <v>0</v>
      </c>
      <c r="I237" s="140">
        <v>9.5</v>
      </c>
      <c r="J237" s="141">
        <v>7</v>
      </c>
      <c r="K237" s="138">
        <v>11.4</v>
      </c>
      <c r="L237" s="141">
        <v>9</v>
      </c>
      <c r="M237" s="142">
        <v>0.25789473684210529</v>
      </c>
      <c r="N237" s="424"/>
      <c r="O237" s="424"/>
    </row>
    <row r="238" spans="2:15" s="274" customFormat="1" ht="7.5" customHeight="1" thickBot="1" x14ac:dyDescent="0.3">
      <c r="B238" s="144"/>
      <c r="C238" s="329"/>
      <c r="D238" s="330"/>
      <c r="E238" s="261"/>
      <c r="F238" s="261"/>
      <c r="G238" s="261"/>
      <c r="H238" s="261"/>
      <c r="I238" s="261"/>
      <c r="J238" s="261"/>
      <c r="K238" s="261"/>
      <c r="L238" s="261"/>
      <c r="M238" s="331"/>
      <c r="N238" s="153"/>
      <c r="O238" s="154"/>
    </row>
    <row r="239" spans="2:15" s="274" customFormat="1" ht="42" customHeight="1" thickBot="1" x14ac:dyDescent="0.3">
      <c r="B239" s="388" t="s">
        <v>2471</v>
      </c>
      <c r="C239" s="425"/>
      <c r="D239" s="426"/>
      <c r="E239" s="155" t="s">
        <v>2452</v>
      </c>
      <c r="F239" s="156" t="s">
        <v>2453</v>
      </c>
      <c r="G239" s="157" t="s">
        <v>2452</v>
      </c>
      <c r="H239" s="158" t="s">
        <v>2453</v>
      </c>
      <c r="I239" s="157" t="s">
        <v>2452</v>
      </c>
      <c r="J239" s="158" t="s">
        <v>2453</v>
      </c>
      <c r="K239" s="157" t="s">
        <v>2452</v>
      </c>
      <c r="L239" s="159" t="s">
        <v>2453</v>
      </c>
      <c r="M239" s="160" t="s">
        <v>2472</v>
      </c>
      <c r="N239" s="161" t="s">
        <v>2473</v>
      </c>
      <c r="O239" s="161" t="s">
        <v>2474</v>
      </c>
    </row>
    <row r="240" spans="2:15" s="164" customFormat="1" x14ac:dyDescent="0.25">
      <c r="B240" s="389"/>
      <c r="C240" s="265" t="s">
        <v>2475</v>
      </c>
      <c r="D240" s="114">
        <f>D134+D27</f>
        <v>274</v>
      </c>
      <c r="E240" s="124">
        <v>0.9</v>
      </c>
      <c r="F240" s="125">
        <v>0</v>
      </c>
      <c r="G240" s="126">
        <v>1</v>
      </c>
      <c r="H240" s="127">
        <v>0</v>
      </c>
      <c r="I240" s="128">
        <v>9.1999999999999993</v>
      </c>
      <c r="J240" s="129">
        <v>6</v>
      </c>
      <c r="K240" s="126">
        <v>12.9</v>
      </c>
      <c r="L240" s="129">
        <v>10</v>
      </c>
      <c r="M240" s="130">
        <v>0.44</v>
      </c>
      <c r="N240" s="427" t="s">
        <v>2456</v>
      </c>
      <c r="O240" s="427" t="s">
        <v>2456</v>
      </c>
    </row>
    <row r="241" spans="2:15" s="164" customFormat="1" x14ac:dyDescent="0.25">
      <c r="B241" s="389"/>
      <c r="C241" s="233" t="s">
        <v>2476</v>
      </c>
      <c r="D241" s="105">
        <f>D135+D28</f>
        <v>301</v>
      </c>
      <c r="E241" s="106">
        <v>0.8</v>
      </c>
      <c r="F241" s="107">
        <v>0</v>
      </c>
      <c r="G241" s="108">
        <v>0.9</v>
      </c>
      <c r="H241" s="109">
        <v>0</v>
      </c>
      <c r="I241" s="110">
        <v>7.2</v>
      </c>
      <c r="J241" s="111">
        <v>6</v>
      </c>
      <c r="K241" s="108">
        <v>13.4</v>
      </c>
      <c r="L241" s="111">
        <v>12</v>
      </c>
      <c r="M241" s="112">
        <v>0.49</v>
      </c>
      <c r="N241" s="428"/>
      <c r="O241" s="428"/>
    </row>
    <row r="242" spans="2:15" s="164" customFormat="1" x14ac:dyDescent="0.25">
      <c r="B242" s="389"/>
      <c r="C242" s="233" t="s">
        <v>2477</v>
      </c>
      <c r="D242" s="105">
        <f>D136+D29</f>
        <v>313</v>
      </c>
      <c r="E242" s="106">
        <v>0.7</v>
      </c>
      <c r="F242" s="107">
        <v>0</v>
      </c>
      <c r="G242" s="108">
        <v>1</v>
      </c>
      <c r="H242" s="109">
        <v>0</v>
      </c>
      <c r="I242" s="110">
        <v>7.3</v>
      </c>
      <c r="J242" s="111">
        <v>7</v>
      </c>
      <c r="K242" s="108">
        <v>12.9</v>
      </c>
      <c r="L242" s="111">
        <v>12</v>
      </c>
      <c r="M242" s="112">
        <f>182/390</f>
        <v>0.46666666666666667</v>
      </c>
      <c r="N242" s="428"/>
      <c r="O242" s="428"/>
    </row>
    <row r="243" spans="2:15" s="171" customFormat="1" x14ac:dyDescent="0.25">
      <c r="B243" s="389"/>
      <c r="C243" s="233" t="s">
        <v>2478</v>
      </c>
      <c r="D243" s="105">
        <f>D137+D30</f>
        <v>295</v>
      </c>
      <c r="E243" s="106">
        <v>0.6</v>
      </c>
      <c r="F243" s="107">
        <v>0</v>
      </c>
      <c r="G243" s="108">
        <v>1</v>
      </c>
      <c r="H243" s="109">
        <v>0</v>
      </c>
      <c r="I243" s="110">
        <v>8.3000000000000007</v>
      </c>
      <c r="J243" s="111">
        <v>6</v>
      </c>
      <c r="K243" s="108">
        <v>13.4</v>
      </c>
      <c r="L243" s="111">
        <v>13</v>
      </c>
      <c r="M243" s="112">
        <v>0.48451327433628316</v>
      </c>
      <c r="N243" s="428"/>
      <c r="O243" s="428"/>
    </row>
    <row r="244" spans="2:15" s="171" customFormat="1" x14ac:dyDescent="0.25">
      <c r="B244" s="389"/>
      <c r="C244" s="233" t="s">
        <v>2479</v>
      </c>
      <c r="D244" s="105">
        <f>D138+D31</f>
        <v>240</v>
      </c>
      <c r="E244" s="106">
        <v>1.3</v>
      </c>
      <c r="F244" s="107">
        <v>0</v>
      </c>
      <c r="G244" s="108">
        <v>1.8</v>
      </c>
      <c r="H244" s="109">
        <v>0</v>
      </c>
      <c r="I244" s="110">
        <v>10.199999999999999</v>
      </c>
      <c r="J244" s="111">
        <v>9</v>
      </c>
      <c r="K244" s="108">
        <v>13.2</v>
      </c>
      <c r="L244" s="111">
        <v>13</v>
      </c>
      <c r="M244" s="112">
        <f>185/376</f>
        <v>0.49202127659574468</v>
      </c>
      <c r="N244" s="428"/>
      <c r="O244" s="428"/>
    </row>
    <row r="245" spans="2:15" s="171" customFormat="1" x14ac:dyDescent="0.25">
      <c r="B245" s="389"/>
      <c r="C245" s="233" t="s">
        <v>2480</v>
      </c>
      <c r="D245" s="105">
        <f>D32+D139</f>
        <v>253</v>
      </c>
      <c r="E245" s="106">
        <v>1</v>
      </c>
      <c r="F245" s="107">
        <v>0</v>
      </c>
      <c r="G245" s="108">
        <v>1.5</v>
      </c>
      <c r="H245" s="109">
        <v>0</v>
      </c>
      <c r="I245" s="110">
        <v>8.5</v>
      </c>
      <c r="J245" s="111">
        <v>9</v>
      </c>
      <c r="K245" s="108">
        <v>12.7</v>
      </c>
      <c r="L245" s="111">
        <v>12</v>
      </c>
      <c r="M245" s="112">
        <f>210/366</f>
        <v>0.57377049180327866</v>
      </c>
      <c r="N245" s="428"/>
      <c r="O245" s="428"/>
    </row>
    <row r="246" spans="2:15" s="171" customFormat="1" x14ac:dyDescent="0.25">
      <c r="B246" s="389"/>
      <c r="C246" s="233" t="s">
        <v>2481</v>
      </c>
      <c r="D246" s="105">
        <f>D140+D33</f>
        <v>257</v>
      </c>
      <c r="E246" s="106">
        <v>0.9</v>
      </c>
      <c r="F246" s="107">
        <v>0</v>
      </c>
      <c r="G246" s="108">
        <v>1.1000000000000001</v>
      </c>
      <c r="H246" s="109">
        <v>0</v>
      </c>
      <c r="I246" s="110">
        <v>7.9</v>
      </c>
      <c r="J246" s="111">
        <v>6</v>
      </c>
      <c r="K246" s="108">
        <v>12.7</v>
      </c>
      <c r="L246" s="111">
        <v>12</v>
      </c>
      <c r="M246" s="112">
        <f>156/342</f>
        <v>0.45614035087719296</v>
      </c>
      <c r="N246" s="428"/>
      <c r="O246" s="428"/>
    </row>
    <row r="247" spans="2:15" s="171" customFormat="1" x14ac:dyDescent="0.25">
      <c r="B247" s="389"/>
      <c r="C247" s="332" t="s">
        <v>2482</v>
      </c>
      <c r="D247" s="105">
        <f>D141+D34</f>
        <v>233</v>
      </c>
      <c r="E247" s="106">
        <v>1.1000000000000001</v>
      </c>
      <c r="F247" s="107">
        <v>0</v>
      </c>
      <c r="G247" s="108">
        <v>1.6</v>
      </c>
      <c r="H247" s="109">
        <v>0</v>
      </c>
      <c r="I247" s="110">
        <v>7.8</v>
      </c>
      <c r="J247" s="111">
        <v>6</v>
      </c>
      <c r="K247" s="108">
        <v>12.5</v>
      </c>
      <c r="L247" s="111">
        <v>12</v>
      </c>
      <c r="M247" s="112">
        <f>177/343</f>
        <v>0.51603498542274051</v>
      </c>
      <c r="N247" s="428"/>
      <c r="O247" s="428"/>
    </row>
    <row r="248" spans="2:15" s="171" customFormat="1" x14ac:dyDescent="0.25">
      <c r="B248" s="389"/>
      <c r="C248" s="276" t="s">
        <v>2483</v>
      </c>
      <c r="D248" s="105">
        <v>313</v>
      </c>
      <c r="E248" s="106">
        <v>1</v>
      </c>
      <c r="F248" s="107">
        <v>0</v>
      </c>
      <c r="G248" s="108">
        <v>1.3</v>
      </c>
      <c r="H248" s="109">
        <v>0</v>
      </c>
      <c r="I248" s="110">
        <v>5.7</v>
      </c>
      <c r="J248" s="111">
        <v>3</v>
      </c>
      <c r="K248" s="108">
        <v>10.9</v>
      </c>
      <c r="L248" s="111">
        <v>9</v>
      </c>
      <c r="M248" s="112">
        <f>257/391</f>
        <v>0.65728900255754474</v>
      </c>
      <c r="N248" s="428"/>
      <c r="O248" s="428"/>
    </row>
    <row r="249" spans="2:15" s="171" customFormat="1" x14ac:dyDescent="0.25">
      <c r="B249" s="389"/>
      <c r="C249" s="113" t="s">
        <v>2484</v>
      </c>
      <c r="D249" s="114">
        <f>D143+D36</f>
        <v>261</v>
      </c>
      <c r="E249" s="115">
        <v>0.5</v>
      </c>
      <c r="F249" s="116">
        <v>0</v>
      </c>
      <c r="G249" s="117">
        <v>0.7</v>
      </c>
      <c r="H249" s="118">
        <v>0</v>
      </c>
      <c r="I249" s="119">
        <v>8.1</v>
      </c>
      <c r="J249" s="120">
        <v>5</v>
      </c>
      <c r="K249" s="117">
        <v>10.8</v>
      </c>
      <c r="L249" s="120">
        <v>9</v>
      </c>
      <c r="M249" s="121">
        <f>231/368</f>
        <v>0.62771739130434778</v>
      </c>
      <c r="N249" s="428"/>
      <c r="O249" s="428"/>
    </row>
    <row r="250" spans="2:15" s="171" customFormat="1" x14ac:dyDescent="0.25">
      <c r="B250" s="389"/>
      <c r="C250" s="113" t="s">
        <v>2485</v>
      </c>
      <c r="D250" s="114">
        <f>D144+D37</f>
        <v>329</v>
      </c>
      <c r="E250" s="115">
        <v>0.4</v>
      </c>
      <c r="F250" s="116">
        <v>0</v>
      </c>
      <c r="G250" s="117">
        <v>0.7</v>
      </c>
      <c r="H250" s="118">
        <v>0</v>
      </c>
      <c r="I250" s="119">
        <v>9</v>
      </c>
      <c r="J250" s="120">
        <v>7</v>
      </c>
      <c r="K250" s="117">
        <v>11.3</v>
      </c>
      <c r="L250" s="120">
        <v>10</v>
      </c>
      <c r="M250" s="121">
        <f>246/426</f>
        <v>0.57746478873239437</v>
      </c>
      <c r="N250" s="121">
        <f>252/426</f>
        <v>0.59154929577464788</v>
      </c>
      <c r="O250" s="325">
        <f>252/426</f>
        <v>0.59154929577464788</v>
      </c>
    </row>
    <row r="251" spans="2:15" s="171" customFormat="1" x14ac:dyDescent="0.25">
      <c r="B251" s="389"/>
      <c r="C251" s="163" t="s">
        <v>2486</v>
      </c>
      <c r="D251" s="105">
        <f>D145+D38</f>
        <v>341</v>
      </c>
      <c r="E251" s="106">
        <v>0.5</v>
      </c>
      <c r="F251" s="107">
        <v>0</v>
      </c>
      <c r="G251" s="108">
        <v>0.8</v>
      </c>
      <c r="H251" s="109">
        <v>0</v>
      </c>
      <c r="I251" s="110">
        <v>6.5</v>
      </c>
      <c r="J251" s="111">
        <v>4</v>
      </c>
      <c r="K251" s="108">
        <v>13.5</v>
      </c>
      <c r="L251" s="111">
        <v>13</v>
      </c>
      <c r="M251" s="112">
        <f>190/460</f>
        <v>0.41304347826086957</v>
      </c>
      <c r="N251" s="112">
        <f>196/460</f>
        <v>0.42608695652173911</v>
      </c>
      <c r="O251" s="112">
        <f>196/460</f>
        <v>0.42608695652173911</v>
      </c>
    </row>
    <row r="252" spans="2:15" s="171" customFormat="1" ht="15.75" thickBot="1" x14ac:dyDescent="0.3">
      <c r="B252" s="390"/>
      <c r="C252" s="361" t="s">
        <v>2502</v>
      </c>
      <c r="D252" s="355">
        <f>D146+D39</f>
        <v>269</v>
      </c>
      <c r="E252" s="362">
        <v>0.7</v>
      </c>
      <c r="F252" s="363">
        <v>0</v>
      </c>
      <c r="G252" s="364">
        <v>0.9</v>
      </c>
      <c r="H252" s="365">
        <v>0</v>
      </c>
      <c r="I252" s="366">
        <v>9.6999999999999993</v>
      </c>
      <c r="J252" s="367">
        <v>7</v>
      </c>
      <c r="K252" s="364">
        <v>13.2</v>
      </c>
      <c r="L252" s="367">
        <v>13</v>
      </c>
      <c r="M252" s="360">
        <f>215/436</f>
        <v>0.49311926605504586</v>
      </c>
      <c r="N252" s="360">
        <f>223/436</f>
        <v>0.51146788990825687</v>
      </c>
      <c r="O252" s="360">
        <f>224/436</f>
        <v>0.51376146788990829</v>
      </c>
    </row>
    <row r="253" spans="2:15" s="171" customFormat="1" x14ac:dyDescent="0.25">
      <c r="B253" s="172"/>
      <c r="C253" s="173"/>
      <c r="D253" s="174"/>
      <c r="E253" s="175"/>
      <c r="F253" s="175"/>
      <c r="G253" s="175"/>
      <c r="H253" s="175"/>
      <c r="I253" s="175"/>
      <c r="J253" s="175"/>
      <c r="K253" s="175"/>
      <c r="L253" s="175"/>
      <c r="M253" s="176"/>
      <c r="N253" s="176"/>
      <c r="O253" s="326"/>
    </row>
    <row r="254" spans="2:15" s="164" customFormat="1" ht="18" customHeight="1" x14ac:dyDescent="0.25">
      <c r="B254" s="395" t="s">
        <v>2487</v>
      </c>
      <c r="C254" s="395"/>
      <c r="D254" s="395"/>
      <c r="E254" s="395"/>
      <c r="F254" s="395"/>
      <c r="G254" s="395"/>
      <c r="H254" s="395"/>
      <c r="I254" s="395"/>
      <c r="J254" s="395"/>
      <c r="K254" s="395"/>
      <c r="L254" s="395"/>
      <c r="M254" s="395"/>
      <c r="N254" s="395"/>
      <c r="O254" s="395"/>
    </row>
    <row r="255" spans="2:15" s="177" customFormat="1" ht="57" customHeight="1" x14ac:dyDescent="0.25">
      <c r="B255" s="396" t="s">
        <v>2503</v>
      </c>
      <c r="C255" s="396"/>
      <c r="D255" s="396"/>
      <c r="E255" s="396"/>
      <c r="F255" s="396"/>
      <c r="G255" s="396"/>
      <c r="H255" s="396"/>
      <c r="I255" s="396"/>
      <c r="J255" s="396"/>
      <c r="K255" s="396"/>
      <c r="L255" s="396"/>
      <c r="M255" s="396"/>
      <c r="N255" s="396"/>
      <c r="O255" s="396"/>
    </row>
    <row r="256" spans="2:15" s="164" customFormat="1" ht="85.5" customHeight="1" x14ac:dyDescent="0.25">
      <c r="B256" s="406" t="s">
        <v>2488</v>
      </c>
      <c r="C256" s="406"/>
      <c r="D256" s="406"/>
      <c r="E256" s="406"/>
      <c r="F256" s="406"/>
      <c r="G256" s="406"/>
      <c r="H256" s="406"/>
      <c r="I256" s="406"/>
      <c r="J256" s="406"/>
      <c r="K256" s="406"/>
      <c r="L256" s="406"/>
      <c r="M256" s="406"/>
      <c r="N256" s="406"/>
      <c r="O256" s="406"/>
    </row>
    <row r="257" spans="2:15" s="171" customFormat="1" x14ac:dyDescent="0.25">
      <c r="B257" s="172"/>
      <c r="C257" s="173"/>
      <c r="D257" s="174"/>
      <c r="E257" s="175"/>
      <c r="F257" s="175"/>
      <c r="G257" s="175"/>
      <c r="H257" s="175"/>
      <c r="I257" s="175"/>
      <c r="J257" s="175"/>
      <c r="K257" s="175"/>
      <c r="L257" s="175"/>
      <c r="M257" s="176"/>
      <c r="N257" s="51"/>
    </row>
    <row r="258" spans="2:15" s="171" customFormat="1" x14ac:dyDescent="0.25">
      <c r="B258" s="172"/>
      <c r="C258" s="173"/>
      <c r="D258" s="174"/>
      <c r="E258" s="175"/>
      <c r="F258" s="175"/>
      <c r="G258" s="175"/>
      <c r="H258" s="175"/>
      <c r="I258" s="175"/>
      <c r="J258" s="175"/>
      <c r="K258" s="175"/>
      <c r="L258" s="175"/>
      <c r="M258" s="176"/>
      <c r="N258" s="51"/>
    </row>
    <row r="259" spans="2:15" s="171" customFormat="1" ht="15.75" thickBot="1" x14ac:dyDescent="0.3">
      <c r="B259" s="89" t="s">
        <v>2489</v>
      </c>
      <c r="C259" s="173"/>
      <c r="D259" s="174"/>
      <c r="E259" s="175"/>
      <c r="F259" s="175"/>
      <c r="G259" s="175"/>
      <c r="H259" s="175"/>
      <c r="I259" s="175"/>
      <c r="J259" s="175"/>
      <c r="K259" s="175"/>
      <c r="L259" s="175"/>
      <c r="M259" s="176"/>
      <c r="N259" s="51"/>
    </row>
    <row r="260" spans="2:15" s="274" customFormat="1" ht="15" customHeight="1" x14ac:dyDescent="0.25">
      <c r="B260" s="407" t="s">
        <v>2499</v>
      </c>
      <c r="C260" s="408"/>
      <c r="D260" s="413" t="s">
        <v>2443</v>
      </c>
      <c r="E260" s="416" t="s">
        <v>2444</v>
      </c>
      <c r="F260" s="417"/>
      <c r="G260" s="417"/>
      <c r="H260" s="417"/>
      <c r="I260" s="417"/>
      <c r="J260" s="417"/>
      <c r="K260" s="417"/>
      <c r="L260" s="418"/>
      <c r="M260" s="419" t="s">
        <v>2490</v>
      </c>
      <c r="N260" s="419" t="s">
        <v>2491</v>
      </c>
      <c r="O260" s="419" t="s">
        <v>2492</v>
      </c>
    </row>
    <row r="261" spans="2:15" s="274" customFormat="1" ht="27" customHeight="1" x14ac:dyDescent="0.25">
      <c r="B261" s="409"/>
      <c r="C261" s="410"/>
      <c r="D261" s="414"/>
      <c r="E261" s="422" t="s">
        <v>2448</v>
      </c>
      <c r="F261" s="397"/>
      <c r="G261" s="397" t="s">
        <v>2449</v>
      </c>
      <c r="H261" s="397"/>
      <c r="I261" s="397" t="s">
        <v>2450</v>
      </c>
      <c r="J261" s="397"/>
      <c r="K261" s="397" t="s">
        <v>2451</v>
      </c>
      <c r="L261" s="398"/>
      <c r="M261" s="420"/>
      <c r="N261" s="420"/>
      <c r="O261" s="420"/>
    </row>
    <row r="262" spans="2:15" s="274" customFormat="1" ht="15.75" thickBot="1" x14ac:dyDescent="0.3">
      <c r="B262" s="411"/>
      <c r="C262" s="412"/>
      <c r="D262" s="415"/>
      <c r="E262" s="179" t="s">
        <v>2452</v>
      </c>
      <c r="F262" s="91" t="s">
        <v>2453</v>
      </c>
      <c r="G262" s="92" t="s">
        <v>2452</v>
      </c>
      <c r="H262" s="93" t="s">
        <v>2453</v>
      </c>
      <c r="I262" s="92" t="s">
        <v>2452</v>
      </c>
      <c r="J262" s="93" t="s">
        <v>2453</v>
      </c>
      <c r="K262" s="92" t="s">
        <v>2452</v>
      </c>
      <c r="L262" s="180" t="s">
        <v>2453</v>
      </c>
      <c r="M262" s="421"/>
      <c r="N262" s="421"/>
      <c r="O262" s="421"/>
    </row>
    <row r="263" spans="2:15" s="164" customFormat="1" ht="15" customHeight="1" x14ac:dyDescent="0.25">
      <c r="B263" s="399" t="s">
        <v>2493</v>
      </c>
      <c r="C263" s="284" t="s">
        <v>2455</v>
      </c>
      <c r="D263" s="285">
        <f t="shared" ref="D263:D281" si="1">D50+D157</f>
        <v>15</v>
      </c>
      <c r="E263" s="286">
        <v>7.8</v>
      </c>
      <c r="F263" s="287">
        <v>1</v>
      </c>
      <c r="G263" s="288">
        <v>11</v>
      </c>
      <c r="H263" s="289">
        <v>3</v>
      </c>
      <c r="I263" s="290">
        <v>39.9</v>
      </c>
      <c r="J263" s="291">
        <v>33</v>
      </c>
      <c r="K263" s="288">
        <v>45.1</v>
      </c>
      <c r="L263" s="291">
        <v>48.5</v>
      </c>
      <c r="M263" s="292">
        <v>9.0909090909090912E-2</v>
      </c>
      <c r="N263" s="402" t="s">
        <v>2456</v>
      </c>
      <c r="O263" s="404" t="s">
        <v>2456</v>
      </c>
    </row>
    <row r="264" spans="2:15" s="164" customFormat="1" x14ac:dyDescent="0.25">
      <c r="B264" s="400"/>
      <c r="C264" s="293" t="s">
        <v>2457</v>
      </c>
      <c r="D264" s="294">
        <f t="shared" si="1"/>
        <v>13</v>
      </c>
      <c r="E264" s="295">
        <v>7.3</v>
      </c>
      <c r="F264" s="296">
        <v>1</v>
      </c>
      <c r="G264" s="297">
        <v>9.6999999999999993</v>
      </c>
      <c r="H264" s="298">
        <v>3</v>
      </c>
      <c r="I264" s="299">
        <v>55.3</v>
      </c>
      <c r="J264" s="300">
        <v>47</v>
      </c>
      <c r="K264" s="297">
        <v>50.9</v>
      </c>
      <c r="L264" s="300">
        <v>25</v>
      </c>
      <c r="M264" s="301">
        <v>4.7619047619047616E-2</v>
      </c>
      <c r="N264" s="403"/>
      <c r="O264" s="405"/>
    </row>
    <row r="265" spans="2:15" s="164" customFormat="1" x14ac:dyDescent="0.25">
      <c r="B265" s="400"/>
      <c r="C265" s="293" t="s">
        <v>2458</v>
      </c>
      <c r="D265" s="294">
        <f t="shared" si="1"/>
        <v>12</v>
      </c>
      <c r="E265" s="295">
        <v>5.9</v>
      </c>
      <c r="F265" s="296">
        <v>1</v>
      </c>
      <c r="G265" s="297">
        <v>8</v>
      </c>
      <c r="H265" s="298">
        <v>3</v>
      </c>
      <c r="I265" s="299">
        <v>65</v>
      </c>
      <c r="J265" s="300">
        <v>54</v>
      </c>
      <c r="K265" s="297">
        <v>44.4</v>
      </c>
      <c r="L265" s="300">
        <v>18</v>
      </c>
      <c r="M265" s="301">
        <v>0.15384615384615385</v>
      </c>
      <c r="N265" s="403"/>
      <c r="O265" s="405"/>
    </row>
    <row r="266" spans="2:15" s="164" customFormat="1" x14ac:dyDescent="0.25">
      <c r="B266" s="400"/>
      <c r="C266" s="293" t="s">
        <v>2459</v>
      </c>
      <c r="D266" s="294">
        <f t="shared" si="1"/>
        <v>19</v>
      </c>
      <c r="E266" s="295">
        <v>5.7</v>
      </c>
      <c r="F266" s="296">
        <v>1</v>
      </c>
      <c r="G266" s="297">
        <v>7.8</v>
      </c>
      <c r="H266" s="298">
        <v>3</v>
      </c>
      <c r="I266" s="299">
        <v>49.9</v>
      </c>
      <c r="J266" s="300">
        <v>15</v>
      </c>
      <c r="K266" s="297">
        <v>14.8</v>
      </c>
      <c r="L266" s="300">
        <v>15</v>
      </c>
      <c r="M266" s="301">
        <v>0.2</v>
      </c>
      <c r="N266" s="403"/>
      <c r="O266" s="405"/>
    </row>
    <row r="267" spans="2:15" s="164" customFormat="1" x14ac:dyDescent="0.25">
      <c r="B267" s="400"/>
      <c r="C267" s="293" t="s">
        <v>2460</v>
      </c>
      <c r="D267" s="294">
        <f t="shared" si="1"/>
        <v>17</v>
      </c>
      <c r="E267" s="295">
        <v>6.9</v>
      </c>
      <c r="F267" s="296">
        <v>1</v>
      </c>
      <c r="G267" s="297">
        <v>8.4</v>
      </c>
      <c r="H267" s="298">
        <v>2</v>
      </c>
      <c r="I267" s="299">
        <v>33</v>
      </c>
      <c r="J267" s="300">
        <v>17</v>
      </c>
      <c r="K267" s="297">
        <v>53.9</v>
      </c>
      <c r="L267" s="300">
        <v>29</v>
      </c>
      <c r="M267" s="301">
        <v>4.5454545454545456E-2</v>
      </c>
      <c r="N267" s="403"/>
      <c r="O267" s="405"/>
    </row>
    <row r="268" spans="2:15" s="164" customFormat="1" x14ac:dyDescent="0.25">
      <c r="B268" s="400"/>
      <c r="C268" s="293" t="s">
        <v>2461</v>
      </c>
      <c r="D268" s="294">
        <f t="shared" si="1"/>
        <v>22</v>
      </c>
      <c r="E268" s="295">
        <v>4.3</v>
      </c>
      <c r="F268" s="296">
        <v>1</v>
      </c>
      <c r="G268" s="297">
        <v>5.7</v>
      </c>
      <c r="H268" s="298">
        <v>1</v>
      </c>
      <c r="I268" s="299">
        <v>39.4</v>
      </c>
      <c r="J268" s="300">
        <v>22</v>
      </c>
      <c r="K268" s="297">
        <v>20.399999999999999</v>
      </c>
      <c r="L268" s="300">
        <v>20</v>
      </c>
      <c r="M268" s="301">
        <v>0.1</v>
      </c>
      <c r="N268" s="403"/>
      <c r="O268" s="405"/>
    </row>
    <row r="269" spans="2:15" s="164" customFormat="1" x14ac:dyDescent="0.25">
      <c r="B269" s="400"/>
      <c r="C269" s="293" t="s">
        <v>2462</v>
      </c>
      <c r="D269" s="294">
        <f t="shared" si="1"/>
        <v>22</v>
      </c>
      <c r="E269" s="295">
        <v>2.4</v>
      </c>
      <c r="F269" s="296">
        <v>1</v>
      </c>
      <c r="G269" s="297">
        <v>4.3</v>
      </c>
      <c r="H269" s="298">
        <v>1</v>
      </c>
      <c r="I269" s="299">
        <v>27.6</v>
      </c>
      <c r="J269" s="300">
        <v>19</v>
      </c>
      <c r="K269" s="297">
        <v>30.8</v>
      </c>
      <c r="L269" s="300">
        <v>24</v>
      </c>
      <c r="M269" s="301">
        <v>0</v>
      </c>
      <c r="N269" s="403"/>
      <c r="O269" s="405"/>
    </row>
    <row r="270" spans="2:15" x14ac:dyDescent="0.25">
      <c r="B270" s="400"/>
      <c r="C270" s="293" t="s">
        <v>2463</v>
      </c>
      <c r="D270" s="294">
        <f t="shared" si="1"/>
        <v>21</v>
      </c>
      <c r="E270" s="295">
        <v>2</v>
      </c>
      <c r="F270" s="296">
        <v>1</v>
      </c>
      <c r="G270" s="297">
        <v>3.9</v>
      </c>
      <c r="H270" s="298">
        <v>1</v>
      </c>
      <c r="I270" s="299">
        <v>30.8</v>
      </c>
      <c r="J270" s="300">
        <v>18</v>
      </c>
      <c r="K270" s="297">
        <v>26.4</v>
      </c>
      <c r="L270" s="300">
        <v>22</v>
      </c>
      <c r="M270" s="301">
        <v>0.05</v>
      </c>
      <c r="N270" s="403"/>
      <c r="O270" s="405"/>
    </row>
    <row r="271" spans="2:15" x14ac:dyDescent="0.25">
      <c r="B271" s="400"/>
      <c r="C271" s="293" t="s">
        <v>2464</v>
      </c>
      <c r="D271" s="294">
        <f t="shared" si="1"/>
        <v>22</v>
      </c>
      <c r="E271" s="295">
        <v>3.3</v>
      </c>
      <c r="F271" s="296">
        <v>1</v>
      </c>
      <c r="G271" s="297">
        <v>4.0999999999999996</v>
      </c>
      <c r="H271" s="298">
        <v>1</v>
      </c>
      <c r="I271" s="299">
        <v>17.8</v>
      </c>
      <c r="J271" s="300">
        <v>14</v>
      </c>
      <c r="K271" s="297">
        <v>47.5</v>
      </c>
      <c r="L271" s="300">
        <v>29</v>
      </c>
      <c r="M271" s="301">
        <v>5.8823529411764705E-2</v>
      </c>
      <c r="N271" s="403"/>
      <c r="O271" s="405"/>
    </row>
    <row r="272" spans="2:15" x14ac:dyDescent="0.25">
      <c r="B272" s="400"/>
      <c r="C272" s="303" t="s">
        <v>2465</v>
      </c>
      <c r="D272" s="294">
        <f t="shared" si="1"/>
        <v>17</v>
      </c>
      <c r="E272" s="295">
        <v>4.8</v>
      </c>
      <c r="F272" s="296">
        <v>1</v>
      </c>
      <c r="G272" s="297">
        <v>6.6</v>
      </c>
      <c r="H272" s="298">
        <v>1</v>
      </c>
      <c r="I272" s="299">
        <v>27</v>
      </c>
      <c r="J272" s="300">
        <v>23</v>
      </c>
      <c r="K272" s="297">
        <v>33.700000000000003</v>
      </c>
      <c r="L272" s="300">
        <v>29</v>
      </c>
      <c r="M272" s="301">
        <v>0</v>
      </c>
      <c r="N272" s="403"/>
      <c r="O272" s="405"/>
    </row>
    <row r="273" spans="2:16" x14ac:dyDescent="0.25">
      <c r="B273" s="400"/>
      <c r="C273" s="293" t="s">
        <v>2466</v>
      </c>
      <c r="D273" s="294">
        <f t="shared" si="1"/>
        <v>19</v>
      </c>
      <c r="E273" s="295">
        <v>7.7</v>
      </c>
      <c r="F273" s="296">
        <v>1</v>
      </c>
      <c r="G273" s="297">
        <v>9</v>
      </c>
      <c r="H273" s="298">
        <v>1</v>
      </c>
      <c r="I273" s="299">
        <v>24.5</v>
      </c>
      <c r="J273" s="300">
        <v>12</v>
      </c>
      <c r="K273" s="297">
        <v>30.6</v>
      </c>
      <c r="L273" s="300">
        <v>22</v>
      </c>
      <c r="M273" s="301">
        <v>0.05</v>
      </c>
      <c r="N273" s="403"/>
      <c r="O273" s="405"/>
    </row>
    <row r="274" spans="2:16" x14ac:dyDescent="0.25">
      <c r="B274" s="400"/>
      <c r="C274" s="293" t="s">
        <v>2467</v>
      </c>
      <c r="D274" s="294">
        <f t="shared" si="1"/>
        <v>27</v>
      </c>
      <c r="E274" s="295">
        <v>6.7</v>
      </c>
      <c r="F274" s="296">
        <v>1</v>
      </c>
      <c r="G274" s="297">
        <v>6.9</v>
      </c>
      <c r="H274" s="298">
        <v>1</v>
      </c>
      <c r="I274" s="299">
        <v>12.6</v>
      </c>
      <c r="J274" s="300">
        <v>9</v>
      </c>
      <c r="K274" s="297">
        <v>26.6</v>
      </c>
      <c r="L274" s="300">
        <v>16</v>
      </c>
      <c r="M274" s="301">
        <v>0.08</v>
      </c>
      <c r="N274" s="403"/>
      <c r="O274" s="405"/>
    </row>
    <row r="275" spans="2:16" x14ac:dyDescent="0.25">
      <c r="B275" s="400"/>
      <c r="C275" s="293" t="s">
        <v>2468</v>
      </c>
      <c r="D275" s="294">
        <f t="shared" si="1"/>
        <v>22</v>
      </c>
      <c r="E275" s="295">
        <v>1.7</v>
      </c>
      <c r="F275" s="296">
        <v>0</v>
      </c>
      <c r="G275" s="297">
        <v>1.8</v>
      </c>
      <c r="H275" s="298">
        <v>0</v>
      </c>
      <c r="I275" s="299">
        <v>11.2</v>
      </c>
      <c r="J275" s="300">
        <v>9</v>
      </c>
      <c r="K275" s="297">
        <v>24.2</v>
      </c>
      <c r="L275" s="300">
        <v>21</v>
      </c>
      <c r="M275" s="301">
        <v>0.04</v>
      </c>
      <c r="N275" s="403"/>
      <c r="O275" s="405"/>
    </row>
    <row r="276" spans="2:16" x14ac:dyDescent="0.25">
      <c r="B276" s="400"/>
      <c r="C276" s="293" t="s">
        <v>2469</v>
      </c>
      <c r="D276" s="294">
        <f t="shared" si="1"/>
        <v>22</v>
      </c>
      <c r="E276" s="295">
        <v>1.5</v>
      </c>
      <c r="F276" s="296">
        <v>0</v>
      </c>
      <c r="G276" s="297">
        <v>1.5</v>
      </c>
      <c r="H276" s="298">
        <v>0</v>
      </c>
      <c r="I276" s="299">
        <v>9.5</v>
      </c>
      <c r="J276" s="300">
        <v>6</v>
      </c>
      <c r="K276" s="297">
        <v>17.8</v>
      </c>
      <c r="L276" s="300">
        <v>20</v>
      </c>
      <c r="M276" s="301">
        <v>0.21739130434782608</v>
      </c>
      <c r="N276" s="403"/>
      <c r="O276" s="405"/>
    </row>
    <row r="277" spans="2:16" x14ac:dyDescent="0.25">
      <c r="B277" s="400"/>
      <c r="C277" s="293" t="s">
        <v>2470</v>
      </c>
      <c r="D277" s="294">
        <f t="shared" si="1"/>
        <v>25</v>
      </c>
      <c r="E277" s="295">
        <v>3.2</v>
      </c>
      <c r="F277" s="296">
        <v>1</v>
      </c>
      <c r="G277" s="297">
        <v>3.2</v>
      </c>
      <c r="H277" s="298">
        <v>1</v>
      </c>
      <c r="I277" s="299">
        <v>11.4</v>
      </c>
      <c r="J277" s="300">
        <v>8</v>
      </c>
      <c r="K277" s="297">
        <v>21.9</v>
      </c>
      <c r="L277" s="300">
        <v>23</v>
      </c>
      <c r="M277" s="301">
        <v>2.7027027027027029E-2</v>
      </c>
      <c r="N277" s="403"/>
      <c r="O277" s="405"/>
    </row>
    <row r="278" spans="2:16" x14ac:dyDescent="0.25">
      <c r="B278" s="400"/>
      <c r="C278" s="293" t="s">
        <v>2475</v>
      </c>
      <c r="D278" s="294">
        <f t="shared" si="1"/>
        <v>22</v>
      </c>
      <c r="E278" s="295">
        <v>4.3</v>
      </c>
      <c r="F278" s="296">
        <v>1</v>
      </c>
      <c r="G278" s="297">
        <v>4.3</v>
      </c>
      <c r="H278" s="298">
        <v>1</v>
      </c>
      <c r="I278" s="299">
        <v>7.2</v>
      </c>
      <c r="J278" s="300">
        <v>4</v>
      </c>
      <c r="K278" s="297">
        <v>16.600000000000001</v>
      </c>
      <c r="L278" s="300">
        <v>14</v>
      </c>
      <c r="M278" s="301">
        <f>3/38</f>
        <v>7.8947368421052627E-2</v>
      </c>
      <c r="N278" s="403"/>
      <c r="O278" s="405"/>
    </row>
    <row r="279" spans="2:16" x14ac:dyDescent="0.25">
      <c r="B279" s="400"/>
      <c r="C279" s="293" t="s">
        <v>2476</v>
      </c>
      <c r="D279" s="294">
        <f t="shared" si="1"/>
        <v>44</v>
      </c>
      <c r="E279" s="295">
        <v>2.5</v>
      </c>
      <c r="F279" s="296">
        <v>0.5</v>
      </c>
      <c r="G279" s="297">
        <v>2.5</v>
      </c>
      <c r="H279" s="298">
        <v>0.5</v>
      </c>
      <c r="I279" s="299">
        <v>10.6</v>
      </c>
      <c r="J279" s="300">
        <v>9</v>
      </c>
      <c r="K279" s="297">
        <v>11.8</v>
      </c>
      <c r="L279" s="300">
        <v>11.5</v>
      </c>
      <c r="M279" s="301">
        <f>16/55</f>
        <v>0.29090909090909089</v>
      </c>
      <c r="N279" s="403"/>
      <c r="O279" s="405"/>
    </row>
    <row r="280" spans="2:16" x14ac:dyDescent="0.25">
      <c r="B280" s="400"/>
      <c r="C280" s="293" t="s">
        <v>2477</v>
      </c>
      <c r="D280" s="294">
        <f t="shared" si="1"/>
        <v>33</v>
      </c>
      <c r="E280" s="295">
        <v>2.1</v>
      </c>
      <c r="F280" s="296">
        <v>1</v>
      </c>
      <c r="G280" s="297">
        <v>2.2000000000000002</v>
      </c>
      <c r="H280" s="298">
        <v>1</v>
      </c>
      <c r="I280" s="299">
        <v>12.8</v>
      </c>
      <c r="J280" s="300">
        <v>14</v>
      </c>
      <c r="K280" s="297">
        <v>11.7</v>
      </c>
      <c r="L280" s="300">
        <v>8</v>
      </c>
      <c r="M280" s="301">
        <f>15/51</f>
        <v>0.29411764705882354</v>
      </c>
      <c r="N280" s="403"/>
      <c r="O280" s="405"/>
    </row>
    <row r="281" spans="2:16" x14ac:dyDescent="0.25">
      <c r="B281" s="400"/>
      <c r="C281" s="293" t="s">
        <v>2478</v>
      </c>
      <c r="D281" s="294">
        <f t="shared" si="1"/>
        <v>34</v>
      </c>
      <c r="E281" s="295">
        <v>1.2</v>
      </c>
      <c r="F281" s="296">
        <v>0</v>
      </c>
      <c r="G281" s="297">
        <v>1.2</v>
      </c>
      <c r="H281" s="298">
        <v>0</v>
      </c>
      <c r="I281" s="299">
        <v>16</v>
      </c>
      <c r="J281" s="300">
        <v>18</v>
      </c>
      <c r="K281" s="297">
        <v>17.3</v>
      </c>
      <c r="L281" s="300">
        <v>21</v>
      </c>
      <c r="M281" s="301">
        <v>0.22</v>
      </c>
      <c r="N281" s="403"/>
      <c r="O281" s="405"/>
      <c r="P281" t="s">
        <v>2440</v>
      </c>
    </row>
    <row r="282" spans="2:16" x14ac:dyDescent="0.25">
      <c r="B282" s="400"/>
      <c r="C282" s="293" t="s">
        <v>2479</v>
      </c>
      <c r="D282" s="294">
        <f t="shared" ref="D282:D290" si="2">D176+D69</f>
        <v>28</v>
      </c>
      <c r="E282" s="295">
        <v>1.4</v>
      </c>
      <c r="F282" s="296">
        <v>0</v>
      </c>
      <c r="G282" s="297">
        <v>1.2</v>
      </c>
      <c r="H282" s="298">
        <v>0</v>
      </c>
      <c r="I282" s="299">
        <v>20.5</v>
      </c>
      <c r="J282" s="300">
        <v>21.5</v>
      </c>
      <c r="K282" s="297">
        <v>23.2</v>
      </c>
      <c r="L282" s="300">
        <v>29.5</v>
      </c>
      <c r="M282" s="301">
        <f>8/50</f>
        <v>0.16</v>
      </c>
      <c r="N282" s="403"/>
      <c r="O282" s="405"/>
    </row>
    <row r="283" spans="2:16" x14ac:dyDescent="0.25">
      <c r="B283" s="400"/>
      <c r="C283" s="293" t="s">
        <v>2480</v>
      </c>
      <c r="D283" s="294">
        <f t="shared" si="2"/>
        <v>29</v>
      </c>
      <c r="E283" s="295">
        <v>2.6</v>
      </c>
      <c r="F283" s="296">
        <v>0</v>
      </c>
      <c r="G283" s="297">
        <v>2.6</v>
      </c>
      <c r="H283" s="298">
        <v>0</v>
      </c>
      <c r="I283" s="299">
        <v>16.899999999999999</v>
      </c>
      <c r="J283" s="300">
        <v>19.5</v>
      </c>
      <c r="K283" s="297">
        <v>21.1</v>
      </c>
      <c r="L283" s="300">
        <v>21</v>
      </c>
      <c r="M283" s="301">
        <f>11/50</f>
        <v>0.22</v>
      </c>
      <c r="N283" s="403"/>
      <c r="O283" s="405"/>
    </row>
    <row r="284" spans="2:16" x14ac:dyDescent="0.25">
      <c r="B284" s="400"/>
      <c r="C284" s="293" t="s">
        <v>2481</v>
      </c>
      <c r="D284" s="294">
        <f t="shared" si="2"/>
        <v>25</v>
      </c>
      <c r="E284" s="295">
        <v>1.9</v>
      </c>
      <c r="F284" s="296">
        <v>0</v>
      </c>
      <c r="G284" s="297">
        <v>2</v>
      </c>
      <c r="H284" s="298">
        <v>0</v>
      </c>
      <c r="I284" s="299">
        <v>10.6</v>
      </c>
      <c r="J284" s="300">
        <v>12</v>
      </c>
      <c r="K284" s="297">
        <v>18</v>
      </c>
      <c r="L284" s="300">
        <v>14</v>
      </c>
      <c r="M284" s="301">
        <f>10/34</f>
        <v>0.29411764705882354</v>
      </c>
      <c r="N284" s="403"/>
      <c r="O284" s="405"/>
    </row>
    <row r="285" spans="2:16" x14ac:dyDescent="0.25">
      <c r="B285" s="400"/>
      <c r="C285" s="293" t="s">
        <v>2482</v>
      </c>
      <c r="D285" s="294">
        <f t="shared" si="2"/>
        <v>31</v>
      </c>
      <c r="E285" s="295">
        <v>2</v>
      </c>
      <c r="F285" s="296">
        <v>0</v>
      </c>
      <c r="G285" s="297">
        <v>2.2999999999999998</v>
      </c>
      <c r="H285" s="298">
        <v>0</v>
      </c>
      <c r="I285" s="299">
        <v>14</v>
      </c>
      <c r="J285" s="300">
        <v>12</v>
      </c>
      <c r="K285" s="297">
        <v>10.8</v>
      </c>
      <c r="L285" s="300">
        <v>7.5</v>
      </c>
      <c r="M285" s="301">
        <f>11/36</f>
        <v>0.30555555555555558</v>
      </c>
      <c r="N285" s="403"/>
      <c r="O285" s="405"/>
    </row>
    <row r="286" spans="2:16" x14ac:dyDescent="0.25">
      <c r="B286" s="400"/>
      <c r="C286" s="304" t="s">
        <v>2483</v>
      </c>
      <c r="D286" s="305">
        <f t="shared" si="2"/>
        <v>29</v>
      </c>
      <c r="E286" s="306">
        <v>1.6</v>
      </c>
      <c r="F286" s="307">
        <v>0</v>
      </c>
      <c r="G286" s="308">
        <v>2</v>
      </c>
      <c r="H286" s="309">
        <v>0</v>
      </c>
      <c r="I286" s="310">
        <v>10.8</v>
      </c>
      <c r="J286" s="311">
        <v>11</v>
      </c>
      <c r="K286" s="308">
        <v>19.899999999999999</v>
      </c>
      <c r="L286" s="311">
        <v>25</v>
      </c>
      <c r="M286" s="312">
        <f>9/43</f>
        <v>0.20930232558139536</v>
      </c>
      <c r="N286" s="403"/>
      <c r="O286" s="405"/>
    </row>
    <row r="287" spans="2:16" x14ac:dyDescent="0.25">
      <c r="B287" s="400"/>
      <c r="C287" s="218" t="s">
        <v>2484</v>
      </c>
      <c r="D287" s="305">
        <f t="shared" si="2"/>
        <v>38</v>
      </c>
      <c r="E287" s="192">
        <v>0.7</v>
      </c>
      <c r="F287" s="193">
        <v>0</v>
      </c>
      <c r="G287" s="194">
        <v>1.1000000000000001</v>
      </c>
      <c r="H287" s="195">
        <v>0</v>
      </c>
      <c r="I287" s="196">
        <v>13.6</v>
      </c>
      <c r="J287" s="197">
        <v>11</v>
      </c>
      <c r="K287" s="194">
        <v>17.600000000000001</v>
      </c>
      <c r="L287" s="197">
        <v>21</v>
      </c>
      <c r="M287" s="198">
        <f>9/53</f>
        <v>0.16981132075471697</v>
      </c>
      <c r="N287" s="403"/>
      <c r="O287" s="405"/>
    </row>
    <row r="288" spans="2:16" x14ac:dyDescent="0.25">
      <c r="B288" s="400"/>
      <c r="C288" s="218" t="s">
        <v>2485</v>
      </c>
      <c r="D288" s="305">
        <f t="shared" si="2"/>
        <v>33</v>
      </c>
      <c r="E288" s="192">
        <v>1.9</v>
      </c>
      <c r="F288" s="193">
        <v>0</v>
      </c>
      <c r="G288" s="194">
        <v>2.2000000000000002</v>
      </c>
      <c r="H288" s="195">
        <v>0</v>
      </c>
      <c r="I288" s="196">
        <v>22.6</v>
      </c>
      <c r="J288" s="197">
        <v>20</v>
      </c>
      <c r="K288" s="194">
        <v>24.3</v>
      </c>
      <c r="L288" s="197">
        <v>28</v>
      </c>
      <c r="M288" s="198">
        <f>5/61</f>
        <v>8.1967213114754092E-2</v>
      </c>
      <c r="N288" s="198">
        <f>5/61</f>
        <v>8.1967213114754092E-2</v>
      </c>
      <c r="O288" s="222">
        <f>5/61</f>
        <v>8.1967213114754092E-2</v>
      </c>
    </row>
    <row r="289" spans="2:15" x14ac:dyDescent="0.25">
      <c r="B289" s="400"/>
      <c r="C289" s="219" t="s">
        <v>2486</v>
      </c>
      <c r="D289" s="340">
        <f t="shared" si="2"/>
        <v>29</v>
      </c>
      <c r="E289" s="200">
        <v>1.9</v>
      </c>
      <c r="F289" s="201">
        <v>0</v>
      </c>
      <c r="G289" s="202">
        <v>2.2000000000000002</v>
      </c>
      <c r="H289" s="203">
        <v>0</v>
      </c>
      <c r="I289" s="204">
        <v>27.6</v>
      </c>
      <c r="J289" s="205">
        <v>28.5</v>
      </c>
      <c r="K289" s="202">
        <v>29.4</v>
      </c>
      <c r="L289" s="205">
        <v>39</v>
      </c>
      <c r="M289" s="206">
        <f>7/62</f>
        <v>0.11290322580645161</v>
      </c>
      <c r="N289" s="206">
        <f>7/62</f>
        <v>0.11290322580645161</v>
      </c>
      <c r="O289" s="206">
        <f>7/62</f>
        <v>0.11290322580645161</v>
      </c>
    </row>
    <row r="290" spans="2:15" ht="15.75" thickBot="1" x14ac:dyDescent="0.3">
      <c r="B290" s="401"/>
      <c r="C290" s="361" t="s">
        <v>2502</v>
      </c>
      <c r="D290" s="371">
        <f t="shared" si="2"/>
        <v>23</v>
      </c>
      <c r="E290" s="362">
        <v>1.3</v>
      </c>
      <c r="F290" s="363">
        <v>0</v>
      </c>
      <c r="G290" s="364">
        <v>1.5</v>
      </c>
      <c r="H290" s="365">
        <v>0</v>
      </c>
      <c r="I290" s="366">
        <v>31.7</v>
      </c>
      <c r="J290" s="367">
        <v>28</v>
      </c>
      <c r="K290" s="364">
        <v>33.700000000000003</v>
      </c>
      <c r="L290" s="367">
        <v>45</v>
      </c>
      <c r="M290" s="360">
        <f>8/59</f>
        <v>0.13559322033898305</v>
      </c>
      <c r="N290" s="360">
        <f>8/59</f>
        <v>0.13559322033898305</v>
      </c>
      <c r="O290" s="360">
        <f>8/59</f>
        <v>0.13559322033898305</v>
      </c>
    </row>
    <row r="291" spans="2:15" ht="15" customHeight="1" x14ac:dyDescent="0.25">
      <c r="B291" s="388" t="s">
        <v>2494</v>
      </c>
      <c r="C291" s="313" t="s">
        <v>2455</v>
      </c>
      <c r="D291" s="314">
        <f t="shared" ref="D291:D318" si="3">D185+D78</f>
        <v>67</v>
      </c>
      <c r="E291" s="315">
        <v>1.5</v>
      </c>
      <c r="F291" s="316">
        <v>0</v>
      </c>
      <c r="G291" s="317">
        <v>2.2000000000000002</v>
      </c>
      <c r="H291" s="318">
        <v>1</v>
      </c>
      <c r="I291" s="319">
        <v>35.299999999999997</v>
      </c>
      <c r="J291" s="320">
        <v>16</v>
      </c>
      <c r="K291" s="317">
        <v>37.6</v>
      </c>
      <c r="L291" s="320">
        <v>43</v>
      </c>
      <c r="M291" s="321">
        <v>0.26315789473684209</v>
      </c>
      <c r="N291" s="391" t="s">
        <v>2456</v>
      </c>
      <c r="O291" s="393" t="s">
        <v>2456</v>
      </c>
    </row>
    <row r="292" spans="2:15" x14ac:dyDescent="0.25">
      <c r="B292" s="389"/>
      <c r="C292" s="322" t="s">
        <v>2457</v>
      </c>
      <c r="D292" s="246">
        <f t="shared" si="3"/>
        <v>60</v>
      </c>
      <c r="E292" s="241">
        <v>1.5</v>
      </c>
      <c r="F292" s="240">
        <v>0</v>
      </c>
      <c r="G292" s="242">
        <v>1.9</v>
      </c>
      <c r="H292" s="243">
        <v>0</v>
      </c>
      <c r="I292" s="244">
        <v>35.799999999999997</v>
      </c>
      <c r="J292" s="245">
        <v>20</v>
      </c>
      <c r="K292" s="242">
        <v>27.8</v>
      </c>
      <c r="L292" s="245">
        <v>18</v>
      </c>
      <c r="M292" s="237">
        <v>0.24074074074074073</v>
      </c>
      <c r="N292" s="392"/>
      <c r="O292" s="394"/>
    </row>
    <row r="293" spans="2:15" x14ac:dyDescent="0.25">
      <c r="B293" s="389"/>
      <c r="C293" s="322" t="s">
        <v>2458</v>
      </c>
      <c r="D293" s="246">
        <f t="shared" si="3"/>
        <v>66</v>
      </c>
      <c r="E293" s="241">
        <v>1.6</v>
      </c>
      <c r="F293" s="240">
        <v>0</v>
      </c>
      <c r="G293" s="242">
        <v>2</v>
      </c>
      <c r="H293" s="243">
        <v>1</v>
      </c>
      <c r="I293" s="244">
        <v>20.6</v>
      </c>
      <c r="J293" s="245">
        <v>13</v>
      </c>
      <c r="K293" s="242">
        <v>34.9</v>
      </c>
      <c r="L293" s="245">
        <v>25</v>
      </c>
      <c r="M293" s="237">
        <v>0.2</v>
      </c>
      <c r="N293" s="392"/>
      <c r="O293" s="394"/>
    </row>
    <row r="294" spans="2:15" x14ac:dyDescent="0.25">
      <c r="B294" s="389"/>
      <c r="C294" s="322" t="s">
        <v>2459</v>
      </c>
      <c r="D294" s="246">
        <f t="shared" si="3"/>
        <v>88</v>
      </c>
      <c r="E294" s="241">
        <v>1.4</v>
      </c>
      <c r="F294" s="240">
        <v>0</v>
      </c>
      <c r="G294" s="242">
        <v>1.9</v>
      </c>
      <c r="H294" s="243">
        <v>0</v>
      </c>
      <c r="I294" s="244">
        <v>16.100000000000001</v>
      </c>
      <c r="J294" s="245">
        <v>10</v>
      </c>
      <c r="K294" s="242">
        <v>24.5</v>
      </c>
      <c r="L294" s="245">
        <v>20</v>
      </c>
      <c r="M294" s="237">
        <v>0.26250000000000001</v>
      </c>
      <c r="N294" s="392"/>
      <c r="O294" s="394"/>
    </row>
    <row r="295" spans="2:15" x14ac:dyDescent="0.25">
      <c r="B295" s="389"/>
      <c r="C295" s="322" t="s">
        <v>2460</v>
      </c>
      <c r="D295" s="246">
        <f t="shared" si="3"/>
        <v>72</v>
      </c>
      <c r="E295" s="241">
        <v>1.9</v>
      </c>
      <c r="F295" s="240">
        <v>0</v>
      </c>
      <c r="G295" s="242">
        <v>2.4</v>
      </c>
      <c r="H295" s="243">
        <v>0</v>
      </c>
      <c r="I295" s="244">
        <v>23.5</v>
      </c>
      <c r="J295" s="245">
        <v>20</v>
      </c>
      <c r="K295" s="242">
        <v>24</v>
      </c>
      <c r="L295" s="245">
        <v>33</v>
      </c>
      <c r="M295" s="237">
        <v>0.25</v>
      </c>
      <c r="N295" s="392"/>
      <c r="O295" s="394"/>
    </row>
    <row r="296" spans="2:15" x14ac:dyDescent="0.25">
      <c r="B296" s="389"/>
      <c r="C296" s="322" t="s">
        <v>2461</v>
      </c>
      <c r="D296" s="246">
        <f t="shared" si="3"/>
        <v>112</v>
      </c>
      <c r="E296" s="241">
        <v>1.6</v>
      </c>
      <c r="F296" s="240">
        <v>0</v>
      </c>
      <c r="G296" s="242">
        <v>2.1</v>
      </c>
      <c r="H296" s="243">
        <v>0</v>
      </c>
      <c r="I296" s="244">
        <v>27.6</v>
      </c>
      <c r="J296" s="245">
        <v>21</v>
      </c>
      <c r="K296" s="242">
        <v>22.7</v>
      </c>
      <c r="L296" s="245">
        <v>13</v>
      </c>
      <c r="M296" s="237">
        <v>0.29032258064516131</v>
      </c>
      <c r="N296" s="392"/>
      <c r="O296" s="394"/>
    </row>
    <row r="297" spans="2:15" s="164" customFormat="1" x14ac:dyDescent="0.25">
      <c r="B297" s="389"/>
      <c r="C297" s="322" t="s">
        <v>2462</v>
      </c>
      <c r="D297" s="246">
        <f t="shared" si="3"/>
        <v>79</v>
      </c>
      <c r="E297" s="244">
        <v>2.1</v>
      </c>
      <c r="F297" s="240">
        <v>1</v>
      </c>
      <c r="G297" s="242">
        <v>2.9</v>
      </c>
      <c r="H297" s="243">
        <v>1</v>
      </c>
      <c r="I297" s="244">
        <v>26.9</v>
      </c>
      <c r="J297" s="245">
        <v>25</v>
      </c>
      <c r="K297" s="242">
        <v>32.1</v>
      </c>
      <c r="L297" s="245">
        <v>45</v>
      </c>
      <c r="M297" s="237">
        <v>0.20454545454545456</v>
      </c>
      <c r="N297" s="392"/>
      <c r="O297" s="394"/>
    </row>
    <row r="298" spans="2:15" s="164" customFormat="1" x14ac:dyDescent="0.25">
      <c r="B298" s="389"/>
      <c r="C298" s="322" t="s">
        <v>2463</v>
      </c>
      <c r="D298" s="246">
        <f t="shared" si="3"/>
        <v>65</v>
      </c>
      <c r="E298" s="241">
        <v>1.5</v>
      </c>
      <c r="F298" s="240">
        <v>1</v>
      </c>
      <c r="G298" s="242">
        <v>2</v>
      </c>
      <c r="H298" s="243">
        <v>1</v>
      </c>
      <c r="I298" s="244">
        <v>37.200000000000003</v>
      </c>
      <c r="J298" s="245">
        <v>34</v>
      </c>
      <c r="K298" s="242">
        <v>42.1</v>
      </c>
      <c r="L298" s="245">
        <v>49</v>
      </c>
      <c r="M298" s="237">
        <v>0.20754716981132076</v>
      </c>
      <c r="N298" s="392"/>
      <c r="O298" s="394"/>
    </row>
    <row r="299" spans="2:15" s="164" customFormat="1" x14ac:dyDescent="0.25">
      <c r="B299" s="389"/>
      <c r="C299" s="322" t="s">
        <v>2464</v>
      </c>
      <c r="D299" s="246">
        <f t="shared" si="3"/>
        <v>71</v>
      </c>
      <c r="E299" s="241">
        <v>1.8</v>
      </c>
      <c r="F299" s="240">
        <v>1</v>
      </c>
      <c r="G299" s="242">
        <v>2.2999999999999998</v>
      </c>
      <c r="H299" s="243">
        <v>1</v>
      </c>
      <c r="I299" s="244">
        <v>27.5</v>
      </c>
      <c r="J299" s="245">
        <v>23</v>
      </c>
      <c r="K299" s="242">
        <v>47.4</v>
      </c>
      <c r="L299" s="245">
        <v>52</v>
      </c>
      <c r="M299" s="237">
        <v>0.15306122448979592</v>
      </c>
      <c r="N299" s="392"/>
      <c r="O299" s="394"/>
    </row>
    <row r="300" spans="2:15" s="164" customFormat="1" x14ac:dyDescent="0.25">
      <c r="B300" s="389"/>
      <c r="C300" s="323" t="s">
        <v>2465</v>
      </c>
      <c r="D300" s="246">
        <f t="shared" si="3"/>
        <v>76</v>
      </c>
      <c r="E300" s="241">
        <v>2.6</v>
      </c>
      <c r="F300" s="240">
        <v>0</v>
      </c>
      <c r="G300" s="242">
        <v>2.8</v>
      </c>
      <c r="H300" s="243">
        <v>0</v>
      </c>
      <c r="I300" s="244">
        <v>29.6</v>
      </c>
      <c r="J300" s="245">
        <v>19</v>
      </c>
      <c r="K300" s="242">
        <v>37.5</v>
      </c>
      <c r="L300" s="245">
        <v>46</v>
      </c>
      <c r="M300" s="237">
        <v>0.23</v>
      </c>
      <c r="N300" s="392"/>
      <c r="O300" s="394"/>
    </row>
    <row r="301" spans="2:15" s="164" customFormat="1" x14ac:dyDescent="0.25">
      <c r="B301" s="389"/>
      <c r="C301" s="322" t="s">
        <v>2466</v>
      </c>
      <c r="D301" s="246">
        <f t="shared" si="3"/>
        <v>80</v>
      </c>
      <c r="E301" s="241">
        <v>3.3</v>
      </c>
      <c r="F301" s="240">
        <v>0</v>
      </c>
      <c r="G301" s="242">
        <v>3.8</v>
      </c>
      <c r="H301" s="243">
        <v>1</v>
      </c>
      <c r="I301" s="244">
        <v>24.2</v>
      </c>
      <c r="J301" s="245">
        <v>21</v>
      </c>
      <c r="K301" s="242">
        <v>37.1</v>
      </c>
      <c r="L301" s="245">
        <v>41</v>
      </c>
      <c r="M301" s="237">
        <v>0.11764705882352941</v>
      </c>
      <c r="N301" s="392"/>
      <c r="O301" s="394"/>
    </row>
    <row r="302" spans="2:15" s="164" customFormat="1" x14ac:dyDescent="0.25">
      <c r="B302" s="389"/>
      <c r="C302" s="322" t="s">
        <v>2467</v>
      </c>
      <c r="D302" s="246">
        <f t="shared" si="3"/>
        <v>98</v>
      </c>
      <c r="E302" s="333">
        <v>1.3</v>
      </c>
      <c r="F302" s="235">
        <v>0</v>
      </c>
      <c r="G302" s="334">
        <v>2.2000000000000002</v>
      </c>
      <c r="H302" s="235">
        <v>0</v>
      </c>
      <c r="I302" s="334">
        <v>26.5</v>
      </c>
      <c r="J302" s="235">
        <v>24</v>
      </c>
      <c r="K302" s="334">
        <v>31.8</v>
      </c>
      <c r="L302" s="335">
        <v>39</v>
      </c>
      <c r="M302" s="237">
        <v>0.23863636363636365</v>
      </c>
      <c r="N302" s="392"/>
      <c r="O302" s="394"/>
    </row>
    <row r="303" spans="2:15" s="164" customFormat="1" x14ac:dyDescent="0.25">
      <c r="B303" s="389"/>
      <c r="C303" s="322" t="s">
        <v>2468</v>
      </c>
      <c r="D303" s="246">
        <f t="shared" si="3"/>
        <v>78</v>
      </c>
      <c r="E303" s="333">
        <v>1.7</v>
      </c>
      <c r="F303" s="235">
        <v>0</v>
      </c>
      <c r="G303" s="334">
        <v>2</v>
      </c>
      <c r="H303" s="235">
        <v>0</v>
      </c>
      <c r="I303" s="334">
        <v>22.9</v>
      </c>
      <c r="J303" s="235">
        <v>22</v>
      </c>
      <c r="K303" s="334">
        <v>35.5</v>
      </c>
      <c r="L303" s="335">
        <v>41</v>
      </c>
      <c r="M303" s="237">
        <v>9.8039215686274508E-2</v>
      </c>
      <c r="N303" s="392"/>
      <c r="O303" s="394"/>
    </row>
    <row r="304" spans="2:15" s="164" customFormat="1" x14ac:dyDescent="0.25">
      <c r="B304" s="389"/>
      <c r="C304" s="322" t="s">
        <v>2469</v>
      </c>
      <c r="D304" s="246">
        <f t="shared" si="3"/>
        <v>87</v>
      </c>
      <c r="E304" s="333">
        <v>1.7</v>
      </c>
      <c r="F304" s="235">
        <v>0</v>
      </c>
      <c r="G304" s="334">
        <v>1.9</v>
      </c>
      <c r="H304" s="235">
        <v>0</v>
      </c>
      <c r="I304" s="334">
        <v>22.1</v>
      </c>
      <c r="J304" s="235">
        <v>20</v>
      </c>
      <c r="K304" s="334">
        <v>25.2</v>
      </c>
      <c r="L304" s="335">
        <v>19</v>
      </c>
      <c r="M304" s="237">
        <v>0.30526315789473685</v>
      </c>
      <c r="N304" s="392"/>
      <c r="O304" s="394"/>
    </row>
    <row r="305" spans="2:17" s="164" customFormat="1" x14ac:dyDescent="0.25">
      <c r="B305" s="389"/>
      <c r="C305" s="322" t="s">
        <v>2470</v>
      </c>
      <c r="D305" s="246">
        <f t="shared" si="3"/>
        <v>90</v>
      </c>
      <c r="E305" s="336">
        <v>1.2</v>
      </c>
      <c r="F305" s="235">
        <v>0</v>
      </c>
      <c r="G305" s="334">
        <v>1.3</v>
      </c>
      <c r="H305" s="235">
        <v>0</v>
      </c>
      <c r="I305" s="334">
        <v>21</v>
      </c>
      <c r="J305" s="235">
        <v>15</v>
      </c>
      <c r="K305" s="334">
        <v>23</v>
      </c>
      <c r="L305" s="337">
        <v>14.5</v>
      </c>
      <c r="M305" s="338">
        <v>0.12987012987012986</v>
      </c>
      <c r="N305" s="392"/>
      <c r="O305" s="394"/>
    </row>
    <row r="306" spans="2:17" s="164" customFormat="1" x14ac:dyDescent="0.25">
      <c r="B306" s="389"/>
      <c r="C306" s="322" t="s">
        <v>2475</v>
      </c>
      <c r="D306" s="246">
        <f t="shared" si="3"/>
        <v>78</v>
      </c>
      <c r="E306" s="241">
        <v>1.6</v>
      </c>
      <c r="F306" s="240">
        <v>0</v>
      </c>
      <c r="G306" s="242">
        <v>1.8</v>
      </c>
      <c r="H306" s="243">
        <v>0</v>
      </c>
      <c r="I306" s="244">
        <v>11.4</v>
      </c>
      <c r="J306" s="245">
        <v>6</v>
      </c>
      <c r="K306" s="242">
        <v>20.399999999999999</v>
      </c>
      <c r="L306" s="245">
        <v>13</v>
      </c>
      <c r="M306" s="237">
        <f>27/144</f>
        <v>0.1875</v>
      </c>
      <c r="N306" s="392"/>
      <c r="O306" s="394"/>
    </row>
    <row r="307" spans="2:17" s="164" customFormat="1" x14ac:dyDescent="0.25">
      <c r="B307" s="389"/>
      <c r="C307" s="322" t="s">
        <v>2476</v>
      </c>
      <c r="D307" s="246">
        <f t="shared" si="3"/>
        <v>102</v>
      </c>
      <c r="E307" s="241">
        <v>1.4</v>
      </c>
      <c r="F307" s="240">
        <v>0</v>
      </c>
      <c r="G307" s="242">
        <v>1.6</v>
      </c>
      <c r="H307" s="243">
        <v>0</v>
      </c>
      <c r="I307" s="244">
        <v>12.6</v>
      </c>
      <c r="J307" s="245">
        <v>13</v>
      </c>
      <c r="K307" s="242">
        <v>11.8</v>
      </c>
      <c r="L307" s="245">
        <v>11.5</v>
      </c>
      <c r="M307" s="237">
        <f>38/134</f>
        <v>0.28358208955223879</v>
      </c>
      <c r="N307" s="392"/>
      <c r="O307" s="394"/>
    </row>
    <row r="308" spans="2:17" s="164" customFormat="1" x14ac:dyDescent="0.25">
      <c r="B308" s="389"/>
      <c r="C308" s="322" t="s">
        <v>2477</v>
      </c>
      <c r="D308" s="246">
        <f t="shared" si="3"/>
        <v>125</v>
      </c>
      <c r="E308" s="241">
        <v>1.4</v>
      </c>
      <c r="F308" s="240">
        <v>0</v>
      </c>
      <c r="G308" s="242">
        <v>1.5</v>
      </c>
      <c r="H308" s="243">
        <v>0</v>
      </c>
      <c r="I308" s="244">
        <v>14</v>
      </c>
      <c r="J308" s="245">
        <v>10</v>
      </c>
      <c r="K308" s="242">
        <v>14.3</v>
      </c>
      <c r="L308" s="245">
        <v>12</v>
      </c>
      <c r="M308" s="237">
        <f>37/168</f>
        <v>0.22023809523809523</v>
      </c>
      <c r="N308" s="392"/>
      <c r="O308" s="394"/>
    </row>
    <row r="309" spans="2:17" s="171" customFormat="1" ht="15" customHeight="1" x14ac:dyDescent="0.25">
      <c r="B309" s="389"/>
      <c r="C309" s="322" t="s">
        <v>2478</v>
      </c>
      <c r="D309" s="246">
        <f t="shared" si="3"/>
        <v>93</v>
      </c>
      <c r="E309" s="241">
        <v>1.2</v>
      </c>
      <c r="F309" s="240">
        <v>0</v>
      </c>
      <c r="G309" s="242">
        <v>1.3</v>
      </c>
      <c r="H309" s="243">
        <v>0</v>
      </c>
      <c r="I309" s="244">
        <v>23.9</v>
      </c>
      <c r="J309" s="245">
        <v>25</v>
      </c>
      <c r="K309" s="242">
        <v>18.600000000000001</v>
      </c>
      <c r="L309" s="245">
        <v>14</v>
      </c>
      <c r="M309" s="237">
        <v>0.14457831325301204</v>
      </c>
      <c r="N309" s="392"/>
      <c r="O309" s="394"/>
    </row>
    <row r="310" spans="2:17" x14ac:dyDescent="0.25">
      <c r="B310" s="389"/>
      <c r="C310" s="322" t="s">
        <v>2479</v>
      </c>
      <c r="D310" s="246">
        <f t="shared" si="3"/>
        <v>99</v>
      </c>
      <c r="E310" s="241">
        <v>1.4</v>
      </c>
      <c r="F310" s="240">
        <v>0</v>
      </c>
      <c r="G310" s="242">
        <v>1.4</v>
      </c>
      <c r="H310" s="243">
        <v>0</v>
      </c>
      <c r="I310" s="244">
        <v>24</v>
      </c>
      <c r="J310" s="245">
        <v>20.5</v>
      </c>
      <c r="K310" s="242">
        <v>23.6</v>
      </c>
      <c r="L310" s="245">
        <v>13</v>
      </c>
      <c r="M310" s="237">
        <f>31/175</f>
        <v>0.17714285714285713</v>
      </c>
      <c r="N310" s="392"/>
      <c r="O310" s="394"/>
    </row>
    <row r="311" spans="2:17" s="164" customFormat="1" x14ac:dyDescent="0.25">
      <c r="B311" s="389"/>
      <c r="C311" s="322" t="s">
        <v>2480</v>
      </c>
      <c r="D311" s="246">
        <f t="shared" si="3"/>
        <v>110</v>
      </c>
      <c r="E311" s="241">
        <v>1.5</v>
      </c>
      <c r="F311" s="240">
        <v>0</v>
      </c>
      <c r="G311" s="242">
        <v>1.5</v>
      </c>
      <c r="H311" s="243">
        <v>0</v>
      </c>
      <c r="I311" s="244">
        <v>26.6</v>
      </c>
      <c r="J311" s="245">
        <v>23</v>
      </c>
      <c r="K311" s="242">
        <v>21.4</v>
      </c>
      <c r="L311" s="245">
        <v>13</v>
      </c>
      <c r="M311" s="237">
        <f>30/178</f>
        <v>0.16853932584269662</v>
      </c>
      <c r="N311" s="392"/>
      <c r="O311" s="394"/>
    </row>
    <row r="312" spans="2:17" x14ac:dyDescent="0.25">
      <c r="B312" s="389"/>
      <c r="C312" s="322" t="s">
        <v>2481</v>
      </c>
      <c r="D312" s="246">
        <f t="shared" si="3"/>
        <v>103</v>
      </c>
      <c r="E312" s="241">
        <v>1.8</v>
      </c>
      <c r="F312" s="240">
        <v>0</v>
      </c>
      <c r="G312" s="242">
        <v>1.8</v>
      </c>
      <c r="H312" s="243">
        <v>0</v>
      </c>
      <c r="I312" s="244">
        <v>25.1</v>
      </c>
      <c r="J312" s="245">
        <v>20.5</v>
      </c>
      <c r="K312" s="242">
        <v>25.4</v>
      </c>
      <c r="L312" s="245">
        <v>15.5</v>
      </c>
      <c r="M312" s="237">
        <f>40/193</f>
        <v>0.20725388601036268</v>
      </c>
      <c r="N312" s="392"/>
      <c r="O312" s="394"/>
    </row>
    <row r="313" spans="2:17" x14ac:dyDescent="0.25">
      <c r="B313" s="389"/>
      <c r="C313" s="322" t="s">
        <v>2482</v>
      </c>
      <c r="D313" s="246">
        <f t="shared" si="3"/>
        <v>117</v>
      </c>
      <c r="E313" s="241">
        <v>1.5</v>
      </c>
      <c r="F313" s="240">
        <v>1</v>
      </c>
      <c r="G313" s="242">
        <v>1.5</v>
      </c>
      <c r="H313" s="243">
        <v>1</v>
      </c>
      <c r="I313" s="244">
        <v>20.7</v>
      </c>
      <c r="J313" s="245">
        <v>18</v>
      </c>
      <c r="K313" s="242">
        <v>24.4</v>
      </c>
      <c r="L313" s="245">
        <v>10.5</v>
      </c>
      <c r="M313" s="237">
        <f>38/193</f>
        <v>0.19689119170984457</v>
      </c>
      <c r="N313" s="392"/>
      <c r="O313" s="394"/>
    </row>
    <row r="314" spans="2:17" x14ac:dyDescent="0.25">
      <c r="B314" s="389"/>
      <c r="C314" s="324" t="s">
        <v>2483</v>
      </c>
      <c r="D314" s="248">
        <f t="shared" si="3"/>
        <v>126</v>
      </c>
      <c r="E314" s="277">
        <v>1.4</v>
      </c>
      <c r="F314" s="278">
        <v>0</v>
      </c>
      <c r="G314" s="279">
        <v>1.4</v>
      </c>
      <c r="H314" s="280">
        <v>0</v>
      </c>
      <c r="I314" s="281">
        <v>23</v>
      </c>
      <c r="J314" s="282">
        <v>19.5</v>
      </c>
      <c r="K314" s="279">
        <v>22.6</v>
      </c>
      <c r="L314" s="282">
        <v>12</v>
      </c>
      <c r="M314" s="252">
        <f>38/207</f>
        <v>0.18357487922705315</v>
      </c>
      <c r="N314" s="392"/>
      <c r="O314" s="394"/>
    </row>
    <row r="315" spans="2:17" x14ac:dyDescent="0.25">
      <c r="B315" s="389"/>
      <c r="C315" s="133" t="s">
        <v>2484</v>
      </c>
      <c r="D315" s="248">
        <f t="shared" si="3"/>
        <v>99</v>
      </c>
      <c r="E315" s="115">
        <v>1.2</v>
      </c>
      <c r="F315" s="116">
        <v>0</v>
      </c>
      <c r="G315" s="117">
        <v>1.2</v>
      </c>
      <c r="H315" s="118">
        <v>0</v>
      </c>
      <c r="I315" s="119">
        <v>25.5</v>
      </c>
      <c r="J315" s="120">
        <v>20</v>
      </c>
      <c r="K315" s="117">
        <v>29.4</v>
      </c>
      <c r="L315" s="120">
        <v>21</v>
      </c>
      <c r="M315" s="121">
        <f>20/206</f>
        <v>9.7087378640776698E-2</v>
      </c>
      <c r="N315" s="392"/>
      <c r="O315" s="394"/>
    </row>
    <row r="316" spans="2:17" x14ac:dyDescent="0.25">
      <c r="B316" s="389"/>
      <c r="C316" s="133" t="s">
        <v>2485</v>
      </c>
      <c r="D316" s="248">
        <f t="shared" si="3"/>
        <v>123</v>
      </c>
      <c r="E316" s="115">
        <v>1.5</v>
      </c>
      <c r="F316" s="116">
        <v>0</v>
      </c>
      <c r="G316" s="117">
        <v>1.5</v>
      </c>
      <c r="H316" s="118">
        <v>0</v>
      </c>
      <c r="I316" s="119">
        <v>27.4</v>
      </c>
      <c r="J316" s="120">
        <v>22</v>
      </c>
      <c r="K316" s="117">
        <v>28.7</v>
      </c>
      <c r="L316" s="120">
        <v>20</v>
      </c>
      <c r="M316" s="121">
        <f>31/236</f>
        <v>0.13135593220338984</v>
      </c>
      <c r="N316" s="121">
        <f>32/237</f>
        <v>0.13502109704641349</v>
      </c>
      <c r="O316" s="121">
        <f>32/237</f>
        <v>0.13502109704641349</v>
      </c>
    </row>
    <row r="317" spans="2:17" x14ac:dyDescent="0.25">
      <c r="B317" s="389"/>
      <c r="C317" s="163" t="s">
        <v>2486</v>
      </c>
      <c r="D317" s="341">
        <f t="shared" si="3"/>
        <v>113</v>
      </c>
      <c r="E317" s="106">
        <v>1.9</v>
      </c>
      <c r="F317" s="107">
        <v>0</v>
      </c>
      <c r="G317" s="108">
        <v>1.9</v>
      </c>
      <c r="H317" s="109">
        <v>0</v>
      </c>
      <c r="I317" s="110">
        <v>27.1</v>
      </c>
      <c r="J317" s="111">
        <v>21.5</v>
      </c>
      <c r="K317" s="108">
        <v>24.7</v>
      </c>
      <c r="L317" s="111">
        <v>15</v>
      </c>
      <c r="M317" s="112">
        <f>29/216</f>
        <v>0.13425925925925927</v>
      </c>
      <c r="N317" s="112">
        <f>32/216</f>
        <v>0.14814814814814814</v>
      </c>
      <c r="O317" s="112">
        <f>32/216</f>
        <v>0.14814814814814814</v>
      </c>
    </row>
    <row r="318" spans="2:17" ht="15.75" thickBot="1" x14ac:dyDescent="0.3">
      <c r="B318" s="390"/>
      <c r="C318" s="361" t="s">
        <v>2502</v>
      </c>
      <c r="D318" s="372">
        <f t="shared" si="3"/>
        <v>113</v>
      </c>
      <c r="E318" s="362">
        <v>1.5</v>
      </c>
      <c r="F318" s="363">
        <v>0</v>
      </c>
      <c r="G318" s="364">
        <v>1.5</v>
      </c>
      <c r="H318" s="365">
        <v>0</v>
      </c>
      <c r="I318" s="366">
        <v>24.2</v>
      </c>
      <c r="J318" s="367">
        <v>18</v>
      </c>
      <c r="K318" s="364">
        <v>32.5</v>
      </c>
      <c r="L318" s="367">
        <v>18</v>
      </c>
      <c r="M318" s="360">
        <f>24/221</f>
        <v>0.10859728506787331</v>
      </c>
      <c r="N318" s="360">
        <f>25/221</f>
        <v>0.11312217194570136</v>
      </c>
      <c r="O318" s="360">
        <f>26/221</f>
        <v>0.11764705882352941</v>
      </c>
      <c r="Q318" t="s">
        <v>2440</v>
      </c>
    </row>
    <row r="319" spans="2:17" s="51" customFormat="1" x14ac:dyDescent="0.25">
      <c r="B319" s="172"/>
      <c r="C319" s="173"/>
      <c r="D319" s="174"/>
      <c r="E319" s="175"/>
      <c r="F319" s="175"/>
      <c r="G319" s="175"/>
      <c r="H319" s="175"/>
      <c r="I319" s="175"/>
      <c r="J319" s="175"/>
      <c r="K319" s="175"/>
      <c r="L319" s="175"/>
      <c r="M319" s="176"/>
      <c r="N319" s="176"/>
      <c r="O319" s="176"/>
    </row>
    <row r="320" spans="2:17" s="164" customFormat="1" ht="18" customHeight="1" x14ac:dyDescent="0.25">
      <c r="B320" s="395" t="s">
        <v>2487</v>
      </c>
      <c r="C320" s="395"/>
      <c r="D320" s="395"/>
      <c r="E320" s="395"/>
      <c r="F320" s="395"/>
      <c r="G320" s="395"/>
      <c r="H320" s="395"/>
      <c r="I320" s="395"/>
      <c r="J320" s="395"/>
      <c r="K320" s="395"/>
      <c r="L320" s="395"/>
      <c r="M320" s="395"/>
      <c r="N320" s="395"/>
      <c r="O320" s="395"/>
    </row>
    <row r="321" spans="2:15" s="177" customFormat="1" ht="58.5" customHeight="1" x14ac:dyDescent="0.25">
      <c r="B321" s="396" t="s">
        <v>2503</v>
      </c>
      <c r="C321" s="396"/>
      <c r="D321" s="396"/>
      <c r="E321" s="396"/>
      <c r="F321" s="396"/>
      <c r="G321" s="396"/>
      <c r="H321" s="396"/>
      <c r="I321" s="396"/>
      <c r="J321" s="396"/>
      <c r="K321" s="396"/>
      <c r="L321" s="396"/>
      <c r="M321" s="396"/>
      <c r="N321" s="396"/>
      <c r="O321" s="396"/>
    </row>
    <row r="322" spans="2:15" s="164" customFormat="1" ht="94.5" customHeight="1" x14ac:dyDescent="0.25">
      <c r="B322" s="395" t="s">
        <v>2495</v>
      </c>
      <c r="C322" s="395"/>
      <c r="D322" s="395"/>
      <c r="E322" s="395"/>
      <c r="F322" s="395"/>
      <c r="G322" s="395"/>
      <c r="H322" s="395"/>
      <c r="I322" s="395"/>
      <c r="J322" s="395"/>
      <c r="K322" s="395"/>
      <c r="L322" s="395"/>
      <c r="M322" s="395"/>
      <c r="N322" s="395"/>
      <c r="O322" s="395"/>
    </row>
    <row r="323" spans="2:15" ht="15" customHeight="1" x14ac:dyDescent="0.25">
      <c r="B323" s="387" t="s">
        <v>2501</v>
      </c>
      <c r="C323" s="387"/>
      <c r="D323" s="387"/>
      <c r="E323" s="387"/>
      <c r="F323" s="387"/>
      <c r="G323" s="387"/>
      <c r="H323" s="387"/>
      <c r="I323" s="387"/>
      <c r="J323" s="387"/>
      <c r="K323" s="387"/>
      <c r="L323" s="387"/>
      <c r="M323" s="387"/>
      <c r="N323" s="387"/>
      <c r="O323" s="387"/>
    </row>
    <row r="324" spans="2:15" x14ac:dyDescent="0.25">
      <c r="D324" t="s">
        <v>2440</v>
      </c>
    </row>
    <row r="325" spans="2:15" x14ac:dyDescent="0.25">
      <c r="D325" t="s">
        <v>2440</v>
      </c>
    </row>
  </sheetData>
  <mergeCells count="120">
    <mergeCell ref="K8:L8"/>
    <mergeCell ref="B10:B24"/>
    <mergeCell ref="N10:N24"/>
    <mergeCell ref="O10:O24"/>
    <mergeCell ref="B26:B39"/>
    <mergeCell ref="C26:D26"/>
    <mergeCell ref="N27:N36"/>
    <mergeCell ref="O27:O36"/>
    <mergeCell ref="B2:O2"/>
    <mergeCell ref="B7:C9"/>
    <mergeCell ref="D7:D9"/>
    <mergeCell ref="E7:L7"/>
    <mergeCell ref="M7:M9"/>
    <mergeCell ref="N7:N9"/>
    <mergeCell ref="O7:O9"/>
    <mergeCell ref="E8:F8"/>
    <mergeCell ref="G8:H8"/>
    <mergeCell ref="I8:J8"/>
    <mergeCell ref="B41:O41"/>
    <mergeCell ref="B42:O42"/>
    <mergeCell ref="B43:O43"/>
    <mergeCell ref="B47:C49"/>
    <mergeCell ref="D47:D49"/>
    <mergeCell ref="E47:L47"/>
    <mergeCell ref="M47:M49"/>
    <mergeCell ref="N47:N49"/>
    <mergeCell ref="O47:O49"/>
    <mergeCell ref="E48:F48"/>
    <mergeCell ref="B78:B105"/>
    <mergeCell ref="N78:N102"/>
    <mergeCell ref="O78:O102"/>
    <mergeCell ref="B107:O107"/>
    <mergeCell ref="B108:O108"/>
    <mergeCell ref="B109:O109"/>
    <mergeCell ref="G48:H48"/>
    <mergeCell ref="I48:J48"/>
    <mergeCell ref="K48:L48"/>
    <mergeCell ref="B50:B77"/>
    <mergeCell ref="N50:N74"/>
    <mergeCell ref="O50:O74"/>
    <mergeCell ref="K115:L115"/>
    <mergeCell ref="B117:B131"/>
    <mergeCell ref="N117:N131"/>
    <mergeCell ref="O117:O131"/>
    <mergeCell ref="B133:B146"/>
    <mergeCell ref="C133:D133"/>
    <mergeCell ref="N134:N143"/>
    <mergeCell ref="O134:O143"/>
    <mergeCell ref="B110:O110"/>
    <mergeCell ref="B114:C116"/>
    <mergeCell ref="D114:D116"/>
    <mergeCell ref="E114:L114"/>
    <mergeCell ref="M114:M116"/>
    <mergeCell ref="N114:N116"/>
    <mergeCell ref="O114:O116"/>
    <mergeCell ref="E115:F115"/>
    <mergeCell ref="G115:H115"/>
    <mergeCell ref="I115:J115"/>
    <mergeCell ref="B148:O148"/>
    <mergeCell ref="B149:O149"/>
    <mergeCell ref="B150:O150"/>
    <mergeCell ref="B154:C156"/>
    <mergeCell ref="D154:D156"/>
    <mergeCell ref="E154:L154"/>
    <mergeCell ref="M154:M156"/>
    <mergeCell ref="N154:N156"/>
    <mergeCell ref="O154:O156"/>
    <mergeCell ref="E155:F155"/>
    <mergeCell ref="B185:B212"/>
    <mergeCell ref="N185:N209"/>
    <mergeCell ref="O185:O209"/>
    <mergeCell ref="B214:O214"/>
    <mergeCell ref="B215:O215"/>
    <mergeCell ref="B216:O216"/>
    <mergeCell ref="G155:H155"/>
    <mergeCell ref="I155:J155"/>
    <mergeCell ref="K155:L155"/>
    <mergeCell ref="B157:B184"/>
    <mergeCell ref="N157:N181"/>
    <mergeCell ref="O157:O181"/>
    <mergeCell ref="B223:B237"/>
    <mergeCell ref="N223:N237"/>
    <mergeCell ref="O223:O237"/>
    <mergeCell ref="B239:B252"/>
    <mergeCell ref="C239:D239"/>
    <mergeCell ref="N240:N249"/>
    <mergeCell ref="O240:O249"/>
    <mergeCell ref="B220:C222"/>
    <mergeCell ref="D220:D222"/>
    <mergeCell ref="E220:L220"/>
    <mergeCell ref="M220:M222"/>
    <mergeCell ref="N220:N222"/>
    <mergeCell ref="O220:O222"/>
    <mergeCell ref="E221:F221"/>
    <mergeCell ref="G221:H221"/>
    <mergeCell ref="I221:J221"/>
    <mergeCell ref="K221:L221"/>
    <mergeCell ref="B254:O254"/>
    <mergeCell ref="B255:O255"/>
    <mergeCell ref="B256:O256"/>
    <mergeCell ref="B260:C262"/>
    <mergeCell ref="D260:D262"/>
    <mergeCell ref="E260:L260"/>
    <mergeCell ref="M260:M262"/>
    <mergeCell ref="N260:N262"/>
    <mergeCell ref="O260:O262"/>
    <mergeCell ref="E261:F261"/>
    <mergeCell ref="B323:O323"/>
    <mergeCell ref="B291:B318"/>
    <mergeCell ref="N291:N315"/>
    <mergeCell ref="O291:O315"/>
    <mergeCell ref="B320:O320"/>
    <mergeCell ref="B321:O321"/>
    <mergeCell ref="B322:O322"/>
    <mergeCell ref="G261:H261"/>
    <mergeCell ref="I261:J261"/>
    <mergeCell ref="K261:L261"/>
    <mergeCell ref="B263:B290"/>
    <mergeCell ref="N263:N287"/>
    <mergeCell ref="O263:O287"/>
  </mergeCells>
  <pageMargins left="0.7" right="0.7" top="0.75" bottom="0.75" header="0.3" footer="0.3"/>
  <pageSetup orientation="portrait" r:id="rId1"/>
  <ignoredErrors>
    <ignoredError sqref="M208 D2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4"/>
  <sheetViews>
    <sheetView zoomScale="90" zoomScaleNormal="90" workbookViewId="0">
      <pane xSplit="2" ySplit="2" topLeftCell="C3" activePane="bottomRight" state="frozen"/>
      <selection pane="topRight" activeCell="D1" sqref="D1"/>
      <selection pane="bottomLeft" activeCell="A3" sqref="A3"/>
      <selection pane="bottomRight" activeCell="G1" sqref="G1"/>
    </sheetView>
  </sheetViews>
  <sheetFormatPr defaultColWidth="12.7109375" defaultRowHeight="15" x14ac:dyDescent="0.25"/>
  <cols>
    <col min="1" max="1" width="12.7109375" style="13"/>
    <col min="2" max="2" width="14.7109375" style="70" customWidth="1"/>
    <col min="3" max="3" width="12.7109375" style="15"/>
    <col min="4" max="4" width="12.7109375" style="15" customWidth="1"/>
    <col min="5" max="5" width="15.5703125" style="13" customWidth="1"/>
    <col min="6" max="6" width="58.140625" style="13" customWidth="1"/>
    <col min="7" max="7" width="22.42578125" style="13" customWidth="1"/>
    <col min="8" max="8" width="20.42578125" style="13" customWidth="1"/>
    <col min="9" max="9" width="12.7109375" style="72"/>
    <col min="10" max="10" width="12.7109375" style="2"/>
    <col min="11" max="11" width="12.7109375" style="4"/>
    <col min="12" max="12" width="12.7109375" style="2" customWidth="1"/>
    <col min="13" max="13" width="12.7109375" style="4" customWidth="1"/>
    <col min="14" max="14" width="12.7109375" style="72" customWidth="1"/>
    <col min="15" max="15" width="12.7109375" style="68" customWidth="1"/>
    <col min="16" max="16" width="12.7109375" style="72"/>
    <col min="17" max="18" width="12.7109375" style="4"/>
    <col min="19" max="19" width="36.85546875" style="15" customWidth="1"/>
    <col min="20" max="20" width="12.7109375" style="4"/>
    <col min="21" max="21" width="66.42578125" style="15" customWidth="1"/>
    <col min="22" max="22" width="34.140625" style="17" bestFit="1" customWidth="1"/>
    <col min="23" max="23" width="55.42578125" style="19" bestFit="1" customWidth="1"/>
    <col min="24" max="16384" width="12.7109375" style="9"/>
  </cols>
  <sheetData>
    <row r="1" spans="1:23" customFormat="1" ht="18.75" customHeight="1" x14ac:dyDescent="0.25">
      <c r="A1" s="88" t="s">
        <v>2507</v>
      </c>
      <c r="B1" s="379"/>
    </row>
    <row r="2" spans="1:23" s="10" customFormat="1" ht="90" x14ac:dyDescent="0.25">
      <c r="A2" s="11" t="s">
        <v>0</v>
      </c>
      <c r="B2" s="67" t="s">
        <v>1</v>
      </c>
      <c r="C2" s="12" t="s">
        <v>496</v>
      </c>
      <c r="D2" s="12" t="s">
        <v>3</v>
      </c>
      <c r="E2" s="11" t="s">
        <v>4</v>
      </c>
      <c r="F2" s="11" t="s">
        <v>22</v>
      </c>
      <c r="G2" s="11" t="s">
        <v>5</v>
      </c>
      <c r="H2" s="11" t="s">
        <v>6</v>
      </c>
      <c r="I2" s="1" t="s">
        <v>7</v>
      </c>
      <c r="J2" s="1" t="s">
        <v>8</v>
      </c>
      <c r="K2" s="3" t="s">
        <v>9</v>
      </c>
      <c r="L2" s="1" t="s">
        <v>10</v>
      </c>
      <c r="M2" s="3" t="s">
        <v>11</v>
      </c>
      <c r="N2" s="1" t="s">
        <v>12</v>
      </c>
      <c r="O2" s="3" t="s">
        <v>13</v>
      </c>
      <c r="P2" s="1" t="s">
        <v>14</v>
      </c>
      <c r="Q2" s="3" t="s">
        <v>17</v>
      </c>
      <c r="R2" s="11" t="s">
        <v>2512</v>
      </c>
      <c r="S2" s="11" t="s">
        <v>15</v>
      </c>
      <c r="T2" s="3" t="s">
        <v>18</v>
      </c>
      <c r="U2" s="11" t="s">
        <v>16</v>
      </c>
      <c r="V2" s="16" t="s">
        <v>20</v>
      </c>
      <c r="W2" s="18" t="s">
        <v>19</v>
      </c>
    </row>
    <row r="3" spans="1:23" x14ac:dyDescent="0.25">
      <c r="A3" s="13" t="s">
        <v>276</v>
      </c>
      <c r="B3" s="69">
        <v>11542</v>
      </c>
      <c r="C3" s="15" t="s">
        <v>497</v>
      </c>
      <c r="D3" s="15" t="s">
        <v>265</v>
      </c>
      <c r="E3" s="13" t="s">
        <v>167</v>
      </c>
      <c r="F3" s="13" t="s">
        <v>202</v>
      </c>
      <c r="G3" s="13" t="s">
        <v>273</v>
      </c>
      <c r="H3" s="13" t="s">
        <v>284</v>
      </c>
      <c r="I3" s="72">
        <v>42926</v>
      </c>
      <c r="J3" s="2">
        <v>42927</v>
      </c>
      <c r="K3" s="4">
        <v>1</v>
      </c>
      <c r="L3" s="2">
        <v>42927</v>
      </c>
      <c r="M3" s="4">
        <v>1</v>
      </c>
      <c r="N3" s="72">
        <v>42927</v>
      </c>
      <c r="O3" s="68">
        <v>1</v>
      </c>
      <c r="P3" s="72">
        <v>42926</v>
      </c>
      <c r="Q3" s="4">
        <v>0</v>
      </c>
      <c r="R3" s="4">
        <f t="shared" ref="R3:R66" si="0">P3-J3</f>
        <v>-1</v>
      </c>
      <c r="S3" s="15" t="s">
        <v>465</v>
      </c>
      <c r="T3" s="73" t="s">
        <v>2382</v>
      </c>
      <c r="V3" s="17" t="s">
        <v>266</v>
      </c>
    </row>
    <row r="4" spans="1:23" x14ac:dyDescent="0.25">
      <c r="A4" s="13" t="s">
        <v>276</v>
      </c>
      <c r="B4" s="69">
        <v>11556</v>
      </c>
      <c r="C4" s="15" t="s">
        <v>497</v>
      </c>
      <c r="D4" s="15" t="s">
        <v>271</v>
      </c>
      <c r="E4" s="13" t="s">
        <v>167</v>
      </c>
      <c r="F4" s="13" t="s">
        <v>185</v>
      </c>
      <c r="G4" s="13" t="s">
        <v>153</v>
      </c>
      <c r="H4" s="13" t="s">
        <v>284</v>
      </c>
      <c r="I4" s="72">
        <v>42927</v>
      </c>
      <c r="J4" s="2">
        <v>42927</v>
      </c>
      <c r="K4" s="4">
        <v>0</v>
      </c>
      <c r="L4" s="2">
        <v>42927</v>
      </c>
      <c r="M4" s="4">
        <v>0</v>
      </c>
      <c r="N4" s="72">
        <v>42927</v>
      </c>
      <c r="O4" s="68">
        <v>0</v>
      </c>
      <c r="P4" s="72">
        <v>42927</v>
      </c>
      <c r="Q4" s="4">
        <v>0</v>
      </c>
      <c r="R4" s="4">
        <f t="shared" si="0"/>
        <v>0</v>
      </c>
      <c r="S4" s="15" t="s">
        <v>465</v>
      </c>
      <c r="T4" s="73" t="s">
        <v>2382</v>
      </c>
      <c r="V4" s="17" t="s">
        <v>266</v>
      </c>
    </row>
    <row r="5" spans="1:23" x14ac:dyDescent="0.25">
      <c r="A5" s="13" t="s">
        <v>276</v>
      </c>
      <c r="B5" s="69">
        <v>11638</v>
      </c>
      <c r="C5" s="15" t="s">
        <v>497</v>
      </c>
      <c r="D5" s="15" t="s">
        <v>265</v>
      </c>
      <c r="E5" s="13" t="s">
        <v>167</v>
      </c>
      <c r="F5" s="13" t="s">
        <v>202</v>
      </c>
      <c r="G5" s="13" t="s">
        <v>149</v>
      </c>
      <c r="H5" s="13" t="s">
        <v>284</v>
      </c>
      <c r="I5" s="72">
        <v>42936</v>
      </c>
      <c r="J5" s="2">
        <v>42936</v>
      </c>
      <c r="K5" s="4">
        <v>0</v>
      </c>
      <c r="L5" s="2">
        <v>42936</v>
      </c>
      <c r="M5" s="4">
        <v>0</v>
      </c>
      <c r="N5" s="72">
        <v>42936</v>
      </c>
      <c r="O5" s="68">
        <v>0</v>
      </c>
      <c r="P5" s="72">
        <v>42936</v>
      </c>
      <c r="Q5" s="4">
        <v>0</v>
      </c>
      <c r="R5" s="4">
        <f t="shared" si="0"/>
        <v>0</v>
      </c>
      <c r="S5" s="15" t="s">
        <v>465</v>
      </c>
      <c r="T5" s="73" t="s">
        <v>2382</v>
      </c>
      <c r="V5" s="17" t="s">
        <v>266</v>
      </c>
    </row>
    <row r="6" spans="1:23" x14ac:dyDescent="0.25">
      <c r="A6" s="73" t="s">
        <v>275</v>
      </c>
      <c r="B6" s="25">
        <v>11739</v>
      </c>
      <c r="C6" s="23" t="s">
        <v>497</v>
      </c>
      <c r="D6" s="23"/>
      <c r="E6" s="23" t="s">
        <v>2390</v>
      </c>
      <c r="F6" s="23" t="s">
        <v>2422</v>
      </c>
      <c r="G6" s="23" t="s">
        <v>153</v>
      </c>
      <c r="H6" s="23" t="s">
        <v>2396</v>
      </c>
      <c r="I6" s="86">
        <v>42922</v>
      </c>
      <c r="J6" s="50">
        <v>42922</v>
      </c>
      <c r="K6" s="73">
        <v>0</v>
      </c>
      <c r="L6" s="50">
        <v>42922</v>
      </c>
      <c r="M6" s="73">
        <v>0</v>
      </c>
      <c r="N6" s="80"/>
      <c r="O6" s="80"/>
      <c r="P6" s="86">
        <v>42922</v>
      </c>
      <c r="Q6" s="73">
        <v>0</v>
      </c>
      <c r="R6" s="4">
        <f t="shared" si="0"/>
        <v>0</v>
      </c>
      <c r="S6" s="23"/>
      <c r="T6" s="73" t="s">
        <v>2382</v>
      </c>
      <c r="U6" s="23"/>
      <c r="V6" s="23"/>
      <c r="W6" s="23"/>
    </row>
    <row r="7" spans="1:23" x14ac:dyDescent="0.25">
      <c r="A7" s="13" t="s">
        <v>276</v>
      </c>
      <c r="B7" s="69">
        <v>11515</v>
      </c>
      <c r="C7" s="15" t="s">
        <v>497</v>
      </c>
      <c r="D7" s="15" t="s">
        <v>265</v>
      </c>
      <c r="E7" s="13" t="s">
        <v>154</v>
      </c>
      <c r="F7" s="13" t="s">
        <v>194</v>
      </c>
      <c r="G7" s="13" t="s">
        <v>272</v>
      </c>
      <c r="H7" s="13" t="s">
        <v>284</v>
      </c>
      <c r="I7" s="72">
        <v>42922</v>
      </c>
      <c r="J7" s="2">
        <v>42922</v>
      </c>
      <c r="K7" s="4">
        <v>0</v>
      </c>
      <c r="L7" s="2">
        <v>42922</v>
      </c>
      <c r="M7" s="4">
        <v>0</v>
      </c>
      <c r="N7" s="72">
        <v>42921</v>
      </c>
      <c r="O7" s="68">
        <v>-1</v>
      </c>
      <c r="P7" s="72">
        <v>42923</v>
      </c>
      <c r="Q7" s="4">
        <v>1</v>
      </c>
      <c r="R7" s="4">
        <f t="shared" si="0"/>
        <v>1</v>
      </c>
      <c r="S7" s="15" t="s">
        <v>465</v>
      </c>
      <c r="T7" s="73" t="s">
        <v>2382</v>
      </c>
      <c r="V7" s="17" t="s">
        <v>266</v>
      </c>
    </row>
    <row r="8" spans="1:23" x14ac:dyDescent="0.25">
      <c r="A8" s="13" t="s">
        <v>276</v>
      </c>
      <c r="B8" s="69">
        <v>11601</v>
      </c>
      <c r="C8" s="15" t="s">
        <v>498</v>
      </c>
      <c r="D8" s="15" t="s">
        <v>464</v>
      </c>
      <c r="E8" s="13" t="s">
        <v>159</v>
      </c>
      <c r="F8" s="13" t="s">
        <v>162</v>
      </c>
      <c r="G8" s="13" t="s">
        <v>149</v>
      </c>
      <c r="H8" s="13" t="s">
        <v>278</v>
      </c>
      <c r="I8" s="72">
        <v>42933</v>
      </c>
      <c r="J8" s="2">
        <v>42933</v>
      </c>
      <c r="K8" s="4">
        <v>0</v>
      </c>
      <c r="N8" s="72" t="s">
        <v>277</v>
      </c>
      <c r="O8" s="68" t="s">
        <v>277</v>
      </c>
      <c r="P8" s="72">
        <v>42934</v>
      </c>
      <c r="Q8" s="4">
        <v>1</v>
      </c>
      <c r="R8" s="4">
        <f t="shared" si="0"/>
        <v>1</v>
      </c>
      <c r="S8" s="15" t="s">
        <v>465</v>
      </c>
      <c r="T8" s="73" t="s">
        <v>2382</v>
      </c>
      <c r="V8" s="17" t="s">
        <v>161</v>
      </c>
    </row>
    <row r="9" spans="1:23" x14ac:dyDescent="0.25">
      <c r="A9" s="13" t="s">
        <v>276</v>
      </c>
      <c r="B9" s="69">
        <v>11665</v>
      </c>
      <c r="C9" s="15" t="s">
        <v>498</v>
      </c>
      <c r="D9" s="15" t="s">
        <v>464</v>
      </c>
      <c r="E9" s="13" t="s">
        <v>159</v>
      </c>
      <c r="F9" s="13" t="s">
        <v>160</v>
      </c>
      <c r="G9" s="13" t="s">
        <v>153</v>
      </c>
      <c r="H9" s="13" t="s">
        <v>278</v>
      </c>
      <c r="I9" s="72">
        <v>42940</v>
      </c>
      <c r="J9" s="2">
        <v>42940</v>
      </c>
      <c r="K9" s="4">
        <v>0</v>
      </c>
      <c r="N9" s="72" t="s">
        <v>277</v>
      </c>
      <c r="O9" s="68" t="s">
        <v>277</v>
      </c>
      <c r="P9" s="72">
        <v>42941</v>
      </c>
      <c r="Q9" s="4">
        <v>1</v>
      </c>
      <c r="R9" s="4">
        <f t="shared" si="0"/>
        <v>1</v>
      </c>
      <c r="S9" s="15" t="s">
        <v>465</v>
      </c>
      <c r="T9" s="73" t="s">
        <v>2382</v>
      </c>
      <c r="V9" s="17" t="s">
        <v>161</v>
      </c>
    </row>
    <row r="10" spans="1:23" x14ac:dyDescent="0.25">
      <c r="A10" s="13" t="s">
        <v>276</v>
      </c>
      <c r="B10" s="69">
        <v>11684</v>
      </c>
      <c r="C10" s="15" t="s">
        <v>498</v>
      </c>
      <c r="D10" s="15" t="s">
        <v>464</v>
      </c>
      <c r="E10" s="13" t="s">
        <v>159</v>
      </c>
      <c r="F10" s="13" t="s">
        <v>162</v>
      </c>
      <c r="G10" s="13" t="s">
        <v>149</v>
      </c>
      <c r="H10" s="13" t="s">
        <v>278</v>
      </c>
      <c r="I10" s="72">
        <v>42942</v>
      </c>
      <c r="J10" s="2">
        <v>42942</v>
      </c>
      <c r="K10" s="4">
        <v>0</v>
      </c>
      <c r="L10" s="2">
        <v>42942</v>
      </c>
      <c r="M10" s="4">
        <v>0</v>
      </c>
      <c r="N10" s="72" t="s">
        <v>277</v>
      </c>
      <c r="O10" s="68" t="s">
        <v>277</v>
      </c>
      <c r="P10" s="72">
        <v>42943</v>
      </c>
      <c r="Q10" s="4">
        <v>1</v>
      </c>
      <c r="R10" s="4">
        <f t="shared" si="0"/>
        <v>1</v>
      </c>
      <c r="S10" s="15" t="s">
        <v>465</v>
      </c>
      <c r="T10" s="73" t="s">
        <v>2382</v>
      </c>
      <c r="V10" s="17" t="s">
        <v>161</v>
      </c>
    </row>
    <row r="11" spans="1:23" x14ac:dyDescent="0.25">
      <c r="A11" s="13" t="s">
        <v>276</v>
      </c>
      <c r="B11" s="69">
        <v>11685</v>
      </c>
      <c r="C11" s="15" t="s">
        <v>498</v>
      </c>
      <c r="D11" s="15" t="s">
        <v>464</v>
      </c>
      <c r="E11" s="13" t="s">
        <v>159</v>
      </c>
      <c r="F11" s="13" t="s">
        <v>162</v>
      </c>
      <c r="G11" s="13" t="s">
        <v>149</v>
      </c>
      <c r="H11" s="13" t="s">
        <v>278</v>
      </c>
      <c r="I11" s="72">
        <v>42942</v>
      </c>
      <c r="J11" s="2">
        <v>42942</v>
      </c>
      <c r="K11" s="4">
        <v>0</v>
      </c>
      <c r="L11" s="2">
        <v>42942</v>
      </c>
      <c r="M11" s="4">
        <v>0</v>
      </c>
      <c r="N11" s="72" t="s">
        <v>277</v>
      </c>
      <c r="O11" s="68" t="s">
        <v>277</v>
      </c>
      <c r="P11" s="72">
        <v>42943</v>
      </c>
      <c r="Q11" s="4">
        <v>1</v>
      </c>
      <c r="R11" s="4">
        <f t="shared" si="0"/>
        <v>1</v>
      </c>
      <c r="S11" s="15" t="s">
        <v>465</v>
      </c>
      <c r="T11" s="73" t="s">
        <v>2382</v>
      </c>
      <c r="V11" s="17" t="s">
        <v>161</v>
      </c>
    </row>
    <row r="12" spans="1:23" x14ac:dyDescent="0.25">
      <c r="A12" s="13" t="s">
        <v>276</v>
      </c>
      <c r="B12" s="69">
        <v>11678</v>
      </c>
      <c r="C12" s="15" t="s">
        <v>498</v>
      </c>
      <c r="D12" s="15" t="s">
        <v>464</v>
      </c>
      <c r="E12" s="13" t="s">
        <v>156</v>
      </c>
      <c r="F12" s="13" t="s">
        <v>171</v>
      </c>
      <c r="G12" s="13" t="s">
        <v>153</v>
      </c>
      <c r="H12" s="13" t="s">
        <v>281</v>
      </c>
      <c r="I12" s="72">
        <v>42941</v>
      </c>
      <c r="J12" s="2">
        <v>42941</v>
      </c>
      <c r="K12" s="4">
        <v>0</v>
      </c>
      <c r="L12" s="2">
        <v>42941</v>
      </c>
      <c r="M12" s="4">
        <v>0</v>
      </c>
      <c r="N12" s="72" t="s">
        <v>277</v>
      </c>
      <c r="O12" s="68" t="s">
        <v>277</v>
      </c>
      <c r="P12" s="72">
        <v>42943</v>
      </c>
      <c r="Q12" s="4">
        <v>2</v>
      </c>
      <c r="R12" s="4">
        <f t="shared" si="0"/>
        <v>2</v>
      </c>
      <c r="S12" s="15" t="s">
        <v>465</v>
      </c>
      <c r="T12" s="73" t="s">
        <v>2382</v>
      </c>
      <c r="V12" s="17" t="s">
        <v>158</v>
      </c>
    </row>
    <row r="13" spans="1:23" x14ac:dyDescent="0.25">
      <c r="A13" s="73" t="s">
        <v>275</v>
      </c>
      <c r="B13" s="25">
        <v>11746</v>
      </c>
      <c r="C13" s="23" t="s">
        <v>497</v>
      </c>
      <c r="D13" s="23"/>
      <c r="E13" s="23" t="s">
        <v>270</v>
      </c>
      <c r="F13" s="23" t="s">
        <v>2395</v>
      </c>
      <c r="G13" s="23" t="s">
        <v>149</v>
      </c>
      <c r="H13" s="23" t="s">
        <v>2396</v>
      </c>
      <c r="I13" s="86">
        <v>42926</v>
      </c>
      <c r="J13" s="50">
        <v>42927</v>
      </c>
      <c r="K13" s="73">
        <v>1</v>
      </c>
      <c r="L13" s="50">
        <v>42929</v>
      </c>
      <c r="M13" s="73">
        <v>3</v>
      </c>
      <c r="N13" s="80"/>
      <c r="O13" s="80"/>
      <c r="P13" s="86">
        <v>42929</v>
      </c>
      <c r="Q13" s="73">
        <v>3</v>
      </c>
      <c r="R13" s="4">
        <f t="shared" si="0"/>
        <v>2</v>
      </c>
      <c r="S13" s="23" t="s">
        <v>2394</v>
      </c>
      <c r="T13" s="73" t="s">
        <v>2382</v>
      </c>
      <c r="U13" s="23"/>
      <c r="V13" s="23"/>
      <c r="W13" s="23" t="s">
        <v>2394</v>
      </c>
    </row>
    <row r="14" spans="1:23" x14ac:dyDescent="0.25">
      <c r="A14" s="73" t="s">
        <v>275</v>
      </c>
      <c r="B14" s="25">
        <v>11771</v>
      </c>
      <c r="C14" s="23" t="s">
        <v>498</v>
      </c>
      <c r="D14" s="23"/>
      <c r="E14" s="23" t="s">
        <v>270</v>
      </c>
      <c r="F14" s="23" t="s">
        <v>2404</v>
      </c>
      <c r="G14" s="23" t="s">
        <v>153</v>
      </c>
      <c r="H14" s="74" t="s">
        <v>2381</v>
      </c>
      <c r="I14" s="84">
        <v>42941</v>
      </c>
      <c r="J14" s="85">
        <v>42941</v>
      </c>
      <c r="K14" s="73">
        <v>0</v>
      </c>
      <c r="L14" s="85">
        <v>42941</v>
      </c>
      <c r="M14" s="73">
        <v>0</v>
      </c>
      <c r="N14" s="80"/>
      <c r="O14" s="80"/>
      <c r="P14" s="84">
        <v>42944</v>
      </c>
      <c r="Q14" s="73">
        <v>3</v>
      </c>
      <c r="R14" s="4">
        <f t="shared" si="0"/>
        <v>3</v>
      </c>
      <c r="S14" s="23"/>
      <c r="T14" s="73" t="s">
        <v>2382</v>
      </c>
      <c r="U14" s="23"/>
      <c r="V14" s="23"/>
      <c r="W14" s="23" t="s">
        <v>2389</v>
      </c>
    </row>
    <row r="15" spans="1:23" x14ac:dyDescent="0.25">
      <c r="A15" s="73" t="s">
        <v>275</v>
      </c>
      <c r="B15" s="25">
        <v>11769</v>
      </c>
      <c r="C15" s="23" t="s">
        <v>497</v>
      </c>
      <c r="D15" s="23"/>
      <c r="E15" s="23" t="s">
        <v>2397</v>
      </c>
      <c r="F15" s="23" t="s">
        <v>2432</v>
      </c>
      <c r="G15" s="23" t="s">
        <v>153</v>
      </c>
      <c r="H15" s="23" t="s">
        <v>2396</v>
      </c>
      <c r="I15" s="86">
        <v>42937</v>
      </c>
      <c r="J15" s="50">
        <v>42940</v>
      </c>
      <c r="K15" s="73">
        <v>3</v>
      </c>
      <c r="L15" s="50">
        <v>42940</v>
      </c>
      <c r="M15" s="73">
        <v>3</v>
      </c>
      <c r="N15" s="80"/>
      <c r="O15" s="80"/>
      <c r="P15" s="86">
        <v>42941</v>
      </c>
      <c r="Q15" s="73">
        <v>4</v>
      </c>
      <c r="R15" s="4">
        <f t="shared" si="0"/>
        <v>1</v>
      </c>
      <c r="S15" s="23"/>
      <c r="T15" s="73" t="s">
        <v>2382</v>
      </c>
      <c r="U15" s="23"/>
      <c r="V15" s="23"/>
      <c r="W15" s="23"/>
    </row>
    <row r="16" spans="1:23" x14ac:dyDescent="0.25">
      <c r="A16" s="13" t="s">
        <v>276</v>
      </c>
      <c r="B16" s="68">
        <v>11458</v>
      </c>
      <c r="C16" s="15" t="s">
        <v>498</v>
      </c>
      <c r="D16" s="15" t="s">
        <v>464</v>
      </c>
      <c r="E16" s="13" t="s">
        <v>167</v>
      </c>
      <c r="F16" s="13" t="s">
        <v>168</v>
      </c>
      <c r="G16" s="13" t="s">
        <v>153</v>
      </c>
      <c r="H16" s="13" t="s">
        <v>278</v>
      </c>
      <c r="I16" s="72">
        <v>42916</v>
      </c>
      <c r="J16" s="2">
        <v>42916</v>
      </c>
      <c r="K16" s="4">
        <v>0</v>
      </c>
      <c r="L16" s="2">
        <v>42916</v>
      </c>
      <c r="M16" s="4">
        <v>0</v>
      </c>
      <c r="N16" s="72" t="s">
        <v>277</v>
      </c>
      <c r="O16" s="68" t="s">
        <v>277</v>
      </c>
      <c r="P16" s="72">
        <v>42921</v>
      </c>
      <c r="Q16" s="4">
        <v>5</v>
      </c>
      <c r="R16" s="4">
        <f t="shared" si="0"/>
        <v>5</v>
      </c>
      <c r="S16" s="15" t="s">
        <v>465</v>
      </c>
      <c r="T16" s="73" t="s">
        <v>2382</v>
      </c>
      <c r="V16" s="17" t="s">
        <v>169</v>
      </c>
    </row>
    <row r="17" spans="1:23" x14ac:dyDescent="0.25">
      <c r="A17" s="13" t="s">
        <v>276</v>
      </c>
      <c r="B17" s="68">
        <v>11459</v>
      </c>
      <c r="C17" s="15" t="s">
        <v>498</v>
      </c>
      <c r="D17" s="15" t="s">
        <v>464</v>
      </c>
      <c r="E17" s="13" t="s">
        <v>154</v>
      </c>
      <c r="F17" s="13" t="s">
        <v>212</v>
      </c>
      <c r="G17" s="13" t="s">
        <v>153</v>
      </c>
      <c r="H17" s="13" t="s">
        <v>281</v>
      </c>
      <c r="I17" s="72">
        <v>42916</v>
      </c>
      <c r="J17" s="2">
        <v>42916</v>
      </c>
      <c r="K17" s="4">
        <v>0</v>
      </c>
      <c r="L17" s="2">
        <v>42916</v>
      </c>
      <c r="M17" s="4">
        <v>0</v>
      </c>
      <c r="N17" s="72" t="s">
        <v>277</v>
      </c>
      <c r="O17" s="68" t="s">
        <v>277</v>
      </c>
      <c r="P17" s="72">
        <v>42921</v>
      </c>
      <c r="Q17" s="4">
        <v>5</v>
      </c>
      <c r="R17" s="4">
        <f t="shared" si="0"/>
        <v>5</v>
      </c>
      <c r="S17" s="15" t="s">
        <v>465</v>
      </c>
      <c r="T17" s="73" t="s">
        <v>2382</v>
      </c>
      <c r="V17" s="17" t="s">
        <v>173</v>
      </c>
    </row>
    <row r="18" spans="1:23" x14ac:dyDescent="0.25">
      <c r="A18" s="13" t="s">
        <v>276</v>
      </c>
      <c r="B18" s="69">
        <v>11628</v>
      </c>
      <c r="C18" s="15" t="s">
        <v>498</v>
      </c>
      <c r="D18" s="15" t="s">
        <v>464</v>
      </c>
      <c r="E18" s="13" t="s">
        <v>178</v>
      </c>
      <c r="F18" s="13" t="s">
        <v>179</v>
      </c>
      <c r="G18" s="13" t="s">
        <v>153</v>
      </c>
      <c r="H18" s="13" t="s">
        <v>281</v>
      </c>
      <c r="I18" s="72">
        <v>42935</v>
      </c>
      <c r="J18" s="2">
        <v>42935</v>
      </c>
      <c r="K18" s="4">
        <v>0</v>
      </c>
      <c r="L18" s="2">
        <v>42935</v>
      </c>
      <c r="M18" s="4">
        <v>0</v>
      </c>
      <c r="N18" s="72" t="s">
        <v>277</v>
      </c>
      <c r="O18" s="68" t="s">
        <v>277</v>
      </c>
      <c r="P18" s="72">
        <v>42940</v>
      </c>
      <c r="Q18" s="4">
        <v>5</v>
      </c>
      <c r="R18" s="4">
        <f t="shared" si="0"/>
        <v>5</v>
      </c>
      <c r="S18" s="15" t="s">
        <v>465</v>
      </c>
      <c r="T18" s="73" t="s">
        <v>2382</v>
      </c>
      <c r="V18" s="17" t="s">
        <v>180</v>
      </c>
    </row>
    <row r="19" spans="1:23" x14ac:dyDescent="0.25">
      <c r="A19" s="73" t="s">
        <v>275</v>
      </c>
      <c r="B19" s="25">
        <v>11740</v>
      </c>
      <c r="C19" s="23" t="s">
        <v>498</v>
      </c>
      <c r="D19" s="23"/>
      <c r="E19" s="23" t="s">
        <v>2390</v>
      </c>
      <c r="F19" s="23" t="s">
        <v>2416</v>
      </c>
      <c r="G19" s="23" t="s">
        <v>153</v>
      </c>
      <c r="H19" s="74" t="s">
        <v>2381</v>
      </c>
      <c r="I19" s="84">
        <v>42923</v>
      </c>
      <c r="J19" s="85">
        <v>42923</v>
      </c>
      <c r="K19" s="73">
        <v>0</v>
      </c>
      <c r="L19" s="85">
        <v>42923</v>
      </c>
      <c r="M19" s="73">
        <v>0</v>
      </c>
      <c r="N19" s="80"/>
      <c r="O19" s="80"/>
      <c r="P19" s="84">
        <v>42928</v>
      </c>
      <c r="Q19" s="73">
        <v>5</v>
      </c>
      <c r="R19" s="4">
        <f t="shared" si="0"/>
        <v>5</v>
      </c>
      <c r="S19" s="23"/>
      <c r="T19" s="73" t="s">
        <v>2382</v>
      </c>
      <c r="U19" s="23"/>
      <c r="V19" s="23"/>
      <c r="W19" s="23" t="s">
        <v>2389</v>
      </c>
    </row>
    <row r="20" spans="1:23" x14ac:dyDescent="0.25">
      <c r="A20" s="73" t="s">
        <v>275</v>
      </c>
      <c r="B20" s="25">
        <v>11776</v>
      </c>
      <c r="C20" s="23" t="s">
        <v>498</v>
      </c>
      <c r="D20" s="23"/>
      <c r="E20" s="23" t="s">
        <v>2406</v>
      </c>
      <c r="F20" s="23" t="s">
        <v>2433</v>
      </c>
      <c r="G20" s="23" t="s">
        <v>153</v>
      </c>
      <c r="H20" s="74" t="s">
        <v>2381</v>
      </c>
      <c r="I20" s="84">
        <v>42942</v>
      </c>
      <c r="J20" s="85">
        <v>42942</v>
      </c>
      <c r="K20" s="73">
        <v>0</v>
      </c>
      <c r="L20" s="85">
        <v>42942</v>
      </c>
      <c r="M20" s="73">
        <v>0</v>
      </c>
      <c r="N20" s="80"/>
      <c r="O20" s="80"/>
      <c r="P20" s="84">
        <v>42947</v>
      </c>
      <c r="Q20" s="73">
        <v>5</v>
      </c>
      <c r="R20" s="4">
        <f t="shared" si="0"/>
        <v>5</v>
      </c>
      <c r="S20" s="23"/>
      <c r="T20" s="73" t="s">
        <v>2382</v>
      </c>
      <c r="U20" s="23"/>
      <c r="V20" s="23"/>
      <c r="W20" s="23" t="s">
        <v>2389</v>
      </c>
    </row>
    <row r="21" spans="1:23" x14ac:dyDescent="0.25">
      <c r="A21" s="13" t="s">
        <v>276</v>
      </c>
      <c r="B21" s="68">
        <v>11243</v>
      </c>
      <c r="C21" s="15" t="s">
        <v>498</v>
      </c>
      <c r="D21" s="15" t="s">
        <v>464</v>
      </c>
      <c r="E21" s="13" t="s">
        <v>178</v>
      </c>
      <c r="F21" s="13" t="s">
        <v>193</v>
      </c>
      <c r="G21" s="13" t="s">
        <v>149</v>
      </c>
      <c r="H21" s="13" t="s">
        <v>281</v>
      </c>
      <c r="I21" s="72">
        <v>42914</v>
      </c>
      <c r="J21" s="2">
        <v>42914</v>
      </c>
      <c r="K21" s="4">
        <v>0</v>
      </c>
      <c r="L21" s="2">
        <v>42914</v>
      </c>
      <c r="M21" s="4">
        <v>0</v>
      </c>
      <c r="N21" s="72" t="s">
        <v>277</v>
      </c>
      <c r="O21" s="68" t="s">
        <v>277</v>
      </c>
      <c r="P21" s="72">
        <v>42920</v>
      </c>
      <c r="Q21" s="4">
        <v>6</v>
      </c>
      <c r="R21" s="4">
        <f t="shared" si="0"/>
        <v>6</v>
      </c>
      <c r="S21" s="15" t="s">
        <v>465</v>
      </c>
      <c r="T21" s="73" t="s">
        <v>2382</v>
      </c>
      <c r="V21" s="17" t="s">
        <v>215</v>
      </c>
    </row>
    <row r="22" spans="1:23" x14ac:dyDescent="0.25">
      <c r="A22" s="13" t="s">
        <v>276</v>
      </c>
      <c r="B22" s="68">
        <v>11263</v>
      </c>
      <c r="C22" s="15" t="s">
        <v>498</v>
      </c>
      <c r="D22" s="15" t="s">
        <v>464</v>
      </c>
      <c r="E22" s="13" t="s">
        <v>159</v>
      </c>
      <c r="F22" s="13" t="s">
        <v>228</v>
      </c>
      <c r="G22" s="13" t="s">
        <v>153</v>
      </c>
      <c r="H22" s="13" t="s">
        <v>278</v>
      </c>
      <c r="I22" s="72">
        <v>42915</v>
      </c>
      <c r="J22" s="2">
        <v>42915</v>
      </c>
      <c r="K22" s="4">
        <v>0</v>
      </c>
      <c r="L22" s="2">
        <v>42915</v>
      </c>
      <c r="M22" s="4">
        <v>0</v>
      </c>
      <c r="N22" s="72" t="s">
        <v>277</v>
      </c>
      <c r="O22" s="68" t="s">
        <v>277</v>
      </c>
      <c r="P22" s="72">
        <v>42921</v>
      </c>
      <c r="Q22" s="4">
        <v>6</v>
      </c>
      <c r="R22" s="4">
        <f t="shared" si="0"/>
        <v>6</v>
      </c>
      <c r="S22" s="15" t="s">
        <v>465</v>
      </c>
      <c r="T22" s="73" t="s">
        <v>2382</v>
      </c>
      <c r="V22" s="17" t="s">
        <v>176</v>
      </c>
    </row>
    <row r="23" spans="1:23" x14ac:dyDescent="0.25">
      <c r="A23" s="13" t="s">
        <v>276</v>
      </c>
      <c r="B23" s="68">
        <v>11265</v>
      </c>
      <c r="C23" s="15" t="s">
        <v>498</v>
      </c>
      <c r="D23" s="15" t="s">
        <v>464</v>
      </c>
      <c r="E23" s="13" t="s">
        <v>159</v>
      </c>
      <c r="F23" s="13" t="s">
        <v>207</v>
      </c>
      <c r="G23" s="13" t="s">
        <v>153</v>
      </c>
      <c r="H23" s="13" t="s">
        <v>281</v>
      </c>
      <c r="I23" s="72">
        <v>42915</v>
      </c>
      <c r="J23" s="2">
        <v>42915</v>
      </c>
      <c r="K23" s="4">
        <v>0</v>
      </c>
      <c r="L23" s="2">
        <v>42915</v>
      </c>
      <c r="M23" s="4">
        <v>0</v>
      </c>
      <c r="N23" s="72" t="s">
        <v>277</v>
      </c>
      <c r="O23" s="68" t="s">
        <v>277</v>
      </c>
      <c r="P23" s="72">
        <v>42921</v>
      </c>
      <c r="Q23" s="4">
        <v>6</v>
      </c>
      <c r="R23" s="4">
        <f t="shared" si="0"/>
        <v>6</v>
      </c>
      <c r="S23" s="15" t="s">
        <v>465</v>
      </c>
      <c r="T23" s="73" t="s">
        <v>2382</v>
      </c>
      <c r="V23" s="17" t="s">
        <v>173</v>
      </c>
    </row>
    <row r="24" spans="1:23" x14ac:dyDescent="0.25">
      <c r="A24" s="13" t="s">
        <v>276</v>
      </c>
      <c r="B24" s="68">
        <v>11268</v>
      </c>
      <c r="C24" s="15" t="s">
        <v>498</v>
      </c>
      <c r="D24" s="15" t="s">
        <v>464</v>
      </c>
      <c r="E24" s="13" t="s">
        <v>191</v>
      </c>
      <c r="F24" s="13" t="s">
        <v>241</v>
      </c>
      <c r="G24" s="13" t="s">
        <v>153</v>
      </c>
      <c r="H24" s="13" t="s">
        <v>281</v>
      </c>
      <c r="I24" s="72">
        <v>42915</v>
      </c>
      <c r="J24" s="2">
        <v>42915</v>
      </c>
      <c r="K24" s="4">
        <v>0</v>
      </c>
      <c r="L24" s="2">
        <v>42916</v>
      </c>
      <c r="M24" s="4">
        <v>1</v>
      </c>
      <c r="N24" s="72" t="s">
        <v>277</v>
      </c>
      <c r="O24" s="68" t="s">
        <v>277</v>
      </c>
      <c r="P24" s="72">
        <v>42921</v>
      </c>
      <c r="Q24" s="4">
        <v>6</v>
      </c>
      <c r="R24" s="4">
        <f t="shared" si="0"/>
        <v>6</v>
      </c>
      <c r="S24" s="15" t="s">
        <v>465</v>
      </c>
      <c r="T24" s="73" t="s">
        <v>2382</v>
      </c>
      <c r="V24" s="17" t="s">
        <v>214</v>
      </c>
    </row>
    <row r="25" spans="1:23" x14ac:dyDescent="0.25">
      <c r="A25" s="13" t="s">
        <v>276</v>
      </c>
      <c r="B25" s="69">
        <v>11502</v>
      </c>
      <c r="C25" s="15" t="s">
        <v>498</v>
      </c>
      <c r="D25" s="15" t="s">
        <v>464</v>
      </c>
      <c r="E25" s="13" t="s">
        <v>178</v>
      </c>
      <c r="F25" s="13" t="s">
        <v>179</v>
      </c>
      <c r="G25" s="13" t="s">
        <v>153</v>
      </c>
      <c r="H25" s="13" t="s">
        <v>281</v>
      </c>
      <c r="I25" s="72">
        <v>42921</v>
      </c>
      <c r="J25" s="2">
        <v>42922</v>
      </c>
      <c r="K25" s="4">
        <v>1</v>
      </c>
      <c r="L25" s="2">
        <v>42922</v>
      </c>
      <c r="M25" s="4">
        <v>1</v>
      </c>
      <c r="N25" s="72" t="s">
        <v>277</v>
      </c>
      <c r="O25" s="68" t="s">
        <v>277</v>
      </c>
      <c r="P25" s="72">
        <v>42927</v>
      </c>
      <c r="Q25" s="4">
        <v>6</v>
      </c>
      <c r="R25" s="4">
        <f t="shared" si="0"/>
        <v>5</v>
      </c>
      <c r="S25" s="15" t="s">
        <v>465</v>
      </c>
      <c r="T25" s="73" t="s">
        <v>2382</v>
      </c>
      <c r="V25" s="17" t="s">
        <v>180</v>
      </c>
    </row>
    <row r="26" spans="1:23" x14ac:dyDescent="0.25">
      <c r="A26" s="13" t="s">
        <v>276</v>
      </c>
      <c r="B26" s="69">
        <v>11629</v>
      </c>
      <c r="C26" s="15" t="s">
        <v>498</v>
      </c>
      <c r="D26" s="15" t="s">
        <v>464</v>
      </c>
      <c r="E26" s="13" t="s">
        <v>159</v>
      </c>
      <c r="F26" s="13" t="s">
        <v>172</v>
      </c>
      <c r="G26" s="13" t="s">
        <v>153</v>
      </c>
      <c r="H26" s="13" t="s">
        <v>281</v>
      </c>
      <c r="I26" s="72">
        <v>42935</v>
      </c>
      <c r="J26" s="2">
        <v>42935</v>
      </c>
      <c r="K26" s="4">
        <v>0</v>
      </c>
      <c r="L26" s="2">
        <v>42935</v>
      </c>
      <c r="M26" s="4">
        <v>0</v>
      </c>
      <c r="N26" s="72" t="s">
        <v>277</v>
      </c>
      <c r="O26" s="68" t="s">
        <v>277</v>
      </c>
      <c r="P26" s="72">
        <v>42941</v>
      </c>
      <c r="Q26" s="4">
        <v>6</v>
      </c>
      <c r="R26" s="4">
        <f t="shared" si="0"/>
        <v>6</v>
      </c>
      <c r="S26" s="15" t="s">
        <v>465</v>
      </c>
      <c r="T26" s="73" t="s">
        <v>2382</v>
      </c>
      <c r="V26" s="17" t="s">
        <v>173</v>
      </c>
    </row>
    <row r="27" spans="1:23" x14ac:dyDescent="0.25">
      <c r="A27" s="13" t="s">
        <v>276</v>
      </c>
      <c r="B27" s="69">
        <v>11639</v>
      </c>
      <c r="C27" s="15" t="s">
        <v>498</v>
      </c>
      <c r="D27" s="15" t="s">
        <v>464</v>
      </c>
      <c r="E27" s="13" t="s">
        <v>150</v>
      </c>
      <c r="F27" s="13" t="s">
        <v>174</v>
      </c>
      <c r="G27" s="13" t="s">
        <v>153</v>
      </c>
      <c r="H27" s="13" t="s">
        <v>281</v>
      </c>
      <c r="I27" s="72">
        <v>42936</v>
      </c>
      <c r="J27" s="2">
        <v>42937</v>
      </c>
      <c r="K27" s="4">
        <v>1</v>
      </c>
      <c r="L27" s="2">
        <v>42937</v>
      </c>
      <c r="M27" s="4">
        <v>1</v>
      </c>
      <c r="N27" s="72" t="s">
        <v>277</v>
      </c>
      <c r="O27" s="68" t="s">
        <v>277</v>
      </c>
      <c r="P27" s="72">
        <v>42942</v>
      </c>
      <c r="Q27" s="4">
        <v>6</v>
      </c>
      <c r="R27" s="4">
        <f t="shared" si="0"/>
        <v>5</v>
      </c>
      <c r="S27" s="15" t="s">
        <v>465</v>
      </c>
      <c r="T27" s="73" t="s">
        <v>2382</v>
      </c>
      <c r="V27" s="17" t="s">
        <v>152</v>
      </c>
    </row>
    <row r="28" spans="1:23" x14ac:dyDescent="0.25">
      <c r="A28" s="73" t="s">
        <v>275</v>
      </c>
      <c r="B28" s="73">
        <v>11336</v>
      </c>
      <c r="C28" s="23" t="s">
        <v>498</v>
      </c>
      <c r="D28" s="23"/>
      <c r="E28" s="23" t="s">
        <v>270</v>
      </c>
      <c r="F28" s="23" t="s">
        <v>2404</v>
      </c>
      <c r="G28" s="23" t="s">
        <v>153</v>
      </c>
      <c r="H28" s="74" t="s">
        <v>2381</v>
      </c>
      <c r="I28" s="78">
        <v>42913</v>
      </c>
      <c r="J28" s="24">
        <v>42913</v>
      </c>
      <c r="K28" s="73">
        <v>0</v>
      </c>
      <c r="L28" s="24">
        <v>42913</v>
      </c>
      <c r="M28" s="73">
        <v>0</v>
      </c>
      <c r="N28" s="80"/>
      <c r="O28" s="80"/>
      <c r="P28" s="78">
        <v>42919</v>
      </c>
      <c r="Q28" s="73">
        <v>6</v>
      </c>
      <c r="R28" s="4">
        <f t="shared" si="0"/>
        <v>6</v>
      </c>
      <c r="S28" s="23"/>
      <c r="T28" s="73" t="s">
        <v>2382</v>
      </c>
      <c r="U28" s="23"/>
      <c r="V28" s="23"/>
      <c r="W28" s="23" t="s">
        <v>2389</v>
      </c>
    </row>
    <row r="29" spans="1:23" x14ac:dyDescent="0.25">
      <c r="A29" s="73" t="s">
        <v>275</v>
      </c>
      <c r="B29" s="73">
        <v>11474</v>
      </c>
      <c r="C29" s="23" t="s">
        <v>498</v>
      </c>
      <c r="D29" s="23"/>
      <c r="E29" s="23" t="s">
        <v>2390</v>
      </c>
      <c r="F29" s="23" t="s">
        <v>2416</v>
      </c>
      <c r="G29" s="23" t="s">
        <v>153</v>
      </c>
      <c r="H29" s="74" t="s">
        <v>2381</v>
      </c>
      <c r="I29" s="78">
        <v>42913</v>
      </c>
      <c r="J29" s="24">
        <v>42913</v>
      </c>
      <c r="K29" s="73">
        <v>0</v>
      </c>
      <c r="L29" s="24">
        <v>42913</v>
      </c>
      <c r="M29" s="73">
        <v>0</v>
      </c>
      <c r="N29" s="80"/>
      <c r="O29" s="80"/>
      <c r="P29" s="78">
        <v>42919</v>
      </c>
      <c r="Q29" s="73">
        <v>6</v>
      </c>
      <c r="R29" s="4">
        <f t="shared" si="0"/>
        <v>6</v>
      </c>
      <c r="S29" s="23"/>
      <c r="T29" s="73" t="s">
        <v>2382</v>
      </c>
      <c r="U29" s="23"/>
      <c r="V29" s="23"/>
      <c r="W29" s="23" t="s">
        <v>2403</v>
      </c>
    </row>
    <row r="30" spans="1:23" x14ac:dyDescent="0.25">
      <c r="A30" s="73" t="s">
        <v>275</v>
      </c>
      <c r="B30" s="25">
        <v>11772</v>
      </c>
      <c r="C30" s="23" t="s">
        <v>498</v>
      </c>
      <c r="D30" s="23"/>
      <c r="E30" s="23" t="s">
        <v>2390</v>
      </c>
      <c r="F30" s="23" t="s">
        <v>2399</v>
      </c>
      <c r="G30" s="23" t="s">
        <v>153</v>
      </c>
      <c r="H30" s="74" t="s">
        <v>2381</v>
      </c>
      <c r="I30" s="84">
        <v>42941</v>
      </c>
      <c r="J30" s="85">
        <v>42941</v>
      </c>
      <c r="K30" s="73">
        <v>0</v>
      </c>
      <c r="L30" s="85">
        <v>42941</v>
      </c>
      <c r="M30" s="73">
        <v>0</v>
      </c>
      <c r="N30" s="80"/>
      <c r="O30" s="80"/>
      <c r="P30" s="84">
        <v>42947</v>
      </c>
      <c r="Q30" s="73">
        <v>6</v>
      </c>
      <c r="R30" s="4">
        <f t="shared" si="0"/>
        <v>6</v>
      </c>
      <c r="S30" s="23"/>
      <c r="T30" s="73" t="s">
        <v>2382</v>
      </c>
      <c r="U30" s="23"/>
      <c r="V30" s="23"/>
      <c r="W30" s="23" t="s">
        <v>2418</v>
      </c>
    </row>
    <row r="31" spans="1:23" x14ac:dyDescent="0.25">
      <c r="A31" s="13" t="s">
        <v>276</v>
      </c>
      <c r="B31" s="68">
        <v>11214</v>
      </c>
      <c r="C31" s="15" t="s">
        <v>498</v>
      </c>
      <c r="D31" s="15" t="s">
        <v>464</v>
      </c>
      <c r="E31" s="13" t="s">
        <v>191</v>
      </c>
      <c r="F31" s="13" t="s">
        <v>192</v>
      </c>
      <c r="G31" s="13" t="s">
        <v>149</v>
      </c>
      <c r="H31" s="13" t="s">
        <v>281</v>
      </c>
      <c r="I31" s="72">
        <v>42912</v>
      </c>
      <c r="J31" s="2">
        <v>42912</v>
      </c>
      <c r="K31" s="4">
        <v>0</v>
      </c>
      <c r="L31" s="2">
        <v>42912</v>
      </c>
      <c r="M31" s="4">
        <v>0</v>
      </c>
      <c r="N31" s="72" t="s">
        <v>277</v>
      </c>
      <c r="O31" s="68" t="s">
        <v>277</v>
      </c>
      <c r="P31" s="72">
        <v>42919</v>
      </c>
      <c r="Q31" s="4">
        <v>7</v>
      </c>
      <c r="R31" s="4">
        <f t="shared" si="0"/>
        <v>7</v>
      </c>
      <c r="S31" s="15" t="s">
        <v>465</v>
      </c>
      <c r="T31" s="73" t="s">
        <v>2382</v>
      </c>
      <c r="V31" s="17" t="s">
        <v>214</v>
      </c>
    </row>
    <row r="32" spans="1:23" x14ac:dyDescent="0.25">
      <c r="A32" s="13" t="s">
        <v>276</v>
      </c>
      <c r="B32" s="68">
        <v>11220</v>
      </c>
      <c r="C32" s="15" t="s">
        <v>498</v>
      </c>
      <c r="D32" s="15" t="s">
        <v>464</v>
      </c>
      <c r="E32" s="13" t="s">
        <v>159</v>
      </c>
      <c r="F32" s="13" t="s">
        <v>259</v>
      </c>
      <c r="G32" s="13" t="s">
        <v>153</v>
      </c>
      <c r="H32" s="13" t="s">
        <v>281</v>
      </c>
      <c r="I32" s="72">
        <v>42912</v>
      </c>
      <c r="J32" s="2">
        <v>42912</v>
      </c>
      <c r="K32" s="4">
        <v>0</v>
      </c>
      <c r="L32" s="2">
        <v>42913</v>
      </c>
      <c r="M32" s="4">
        <v>1</v>
      </c>
      <c r="N32" s="72" t="s">
        <v>277</v>
      </c>
      <c r="O32" s="68" t="s">
        <v>277</v>
      </c>
      <c r="P32" s="72">
        <v>42919</v>
      </c>
      <c r="Q32" s="4">
        <v>7</v>
      </c>
      <c r="R32" s="4">
        <f t="shared" si="0"/>
        <v>7</v>
      </c>
      <c r="S32" s="15" t="s">
        <v>450</v>
      </c>
      <c r="T32" s="73" t="s">
        <v>2382</v>
      </c>
      <c r="V32" s="17" t="s">
        <v>173</v>
      </c>
    </row>
    <row r="33" spans="1:22" x14ac:dyDescent="0.25">
      <c r="A33" s="13" t="s">
        <v>276</v>
      </c>
      <c r="B33" s="68">
        <v>11249</v>
      </c>
      <c r="C33" s="15" t="s">
        <v>498</v>
      </c>
      <c r="D33" s="15" t="s">
        <v>464</v>
      </c>
      <c r="E33" s="13" t="s">
        <v>159</v>
      </c>
      <c r="F33" s="13" t="s">
        <v>170</v>
      </c>
      <c r="G33" s="13" t="s">
        <v>153</v>
      </c>
      <c r="H33" s="13" t="s">
        <v>281</v>
      </c>
      <c r="I33" s="72">
        <v>42914</v>
      </c>
      <c r="J33" s="2">
        <v>42915</v>
      </c>
      <c r="K33" s="4">
        <v>1</v>
      </c>
      <c r="L33" s="2">
        <v>42915</v>
      </c>
      <c r="M33" s="4">
        <v>1</v>
      </c>
      <c r="N33" s="72" t="s">
        <v>277</v>
      </c>
      <c r="O33" s="68" t="s">
        <v>277</v>
      </c>
      <c r="P33" s="72">
        <v>42921</v>
      </c>
      <c r="Q33" s="4">
        <v>7</v>
      </c>
      <c r="R33" s="4">
        <f t="shared" si="0"/>
        <v>6</v>
      </c>
      <c r="S33" s="15" t="s">
        <v>465</v>
      </c>
      <c r="T33" s="73" t="s">
        <v>2382</v>
      </c>
      <c r="V33" s="17" t="s">
        <v>173</v>
      </c>
    </row>
    <row r="34" spans="1:22" x14ac:dyDescent="0.25">
      <c r="A34" s="13" t="s">
        <v>276</v>
      </c>
      <c r="B34" s="69">
        <v>11490</v>
      </c>
      <c r="C34" s="15" t="s">
        <v>498</v>
      </c>
      <c r="D34" s="15" t="s">
        <v>464</v>
      </c>
      <c r="E34" s="13" t="s">
        <v>156</v>
      </c>
      <c r="F34" s="13" t="s">
        <v>171</v>
      </c>
      <c r="G34" s="13" t="s">
        <v>153</v>
      </c>
      <c r="H34" s="13" t="s">
        <v>281</v>
      </c>
      <c r="I34" s="72">
        <v>42919</v>
      </c>
      <c r="J34" s="2">
        <v>42919</v>
      </c>
      <c r="K34" s="4">
        <v>0</v>
      </c>
      <c r="L34" s="2">
        <v>42919</v>
      </c>
      <c r="M34" s="4">
        <v>0</v>
      </c>
      <c r="N34" s="72" t="s">
        <v>277</v>
      </c>
      <c r="O34" s="68" t="s">
        <v>277</v>
      </c>
      <c r="P34" s="72">
        <v>42926</v>
      </c>
      <c r="Q34" s="4">
        <v>7</v>
      </c>
      <c r="R34" s="4">
        <f t="shared" si="0"/>
        <v>7</v>
      </c>
      <c r="S34" s="15" t="s">
        <v>465</v>
      </c>
      <c r="T34" s="73" t="s">
        <v>2382</v>
      </c>
      <c r="V34" s="17" t="s">
        <v>158</v>
      </c>
    </row>
    <row r="35" spans="1:22" x14ac:dyDescent="0.25">
      <c r="A35" s="13" t="s">
        <v>276</v>
      </c>
      <c r="B35" s="69">
        <v>11503</v>
      </c>
      <c r="C35" s="15" t="s">
        <v>498</v>
      </c>
      <c r="D35" s="15" t="s">
        <v>464</v>
      </c>
      <c r="E35" s="13" t="s">
        <v>159</v>
      </c>
      <c r="F35" s="13" t="s">
        <v>207</v>
      </c>
      <c r="G35" s="13" t="s">
        <v>153</v>
      </c>
      <c r="H35" s="13" t="s">
        <v>281</v>
      </c>
      <c r="I35" s="72">
        <v>42921</v>
      </c>
      <c r="J35" s="2">
        <v>42921</v>
      </c>
      <c r="K35" s="4">
        <v>0</v>
      </c>
      <c r="L35" s="2">
        <v>42921</v>
      </c>
      <c r="M35" s="4">
        <v>0</v>
      </c>
      <c r="N35" s="72" t="s">
        <v>277</v>
      </c>
      <c r="O35" s="68" t="s">
        <v>277</v>
      </c>
      <c r="P35" s="72">
        <v>42928</v>
      </c>
      <c r="Q35" s="4">
        <v>7</v>
      </c>
      <c r="R35" s="4">
        <f t="shared" si="0"/>
        <v>7</v>
      </c>
      <c r="S35" s="15" t="s">
        <v>465</v>
      </c>
      <c r="T35" s="73" t="s">
        <v>2382</v>
      </c>
      <c r="V35" s="17" t="s">
        <v>173</v>
      </c>
    </row>
    <row r="36" spans="1:22" x14ac:dyDescent="0.25">
      <c r="A36" s="13" t="s">
        <v>276</v>
      </c>
      <c r="B36" s="69">
        <v>11516</v>
      </c>
      <c r="C36" s="15" t="s">
        <v>498</v>
      </c>
      <c r="D36" s="15" t="s">
        <v>464</v>
      </c>
      <c r="E36" s="13" t="s">
        <v>210</v>
      </c>
      <c r="F36" s="13" t="s">
        <v>211</v>
      </c>
      <c r="G36" s="13" t="s">
        <v>149</v>
      </c>
      <c r="H36" s="13" t="s">
        <v>281</v>
      </c>
      <c r="I36" s="72">
        <v>42922</v>
      </c>
      <c r="J36" s="2">
        <v>42922</v>
      </c>
      <c r="K36" s="4">
        <v>0</v>
      </c>
      <c r="L36" s="2">
        <v>42922</v>
      </c>
      <c r="M36" s="4">
        <v>0</v>
      </c>
      <c r="N36" s="72" t="s">
        <v>277</v>
      </c>
      <c r="O36" s="68" t="s">
        <v>277</v>
      </c>
      <c r="P36" s="72">
        <v>42929</v>
      </c>
      <c r="Q36" s="4">
        <v>7</v>
      </c>
      <c r="R36" s="4">
        <f t="shared" si="0"/>
        <v>7</v>
      </c>
      <c r="S36" s="15" t="s">
        <v>465</v>
      </c>
      <c r="T36" s="73" t="s">
        <v>2382</v>
      </c>
      <c r="V36" s="17" t="s">
        <v>221</v>
      </c>
    </row>
    <row r="37" spans="1:22" x14ac:dyDescent="0.25">
      <c r="A37" s="13" t="s">
        <v>276</v>
      </c>
      <c r="B37" s="69">
        <v>11517</v>
      </c>
      <c r="C37" s="15" t="s">
        <v>498</v>
      </c>
      <c r="D37" s="15" t="s">
        <v>464</v>
      </c>
      <c r="E37" s="13" t="s">
        <v>159</v>
      </c>
      <c r="F37" s="13" t="s">
        <v>207</v>
      </c>
      <c r="G37" s="13" t="s">
        <v>153</v>
      </c>
      <c r="H37" s="13" t="s">
        <v>281</v>
      </c>
      <c r="I37" s="72">
        <v>42922</v>
      </c>
      <c r="J37" s="2">
        <v>42922</v>
      </c>
      <c r="K37" s="4">
        <v>0</v>
      </c>
      <c r="L37" s="2">
        <v>42922</v>
      </c>
      <c r="M37" s="4">
        <v>0</v>
      </c>
      <c r="N37" s="72" t="s">
        <v>277</v>
      </c>
      <c r="O37" s="68" t="s">
        <v>277</v>
      </c>
      <c r="P37" s="72">
        <v>42929</v>
      </c>
      <c r="Q37" s="4">
        <v>7</v>
      </c>
      <c r="R37" s="4">
        <f t="shared" si="0"/>
        <v>7</v>
      </c>
      <c r="S37" s="15" t="s">
        <v>465</v>
      </c>
      <c r="T37" s="73" t="s">
        <v>2382</v>
      </c>
      <c r="V37" s="17" t="s">
        <v>173</v>
      </c>
    </row>
    <row r="38" spans="1:22" x14ac:dyDescent="0.25">
      <c r="A38" s="13" t="s">
        <v>276</v>
      </c>
      <c r="B38" s="69">
        <v>11531</v>
      </c>
      <c r="C38" s="15" t="s">
        <v>498</v>
      </c>
      <c r="D38" s="15" t="s">
        <v>464</v>
      </c>
      <c r="E38" s="13" t="s">
        <v>159</v>
      </c>
      <c r="F38" s="13" t="s">
        <v>172</v>
      </c>
      <c r="G38" s="13" t="s">
        <v>153</v>
      </c>
      <c r="H38" s="13" t="s">
        <v>281</v>
      </c>
      <c r="I38" s="72">
        <v>42923</v>
      </c>
      <c r="J38" s="2">
        <v>42923</v>
      </c>
      <c r="K38" s="4">
        <v>0</v>
      </c>
      <c r="L38" s="2">
        <v>42923</v>
      </c>
      <c r="M38" s="4">
        <v>0</v>
      </c>
      <c r="N38" s="72" t="s">
        <v>277</v>
      </c>
      <c r="O38" s="68" t="s">
        <v>277</v>
      </c>
      <c r="P38" s="72">
        <v>42930</v>
      </c>
      <c r="Q38" s="4">
        <v>7</v>
      </c>
      <c r="R38" s="4">
        <f t="shared" si="0"/>
        <v>7</v>
      </c>
      <c r="S38" s="15" t="s">
        <v>465</v>
      </c>
      <c r="T38" s="73" t="s">
        <v>2382</v>
      </c>
      <c r="V38" s="17" t="s">
        <v>173</v>
      </c>
    </row>
    <row r="39" spans="1:22" x14ac:dyDescent="0.25">
      <c r="A39" s="13" t="s">
        <v>276</v>
      </c>
      <c r="B39" s="69">
        <v>11557</v>
      </c>
      <c r="C39" s="15" t="s">
        <v>498</v>
      </c>
      <c r="D39" s="15" t="s">
        <v>464</v>
      </c>
      <c r="E39" s="13" t="s">
        <v>159</v>
      </c>
      <c r="F39" s="13" t="s">
        <v>187</v>
      </c>
      <c r="G39" s="13" t="s">
        <v>153</v>
      </c>
      <c r="H39" s="13" t="s">
        <v>281</v>
      </c>
      <c r="I39" s="72">
        <v>42927</v>
      </c>
      <c r="J39" s="2">
        <v>42927</v>
      </c>
      <c r="K39" s="4">
        <v>0</v>
      </c>
      <c r="L39" s="2">
        <v>42927</v>
      </c>
      <c r="M39" s="4">
        <v>0</v>
      </c>
      <c r="N39" s="72" t="s">
        <v>277</v>
      </c>
      <c r="O39" s="68" t="s">
        <v>277</v>
      </c>
      <c r="P39" s="72">
        <v>42934</v>
      </c>
      <c r="Q39" s="4">
        <v>7</v>
      </c>
      <c r="R39" s="4">
        <f t="shared" si="0"/>
        <v>7</v>
      </c>
      <c r="S39" s="15" t="s">
        <v>465</v>
      </c>
      <c r="T39" s="73" t="s">
        <v>2382</v>
      </c>
      <c r="V39" s="17" t="s">
        <v>188</v>
      </c>
    </row>
    <row r="40" spans="1:22" x14ac:dyDescent="0.25">
      <c r="A40" s="13" t="s">
        <v>276</v>
      </c>
      <c r="B40" s="69">
        <v>11558</v>
      </c>
      <c r="C40" s="15" t="s">
        <v>498</v>
      </c>
      <c r="D40" s="15" t="s">
        <v>464</v>
      </c>
      <c r="E40" s="13" t="s">
        <v>167</v>
      </c>
      <c r="F40" s="13" t="s">
        <v>263</v>
      </c>
      <c r="G40" s="13" t="s">
        <v>153</v>
      </c>
      <c r="H40" s="13" t="s">
        <v>281</v>
      </c>
      <c r="I40" s="72">
        <v>42927</v>
      </c>
      <c r="J40" s="2">
        <v>42927</v>
      </c>
      <c r="K40" s="4">
        <v>0</v>
      </c>
      <c r="L40" s="2">
        <v>42927</v>
      </c>
      <c r="M40" s="4">
        <v>0</v>
      </c>
      <c r="N40" s="72" t="s">
        <v>277</v>
      </c>
      <c r="O40" s="68" t="s">
        <v>277</v>
      </c>
      <c r="P40" s="72">
        <v>42934</v>
      </c>
      <c r="Q40" s="4">
        <v>7</v>
      </c>
      <c r="R40" s="4">
        <f t="shared" si="0"/>
        <v>7</v>
      </c>
      <c r="S40" s="15" t="s">
        <v>465</v>
      </c>
      <c r="T40" s="73" t="s">
        <v>2382</v>
      </c>
      <c r="V40" s="17" t="s">
        <v>173</v>
      </c>
    </row>
    <row r="41" spans="1:22" x14ac:dyDescent="0.25">
      <c r="A41" s="13" t="s">
        <v>276</v>
      </c>
      <c r="B41" s="69">
        <v>11559</v>
      </c>
      <c r="C41" s="15" t="s">
        <v>498</v>
      </c>
      <c r="D41" s="15" t="s">
        <v>464</v>
      </c>
      <c r="E41" s="13" t="s">
        <v>198</v>
      </c>
      <c r="F41" s="13" t="s">
        <v>201</v>
      </c>
      <c r="G41" s="13" t="s">
        <v>149</v>
      </c>
      <c r="H41" s="13" t="s">
        <v>281</v>
      </c>
      <c r="I41" s="72">
        <v>42927</v>
      </c>
      <c r="J41" s="2">
        <v>42928</v>
      </c>
      <c r="K41" s="4">
        <v>1</v>
      </c>
      <c r="L41" s="2">
        <v>42928</v>
      </c>
      <c r="M41" s="4">
        <v>1</v>
      </c>
      <c r="N41" s="72" t="s">
        <v>277</v>
      </c>
      <c r="O41" s="68" t="s">
        <v>277</v>
      </c>
      <c r="P41" s="72">
        <v>42934</v>
      </c>
      <c r="Q41" s="4">
        <v>7</v>
      </c>
      <c r="R41" s="4">
        <f t="shared" si="0"/>
        <v>6</v>
      </c>
      <c r="S41" s="15" t="s">
        <v>465</v>
      </c>
      <c r="T41" s="73" t="s">
        <v>2382</v>
      </c>
      <c r="V41" s="17" t="s">
        <v>199</v>
      </c>
    </row>
    <row r="42" spans="1:22" x14ac:dyDescent="0.25">
      <c r="A42" s="13" t="s">
        <v>276</v>
      </c>
      <c r="B42" s="69">
        <v>11602</v>
      </c>
      <c r="C42" s="15" t="s">
        <v>498</v>
      </c>
      <c r="D42" s="15" t="s">
        <v>464</v>
      </c>
      <c r="E42" s="13" t="s">
        <v>159</v>
      </c>
      <c r="F42" s="13" t="s">
        <v>160</v>
      </c>
      <c r="G42" s="13" t="s">
        <v>153</v>
      </c>
      <c r="H42" s="13" t="s">
        <v>281</v>
      </c>
      <c r="I42" s="72">
        <v>42933</v>
      </c>
      <c r="J42" s="2">
        <v>42933</v>
      </c>
      <c r="K42" s="4">
        <v>0</v>
      </c>
      <c r="L42" s="2">
        <v>42934</v>
      </c>
      <c r="M42" s="4">
        <v>1</v>
      </c>
      <c r="N42" s="72" t="s">
        <v>277</v>
      </c>
      <c r="O42" s="68" t="s">
        <v>277</v>
      </c>
      <c r="P42" s="72">
        <v>42940</v>
      </c>
      <c r="Q42" s="4">
        <v>7</v>
      </c>
      <c r="R42" s="4">
        <f t="shared" si="0"/>
        <v>7</v>
      </c>
      <c r="S42" s="15" t="s">
        <v>465</v>
      </c>
      <c r="T42" s="73" t="s">
        <v>2382</v>
      </c>
      <c r="V42" s="17" t="s">
        <v>161</v>
      </c>
    </row>
    <row r="43" spans="1:22" x14ac:dyDescent="0.25">
      <c r="A43" s="13" t="s">
        <v>276</v>
      </c>
      <c r="B43" s="69">
        <v>11614</v>
      </c>
      <c r="C43" s="15" t="s">
        <v>497</v>
      </c>
      <c r="D43" s="15" t="s">
        <v>271</v>
      </c>
      <c r="E43" s="13" t="s">
        <v>154</v>
      </c>
      <c r="F43" s="13" t="s">
        <v>239</v>
      </c>
      <c r="G43" s="13" t="s">
        <v>153</v>
      </c>
      <c r="H43" s="13" t="s">
        <v>283</v>
      </c>
      <c r="I43" s="72">
        <v>42934</v>
      </c>
      <c r="J43" s="2">
        <v>42934</v>
      </c>
      <c r="K43" s="4">
        <v>0</v>
      </c>
      <c r="L43" s="2">
        <v>42934</v>
      </c>
      <c r="M43" s="4">
        <v>0</v>
      </c>
      <c r="P43" s="72">
        <v>42941</v>
      </c>
      <c r="Q43" s="4">
        <v>7</v>
      </c>
      <c r="R43" s="4">
        <f t="shared" si="0"/>
        <v>7</v>
      </c>
      <c r="S43" s="15" t="s">
        <v>465</v>
      </c>
      <c r="T43" s="73" t="s">
        <v>2382</v>
      </c>
      <c r="V43" s="17">
        <v>0</v>
      </c>
    </row>
    <row r="44" spans="1:22" x14ac:dyDescent="0.25">
      <c r="A44" s="13" t="s">
        <v>276</v>
      </c>
      <c r="B44" s="69">
        <v>11630</v>
      </c>
      <c r="C44" s="15" t="s">
        <v>498</v>
      </c>
      <c r="D44" s="15" t="s">
        <v>464</v>
      </c>
      <c r="E44" s="13" t="s">
        <v>167</v>
      </c>
      <c r="F44" s="13" t="s">
        <v>168</v>
      </c>
      <c r="G44" s="13" t="s">
        <v>153</v>
      </c>
      <c r="H44" s="13" t="s">
        <v>278</v>
      </c>
      <c r="I44" s="72">
        <v>42935</v>
      </c>
      <c r="J44" s="2">
        <v>42935</v>
      </c>
      <c r="K44" s="4">
        <v>0</v>
      </c>
      <c r="L44" s="2">
        <v>42935</v>
      </c>
      <c r="M44" s="4">
        <v>0</v>
      </c>
      <c r="N44" s="72" t="s">
        <v>277</v>
      </c>
      <c r="O44" s="68" t="s">
        <v>277</v>
      </c>
      <c r="P44" s="72">
        <v>42942</v>
      </c>
      <c r="Q44" s="4">
        <v>7</v>
      </c>
      <c r="R44" s="4">
        <f t="shared" si="0"/>
        <v>7</v>
      </c>
      <c r="S44" s="15" t="s">
        <v>465</v>
      </c>
      <c r="T44" s="73" t="s">
        <v>2382</v>
      </c>
      <c r="V44" s="17" t="s">
        <v>169</v>
      </c>
    </row>
    <row r="45" spans="1:22" x14ac:dyDescent="0.25">
      <c r="A45" s="13" t="s">
        <v>276</v>
      </c>
      <c r="B45" s="69">
        <v>11640</v>
      </c>
      <c r="C45" s="15" t="s">
        <v>498</v>
      </c>
      <c r="D45" s="15" t="s">
        <v>464</v>
      </c>
      <c r="E45" s="13" t="s">
        <v>159</v>
      </c>
      <c r="F45" s="13" t="s">
        <v>160</v>
      </c>
      <c r="G45" s="13" t="s">
        <v>153</v>
      </c>
      <c r="H45" s="13" t="s">
        <v>281</v>
      </c>
      <c r="I45" s="72">
        <v>42936</v>
      </c>
      <c r="J45" s="2">
        <v>42936</v>
      </c>
      <c r="K45" s="4">
        <v>0</v>
      </c>
      <c r="N45" s="72" t="s">
        <v>277</v>
      </c>
      <c r="O45" s="68" t="s">
        <v>277</v>
      </c>
      <c r="P45" s="72">
        <v>42943</v>
      </c>
      <c r="Q45" s="4">
        <v>7</v>
      </c>
      <c r="R45" s="4">
        <f t="shared" si="0"/>
        <v>7</v>
      </c>
      <c r="S45" s="15" t="s">
        <v>465</v>
      </c>
      <c r="T45" s="73" t="s">
        <v>2382</v>
      </c>
      <c r="V45" s="17" t="s">
        <v>161</v>
      </c>
    </row>
    <row r="46" spans="1:22" x14ac:dyDescent="0.25">
      <c r="A46" s="13" t="s">
        <v>276</v>
      </c>
      <c r="B46" s="69">
        <v>11641</v>
      </c>
      <c r="C46" s="15" t="s">
        <v>498</v>
      </c>
      <c r="D46" s="15" t="s">
        <v>464</v>
      </c>
      <c r="E46" s="13" t="s">
        <v>150</v>
      </c>
      <c r="F46" s="13" t="s">
        <v>151</v>
      </c>
      <c r="G46" s="13" t="s">
        <v>149</v>
      </c>
      <c r="H46" s="13" t="s">
        <v>281</v>
      </c>
      <c r="I46" s="72">
        <v>42936</v>
      </c>
      <c r="J46" s="2">
        <v>42937</v>
      </c>
      <c r="K46" s="4">
        <v>1</v>
      </c>
      <c r="L46" s="2">
        <v>42937</v>
      </c>
      <c r="M46" s="4">
        <v>1</v>
      </c>
      <c r="N46" s="72" t="s">
        <v>277</v>
      </c>
      <c r="O46" s="68" t="s">
        <v>277</v>
      </c>
      <c r="P46" s="72">
        <v>42943</v>
      </c>
      <c r="Q46" s="4">
        <v>7</v>
      </c>
      <c r="R46" s="4">
        <f t="shared" si="0"/>
        <v>6</v>
      </c>
      <c r="S46" s="15" t="s">
        <v>465</v>
      </c>
      <c r="T46" s="73" t="s">
        <v>2382</v>
      </c>
      <c r="V46" s="17" t="s">
        <v>152</v>
      </c>
    </row>
    <row r="47" spans="1:22" x14ac:dyDescent="0.25">
      <c r="A47" s="13" t="s">
        <v>276</v>
      </c>
      <c r="B47" s="69">
        <v>11653</v>
      </c>
      <c r="C47" s="15" t="s">
        <v>498</v>
      </c>
      <c r="D47" s="15" t="s">
        <v>464</v>
      </c>
      <c r="E47" s="13" t="s">
        <v>181</v>
      </c>
      <c r="F47" s="13" t="s">
        <v>182</v>
      </c>
      <c r="G47" s="13" t="s">
        <v>149</v>
      </c>
      <c r="H47" s="13" t="s">
        <v>280</v>
      </c>
      <c r="I47" s="72">
        <v>42937</v>
      </c>
      <c r="J47" s="2">
        <v>42937</v>
      </c>
      <c r="K47" s="4">
        <v>0</v>
      </c>
      <c r="L47" s="2">
        <v>42937</v>
      </c>
      <c r="M47" s="4">
        <v>0</v>
      </c>
      <c r="N47" s="72" t="s">
        <v>277</v>
      </c>
      <c r="O47" s="68" t="s">
        <v>277</v>
      </c>
      <c r="P47" s="72">
        <v>42944</v>
      </c>
      <c r="Q47" s="4">
        <v>7</v>
      </c>
      <c r="R47" s="4">
        <f t="shared" si="0"/>
        <v>7</v>
      </c>
      <c r="S47" s="15" t="s">
        <v>465</v>
      </c>
      <c r="T47" s="73" t="s">
        <v>2382</v>
      </c>
      <c r="V47" s="17" t="s">
        <v>183</v>
      </c>
    </row>
    <row r="48" spans="1:22" x14ac:dyDescent="0.25">
      <c r="A48" s="13" t="s">
        <v>276</v>
      </c>
      <c r="B48" s="69">
        <v>11654</v>
      </c>
      <c r="C48" s="15" t="s">
        <v>498</v>
      </c>
      <c r="D48" s="15" t="s">
        <v>464</v>
      </c>
      <c r="E48" s="13" t="s">
        <v>159</v>
      </c>
      <c r="F48" s="13" t="s">
        <v>160</v>
      </c>
      <c r="G48" s="13" t="s">
        <v>153</v>
      </c>
      <c r="H48" s="13" t="s">
        <v>281</v>
      </c>
      <c r="I48" s="72">
        <v>42937</v>
      </c>
      <c r="J48" s="2">
        <v>42937</v>
      </c>
      <c r="K48" s="4">
        <v>0</v>
      </c>
      <c r="L48" s="2">
        <v>42937</v>
      </c>
      <c r="M48" s="4">
        <v>0</v>
      </c>
      <c r="N48" s="72" t="s">
        <v>277</v>
      </c>
      <c r="O48" s="68" t="s">
        <v>277</v>
      </c>
      <c r="P48" s="72">
        <v>42944</v>
      </c>
      <c r="Q48" s="4">
        <v>7</v>
      </c>
      <c r="R48" s="4">
        <f t="shared" si="0"/>
        <v>7</v>
      </c>
      <c r="S48" s="15" t="s">
        <v>465</v>
      </c>
      <c r="T48" s="73" t="s">
        <v>2382</v>
      </c>
      <c r="V48" s="17" t="s">
        <v>161</v>
      </c>
    </row>
    <row r="49" spans="1:23" x14ac:dyDescent="0.25">
      <c r="A49" s="73" t="s">
        <v>275</v>
      </c>
      <c r="B49" s="25">
        <v>11731</v>
      </c>
      <c r="C49" s="23" t="s">
        <v>498</v>
      </c>
      <c r="D49" s="23"/>
      <c r="E49" s="23" t="s">
        <v>2406</v>
      </c>
      <c r="F49" s="23" t="s">
        <v>2407</v>
      </c>
      <c r="G49" s="23" t="s">
        <v>153</v>
      </c>
      <c r="H49" s="74" t="s">
        <v>2381</v>
      </c>
      <c r="I49" s="84">
        <v>42921</v>
      </c>
      <c r="J49" s="85">
        <v>42921</v>
      </c>
      <c r="K49" s="73">
        <v>0</v>
      </c>
      <c r="L49" s="85">
        <v>42921</v>
      </c>
      <c r="M49" s="73">
        <v>0</v>
      </c>
      <c r="N49" s="80"/>
      <c r="O49" s="80"/>
      <c r="P49" s="84">
        <v>42928</v>
      </c>
      <c r="Q49" s="73">
        <v>7</v>
      </c>
      <c r="R49" s="4">
        <f t="shared" si="0"/>
        <v>7</v>
      </c>
      <c r="S49" s="23"/>
      <c r="T49" s="73" t="s">
        <v>2382</v>
      </c>
      <c r="U49" s="23"/>
      <c r="V49" s="23"/>
      <c r="W49" s="23" t="s">
        <v>2389</v>
      </c>
    </row>
    <row r="50" spans="1:23" x14ac:dyDescent="0.25">
      <c r="A50" s="73" t="s">
        <v>275</v>
      </c>
      <c r="B50" s="25">
        <v>11744</v>
      </c>
      <c r="C50" s="23" t="s">
        <v>498</v>
      </c>
      <c r="D50" s="23"/>
      <c r="E50" s="23" t="s">
        <v>2390</v>
      </c>
      <c r="F50" s="23" t="s">
        <v>2391</v>
      </c>
      <c r="G50" s="23" t="s">
        <v>149</v>
      </c>
      <c r="H50" s="74" t="s">
        <v>2381</v>
      </c>
      <c r="I50" s="84">
        <v>42926</v>
      </c>
      <c r="J50" s="85">
        <v>42928</v>
      </c>
      <c r="K50" s="73">
        <v>2</v>
      </c>
      <c r="L50" s="85">
        <v>42928</v>
      </c>
      <c r="M50" s="73">
        <v>2</v>
      </c>
      <c r="N50" s="80"/>
      <c r="O50" s="80"/>
      <c r="P50" s="84">
        <v>42933</v>
      </c>
      <c r="Q50" s="73">
        <v>7</v>
      </c>
      <c r="R50" s="4">
        <f t="shared" si="0"/>
        <v>5</v>
      </c>
      <c r="S50" s="23"/>
      <c r="T50" s="73" t="s">
        <v>2382</v>
      </c>
      <c r="U50" s="23"/>
      <c r="V50" s="23"/>
      <c r="W50" s="23" t="s">
        <v>2389</v>
      </c>
    </row>
    <row r="51" spans="1:23" x14ac:dyDescent="0.25">
      <c r="A51" s="73" t="s">
        <v>275</v>
      </c>
      <c r="B51" s="25">
        <v>11747</v>
      </c>
      <c r="C51" s="23" t="s">
        <v>498</v>
      </c>
      <c r="D51" s="23"/>
      <c r="E51" s="23" t="s">
        <v>2397</v>
      </c>
      <c r="F51" s="23" t="s">
        <v>2398</v>
      </c>
      <c r="G51" s="23" t="s">
        <v>149</v>
      </c>
      <c r="H51" s="74" t="s">
        <v>2381</v>
      </c>
      <c r="I51" s="84">
        <v>42927</v>
      </c>
      <c r="J51" s="85">
        <v>42928</v>
      </c>
      <c r="K51" s="73">
        <v>1</v>
      </c>
      <c r="L51" s="85">
        <v>42928</v>
      </c>
      <c r="M51" s="73">
        <v>1</v>
      </c>
      <c r="N51" s="80"/>
      <c r="O51" s="80"/>
      <c r="P51" s="84">
        <v>42934</v>
      </c>
      <c r="Q51" s="73">
        <v>7</v>
      </c>
      <c r="R51" s="4">
        <f t="shared" si="0"/>
        <v>6</v>
      </c>
      <c r="S51" s="23"/>
      <c r="T51" s="73" t="s">
        <v>2382</v>
      </c>
      <c r="U51" s="23"/>
      <c r="V51" s="23"/>
      <c r="W51" s="23" t="s">
        <v>2389</v>
      </c>
    </row>
    <row r="52" spans="1:23" x14ac:dyDescent="0.25">
      <c r="A52" s="73" t="s">
        <v>275</v>
      </c>
      <c r="B52" s="25">
        <v>11761</v>
      </c>
      <c r="C52" s="23" t="s">
        <v>498</v>
      </c>
      <c r="D52" s="23"/>
      <c r="E52" s="23" t="s">
        <v>2406</v>
      </c>
      <c r="F52" s="23" t="s">
        <v>2428</v>
      </c>
      <c r="G52" s="23" t="s">
        <v>149</v>
      </c>
      <c r="H52" s="74" t="s">
        <v>2381</v>
      </c>
      <c r="I52" s="84">
        <v>42934</v>
      </c>
      <c r="J52" s="85">
        <v>42935</v>
      </c>
      <c r="K52" s="73">
        <v>1</v>
      </c>
      <c r="L52" s="85">
        <v>42935</v>
      </c>
      <c r="M52" s="73">
        <v>1</v>
      </c>
      <c r="N52" s="80"/>
      <c r="O52" s="80"/>
      <c r="P52" s="84">
        <v>42941</v>
      </c>
      <c r="Q52" s="73">
        <v>7</v>
      </c>
      <c r="R52" s="4">
        <f t="shared" si="0"/>
        <v>6</v>
      </c>
      <c r="S52" s="23"/>
      <c r="T52" s="73" t="s">
        <v>2382</v>
      </c>
      <c r="U52" s="23"/>
      <c r="V52" s="23"/>
      <c r="W52" s="23" t="s">
        <v>2389</v>
      </c>
    </row>
    <row r="53" spans="1:23" x14ac:dyDescent="0.25">
      <c r="A53" s="73" t="s">
        <v>275</v>
      </c>
      <c r="B53" s="25">
        <v>11762</v>
      </c>
      <c r="C53" s="23" t="s">
        <v>498</v>
      </c>
      <c r="D53" s="23"/>
      <c r="E53" s="23" t="s">
        <v>270</v>
      </c>
      <c r="F53" s="23" t="s">
        <v>2395</v>
      </c>
      <c r="G53" s="23" t="s">
        <v>149</v>
      </c>
      <c r="H53" s="74" t="s">
        <v>2381</v>
      </c>
      <c r="I53" s="84">
        <v>42934</v>
      </c>
      <c r="J53" s="85">
        <v>42934</v>
      </c>
      <c r="K53" s="73">
        <v>0</v>
      </c>
      <c r="L53" s="85">
        <v>42935</v>
      </c>
      <c r="M53" s="73">
        <v>1</v>
      </c>
      <c r="N53" s="80"/>
      <c r="O53" s="80"/>
      <c r="P53" s="84">
        <v>42941</v>
      </c>
      <c r="Q53" s="73">
        <v>7</v>
      </c>
      <c r="R53" s="4">
        <f t="shared" si="0"/>
        <v>7</v>
      </c>
      <c r="S53" s="23"/>
      <c r="T53" s="73" t="s">
        <v>2382</v>
      </c>
      <c r="U53" s="23"/>
      <c r="V53" s="23"/>
      <c r="W53" s="23" t="s">
        <v>2389</v>
      </c>
    </row>
    <row r="54" spans="1:23" x14ac:dyDescent="0.25">
      <c r="A54" s="73" t="s">
        <v>275</v>
      </c>
      <c r="B54" s="25">
        <v>11765</v>
      </c>
      <c r="C54" s="23" t="s">
        <v>498</v>
      </c>
      <c r="D54" s="23"/>
      <c r="E54" s="23" t="s">
        <v>2392</v>
      </c>
      <c r="F54" s="23" t="s">
        <v>2400</v>
      </c>
      <c r="G54" s="23" t="s">
        <v>149</v>
      </c>
      <c r="H54" s="74" t="s">
        <v>2381</v>
      </c>
      <c r="I54" s="84">
        <v>42935</v>
      </c>
      <c r="J54" s="85">
        <v>42936</v>
      </c>
      <c r="K54" s="73">
        <v>1</v>
      </c>
      <c r="L54" s="85">
        <v>42936</v>
      </c>
      <c r="M54" s="73">
        <v>1</v>
      </c>
      <c r="N54" s="80"/>
      <c r="O54" s="80"/>
      <c r="P54" s="84">
        <v>42942</v>
      </c>
      <c r="Q54" s="73">
        <v>7</v>
      </c>
      <c r="R54" s="4">
        <f t="shared" si="0"/>
        <v>6</v>
      </c>
      <c r="S54" s="23"/>
      <c r="T54" s="73" t="s">
        <v>2382</v>
      </c>
      <c r="U54" s="23"/>
      <c r="V54" s="23"/>
      <c r="W54" s="23" t="s">
        <v>2389</v>
      </c>
    </row>
    <row r="55" spans="1:23" x14ac:dyDescent="0.25">
      <c r="A55" s="73" t="s">
        <v>275</v>
      </c>
      <c r="B55" s="25">
        <v>11766</v>
      </c>
      <c r="C55" s="23" t="s">
        <v>498</v>
      </c>
      <c r="D55" s="23"/>
      <c r="E55" s="23" t="s">
        <v>2406</v>
      </c>
      <c r="F55" s="23" t="s">
        <v>2407</v>
      </c>
      <c r="G55" s="23" t="s">
        <v>153</v>
      </c>
      <c r="H55" s="74" t="s">
        <v>2381</v>
      </c>
      <c r="I55" s="84">
        <v>42936</v>
      </c>
      <c r="J55" s="85">
        <v>42936</v>
      </c>
      <c r="K55" s="73">
        <v>0</v>
      </c>
      <c r="L55" s="85">
        <v>42936</v>
      </c>
      <c r="M55" s="73">
        <v>0</v>
      </c>
      <c r="N55" s="80"/>
      <c r="O55" s="80"/>
      <c r="P55" s="84">
        <v>42943</v>
      </c>
      <c r="Q55" s="73">
        <v>7</v>
      </c>
      <c r="R55" s="4">
        <f t="shared" si="0"/>
        <v>7</v>
      </c>
      <c r="S55" s="23"/>
      <c r="T55" s="73" t="s">
        <v>2382</v>
      </c>
      <c r="U55" s="23"/>
      <c r="V55" s="23"/>
      <c r="W55" s="23" t="s">
        <v>2430</v>
      </c>
    </row>
    <row r="56" spans="1:23" x14ac:dyDescent="0.25">
      <c r="A56" s="13" t="s">
        <v>276</v>
      </c>
      <c r="B56" s="68">
        <v>11256</v>
      </c>
      <c r="C56" s="15" t="s">
        <v>498</v>
      </c>
      <c r="D56" s="15" t="s">
        <v>464</v>
      </c>
      <c r="E56" s="13" t="s">
        <v>150</v>
      </c>
      <c r="F56" s="13" t="s">
        <v>151</v>
      </c>
      <c r="G56" s="13" t="s">
        <v>149</v>
      </c>
      <c r="H56" s="13" t="s">
        <v>279</v>
      </c>
      <c r="I56" s="72">
        <v>42914</v>
      </c>
      <c r="J56" s="2">
        <v>42915</v>
      </c>
      <c r="K56" s="4">
        <v>1</v>
      </c>
      <c r="L56" s="2">
        <v>42915</v>
      </c>
      <c r="M56" s="4">
        <v>1</v>
      </c>
      <c r="N56" s="72" t="s">
        <v>277</v>
      </c>
      <c r="O56" s="68" t="s">
        <v>277</v>
      </c>
      <c r="P56" s="72">
        <v>42922</v>
      </c>
      <c r="Q56" s="4">
        <v>8</v>
      </c>
      <c r="R56" s="4">
        <f t="shared" si="0"/>
        <v>7</v>
      </c>
      <c r="S56" s="15" t="s">
        <v>465</v>
      </c>
      <c r="T56" s="73" t="s">
        <v>2382</v>
      </c>
      <c r="V56" s="17" t="s">
        <v>152</v>
      </c>
    </row>
    <row r="57" spans="1:23" x14ac:dyDescent="0.25">
      <c r="A57" s="13" t="s">
        <v>276</v>
      </c>
      <c r="B57" s="68">
        <v>11264</v>
      </c>
      <c r="C57" s="15" t="s">
        <v>498</v>
      </c>
      <c r="D57" s="15" t="s">
        <v>464</v>
      </c>
      <c r="E57" s="13" t="s">
        <v>178</v>
      </c>
      <c r="F57" s="13" t="s">
        <v>179</v>
      </c>
      <c r="G57" s="13" t="s">
        <v>153</v>
      </c>
      <c r="H57" s="13" t="s">
        <v>281</v>
      </c>
      <c r="I57" s="72">
        <v>42915</v>
      </c>
      <c r="J57" s="2">
        <v>42915</v>
      </c>
      <c r="K57" s="4">
        <v>0</v>
      </c>
      <c r="L57" s="2">
        <v>42915</v>
      </c>
      <c r="M57" s="4">
        <v>0</v>
      </c>
      <c r="N57" s="72" t="s">
        <v>277</v>
      </c>
      <c r="O57" s="68" t="s">
        <v>277</v>
      </c>
      <c r="P57" s="72">
        <v>42923</v>
      </c>
      <c r="Q57" s="4">
        <v>8</v>
      </c>
      <c r="R57" s="4">
        <f t="shared" si="0"/>
        <v>8</v>
      </c>
      <c r="S57" s="15" t="s">
        <v>465</v>
      </c>
      <c r="T57" s="73" t="s">
        <v>2382</v>
      </c>
      <c r="V57" s="17" t="s">
        <v>180</v>
      </c>
    </row>
    <row r="58" spans="1:23" x14ac:dyDescent="0.25">
      <c r="A58" s="13" t="s">
        <v>276</v>
      </c>
      <c r="B58" s="68">
        <v>11452</v>
      </c>
      <c r="C58" s="15" t="s">
        <v>498</v>
      </c>
      <c r="D58" s="15" t="s">
        <v>464</v>
      </c>
      <c r="E58" s="13" t="s">
        <v>210</v>
      </c>
      <c r="F58" s="13" t="s">
        <v>211</v>
      </c>
      <c r="G58" s="13" t="s">
        <v>149</v>
      </c>
      <c r="H58" s="13" t="s">
        <v>281</v>
      </c>
      <c r="I58" s="72">
        <v>42915</v>
      </c>
      <c r="J58" s="2">
        <v>42915</v>
      </c>
      <c r="K58" s="4">
        <v>0</v>
      </c>
      <c r="L58" s="2">
        <v>42915</v>
      </c>
      <c r="M58" s="4">
        <v>0</v>
      </c>
      <c r="N58" s="72" t="s">
        <v>277</v>
      </c>
      <c r="O58" s="68" t="s">
        <v>277</v>
      </c>
      <c r="P58" s="72">
        <v>42923</v>
      </c>
      <c r="Q58" s="4">
        <v>8</v>
      </c>
      <c r="R58" s="4">
        <f t="shared" si="0"/>
        <v>8</v>
      </c>
      <c r="S58" s="15" t="s">
        <v>465</v>
      </c>
      <c r="T58" s="73" t="s">
        <v>2382</v>
      </c>
      <c r="V58" s="17" t="s">
        <v>221</v>
      </c>
    </row>
    <row r="59" spans="1:23" x14ac:dyDescent="0.25">
      <c r="A59" s="13" t="s">
        <v>276</v>
      </c>
      <c r="B59" s="68">
        <v>11456</v>
      </c>
      <c r="C59" s="15" t="s">
        <v>498</v>
      </c>
      <c r="D59" s="15" t="s">
        <v>464</v>
      </c>
      <c r="E59" s="13" t="s">
        <v>191</v>
      </c>
      <c r="F59" s="13" t="s">
        <v>241</v>
      </c>
      <c r="G59" s="13" t="s">
        <v>153</v>
      </c>
      <c r="H59" s="13" t="s">
        <v>281</v>
      </c>
      <c r="I59" s="72">
        <v>42915</v>
      </c>
      <c r="J59" s="2">
        <v>42915</v>
      </c>
      <c r="K59" s="4">
        <v>0</v>
      </c>
      <c r="L59" s="2">
        <v>42919</v>
      </c>
      <c r="M59" s="4">
        <v>4</v>
      </c>
      <c r="N59" s="72" t="s">
        <v>277</v>
      </c>
      <c r="O59" s="68" t="s">
        <v>277</v>
      </c>
      <c r="P59" s="72">
        <v>42923</v>
      </c>
      <c r="Q59" s="4">
        <v>8</v>
      </c>
      <c r="R59" s="4">
        <f t="shared" si="0"/>
        <v>8</v>
      </c>
      <c r="S59" s="15" t="s">
        <v>465</v>
      </c>
      <c r="T59" s="73" t="s">
        <v>2382</v>
      </c>
      <c r="V59" s="17" t="s">
        <v>214</v>
      </c>
    </row>
    <row r="60" spans="1:23" x14ac:dyDescent="0.25">
      <c r="A60" s="13" t="s">
        <v>276</v>
      </c>
      <c r="B60" s="69">
        <v>11504</v>
      </c>
      <c r="C60" s="15" t="s">
        <v>498</v>
      </c>
      <c r="D60" s="15" t="s">
        <v>464</v>
      </c>
      <c r="E60" s="13" t="s">
        <v>210</v>
      </c>
      <c r="F60" s="13" t="s">
        <v>238</v>
      </c>
      <c r="G60" s="13" t="s">
        <v>153</v>
      </c>
      <c r="H60" s="13" t="s">
        <v>281</v>
      </c>
      <c r="I60" s="72">
        <v>42921</v>
      </c>
      <c r="J60" s="2">
        <v>42921</v>
      </c>
      <c r="K60" s="4">
        <v>0</v>
      </c>
      <c r="L60" s="2">
        <v>42921</v>
      </c>
      <c r="M60" s="4">
        <v>0</v>
      </c>
      <c r="N60" s="72" t="s">
        <v>277</v>
      </c>
      <c r="O60" s="68" t="s">
        <v>277</v>
      </c>
      <c r="P60" s="72">
        <v>42929</v>
      </c>
      <c r="Q60" s="4">
        <v>8</v>
      </c>
      <c r="R60" s="4">
        <f t="shared" si="0"/>
        <v>8</v>
      </c>
      <c r="S60" s="15" t="s">
        <v>465</v>
      </c>
      <c r="T60" s="73" t="s">
        <v>2382</v>
      </c>
      <c r="V60" s="17" t="s">
        <v>221</v>
      </c>
    </row>
    <row r="61" spans="1:23" x14ac:dyDescent="0.25">
      <c r="A61" s="13" t="s">
        <v>276</v>
      </c>
      <c r="B61" s="69">
        <v>11505</v>
      </c>
      <c r="C61" s="15" t="s">
        <v>498</v>
      </c>
      <c r="D61" s="15" t="s">
        <v>464</v>
      </c>
      <c r="E61" s="13" t="s">
        <v>156</v>
      </c>
      <c r="F61" s="13" t="s">
        <v>171</v>
      </c>
      <c r="G61" s="13" t="s">
        <v>153</v>
      </c>
      <c r="H61" s="13" t="s">
        <v>281</v>
      </c>
      <c r="I61" s="72">
        <v>42921</v>
      </c>
      <c r="J61" s="2">
        <v>42921</v>
      </c>
      <c r="K61" s="4">
        <v>0</v>
      </c>
      <c r="L61" s="2">
        <v>42921</v>
      </c>
      <c r="M61" s="4">
        <v>0</v>
      </c>
      <c r="N61" s="72" t="s">
        <v>277</v>
      </c>
      <c r="O61" s="68" t="s">
        <v>277</v>
      </c>
      <c r="P61" s="72">
        <v>42929</v>
      </c>
      <c r="Q61" s="4">
        <v>8</v>
      </c>
      <c r="R61" s="4">
        <f t="shared" si="0"/>
        <v>8</v>
      </c>
      <c r="S61" s="15" t="s">
        <v>465</v>
      </c>
      <c r="T61" s="73" t="s">
        <v>2382</v>
      </c>
      <c r="V61" s="17" t="s">
        <v>158</v>
      </c>
    </row>
    <row r="62" spans="1:23" x14ac:dyDescent="0.25">
      <c r="A62" s="13" t="s">
        <v>276</v>
      </c>
      <c r="B62" s="69">
        <v>11506</v>
      </c>
      <c r="C62" s="15" t="s">
        <v>498</v>
      </c>
      <c r="D62" s="15" t="s">
        <v>464</v>
      </c>
      <c r="E62" s="13" t="s">
        <v>159</v>
      </c>
      <c r="F62" s="13" t="s">
        <v>172</v>
      </c>
      <c r="G62" s="13" t="s">
        <v>153</v>
      </c>
      <c r="H62" s="13" t="s">
        <v>281</v>
      </c>
      <c r="I62" s="72">
        <v>42921</v>
      </c>
      <c r="J62" s="2">
        <v>42921</v>
      </c>
      <c r="K62" s="4">
        <v>0</v>
      </c>
      <c r="L62" s="2">
        <v>42921</v>
      </c>
      <c r="M62" s="4">
        <v>0</v>
      </c>
      <c r="N62" s="72" t="s">
        <v>277</v>
      </c>
      <c r="O62" s="68" t="s">
        <v>277</v>
      </c>
      <c r="P62" s="72">
        <v>42929</v>
      </c>
      <c r="Q62" s="4">
        <v>8</v>
      </c>
      <c r="R62" s="4">
        <f t="shared" si="0"/>
        <v>8</v>
      </c>
      <c r="S62" s="15" t="s">
        <v>465</v>
      </c>
      <c r="T62" s="73" t="s">
        <v>2382</v>
      </c>
      <c r="V62" s="17" t="s">
        <v>173</v>
      </c>
    </row>
    <row r="63" spans="1:23" x14ac:dyDescent="0.25">
      <c r="A63" s="13" t="s">
        <v>276</v>
      </c>
      <c r="B63" s="69">
        <v>11507</v>
      </c>
      <c r="C63" s="15" t="s">
        <v>498</v>
      </c>
      <c r="D63" s="15" t="s">
        <v>464</v>
      </c>
      <c r="E63" s="13" t="s">
        <v>150</v>
      </c>
      <c r="F63" s="13" t="s">
        <v>151</v>
      </c>
      <c r="G63" s="13" t="s">
        <v>149</v>
      </c>
      <c r="H63" s="13" t="s">
        <v>281</v>
      </c>
      <c r="I63" s="72">
        <v>42921</v>
      </c>
      <c r="J63" s="2">
        <v>42921</v>
      </c>
      <c r="K63" s="4">
        <v>0</v>
      </c>
      <c r="L63" s="2">
        <v>42921</v>
      </c>
      <c r="M63" s="4">
        <v>0</v>
      </c>
      <c r="N63" s="72" t="s">
        <v>277</v>
      </c>
      <c r="O63" s="68" t="s">
        <v>277</v>
      </c>
      <c r="P63" s="72">
        <v>42929</v>
      </c>
      <c r="Q63" s="4">
        <v>8</v>
      </c>
      <c r="R63" s="4">
        <f t="shared" si="0"/>
        <v>8</v>
      </c>
      <c r="S63" s="15" t="s">
        <v>465</v>
      </c>
      <c r="T63" s="73" t="s">
        <v>2382</v>
      </c>
      <c r="V63" s="17" t="s">
        <v>152</v>
      </c>
    </row>
    <row r="64" spans="1:23" x14ac:dyDescent="0.25">
      <c r="A64" s="13" t="s">
        <v>276</v>
      </c>
      <c r="B64" s="69">
        <v>11508</v>
      </c>
      <c r="C64" s="15" t="s">
        <v>498</v>
      </c>
      <c r="D64" s="15" t="s">
        <v>464</v>
      </c>
      <c r="E64" s="13" t="s">
        <v>210</v>
      </c>
      <c r="F64" s="13" t="s">
        <v>238</v>
      </c>
      <c r="G64" s="13" t="s">
        <v>153</v>
      </c>
      <c r="H64" s="13" t="s">
        <v>281</v>
      </c>
      <c r="I64" s="72">
        <v>42921</v>
      </c>
      <c r="J64" s="2">
        <v>42922</v>
      </c>
      <c r="K64" s="4">
        <v>1</v>
      </c>
      <c r="L64" s="2">
        <v>42922</v>
      </c>
      <c r="M64" s="4">
        <v>1</v>
      </c>
      <c r="N64" s="72" t="s">
        <v>277</v>
      </c>
      <c r="O64" s="68" t="s">
        <v>277</v>
      </c>
      <c r="P64" s="72">
        <v>42929</v>
      </c>
      <c r="Q64" s="4">
        <v>8</v>
      </c>
      <c r="R64" s="4">
        <f t="shared" si="0"/>
        <v>7</v>
      </c>
      <c r="S64" s="15" t="s">
        <v>465</v>
      </c>
      <c r="T64" s="73" t="s">
        <v>2382</v>
      </c>
      <c r="V64" s="17" t="s">
        <v>221</v>
      </c>
    </row>
    <row r="65" spans="1:23" x14ac:dyDescent="0.25">
      <c r="A65" s="13" t="s">
        <v>276</v>
      </c>
      <c r="B65" s="69">
        <v>11518</v>
      </c>
      <c r="C65" s="15" t="s">
        <v>498</v>
      </c>
      <c r="D65" s="15" t="s">
        <v>464</v>
      </c>
      <c r="E65" s="13" t="s">
        <v>159</v>
      </c>
      <c r="F65" s="13" t="s">
        <v>207</v>
      </c>
      <c r="G65" s="13" t="s">
        <v>153</v>
      </c>
      <c r="H65" s="13" t="s">
        <v>281</v>
      </c>
      <c r="I65" s="72">
        <v>42922</v>
      </c>
      <c r="J65" s="2">
        <v>42922</v>
      </c>
      <c r="K65" s="4">
        <v>0</v>
      </c>
      <c r="L65" s="2">
        <v>42922</v>
      </c>
      <c r="M65" s="4">
        <v>0</v>
      </c>
      <c r="N65" s="72" t="s">
        <v>277</v>
      </c>
      <c r="O65" s="68" t="s">
        <v>277</v>
      </c>
      <c r="P65" s="72">
        <v>42930</v>
      </c>
      <c r="Q65" s="4">
        <v>8</v>
      </c>
      <c r="R65" s="4">
        <f t="shared" si="0"/>
        <v>8</v>
      </c>
      <c r="S65" s="15" t="s">
        <v>465</v>
      </c>
      <c r="T65" s="73" t="s">
        <v>2382</v>
      </c>
      <c r="V65" s="17" t="s">
        <v>173</v>
      </c>
    </row>
    <row r="66" spans="1:23" x14ac:dyDescent="0.25">
      <c r="A66" s="13" t="s">
        <v>276</v>
      </c>
      <c r="B66" s="69">
        <v>11543</v>
      </c>
      <c r="C66" s="15" t="s">
        <v>498</v>
      </c>
      <c r="D66" s="15" t="s">
        <v>464</v>
      </c>
      <c r="E66" s="13" t="s">
        <v>159</v>
      </c>
      <c r="F66" s="13" t="s">
        <v>242</v>
      </c>
      <c r="G66" s="13" t="s">
        <v>153</v>
      </c>
      <c r="H66" s="13" t="s">
        <v>281</v>
      </c>
      <c r="I66" s="72">
        <v>42926</v>
      </c>
      <c r="J66" s="2">
        <v>42926</v>
      </c>
      <c r="K66" s="4">
        <v>0</v>
      </c>
      <c r="L66" s="2">
        <v>42926</v>
      </c>
      <c r="M66" s="4">
        <v>0</v>
      </c>
      <c r="N66" s="72" t="s">
        <v>277</v>
      </c>
      <c r="O66" s="68" t="s">
        <v>277</v>
      </c>
      <c r="P66" s="72">
        <v>42934</v>
      </c>
      <c r="Q66" s="4">
        <v>8</v>
      </c>
      <c r="R66" s="4">
        <f t="shared" si="0"/>
        <v>8</v>
      </c>
      <c r="S66" s="15" t="s">
        <v>465</v>
      </c>
      <c r="T66" s="73" t="s">
        <v>2382</v>
      </c>
      <c r="V66" s="17" t="s">
        <v>173</v>
      </c>
    </row>
    <row r="67" spans="1:23" x14ac:dyDescent="0.25">
      <c r="A67" s="13" t="s">
        <v>276</v>
      </c>
      <c r="B67" s="69">
        <v>11573</v>
      </c>
      <c r="C67" s="15" t="s">
        <v>498</v>
      </c>
      <c r="D67" s="15" t="s">
        <v>464</v>
      </c>
      <c r="E67" s="13" t="s">
        <v>159</v>
      </c>
      <c r="F67" s="13" t="s">
        <v>187</v>
      </c>
      <c r="G67" s="13" t="s">
        <v>153</v>
      </c>
      <c r="H67" s="13" t="s">
        <v>281</v>
      </c>
      <c r="I67" s="72">
        <v>42928</v>
      </c>
      <c r="J67" s="2">
        <v>42928</v>
      </c>
      <c r="K67" s="4">
        <v>0</v>
      </c>
      <c r="L67" s="2">
        <v>42928</v>
      </c>
      <c r="M67" s="4">
        <v>0</v>
      </c>
      <c r="N67" s="72" t="s">
        <v>277</v>
      </c>
      <c r="O67" s="68" t="s">
        <v>277</v>
      </c>
      <c r="P67" s="72">
        <v>42936</v>
      </c>
      <c r="Q67" s="4">
        <v>8</v>
      </c>
      <c r="R67" s="4">
        <f t="shared" ref="R67:R130" si="1">P67-J67</f>
        <v>8</v>
      </c>
      <c r="S67" s="15" t="s">
        <v>465</v>
      </c>
      <c r="T67" s="73" t="s">
        <v>2382</v>
      </c>
      <c r="V67" s="17" t="s">
        <v>188</v>
      </c>
    </row>
    <row r="68" spans="1:23" x14ac:dyDescent="0.25">
      <c r="A68" s="13" t="s">
        <v>276</v>
      </c>
      <c r="B68" s="69">
        <v>11574</v>
      </c>
      <c r="C68" s="15" t="s">
        <v>498</v>
      </c>
      <c r="D68" s="15" t="s">
        <v>464</v>
      </c>
      <c r="E68" s="13" t="s">
        <v>159</v>
      </c>
      <c r="F68" s="13" t="s">
        <v>160</v>
      </c>
      <c r="G68" s="13" t="s">
        <v>153</v>
      </c>
      <c r="H68" s="13" t="s">
        <v>281</v>
      </c>
      <c r="I68" s="72">
        <v>42928</v>
      </c>
      <c r="J68" s="2">
        <v>42928</v>
      </c>
      <c r="K68" s="4">
        <v>0</v>
      </c>
      <c r="L68" s="2">
        <v>42929</v>
      </c>
      <c r="M68" s="4">
        <v>1</v>
      </c>
      <c r="N68" s="72" t="s">
        <v>277</v>
      </c>
      <c r="O68" s="68" t="s">
        <v>277</v>
      </c>
      <c r="P68" s="72">
        <v>42936</v>
      </c>
      <c r="Q68" s="4">
        <v>8</v>
      </c>
      <c r="R68" s="4">
        <f t="shared" si="1"/>
        <v>8</v>
      </c>
      <c r="S68" s="15" t="s">
        <v>465</v>
      </c>
      <c r="T68" s="73" t="s">
        <v>2382</v>
      </c>
      <c r="V68" s="17" t="s">
        <v>161</v>
      </c>
    </row>
    <row r="69" spans="1:23" x14ac:dyDescent="0.25">
      <c r="A69" s="13" t="s">
        <v>276</v>
      </c>
      <c r="B69" s="69">
        <v>11583</v>
      </c>
      <c r="C69" s="15" t="s">
        <v>498</v>
      </c>
      <c r="D69" s="15" t="s">
        <v>464</v>
      </c>
      <c r="E69" s="13" t="s">
        <v>159</v>
      </c>
      <c r="F69" s="13" t="s">
        <v>160</v>
      </c>
      <c r="G69" s="13" t="s">
        <v>153</v>
      </c>
      <c r="H69" s="13" t="s">
        <v>281</v>
      </c>
      <c r="I69" s="72">
        <v>42929</v>
      </c>
      <c r="J69" s="2">
        <v>42929</v>
      </c>
      <c r="K69" s="4">
        <v>0</v>
      </c>
      <c r="L69" s="2">
        <v>42929</v>
      </c>
      <c r="M69" s="4">
        <v>0</v>
      </c>
      <c r="N69" s="72" t="s">
        <v>277</v>
      </c>
      <c r="O69" s="68" t="s">
        <v>277</v>
      </c>
      <c r="P69" s="72">
        <v>42937</v>
      </c>
      <c r="Q69" s="4">
        <v>8</v>
      </c>
      <c r="R69" s="4">
        <f t="shared" si="1"/>
        <v>8</v>
      </c>
      <c r="S69" s="15" t="s">
        <v>465</v>
      </c>
      <c r="T69" s="73" t="s">
        <v>2382</v>
      </c>
      <c r="V69" s="17" t="s">
        <v>161</v>
      </c>
    </row>
    <row r="70" spans="1:23" x14ac:dyDescent="0.25">
      <c r="A70" s="13" t="s">
        <v>276</v>
      </c>
      <c r="B70" s="69">
        <v>11603</v>
      </c>
      <c r="C70" s="15" t="s">
        <v>498</v>
      </c>
      <c r="D70" s="15" t="s">
        <v>464</v>
      </c>
      <c r="E70" s="13" t="s">
        <v>159</v>
      </c>
      <c r="F70" s="13" t="s">
        <v>160</v>
      </c>
      <c r="G70" s="13" t="s">
        <v>153</v>
      </c>
      <c r="H70" s="13" t="s">
        <v>281</v>
      </c>
      <c r="I70" s="72">
        <v>42933</v>
      </c>
      <c r="J70" s="2">
        <v>42933</v>
      </c>
      <c r="K70" s="4">
        <v>0</v>
      </c>
      <c r="L70" s="2">
        <v>42934</v>
      </c>
      <c r="M70" s="4">
        <v>1</v>
      </c>
      <c r="N70" s="72" t="s">
        <v>277</v>
      </c>
      <c r="O70" s="68" t="s">
        <v>277</v>
      </c>
      <c r="P70" s="72">
        <v>42941</v>
      </c>
      <c r="Q70" s="4">
        <v>8</v>
      </c>
      <c r="R70" s="4">
        <f t="shared" si="1"/>
        <v>8</v>
      </c>
      <c r="S70" s="15" t="s">
        <v>465</v>
      </c>
      <c r="T70" s="73" t="s">
        <v>2382</v>
      </c>
      <c r="V70" s="17" t="s">
        <v>161</v>
      </c>
    </row>
    <row r="71" spans="1:23" x14ac:dyDescent="0.25">
      <c r="A71" s="13" t="s">
        <v>276</v>
      </c>
      <c r="B71" s="69">
        <v>11604</v>
      </c>
      <c r="C71" s="15" t="s">
        <v>498</v>
      </c>
      <c r="D71" s="15" t="s">
        <v>464</v>
      </c>
      <c r="E71" s="13" t="s">
        <v>159</v>
      </c>
      <c r="F71" s="13" t="s">
        <v>160</v>
      </c>
      <c r="G71" s="13" t="s">
        <v>153</v>
      </c>
      <c r="H71" s="13" t="s">
        <v>281</v>
      </c>
      <c r="I71" s="72">
        <v>42933</v>
      </c>
      <c r="J71" s="2">
        <v>42933</v>
      </c>
      <c r="K71" s="4">
        <v>0</v>
      </c>
      <c r="L71" s="2">
        <v>42934</v>
      </c>
      <c r="M71" s="4">
        <v>1</v>
      </c>
      <c r="N71" s="72" t="s">
        <v>277</v>
      </c>
      <c r="O71" s="68" t="s">
        <v>277</v>
      </c>
      <c r="P71" s="72">
        <v>42941</v>
      </c>
      <c r="Q71" s="4">
        <v>8</v>
      </c>
      <c r="R71" s="4">
        <f t="shared" si="1"/>
        <v>8</v>
      </c>
      <c r="S71" s="15" t="s">
        <v>465</v>
      </c>
      <c r="T71" s="73" t="s">
        <v>2382</v>
      </c>
      <c r="V71" s="17" t="s">
        <v>161</v>
      </c>
    </row>
    <row r="72" spans="1:23" x14ac:dyDescent="0.25">
      <c r="A72" s="13" t="s">
        <v>276</v>
      </c>
      <c r="B72" s="69">
        <v>11615</v>
      </c>
      <c r="C72" s="15" t="s">
        <v>498</v>
      </c>
      <c r="D72" s="15" t="s">
        <v>464</v>
      </c>
      <c r="E72" s="13" t="s">
        <v>164</v>
      </c>
      <c r="F72" s="13" t="s">
        <v>227</v>
      </c>
      <c r="G72" s="13" t="s">
        <v>153</v>
      </c>
      <c r="H72" s="13" t="s">
        <v>281</v>
      </c>
      <c r="I72" s="72">
        <v>42934</v>
      </c>
      <c r="J72" s="2">
        <v>42934</v>
      </c>
      <c r="K72" s="4">
        <v>0</v>
      </c>
      <c r="L72" s="2">
        <v>42934</v>
      </c>
      <c r="M72" s="4">
        <v>0</v>
      </c>
      <c r="N72" s="72" t="s">
        <v>277</v>
      </c>
      <c r="O72" s="68" t="s">
        <v>277</v>
      </c>
      <c r="P72" s="72">
        <v>42942</v>
      </c>
      <c r="Q72" s="4">
        <v>8</v>
      </c>
      <c r="R72" s="4">
        <f t="shared" si="1"/>
        <v>8</v>
      </c>
      <c r="S72" s="15" t="s">
        <v>465</v>
      </c>
      <c r="T72" s="73" t="s">
        <v>2382</v>
      </c>
      <c r="V72" s="17" t="s">
        <v>166</v>
      </c>
    </row>
    <row r="73" spans="1:23" x14ac:dyDescent="0.25">
      <c r="A73" s="13" t="s">
        <v>276</v>
      </c>
      <c r="B73" s="69">
        <v>11616</v>
      </c>
      <c r="C73" s="15" t="s">
        <v>498</v>
      </c>
      <c r="D73" s="15" t="s">
        <v>464</v>
      </c>
      <c r="E73" s="13" t="s">
        <v>159</v>
      </c>
      <c r="F73" s="13" t="s">
        <v>246</v>
      </c>
      <c r="G73" s="13" t="s">
        <v>153</v>
      </c>
      <c r="H73" s="13" t="s">
        <v>281</v>
      </c>
      <c r="I73" s="72">
        <v>42934</v>
      </c>
      <c r="J73" s="2">
        <v>42936</v>
      </c>
      <c r="K73" s="4">
        <v>2</v>
      </c>
      <c r="L73" s="2">
        <v>42936</v>
      </c>
      <c r="M73" s="4">
        <v>2</v>
      </c>
      <c r="N73" s="72" t="s">
        <v>277</v>
      </c>
      <c r="O73" s="68" t="s">
        <v>277</v>
      </c>
      <c r="P73" s="72">
        <v>42942</v>
      </c>
      <c r="Q73" s="4">
        <v>8</v>
      </c>
      <c r="R73" s="4">
        <f t="shared" si="1"/>
        <v>6</v>
      </c>
      <c r="S73" s="15" t="s">
        <v>465</v>
      </c>
      <c r="T73" s="73" t="s">
        <v>2382</v>
      </c>
      <c r="V73" s="17" t="s">
        <v>173</v>
      </c>
    </row>
    <row r="74" spans="1:23" x14ac:dyDescent="0.25">
      <c r="A74" s="13" t="s">
        <v>276</v>
      </c>
      <c r="B74" s="69">
        <v>11631</v>
      </c>
      <c r="C74" s="15" t="s">
        <v>498</v>
      </c>
      <c r="D74" s="15" t="s">
        <v>464</v>
      </c>
      <c r="E74" s="13" t="s">
        <v>156</v>
      </c>
      <c r="F74" s="13" t="s">
        <v>157</v>
      </c>
      <c r="G74" s="13" t="s">
        <v>149</v>
      </c>
      <c r="H74" s="13" t="s">
        <v>281</v>
      </c>
      <c r="I74" s="72">
        <v>42935</v>
      </c>
      <c r="J74" s="2">
        <v>42935</v>
      </c>
      <c r="K74" s="4">
        <v>0</v>
      </c>
      <c r="L74" s="2">
        <v>42935</v>
      </c>
      <c r="M74" s="4">
        <v>0</v>
      </c>
      <c r="N74" s="72" t="s">
        <v>277</v>
      </c>
      <c r="O74" s="68" t="s">
        <v>277</v>
      </c>
      <c r="P74" s="72">
        <v>42943</v>
      </c>
      <c r="Q74" s="4">
        <v>8</v>
      </c>
      <c r="R74" s="4">
        <f t="shared" si="1"/>
        <v>8</v>
      </c>
      <c r="S74" s="15" t="s">
        <v>465</v>
      </c>
      <c r="T74" s="73" t="s">
        <v>2382</v>
      </c>
      <c r="V74" s="17" t="s">
        <v>158</v>
      </c>
    </row>
    <row r="75" spans="1:23" x14ac:dyDescent="0.25">
      <c r="A75" s="13" t="s">
        <v>276</v>
      </c>
      <c r="B75" s="69">
        <v>11632</v>
      </c>
      <c r="C75" s="15" t="s">
        <v>498</v>
      </c>
      <c r="D75" s="15" t="s">
        <v>464</v>
      </c>
      <c r="E75" s="13" t="s">
        <v>164</v>
      </c>
      <c r="F75" s="13" t="s">
        <v>165</v>
      </c>
      <c r="G75" s="13" t="s">
        <v>149</v>
      </c>
      <c r="H75" s="13" t="s">
        <v>281</v>
      </c>
      <c r="I75" s="72">
        <v>42935</v>
      </c>
      <c r="J75" s="2">
        <v>42935</v>
      </c>
      <c r="K75" s="4">
        <v>0</v>
      </c>
      <c r="L75" s="2">
        <v>42935</v>
      </c>
      <c r="M75" s="4">
        <v>0</v>
      </c>
      <c r="N75" s="72" t="s">
        <v>277</v>
      </c>
      <c r="O75" s="68" t="s">
        <v>277</v>
      </c>
      <c r="P75" s="72">
        <v>42943</v>
      </c>
      <c r="Q75" s="4">
        <v>8</v>
      </c>
      <c r="R75" s="4">
        <f t="shared" si="1"/>
        <v>8</v>
      </c>
      <c r="S75" s="15" t="s">
        <v>465</v>
      </c>
      <c r="T75" s="73" t="s">
        <v>2382</v>
      </c>
      <c r="V75" s="17" t="s">
        <v>166</v>
      </c>
    </row>
    <row r="76" spans="1:23" x14ac:dyDescent="0.25">
      <c r="A76" s="73" t="s">
        <v>275</v>
      </c>
      <c r="B76" s="25">
        <v>11748</v>
      </c>
      <c r="C76" s="23" t="s">
        <v>498</v>
      </c>
      <c r="D76" s="23"/>
      <c r="E76" s="23" t="s">
        <v>2392</v>
      </c>
      <c r="F76" s="23" t="s">
        <v>2393</v>
      </c>
      <c r="G76" s="23" t="s">
        <v>153</v>
      </c>
      <c r="H76" s="74" t="s">
        <v>2381</v>
      </c>
      <c r="I76" s="84">
        <v>42928</v>
      </c>
      <c r="J76" s="85">
        <v>42928</v>
      </c>
      <c r="K76" s="73">
        <v>0</v>
      </c>
      <c r="L76" s="85">
        <v>42928</v>
      </c>
      <c r="M76" s="73">
        <v>0</v>
      </c>
      <c r="N76" s="80"/>
      <c r="O76" s="80"/>
      <c r="P76" s="84">
        <v>42936</v>
      </c>
      <c r="Q76" s="73">
        <v>8</v>
      </c>
      <c r="R76" s="4">
        <f t="shared" si="1"/>
        <v>8</v>
      </c>
      <c r="S76" s="23"/>
      <c r="T76" s="73" t="s">
        <v>2382</v>
      </c>
      <c r="U76" s="23"/>
      <c r="V76" s="23"/>
      <c r="W76" s="23" t="s">
        <v>2386</v>
      </c>
    </row>
    <row r="77" spans="1:23" x14ac:dyDescent="0.25">
      <c r="A77" s="73" t="s">
        <v>275</v>
      </c>
      <c r="B77" s="25">
        <v>11760</v>
      </c>
      <c r="C77" s="23" t="s">
        <v>497</v>
      </c>
      <c r="D77" s="23"/>
      <c r="E77" s="23" t="s">
        <v>270</v>
      </c>
      <c r="F77" s="23" t="s">
        <v>2395</v>
      </c>
      <c r="G77" s="23" t="s">
        <v>149</v>
      </c>
      <c r="H77" s="23" t="s">
        <v>2396</v>
      </c>
      <c r="I77" s="86">
        <v>42933</v>
      </c>
      <c r="J77" s="50">
        <v>42933</v>
      </c>
      <c r="K77" s="73">
        <v>0</v>
      </c>
      <c r="L77" s="73" t="s">
        <v>2382</v>
      </c>
      <c r="M77" s="73" t="s">
        <v>2382</v>
      </c>
      <c r="N77" s="80"/>
      <c r="O77" s="80"/>
      <c r="P77" s="86">
        <v>42941</v>
      </c>
      <c r="Q77" s="73">
        <v>8</v>
      </c>
      <c r="R77" s="4">
        <f t="shared" si="1"/>
        <v>8</v>
      </c>
      <c r="S77" s="23"/>
      <c r="T77" s="73" t="s">
        <v>2382</v>
      </c>
      <c r="U77" s="23"/>
      <c r="V77" s="23"/>
      <c r="W77" s="23"/>
    </row>
    <row r="78" spans="1:23" x14ac:dyDescent="0.25">
      <c r="A78" s="73" t="s">
        <v>275</v>
      </c>
      <c r="B78" s="25">
        <v>11763</v>
      </c>
      <c r="C78" s="23" t="s">
        <v>498</v>
      </c>
      <c r="D78" s="23"/>
      <c r="E78" s="23" t="s">
        <v>2401</v>
      </c>
      <c r="F78" s="23" t="s">
        <v>2429</v>
      </c>
      <c r="G78" s="23" t="s">
        <v>149</v>
      </c>
      <c r="H78" s="74" t="s">
        <v>2381</v>
      </c>
      <c r="I78" s="84">
        <v>42934</v>
      </c>
      <c r="J78" s="85">
        <v>42935</v>
      </c>
      <c r="K78" s="73">
        <v>1</v>
      </c>
      <c r="L78" s="85">
        <v>42935</v>
      </c>
      <c r="M78" s="73">
        <v>1</v>
      </c>
      <c r="N78" s="80"/>
      <c r="O78" s="80"/>
      <c r="P78" s="84">
        <v>42942</v>
      </c>
      <c r="Q78" s="73">
        <v>8</v>
      </c>
      <c r="R78" s="4">
        <f t="shared" si="1"/>
        <v>7</v>
      </c>
      <c r="S78" s="23"/>
      <c r="T78" s="73" t="s">
        <v>2382</v>
      </c>
      <c r="U78" s="23"/>
      <c r="V78" s="23"/>
      <c r="W78" s="23" t="s">
        <v>2386</v>
      </c>
    </row>
    <row r="79" spans="1:23" x14ac:dyDescent="0.25">
      <c r="A79" s="73" t="s">
        <v>275</v>
      </c>
      <c r="B79" s="25">
        <v>11767</v>
      </c>
      <c r="C79" s="23" t="s">
        <v>498</v>
      </c>
      <c r="D79" s="23"/>
      <c r="E79" s="23" t="s">
        <v>2390</v>
      </c>
      <c r="F79" s="23" t="s">
        <v>2416</v>
      </c>
      <c r="G79" s="23" t="s">
        <v>153</v>
      </c>
      <c r="H79" s="74" t="s">
        <v>2381</v>
      </c>
      <c r="I79" s="84">
        <v>42936</v>
      </c>
      <c r="J79" s="85">
        <v>42936</v>
      </c>
      <c r="K79" s="73">
        <v>0</v>
      </c>
      <c r="L79" s="85">
        <v>42940</v>
      </c>
      <c r="M79" s="73">
        <v>4</v>
      </c>
      <c r="N79" s="80"/>
      <c r="O79" s="80"/>
      <c r="P79" s="84">
        <v>42944</v>
      </c>
      <c r="Q79" s="73">
        <v>8</v>
      </c>
      <c r="R79" s="4">
        <f t="shared" si="1"/>
        <v>8</v>
      </c>
      <c r="S79" s="23"/>
      <c r="T79" s="73" t="s">
        <v>2382</v>
      </c>
      <c r="U79" s="23"/>
      <c r="V79" s="23"/>
      <c r="W79" s="23" t="s">
        <v>2386</v>
      </c>
    </row>
    <row r="80" spans="1:23" x14ac:dyDescent="0.25">
      <c r="A80" s="13" t="s">
        <v>276</v>
      </c>
      <c r="B80" s="68">
        <v>11213</v>
      </c>
      <c r="C80" s="15" t="s">
        <v>498</v>
      </c>
      <c r="D80" s="15" t="s">
        <v>464</v>
      </c>
      <c r="E80" s="13" t="s">
        <v>156</v>
      </c>
      <c r="F80" s="13" t="s">
        <v>157</v>
      </c>
      <c r="G80" s="13" t="s">
        <v>149</v>
      </c>
      <c r="H80" s="13" t="s">
        <v>281</v>
      </c>
      <c r="I80" s="72">
        <v>42912</v>
      </c>
      <c r="J80" s="2">
        <v>42912</v>
      </c>
      <c r="K80" s="4">
        <v>0</v>
      </c>
      <c r="L80" s="2">
        <v>42912</v>
      </c>
      <c r="M80" s="4">
        <v>0</v>
      </c>
      <c r="N80" s="72" t="s">
        <v>277</v>
      </c>
      <c r="O80" s="68" t="s">
        <v>277</v>
      </c>
      <c r="P80" s="72">
        <v>42921</v>
      </c>
      <c r="Q80" s="4">
        <v>9</v>
      </c>
      <c r="R80" s="4">
        <f t="shared" si="1"/>
        <v>9</v>
      </c>
      <c r="S80" s="15" t="s">
        <v>465</v>
      </c>
      <c r="T80" s="73" t="s">
        <v>2382</v>
      </c>
      <c r="V80" s="17" t="s">
        <v>158</v>
      </c>
    </row>
    <row r="81" spans="1:22" x14ac:dyDescent="0.25">
      <c r="A81" s="13" t="s">
        <v>276</v>
      </c>
      <c r="B81" s="68">
        <v>11224</v>
      </c>
      <c r="C81" s="15" t="s">
        <v>498</v>
      </c>
      <c r="D81" s="15" t="s">
        <v>464</v>
      </c>
      <c r="E81" s="13" t="s">
        <v>178</v>
      </c>
      <c r="F81" s="13" t="s">
        <v>193</v>
      </c>
      <c r="G81" s="13" t="s">
        <v>149</v>
      </c>
      <c r="H81" s="13" t="s">
        <v>281</v>
      </c>
      <c r="I81" s="72">
        <v>42912</v>
      </c>
      <c r="J81" s="2">
        <v>42912</v>
      </c>
      <c r="K81" s="4">
        <v>0</v>
      </c>
      <c r="L81" s="2">
        <v>42912</v>
      </c>
      <c r="M81" s="4">
        <v>0</v>
      </c>
      <c r="N81" s="72" t="s">
        <v>277</v>
      </c>
      <c r="O81" s="68" t="s">
        <v>277</v>
      </c>
      <c r="P81" s="72">
        <v>42921</v>
      </c>
      <c r="Q81" s="4">
        <v>9</v>
      </c>
      <c r="R81" s="4">
        <f t="shared" si="1"/>
        <v>9</v>
      </c>
      <c r="S81" s="15" t="s">
        <v>465</v>
      </c>
      <c r="T81" s="73" t="s">
        <v>2382</v>
      </c>
      <c r="V81" s="17" t="s">
        <v>215</v>
      </c>
    </row>
    <row r="82" spans="1:22" x14ac:dyDescent="0.25">
      <c r="A82" s="13" t="s">
        <v>276</v>
      </c>
      <c r="B82" s="68">
        <v>11225</v>
      </c>
      <c r="C82" s="15" t="s">
        <v>498</v>
      </c>
      <c r="D82" s="15" t="s">
        <v>464</v>
      </c>
      <c r="E82" s="13" t="s">
        <v>191</v>
      </c>
      <c r="F82" s="13" t="s">
        <v>192</v>
      </c>
      <c r="G82" s="13" t="s">
        <v>149</v>
      </c>
      <c r="H82" s="13" t="s">
        <v>281</v>
      </c>
      <c r="I82" s="72">
        <v>42912</v>
      </c>
      <c r="J82" s="2">
        <v>42912</v>
      </c>
      <c r="K82" s="4">
        <v>0</v>
      </c>
      <c r="L82" s="2">
        <v>42912</v>
      </c>
      <c r="M82" s="4">
        <v>0</v>
      </c>
      <c r="N82" s="72" t="s">
        <v>277</v>
      </c>
      <c r="O82" s="68" t="s">
        <v>277</v>
      </c>
      <c r="P82" s="72">
        <v>42921</v>
      </c>
      <c r="Q82" s="4">
        <v>9</v>
      </c>
      <c r="R82" s="4">
        <f t="shared" si="1"/>
        <v>9</v>
      </c>
      <c r="S82" s="15" t="s">
        <v>461</v>
      </c>
      <c r="T82" s="73" t="s">
        <v>2382</v>
      </c>
      <c r="V82" s="17" t="s">
        <v>214</v>
      </c>
    </row>
    <row r="83" spans="1:22" x14ac:dyDescent="0.25">
      <c r="A83" s="13" t="s">
        <v>276</v>
      </c>
      <c r="B83" s="69">
        <v>11509</v>
      </c>
      <c r="C83" s="15" t="s">
        <v>498</v>
      </c>
      <c r="D83" s="15" t="s">
        <v>464</v>
      </c>
      <c r="E83" s="13" t="s">
        <v>150</v>
      </c>
      <c r="F83" s="13" t="s">
        <v>151</v>
      </c>
      <c r="G83" s="13" t="s">
        <v>149</v>
      </c>
      <c r="H83" s="13" t="s">
        <v>281</v>
      </c>
      <c r="I83" s="72">
        <v>42921</v>
      </c>
      <c r="J83" s="2">
        <v>42921</v>
      </c>
      <c r="K83" s="4">
        <v>0</v>
      </c>
      <c r="L83" s="2">
        <v>42921</v>
      </c>
      <c r="M83" s="4">
        <v>0</v>
      </c>
      <c r="N83" s="72" t="s">
        <v>277</v>
      </c>
      <c r="O83" s="68" t="s">
        <v>277</v>
      </c>
      <c r="P83" s="72">
        <v>42930</v>
      </c>
      <c r="Q83" s="4">
        <v>9</v>
      </c>
      <c r="R83" s="4">
        <f t="shared" si="1"/>
        <v>9</v>
      </c>
      <c r="S83" s="15" t="s">
        <v>465</v>
      </c>
      <c r="T83" s="73" t="s">
        <v>2382</v>
      </c>
      <c r="V83" s="17" t="s">
        <v>152</v>
      </c>
    </row>
    <row r="84" spans="1:22" x14ac:dyDescent="0.25">
      <c r="A84" s="13" t="s">
        <v>276</v>
      </c>
      <c r="B84" s="69">
        <v>11544</v>
      </c>
      <c r="C84" s="15" t="s">
        <v>498</v>
      </c>
      <c r="D84" s="15" t="s">
        <v>464</v>
      </c>
      <c r="E84" s="13" t="s">
        <v>159</v>
      </c>
      <c r="F84" s="13" t="s">
        <v>184</v>
      </c>
      <c r="G84" s="13" t="s">
        <v>153</v>
      </c>
      <c r="H84" s="13" t="s">
        <v>281</v>
      </c>
      <c r="I84" s="72">
        <v>42926</v>
      </c>
      <c r="J84" s="2">
        <v>42926</v>
      </c>
      <c r="K84" s="4">
        <v>0</v>
      </c>
      <c r="L84" s="2">
        <v>42926</v>
      </c>
      <c r="M84" s="4">
        <v>0</v>
      </c>
      <c r="N84" s="72" t="s">
        <v>277</v>
      </c>
      <c r="O84" s="68" t="s">
        <v>277</v>
      </c>
      <c r="P84" s="72">
        <v>42935</v>
      </c>
      <c r="Q84" s="4">
        <v>9</v>
      </c>
      <c r="R84" s="4">
        <f t="shared" si="1"/>
        <v>9</v>
      </c>
      <c r="S84" s="15" t="s">
        <v>465</v>
      </c>
      <c r="T84" s="73" t="s">
        <v>2382</v>
      </c>
      <c r="V84" s="17" t="s">
        <v>173</v>
      </c>
    </row>
    <row r="85" spans="1:22" x14ac:dyDescent="0.25">
      <c r="A85" s="13" t="s">
        <v>276</v>
      </c>
      <c r="B85" s="69">
        <v>11545</v>
      </c>
      <c r="C85" s="15" t="s">
        <v>498</v>
      </c>
      <c r="D85" s="15" t="s">
        <v>464</v>
      </c>
      <c r="E85" s="13" t="s">
        <v>159</v>
      </c>
      <c r="F85" s="13" t="s">
        <v>207</v>
      </c>
      <c r="G85" s="13" t="s">
        <v>153</v>
      </c>
      <c r="H85" s="13" t="s">
        <v>281</v>
      </c>
      <c r="I85" s="72">
        <v>42926</v>
      </c>
      <c r="J85" s="2">
        <v>42926</v>
      </c>
      <c r="K85" s="4">
        <v>0</v>
      </c>
      <c r="L85" s="2">
        <v>42926</v>
      </c>
      <c r="M85" s="4">
        <v>0</v>
      </c>
      <c r="N85" s="72" t="s">
        <v>277</v>
      </c>
      <c r="O85" s="68" t="s">
        <v>277</v>
      </c>
      <c r="P85" s="72">
        <v>42935</v>
      </c>
      <c r="Q85" s="4">
        <v>9</v>
      </c>
      <c r="R85" s="4">
        <f t="shared" si="1"/>
        <v>9</v>
      </c>
      <c r="S85" s="15" t="s">
        <v>465</v>
      </c>
      <c r="T85" s="73" t="s">
        <v>2382</v>
      </c>
      <c r="V85" s="17" t="s">
        <v>173</v>
      </c>
    </row>
    <row r="86" spans="1:22" x14ac:dyDescent="0.25">
      <c r="A86" s="13" t="s">
        <v>276</v>
      </c>
      <c r="B86" s="69">
        <v>11560</v>
      </c>
      <c r="C86" s="15" t="s">
        <v>498</v>
      </c>
      <c r="D86" s="15" t="s">
        <v>464</v>
      </c>
      <c r="E86" s="13" t="s">
        <v>150</v>
      </c>
      <c r="F86" s="13" t="s">
        <v>151</v>
      </c>
      <c r="G86" s="13" t="s">
        <v>149</v>
      </c>
      <c r="H86" s="13" t="s">
        <v>281</v>
      </c>
      <c r="I86" s="72">
        <v>42927</v>
      </c>
      <c r="J86" s="2">
        <v>42927</v>
      </c>
      <c r="K86" s="4">
        <v>0</v>
      </c>
      <c r="L86" s="2">
        <v>42927</v>
      </c>
      <c r="M86" s="4">
        <v>0</v>
      </c>
      <c r="N86" s="72" t="s">
        <v>277</v>
      </c>
      <c r="O86" s="68" t="s">
        <v>277</v>
      </c>
      <c r="P86" s="72">
        <v>42936</v>
      </c>
      <c r="Q86" s="4">
        <v>9</v>
      </c>
      <c r="R86" s="4">
        <f t="shared" si="1"/>
        <v>9</v>
      </c>
      <c r="S86" s="15" t="s">
        <v>465</v>
      </c>
      <c r="T86" s="73" t="s">
        <v>2382</v>
      </c>
      <c r="V86" s="17" t="s">
        <v>152</v>
      </c>
    </row>
    <row r="87" spans="1:22" x14ac:dyDescent="0.25">
      <c r="A87" s="13" t="s">
        <v>276</v>
      </c>
      <c r="B87" s="69">
        <v>11561</v>
      </c>
      <c r="C87" s="15" t="s">
        <v>498</v>
      </c>
      <c r="D87" s="15" t="s">
        <v>464</v>
      </c>
      <c r="E87" s="13" t="s">
        <v>159</v>
      </c>
      <c r="F87" s="13" t="s">
        <v>207</v>
      </c>
      <c r="G87" s="13" t="s">
        <v>153</v>
      </c>
      <c r="H87" s="13" t="s">
        <v>281</v>
      </c>
      <c r="I87" s="72">
        <v>42927</v>
      </c>
      <c r="J87" s="2">
        <v>42927</v>
      </c>
      <c r="K87" s="4">
        <v>0</v>
      </c>
      <c r="L87" s="2">
        <v>42927</v>
      </c>
      <c r="M87" s="4">
        <v>0</v>
      </c>
      <c r="N87" s="72" t="s">
        <v>277</v>
      </c>
      <c r="O87" s="68" t="s">
        <v>277</v>
      </c>
      <c r="P87" s="72">
        <v>42936</v>
      </c>
      <c r="Q87" s="4">
        <v>9</v>
      </c>
      <c r="R87" s="4">
        <f t="shared" si="1"/>
        <v>9</v>
      </c>
      <c r="S87" s="15" t="s">
        <v>465</v>
      </c>
      <c r="T87" s="73" t="s">
        <v>2382</v>
      </c>
      <c r="V87" s="17" t="s">
        <v>173</v>
      </c>
    </row>
    <row r="88" spans="1:22" x14ac:dyDescent="0.25">
      <c r="A88" s="13" t="s">
        <v>276</v>
      </c>
      <c r="B88" s="69">
        <v>11575</v>
      </c>
      <c r="C88" s="15" t="s">
        <v>498</v>
      </c>
      <c r="D88" s="15" t="s">
        <v>464</v>
      </c>
      <c r="E88" s="13" t="s">
        <v>159</v>
      </c>
      <c r="F88" s="13" t="s">
        <v>160</v>
      </c>
      <c r="G88" s="13" t="s">
        <v>153</v>
      </c>
      <c r="H88" s="13" t="s">
        <v>281</v>
      </c>
      <c r="I88" s="72">
        <v>42928</v>
      </c>
      <c r="J88" s="2">
        <v>42928</v>
      </c>
      <c r="K88" s="4">
        <v>0</v>
      </c>
      <c r="L88" s="2">
        <v>42929</v>
      </c>
      <c r="M88" s="4">
        <v>1</v>
      </c>
      <c r="N88" s="72" t="s">
        <v>277</v>
      </c>
      <c r="O88" s="68" t="s">
        <v>277</v>
      </c>
      <c r="P88" s="72">
        <v>42937</v>
      </c>
      <c r="Q88" s="4">
        <v>9</v>
      </c>
      <c r="R88" s="4">
        <f t="shared" si="1"/>
        <v>9</v>
      </c>
      <c r="S88" s="15" t="s">
        <v>465</v>
      </c>
      <c r="T88" s="73" t="s">
        <v>2382</v>
      </c>
      <c r="V88" s="17" t="s">
        <v>161</v>
      </c>
    </row>
    <row r="89" spans="1:22" x14ac:dyDescent="0.25">
      <c r="A89" s="13" t="s">
        <v>276</v>
      </c>
      <c r="B89" s="69">
        <v>11590</v>
      </c>
      <c r="C89" s="15" t="s">
        <v>498</v>
      </c>
      <c r="D89" s="15" t="s">
        <v>464</v>
      </c>
      <c r="E89" s="13" t="s">
        <v>154</v>
      </c>
      <c r="F89" s="13" t="s">
        <v>222</v>
      </c>
      <c r="G89" s="13" t="s">
        <v>153</v>
      </c>
      <c r="H89" s="13" t="s">
        <v>281</v>
      </c>
      <c r="I89" s="72">
        <v>42930</v>
      </c>
      <c r="J89" s="2">
        <v>42930</v>
      </c>
      <c r="K89" s="4">
        <v>0</v>
      </c>
      <c r="L89" s="2">
        <v>42930</v>
      </c>
      <c r="M89" s="4">
        <v>0</v>
      </c>
      <c r="N89" s="72" t="s">
        <v>277</v>
      </c>
      <c r="O89" s="68" t="s">
        <v>277</v>
      </c>
      <c r="P89" s="72">
        <v>42939</v>
      </c>
      <c r="Q89" s="4">
        <v>9</v>
      </c>
      <c r="R89" s="4">
        <f t="shared" si="1"/>
        <v>9</v>
      </c>
      <c r="S89" s="15" t="s">
        <v>465</v>
      </c>
      <c r="T89" s="73" t="s">
        <v>2382</v>
      </c>
      <c r="V89" s="17" t="s">
        <v>173</v>
      </c>
    </row>
    <row r="90" spans="1:22" x14ac:dyDescent="0.25">
      <c r="A90" s="13" t="s">
        <v>276</v>
      </c>
      <c r="B90" s="69">
        <v>11605</v>
      </c>
      <c r="C90" s="15" t="s">
        <v>498</v>
      </c>
      <c r="D90" s="15" t="s">
        <v>464</v>
      </c>
      <c r="E90" s="13" t="s">
        <v>159</v>
      </c>
      <c r="F90" s="13" t="s">
        <v>207</v>
      </c>
      <c r="G90" s="13" t="s">
        <v>153</v>
      </c>
      <c r="H90" s="13" t="s">
        <v>281</v>
      </c>
      <c r="I90" s="72">
        <v>42933</v>
      </c>
      <c r="J90" s="2">
        <v>42933</v>
      </c>
      <c r="K90" s="4">
        <v>0</v>
      </c>
      <c r="L90" s="2">
        <v>42933</v>
      </c>
      <c r="M90" s="4">
        <v>0</v>
      </c>
      <c r="N90" s="72" t="s">
        <v>277</v>
      </c>
      <c r="O90" s="68" t="s">
        <v>277</v>
      </c>
      <c r="P90" s="72">
        <v>42942</v>
      </c>
      <c r="Q90" s="4">
        <v>9</v>
      </c>
      <c r="R90" s="4">
        <f t="shared" si="1"/>
        <v>9</v>
      </c>
      <c r="S90" s="15" t="s">
        <v>465</v>
      </c>
      <c r="T90" s="73" t="s">
        <v>2382</v>
      </c>
      <c r="V90" s="17" t="s">
        <v>173</v>
      </c>
    </row>
    <row r="91" spans="1:22" x14ac:dyDescent="0.25">
      <c r="A91" s="13" t="s">
        <v>276</v>
      </c>
      <c r="B91" s="69">
        <v>11606</v>
      </c>
      <c r="C91" s="15" t="s">
        <v>498</v>
      </c>
      <c r="D91" s="15" t="s">
        <v>464</v>
      </c>
      <c r="E91" s="13" t="s">
        <v>159</v>
      </c>
      <c r="F91" s="13" t="s">
        <v>160</v>
      </c>
      <c r="G91" s="13" t="s">
        <v>153</v>
      </c>
      <c r="H91" s="13" t="s">
        <v>281</v>
      </c>
      <c r="I91" s="72">
        <v>42933</v>
      </c>
      <c r="J91" s="2">
        <v>42933</v>
      </c>
      <c r="K91" s="4">
        <v>0</v>
      </c>
      <c r="L91" s="2">
        <v>42934</v>
      </c>
      <c r="M91" s="4">
        <v>1</v>
      </c>
      <c r="N91" s="72" t="s">
        <v>277</v>
      </c>
      <c r="O91" s="68" t="s">
        <v>277</v>
      </c>
      <c r="P91" s="72">
        <v>42942</v>
      </c>
      <c r="Q91" s="4">
        <v>9</v>
      </c>
      <c r="R91" s="4">
        <f t="shared" si="1"/>
        <v>9</v>
      </c>
      <c r="S91" s="15" t="s">
        <v>465</v>
      </c>
      <c r="T91" s="73" t="s">
        <v>2382</v>
      </c>
      <c r="V91" s="17" t="s">
        <v>161</v>
      </c>
    </row>
    <row r="92" spans="1:22" x14ac:dyDescent="0.25">
      <c r="A92" s="13" t="s">
        <v>276</v>
      </c>
      <c r="B92" s="69">
        <v>11607</v>
      </c>
      <c r="C92" s="15" t="s">
        <v>498</v>
      </c>
      <c r="D92" s="15" t="s">
        <v>464</v>
      </c>
      <c r="E92" s="13" t="s">
        <v>159</v>
      </c>
      <c r="F92" s="13" t="s">
        <v>207</v>
      </c>
      <c r="G92" s="13" t="s">
        <v>153</v>
      </c>
      <c r="H92" s="13" t="s">
        <v>281</v>
      </c>
      <c r="I92" s="72">
        <v>42933</v>
      </c>
      <c r="J92" s="2">
        <v>42933</v>
      </c>
      <c r="K92" s="4">
        <v>0</v>
      </c>
      <c r="L92" s="2">
        <v>42933</v>
      </c>
      <c r="M92" s="4">
        <v>0</v>
      </c>
      <c r="N92" s="72" t="s">
        <v>277</v>
      </c>
      <c r="O92" s="68" t="s">
        <v>277</v>
      </c>
      <c r="P92" s="72">
        <v>42942</v>
      </c>
      <c r="Q92" s="4">
        <v>9</v>
      </c>
      <c r="R92" s="4">
        <f t="shared" si="1"/>
        <v>9</v>
      </c>
      <c r="S92" s="15" t="s">
        <v>465</v>
      </c>
      <c r="T92" s="73" t="s">
        <v>2382</v>
      </c>
      <c r="V92" s="17" t="s">
        <v>173</v>
      </c>
    </row>
    <row r="93" spans="1:22" x14ac:dyDescent="0.25">
      <c r="A93" s="13" t="s">
        <v>276</v>
      </c>
      <c r="B93" s="69">
        <v>11608</v>
      </c>
      <c r="C93" s="15" t="s">
        <v>498</v>
      </c>
      <c r="D93" s="15" t="s">
        <v>464</v>
      </c>
      <c r="E93" s="13" t="s">
        <v>159</v>
      </c>
      <c r="F93" s="13" t="s">
        <v>262</v>
      </c>
      <c r="G93" s="13" t="s">
        <v>153</v>
      </c>
      <c r="H93" s="13" t="s">
        <v>281</v>
      </c>
      <c r="I93" s="72">
        <v>42933</v>
      </c>
      <c r="J93" s="2">
        <v>42933</v>
      </c>
      <c r="K93" s="4">
        <v>0</v>
      </c>
      <c r="L93" s="2">
        <v>42933</v>
      </c>
      <c r="M93" s="4">
        <v>0</v>
      </c>
      <c r="N93" s="72" t="s">
        <v>277</v>
      </c>
      <c r="O93" s="68" t="s">
        <v>277</v>
      </c>
      <c r="P93" s="72">
        <v>42942</v>
      </c>
      <c r="Q93" s="4">
        <v>9</v>
      </c>
      <c r="R93" s="4">
        <f t="shared" si="1"/>
        <v>9</v>
      </c>
      <c r="S93" s="15" t="s">
        <v>465</v>
      </c>
      <c r="T93" s="73" t="s">
        <v>2382</v>
      </c>
      <c r="V93" s="17" t="s">
        <v>255</v>
      </c>
    </row>
    <row r="94" spans="1:22" x14ac:dyDescent="0.25">
      <c r="A94" s="13" t="s">
        <v>276</v>
      </c>
      <c r="B94" s="69">
        <v>11609</v>
      </c>
      <c r="C94" s="15" t="s">
        <v>498</v>
      </c>
      <c r="D94" s="15" t="s">
        <v>464</v>
      </c>
      <c r="E94" s="13" t="s">
        <v>159</v>
      </c>
      <c r="F94" s="13" t="s">
        <v>162</v>
      </c>
      <c r="G94" s="13" t="s">
        <v>149</v>
      </c>
      <c r="H94" s="13" t="s">
        <v>281</v>
      </c>
      <c r="I94" s="72">
        <v>42933</v>
      </c>
      <c r="J94" s="2">
        <v>42933</v>
      </c>
      <c r="K94" s="4">
        <v>0</v>
      </c>
      <c r="L94" s="2">
        <v>42933</v>
      </c>
      <c r="M94" s="4">
        <v>0</v>
      </c>
      <c r="N94" s="72" t="s">
        <v>277</v>
      </c>
      <c r="O94" s="68" t="s">
        <v>277</v>
      </c>
      <c r="P94" s="72">
        <v>42942</v>
      </c>
      <c r="Q94" s="4">
        <v>9</v>
      </c>
      <c r="R94" s="4">
        <f t="shared" si="1"/>
        <v>9</v>
      </c>
      <c r="S94" s="15" t="s">
        <v>449</v>
      </c>
      <c r="T94" s="73" t="s">
        <v>2382</v>
      </c>
      <c r="V94" s="17" t="s">
        <v>161</v>
      </c>
    </row>
    <row r="95" spans="1:22" x14ac:dyDescent="0.25">
      <c r="A95" s="13" t="s">
        <v>276</v>
      </c>
      <c r="B95" s="69">
        <v>11617</v>
      </c>
      <c r="C95" s="15" t="s">
        <v>498</v>
      </c>
      <c r="D95" s="15" t="s">
        <v>464</v>
      </c>
      <c r="E95" s="13" t="s">
        <v>159</v>
      </c>
      <c r="F95" s="13" t="s">
        <v>160</v>
      </c>
      <c r="G95" s="13" t="s">
        <v>153</v>
      </c>
      <c r="H95" s="13" t="s">
        <v>281</v>
      </c>
      <c r="I95" s="72">
        <v>42934</v>
      </c>
      <c r="J95" s="2">
        <v>42934</v>
      </c>
      <c r="K95" s="4">
        <v>0</v>
      </c>
      <c r="L95" s="2">
        <v>42935</v>
      </c>
      <c r="M95" s="4">
        <v>1</v>
      </c>
      <c r="N95" s="72" t="s">
        <v>277</v>
      </c>
      <c r="O95" s="68" t="s">
        <v>277</v>
      </c>
      <c r="P95" s="72">
        <v>42943</v>
      </c>
      <c r="Q95" s="4">
        <v>9</v>
      </c>
      <c r="R95" s="4">
        <f t="shared" si="1"/>
        <v>9</v>
      </c>
      <c r="S95" s="15" t="s">
        <v>465</v>
      </c>
      <c r="T95" s="73" t="s">
        <v>2382</v>
      </c>
      <c r="V95" s="17" t="s">
        <v>161</v>
      </c>
    </row>
    <row r="96" spans="1:22" x14ac:dyDescent="0.25">
      <c r="A96" s="13" t="s">
        <v>276</v>
      </c>
      <c r="B96" s="69">
        <v>11618</v>
      </c>
      <c r="C96" s="15" t="s">
        <v>498</v>
      </c>
      <c r="D96" s="15" t="s">
        <v>464</v>
      </c>
      <c r="E96" s="13" t="s">
        <v>156</v>
      </c>
      <c r="F96" s="13" t="s">
        <v>157</v>
      </c>
      <c r="G96" s="13" t="s">
        <v>149</v>
      </c>
      <c r="H96" s="13" t="s">
        <v>281</v>
      </c>
      <c r="I96" s="72">
        <v>42934</v>
      </c>
      <c r="J96" s="2">
        <v>42934</v>
      </c>
      <c r="K96" s="4">
        <v>0</v>
      </c>
      <c r="L96" s="2">
        <v>42935</v>
      </c>
      <c r="M96" s="4">
        <v>1</v>
      </c>
      <c r="N96" s="72" t="s">
        <v>277</v>
      </c>
      <c r="O96" s="68" t="s">
        <v>277</v>
      </c>
      <c r="P96" s="72">
        <v>42943</v>
      </c>
      <c r="Q96" s="4">
        <v>9</v>
      </c>
      <c r="R96" s="4">
        <f t="shared" si="1"/>
        <v>9</v>
      </c>
      <c r="S96" s="15" t="s">
        <v>465</v>
      </c>
      <c r="T96" s="73" t="s">
        <v>2382</v>
      </c>
      <c r="V96" s="17" t="s">
        <v>158</v>
      </c>
    </row>
    <row r="97" spans="1:23" x14ac:dyDescent="0.25">
      <c r="A97" s="13" t="s">
        <v>276</v>
      </c>
      <c r="B97" s="69">
        <v>11619</v>
      </c>
      <c r="C97" s="15" t="s">
        <v>498</v>
      </c>
      <c r="D97" s="15" t="s">
        <v>464</v>
      </c>
      <c r="E97" s="13" t="s">
        <v>154</v>
      </c>
      <c r="F97" s="13" t="s">
        <v>212</v>
      </c>
      <c r="G97" s="13" t="s">
        <v>153</v>
      </c>
      <c r="H97" s="13" t="s">
        <v>281</v>
      </c>
      <c r="I97" s="72">
        <v>42934</v>
      </c>
      <c r="J97" s="2">
        <v>42934</v>
      </c>
      <c r="K97" s="4">
        <v>0</v>
      </c>
      <c r="L97" s="2">
        <v>42934</v>
      </c>
      <c r="M97" s="4">
        <v>0</v>
      </c>
      <c r="N97" s="72" t="s">
        <v>277</v>
      </c>
      <c r="O97" s="68" t="s">
        <v>277</v>
      </c>
      <c r="P97" s="72">
        <v>42943</v>
      </c>
      <c r="Q97" s="4">
        <v>9</v>
      </c>
      <c r="R97" s="4">
        <f t="shared" si="1"/>
        <v>9</v>
      </c>
      <c r="S97" s="15" t="s">
        <v>465</v>
      </c>
      <c r="T97" s="73" t="s">
        <v>2382</v>
      </c>
      <c r="V97" s="17" t="s">
        <v>173</v>
      </c>
    </row>
    <row r="98" spans="1:23" x14ac:dyDescent="0.25">
      <c r="A98" s="13" t="s">
        <v>276</v>
      </c>
      <c r="B98" s="69">
        <v>11633</v>
      </c>
      <c r="C98" s="15" t="s">
        <v>498</v>
      </c>
      <c r="D98" s="15" t="s">
        <v>464</v>
      </c>
      <c r="E98" s="13" t="s">
        <v>159</v>
      </c>
      <c r="F98" s="13" t="s">
        <v>184</v>
      </c>
      <c r="G98" s="13" t="s">
        <v>153</v>
      </c>
      <c r="H98" s="13" t="s">
        <v>281</v>
      </c>
      <c r="I98" s="72">
        <v>42935</v>
      </c>
      <c r="J98" s="2">
        <v>42935</v>
      </c>
      <c r="K98" s="4">
        <v>0</v>
      </c>
      <c r="L98" s="2">
        <v>42935</v>
      </c>
      <c r="M98" s="4">
        <v>0</v>
      </c>
      <c r="N98" s="72" t="s">
        <v>277</v>
      </c>
      <c r="O98" s="68" t="s">
        <v>277</v>
      </c>
      <c r="P98" s="72">
        <v>42944</v>
      </c>
      <c r="Q98" s="4">
        <v>9</v>
      </c>
      <c r="R98" s="4">
        <f t="shared" si="1"/>
        <v>9</v>
      </c>
      <c r="S98" s="15" t="s">
        <v>465</v>
      </c>
      <c r="T98" s="73" t="s">
        <v>2382</v>
      </c>
      <c r="V98" s="17" t="s">
        <v>173</v>
      </c>
    </row>
    <row r="99" spans="1:23" x14ac:dyDescent="0.25">
      <c r="A99" s="13" t="s">
        <v>276</v>
      </c>
      <c r="B99" s="69">
        <v>11634</v>
      </c>
      <c r="C99" s="15" t="s">
        <v>498</v>
      </c>
      <c r="D99" s="15" t="s">
        <v>464</v>
      </c>
      <c r="E99" s="13" t="s">
        <v>154</v>
      </c>
      <c r="F99" s="13" t="s">
        <v>194</v>
      </c>
      <c r="G99" s="13" t="s">
        <v>149</v>
      </c>
      <c r="H99" s="13" t="s">
        <v>281</v>
      </c>
      <c r="I99" s="72">
        <v>42935</v>
      </c>
      <c r="J99" s="2">
        <v>42935</v>
      </c>
      <c r="K99" s="4">
        <v>0</v>
      </c>
      <c r="L99" s="2">
        <v>42935</v>
      </c>
      <c r="M99" s="4">
        <v>0</v>
      </c>
      <c r="N99" s="72" t="s">
        <v>277</v>
      </c>
      <c r="O99" s="68" t="s">
        <v>277</v>
      </c>
      <c r="P99" s="72">
        <v>42944</v>
      </c>
      <c r="Q99" s="4">
        <v>9</v>
      </c>
      <c r="R99" s="4">
        <f t="shared" si="1"/>
        <v>9</v>
      </c>
      <c r="S99" s="15" t="s">
        <v>465</v>
      </c>
      <c r="T99" s="73" t="s">
        <v>2382</v>
      </c>
      <c r="V99" s="17" t="s">
        <v>195</v>
      </c>
    </row>
    <row r="100" spans="1:23" x14ac:dyDescent="0.25">
      <c r="A100" s="13" t="s">
        <v>276</v>
      </c>
      <c r="B100" s="69">
        <v>11642</v>
      </c>
      <c r="C100" s="15" t="s">
        <v>498</v>
      </c>
      <c r="D100" s="15" t="s">
        <v>464</v>
      </c>
      <c r="E100" s="13" t="s">
        <v>177</v>
      </c>
      <c r="F100" s="13" t="s">
        <v>208</v>
      </c>
      <c r="G100" s="13" t="s">
        <v>149</v>
      </c>
      <c r="H100" s="13" t="s">
        <v>281</v>
      </c>
      <c r="I100" s="72">
        <v>42936</v>
      </c>
      <c r="J100" s="2">
        <v>42936</v>
      </c>
      <c r="K100" s="4">
        <v>0</v>
      </c>
      <c r="L100" s="2">
        <v>42936</v>
      </c>
      <c r="M100" s="4">
        <v>0</v>
      </c>
      <c r="N100" s="72" t="s">
        <v>277</v>
      </c>
      <c r="O100" s="68" t="s">
        <v>277</v>
      </c>
      <c r="P100" s="72">
        <v>42945</v>
      </c>
      <c r="Q100" s="4">
        <v>9</v>
      </c>
      <c r="R100" s="4">
        <f t="shared" si="1"/>
        <v>9</v>
      </c>
      <c r="S100" s="15" t="s">
        <v>465</v>
      </c>
      <c r="T100" s="73" t="s">
        <v>2382</v>
      </c>
      <c r="V100" s="17" t="s">
        <v>209</v>
      </c>
    </row>
    <row r="101" spans="1:23" x14ac:dyDescent="0.25">
      <c r="A101" s="73" t="s">
        <v>275</v>
      </c>
      <c r="B101" s="25">
        <v>11728</v>
      </c>
      <c r="C101" s="23" t="s">
        <v>498</v>
      </c>
      <c r="D101" s="23"/>
      <c r="E101" s="23" t="s">
        <v>2390</v>
      </c>
      <c r="F101" s="23" t="s">
        <v>2391</v>
      </c>
      <c r="G101" s="23" t="s">
        <v>149</v>
      </c>
      <c r="H101" s="74" t="s">
        <v>2381</v>
      </c>
      <c r="I101" s="84">
        <v>42919</v>
      </c>
      <c r="J101" s="85">
        <v>42919</v>
      </c>
      <c r="K101" s="73">
        <v>0</v>
      </c>
      <c r="L101" s="85">
        <v>42919</v>
      </c>
      <c r="M101" s="73">
        <v>0</v>
      </c>
      <c r="N101" s="80"/>
      <c r="O101" s="80"/>
      <c r="P101" s="84">
        <v>42928</v>
      </c>
      <c r="Q101" s="73">
        <v>9</v>
      </c>
      <c r="R101" s="4">
        <f t="shared" si="1"/>
        <v>9</v>
      </c>
      <c r="S101" s="23"/>
      <c r="T101" s="73" t="s">
        <v>2382</v>
      </c>
      <c r="U101" s="23"/>
      <c r="V101" s="23"/>
      <c r="W101" s="23" t="s">
        <v>2386</v>
      </c>
    </row>
    <row r="102" spans="1:23" x14ac:dyDescent="0.25">
      <c r="A102" s="73" t="s">
        <v>275</v>
      </c>
      <c r="B102" s="25">
        <v>11749</v>
      </c>
      <c r="C102" s="23" t="s">
        <v>498</v>
      </c>
      <c r="D102" s="23"/>
      <c r="E102" s="23" t="s">
        <v>270</v>
      </c>
      <c r="F102" s="23" t="s">
        <v>2395</v>
      </c>
      <c r="G102" s="23" t="s">
        <v>149</v>
      </c>
      <c r="H102" s="74" t="s">
        <v>2381</v>
      </c>
      <c r="I102" s="84">
        <v>42928</v>
      </c>
      <c r="J102" s="85">
        <v>42928</v>
      </c>
      <c r="K102" s="73">
        <v>0</v>
      </c>
      <c r="L102" s="85">
        <v>42928</v>
      </c>
      <c r="M102" s="73">
        <v>0</v>
      </c>
      <c r="N102" s="80"/>
      <c r="O102" s="80"/>
      <c r="P102" s="84">
        <v>42937</v>
      </c>
      <c r="Q102" s="73">
        <v>9</v>
      </c>
      <c r="R102" s="4">
        <f t="shared" si="1"/>
        <v>9</v>
      </c>
      <c r="S102" s="23"/>
      <c r="T102" s="73" t="s">
        <v>2382</v>
      </c>
      <c r="U102" s="23"/>
      <c r="V102" s="23"/>
      <c r="W102" s="23" t="s">
        <v>2389</v>
      </c>
    </row>
    <row r="103" spans="1:23" x14ac:dyDescent="0.25">
      <c r="A103" s="73" t="s">
        <v>275</v>
      </c>
      <c r="B103" s="25">
        <v>11754</v>
      </c>
      <c r="C103" s="23" t="s">
        <v>498</v>
      </c>
      <c r="D103" s="23"/>
      <c r="E103" s="23" t="s">
        <v>2409</v>
      </c>
      <c r="F103" s="23" t="s">
        <v>2410</v>
      </c>
      <c r="G103" s="23" t="s">
        <v>149</v>
      </c>
      <c r="H103" s="74" t="s">
        <v>2381</v>
      </c>
      <c r="I103" s="84">
        <v>42933</v>
      </c>
      <c r="J103" s="85">
        <v>42933</v>
      </c>
      <c r="K103" s="73">
        <v>0</v>
      </c>
      <c r="L103" s="85">
        <v>42933</v>
      </c>
      <c r="M103" s="73">
        <v>0</v>
      </c>
      <c r="N103" s="80"/>
      <c r="O103" s="80"/>
      <c r="P103" s="84">
        <v>42942</v>
      </c>
      <c r="Q103" s="73">
        <v>9</v>
      </c>
      <c r="R103" s="4">
        <f t="shared" si="1"/>
        <v>9</v>
      </c>
      <c r="S103" s="23"/>
      <c r="T103" s="73" t="s">
        <v>2382</v>
      </c>
      <c r="U103" s="23"/>
      <c r="V103" s="23"/>
      <c r="W103" s="23" t="s">
        <v>2389</v>
      </c>
    </row>
    <row r="104" spans="1:23" x14ac:dyDescent="0.25">
      <c r="A104" s="13" t="s">
        <v>276</v>
      </c>
      <c r="B104" s="68">
        <v>11230</v>
      </c>
      <c r="C104" s="15" t="s">
        <v>498</v>
      </c>
      <c r="D104" s="15" t="s">
        <v>464</v>
      </c>
      <c r="E104" s="13" t="s">
        <v>198</v>
      </c>
      <c r="F104" s="13" t="s">
        <v>201</v>
      </c>
      <c r="G104" s="13" t="s">
        <v>149</v>
      </c>
      <c r="H104" s="13" t="s">
        <v>281</v>
      </c>
      <c r="I104" s="72">
        <v>42913</v>
      </c>
      <c r="J104" s="2">
        <v>42913</v>
      </c>
      <c r="K104" s="4">
        <v>0</v>
      </c>
      <c r="L104" s="2">
        <v>42913</v>
      </c>
      <c r="M104" s="4">
        <v>0</v>
      </c>
      <c r="N104" s="72" t="s">
        <v>277</v>
      </c>
      <c r="O104" s="68" t="s">
        <v>277</v>
      </c>
      <c r="P104" s="72">
        <v>42923</v>
      </c>
      <c r="Q104" s="4">
        <v>10</v>
      </c>
      <c r="R104" s="4">
        <f t="shared" si="1"/>
        <v>10</v>
      </c>
      <c r="S104" s="15" t="s">
        <v>465</v>
      </c>
      <c r="T104" s="73" t="s">
        <v>2382</v>
      </c>
      <c r="V104" s="17" t="s">
        <v>199</v>
      </c>
    </row>
    <row r="105" spans="1:23" x14ac:dyDescent="0.25">
      <c r="A105" s="13" t="s">
        <v>276</v>
      </c>
      <c r="B105" s="68">
        <v>11233</v>
      </c>
      <c r="C105" s="15" t="s">
        <v>498</v>
      </c>
      <c r="D105" s="15" t="s">
        <v>464</v>
      </c>
      <c r="E105" s="13" t="s">
        <v>167</v>
      </c>
      <c r="F105" s="13" t="s">
        <v>168</v>
      </c>
      <c r="G105" s="13" t="s">
        <v>153</v>
      </c>
      <c r="H105" s="13" t="s">
        <v>281</v>
      </c>
      <c r="I105" s="72">
        <v>42913</v>
      </c>
      <c r="J105" s="2">
        <v>42913</v>
      </c>
      <c r="K105" s="4">
        <v>0</v>
      </c>
      <c r="L105" s="2">
        <v>42914</v>
      </c>
      <c r="M105" s="4">
        <v>1</v>
      </c>
      <c r="N105" s="72" t="s">
        <v>277</v>
      </c>
      <c r="O105" s="68" t="s">
        <v>277</v>
      </c>
      <c r="P105" s="72">
        <v>42923</v>
      </c>
      <c r="Q105" s="4">
        <v>10</v>
      </c>
      <c r="R105" s="4">
        <f t="shared" si="1"/>
        <v>10</v>
      </c>
      <c r="S105" s="15" t="s">
        <v>465</v>
      </c>
      <c r="T105" s="73" t="s">
        <v>2382</v>
      </c>
      <c r="V105" s="17" t="s">
        <v>169</v>
      </c>
    </row>
    <row r="106" spans="1:23" x14ac:dyDescent="0.25">
      <c r="A106" s="13" t="s">
        <v>276</v>
      </c>
      <c r="B106" s="68">
        <v>11234</v>
      </c>
      <c r="C106" s="15" t="s">
        <v>498</v>
      </c>
      <c r="D106" s="15" t="s">
        <v>464</v>
      </c>
      <c r="E106" s="13" t="s">
        <v>167</v>
      </c>
      <c r="F106" s="13" t="s">
        <v>168</v>
      </c>
      <c r="G106" s="13" t="s">
        <v>153</v>
      </c>
      <c r="H106" s="13" t="s">
        <v>281</v>
      </c>
      <c r="I106" s="72">
        <v>42913</v>
      </c>
      <c r="J106" s="2">
        <v>42913</v>
      </c>
      <c r="K106" s="4">
        <v>0</v>
      </c>
      <c r="L106" s="2">
        <v>42913</v>
      </c>
      <c r="M106" s="4">
        <v>0</v>
      </c>
      <c r="N106" s="72" t="s">
        <v>277</v>
      </c>
      <c r="O106" s="68" t="s">
        <v>277</v>
      </c>
      <c r="P106" s="72">
        <v>42923</v>
      </c>
      <c r="Q106" s="4">
        <v>10</v>
      </c>
      <c r="R106" s="4">
        <f t="shared" si="1"/>
        <v>10</v>
      </c>
      <c r="S106" s="15" t="s">
        <v>465</v>
      </c>
      <c r="T106" s="73" t="s">
        <v>2382</v>
      </c>
      <c r="V106" s="17" t="s">
        <v>169</v>
      </c>
    </row>
    <row r="107" spans="1:23" x14ac:dyDescent="0.25">
      <c r="A107" s="13" t="s">
        <v>276</v>
      </c>
      <c r="B107" s="69">
        <v>11546</v>
      </c>
      <c r="C107" s="15" t="s">
        <v>498</v>
      </c>
      <c r="D107" s="15" t="s">
        <v>464</v>
      </c>
      <c r="E107" s="13" t="s">
        <v>159</v>
      </c>
      <c r="F107" s="13" t="s">
        <v>242</v>
      </c>
      <c r="G107" s="13" t="s">
        <v>153</v>
      </c>
      <c r="H107" s="13" t="s">
        <v>281</v>
      </c>
      <c r="I107" s="72">
        <v>42926</v>
      </c>
      <c r="J107" s="2">
        <v>42926</v>
      </c>
      <c r="K107" s="4">
        <v>0</v>
      </c>
      <c r="L107" s="2">
        <v>42926</v>
      </c>
      <c r="M107" s="4">
        <v>0</v>
      </c>
      <c r="N107" s="72" t="s">
        <v>277</v>
      </c>
      <c r="O107" s="68" t="s">
        <v>277</v>
      </c>
      <c r="P107" s="72">
        <v>42936</v>
      </c>
      <c r="Q107" s="4">
        <v>10</v>
      </c>
      <c r="R107" s="4">
        <f t="shared" si="1"/>
        <v>10</v>
      </c>
      <c r="S107" s="15" t="s">
        <v>465</v>
      </c>
      <c r="T107" s="73" t="s">
        <v>2382</v>
      </c>
      <c r="V107" s="17" t="s">
        <v>173</v>
      </c>
    </row>
    <row r="108" spans="1:23" x14ac:dyDescent="0.25">
      <c r="A108" s="13" t="s">
        <v>276</v>
      </c>
      <c r="B108" s="69">
        <v>11562</v>
      </c>
      <c r="C108" s="15" t="s">
        <v>498</v>
      </c>
      <c r="D108" s="15" t="s">
        <v>464</v>
      </c>
      <c r="E108" s="13" t="s">
        <v>159</v>
      </c>
      <c r="F108" s="13" t="s">
        <v>160</v>
      </c>
      <c r="G108" s="13" t="s">
        <v>153</v>
      </c>
      <c r="H108" s="13" t="s">
        <v>281</v>
      </c>
      <c r="I108" s="72">
        <v>42927</v>
      </c>
      <c r="J108" s="2">
        <v>42927</v>
      </c>
      <c r="K108" s="4">
        <v>0</v>
      </c>
      <c r="L108" s="2">
        <v>42928</v>
      </c>
      <c r="M108" s="4">
        <v>1</v>
      </c>
      <c r="N108" s="72" t="s">
        <v>277</v>
      </c>
      <c r="O108" s="68" t="s">
        <v>277</v>
      </c>
      <c r="P108" s="72">
        <v>42937</v>
      </c>
      <c r="Q108" s="4">
        <v>10</v>
      </c>
      <c r="R108" s="4">
        <f t="shared" si="1"/>
        <v>10</v>
      </c>
      <c r="S108" s="15" t="s">
        <v>465</v>
      </c>
      <c r="T108" s="73" t="s">
        <v>2382</v>
      </c>
      <c r="V108" s="17" t="s">
        <v>161</v>
      </c>
    </row>
    <row r="109" spans="1:23" s="60" customFormat="1" x14ac:dyDescent="0.25">
      <c r="A109" s="13" t="s">
        <v>276</v>
      </c>
      <c r="B109" s="69">
        <v>11591</v>
      </c>
      <c r="C109" s="15" t="s">
        <v>498</v>
      </c>
      <c r="D109" s="15" t="s">
        <v>464</v>
      </c>
      <c r="E109" s="13" t="s">
        <v>156</v>
      </c>
      <c r="F109" s="13" t="s">
        <v>171</v>
      </c>
      <c r="G109" s="13" t="s">
        <v>153</v>
      </c>
      <c r="H109" s="13" t="s">
        <v>281</v>
      </c>
      <c r="I109" s="72">
        <v>42930</v>
      </c>
      <c r="J109" s="2">
        <v>42930</v>
      </c>
      <c r="K109" s="4">
        <v>0</v>
      </c>
      <c r="L109" s="2">
        <v>42930</v>
      </c>
      <c r="M109" s="4">
        <v>0</v>
      </c>
      <c r="N109" s="72" t="s">
        <v>277</v>
      </c>
      <c r="O109" s="68" t="s">
        <v>277</v>
      </c>
      <c r="P109" s="72">
        <v>42940</v>
      </c>
      <c r="Q109" s="4">
        <v>10</v>
      </c>
      <c r="R109" s="4">
        <f t="shared" si="1"/>
        <v>10</v>
      </c>
      <c r="S109" s="15" t="s">
        <v>465</v>
      </c>
      <c r="T109" s="73" t="s">
        <v>2382</v>
      </c>
      <c r="U109" s="15"/>
      <c r="V109" s="17" t="s">
        <v>158</v>
      </c>
      <c r="W109" s="19"/>
    </row>
    <row r="110" spans="1:23" x14ac:dyDescent="0.25">
      <c r="A110" s="13" t="s">
        <v>276</v>
      </c>
      <c r="B110" s="69">
        <v>11610</v>
      </c>
      <c r="C110" s="15" t="s">
        <v>498</v>
      </c>
      <c r="D110" s="15" t="s">
        <v>464</v>
      </c>
      <c r="E110" s="13" t="s">
        <v>154</v>
      </c>
      <c r="F110" s="13" t="s">
        <v>256</v>
      </c>
      <c r="G110" s="13" t="s">
        <v>153</v>
      </c>
      <c r="H110" s="13" t="s">
        <v>281</v>
      </c>
      <c r="I110" s="72">
        <v>42933</v>
      </c>
      <c r="J110" s="2">
        <v>42933</v>
      </c>
      <c r="K110" s="4">
        <v>0</v>
      </c>
      <c r="L110" s="2">
        <v>42933</v>
      </c>
      <c r="M110" s="4">
        <v>0</v>
      </c>
      <c r="N110" s="72" t="s">
        <v>277</v>
      </c>
      <c r="O110" s="68" t="s">
        <v>277</v>
      </c>
      <c r="P110" s="72">
        <v>42943</v>
      </c>
      <c r="Q110" s="4">
        <v>10</v>
      </c>
      <c r="R110" s="4">
        <f t="shared" si="1"/>
        <v>10</v>
      </c>
      <c r="S110" s="15" t="s">
        <v>465</v>
      </c>
      <c r="T110" s="73" t="s">
        <v>2382</v>
      </c>
      <c r="V110" s="17" t="s">
        <v>195</v>
      </c>
    </row>
    <row r="111" spans="1:23" x14ac:dyDescent="0.25">
      <c r="A111" s="13" t="s">
        <v>276</v>
      </c>
      <c r="B111" s="69">
        <v>11620</v>
      </c>
      <c r="C111" s="15" t="s">
        <v>498</v>
      </c>
      <c r="D111" s="15" t="s">
        <v>464</v>
      </c>
      <c r="E111" s="13" t="s">
        <v>154</v>
      </c>
      <c r="F111" s="13" t="s">
        <v>212</v>
      </c>
      <c r="G111" s="13" t="s">
        <v>153</v>
      </c>
      <c r="H111" s="13" t="s">
        <v>281</v>
      </c>
      <c r="I111" s="72">
        <v>42934</v>
      </c>
      <c r="J111" s="2">
        <v>42934</v>
      </c>
      <c r="K111" s="4">
        <v>0</v>
      </c>
      <c r="L111" s="2">
        <v>42934</v>
      </c>
      <c r="M111" s="4">
        <v>0</v>
      </c>
      <c r="N111" s="72" t="s">
        <v>277</v>
      </c>
      <c r="O111" s="68" t="s">
        <v>277</v>
      </c>
      <c r="P111" s="72">
        <v>42944</v>
      </c>
      <c r="Q111" s="4">
        <v>10</v>
      </c>
      <c r="R111" s="4">
        <f t="shared" si="1"/>
        <v>10</v>
      </c>
      <c r="S111" s="15" t="s">
        <v>465</v>
      </c>
      <c r="T111" s="73" t="s">
        <v>2382</v>
      </c>
      <c r="V111" s="17" t="s">
        <v>173</v>
      </c>
    </row>
    <row r="112" spans="1:23" x14ac:dyDescent="0.25">
      <c r="A112" s="13" t="s">
        <v>276</v>
      </c>
      <c r="B112" s="69">
        <v>11621</v>
      </c>
      <c r="C112" s="15" t="s">
        <v>498</v>
      </c>
      <c r="D112" s="15" t="s">
        <v>464</v>
      </c>
      <c r="E112" s="13" t="s">
        <v>159</v>
      </c>
      <c r="F112" s="13" t="s">
        <v>160</v>
      </c>
      <c r="G112" s="13" t="s">
        <v>153</v>
      </c>
      <c r="H112" s="13" t="s">
        <v>281</v>
      </c>
      <c r="I112" s="72">
        <v>42934</v>
      </c>
      <c r="J112" s="2">
        <v>42934</v>
      </c>
      <c r="K112" s="4">
        <v>0</v>
      </c>
      <c r="L112" s="2">
        <v>42934</v>
      </c>
      <c r="M112" s="4">
        <v>0</v>
      </c>
      <c r="N112" s="72" t="s">
        <v>277</v>
      </c>
      <c r="O112" s="68" t="s">
        <v>277</v>
      </c>
      <c r="P112" s="72">
        <v>42944</v>
      </c>
      <c r="Q112" s="4">
        <v>10</v>
      </c>
      <c r="R112" s="4">
        <f t="shared" si="1"/>
        <v>10</v>
      </c>
      <c r="S112" s="15" t="s">
        <v>465</v>
      </c>
      <c r="T112" s="73" t="s">
        <v>2382</v>
      </c>
      <c r="V112" s="17" t="s">
        <v>161</v>
      </c>
    </row>
    <row r="113" spans="1:23" x14ac:dyDescent="0.25">
      <c r="A113" s="13" t="s">
        <v>276</v>
      </c>
      <c r="B113" s="69">
        <v>11655</v>
      </c>
      <c r="C113" s="15" t="s">
        <v>498</v>
      </c>
      <c r="D113" s="15" t="s">
        <v>464</v>
      </c>
      <c r="E113" s="13" t="s">
        <v>167</v>
      </c>
      <c r="F113" s="13" t="s">
        <v>245</v>
      </c>
      <c r="G113" s="13" t="s">
        <v>153</v>
      </c>
      <c r="H113" s="13" t="s">
        <v>281</v>
      </c>
      <c r="I113" s="72">
        <v>42937</v>
      </c>
      <c r="J113" s="2">
        <v>42937</v>
      </c>
      <c r="K113" s="4">
        <v>0</v>
      </c>
      <c r="L113" s="2">
        <v>42937</v>
      </c>
      <c r="M113" s="4">
        <v>0</v>
      </c>
      <c r="N113" s="72" t="s">
        <v>277</v>
      </c>
      <c r="O113" s="68" t="s">
        <v>277</v>
      </c>
      <c r="P113" s="72">
        <v>42947</v>
      </c>
      <c r="Q113" s="4">
        <v>10</v>
      </c>
      <c r="R113" s="4">
        <f t="shared" si="1"/>
        <v>10</v>
      </c>
      <c r="S113" s="15" t="s">
        <v>465</v>
      </c>
      <c r="T113" s="73" t="s">
        <v>2382</v>
      </c>
      <c r="V113" s="17" t="s">
        <v>169</v>
      </c>
    </row>
    <row r="114" spans="1:23" x14ac:dyDescent="0.25">
      <c r="A114" s="13" t="s">
        <v>276</v>
      </c>
      <c r="B114" s="69">
        <v>11656</v>
      </c>
      <c r="C114" s="15" t="s">
        <v>498</v>
      </c>
      <c r="D114" s="15" t="s">
        <v>464</v>
      </c>
      <c r="E114" s="13" t="s">
        <v>159</v>
      </c>
      <c r="F114" s="13" t="s">
        <v>187</v>
      </c>
      <c r="G114" s="13" t="s">
        <v>153</v>
      </c>
      <c r="H114" s="13" t="s">
        <v>281</v>
      </c>
      <c r="I114" s="72">
        <v>42937</v>
      </c>
      <c r="J114" s="2">
        <v>42937</v>
      </c>
      <c r="K114" s="4">
        <v>0</v>
      </c>
      <c r="L114" s="2">
        <v>42937</v>
      </c>
      <c r="M114" s="4">
        <v>0</v>
      </c>
      <c r="N114" s="72" t="s">
        <v>277</v>
      </c>
      <c r="O114" s="68" t="s">
        <v>277</v>
      </c>
      <c r="P114" s="72">
        <v>42947</v>
      </c>
      <c r="Q114" s="4">
        <v>10</v>
      </c>
      <c r="R114" s="4">
        <f t="shared" si="1"/>
        <v>10</v>
      </c>
      <c r="S114" s="15" t="s">
        <v>465</v>
      </c>
      <c r="T114" s="73" t="s">
        <v>2382</v>
      </c>
      <c r="V114" s="17" t="s">
        <v>188</v>
      </c>
    </row>
    <row r="115" spans="1:23" x14ac:dyDescent="0.25">
      <c r="A115" s="13" t="s">
        <v>276</v>
      </c>
      <c r="B115" s="69">
        <v>11657</v>
      </c>
      <c r="C115" s="15" t="s">
        <v>498</v>
      </c>
      <c r="D115" s="15" t="s">
        <v>464</v>
      </c>
      <c r="E115" s="13" t="s">
        <v>159</v>
      </c>
      <c r="F115" s="13" t="s">
        <v>160</v>
      </c>
      <c r="G115" s="13" t="s">
        <v>153</v>
      </c>
      <c r="H115" s="13" t="s">
        <v>281</v>
      </c>
      <c r="I115" s="72">
        <v>42937</v>
      </c>
      <c r="J115" s="2">
        <v>42937</v>
      </c>
      <c r="K115" s="4">
        <v>0</v>
      </c>
      <c r="N115" s="72" t="s">
        <v>277</v>
      </c>
      <c r="O115" s="68" t="s">
        <v>277</v>
      </c>
      <c r="P115" s="72">
        <v>42947</v>
      </c>
      <c r="Q115" s="4">
        <v>10</v>
      </c>
      <c r="R115" s="4">
        <f t="shared" si="1"/>
        <v>10</v>
      </c>
      <c r="S115" s="15" t="s">
        <v>465</v>
      </c>
      <c r="T115" s="73" t="s">
        <v>2382</v>
      </c>
      <c r="V115" s="17" t="s">
        <v>161</v>
      </c>
    </row>
    <row r="116" spans="1:23" x14ac:dyDescent="0.25">
      <c r="A116" s="73" t="s">
        <v>275</v>
      </c>
      <c r="B116" s="73">
        <v>11329</v>
      </c>
      <c r="C116" s="23" t="s">
        <v>498</v>
      </c>
      <c r="D116" s="23"/>
      <c r="E116" s="23" t="s">
        <v>2390</v>
      </c>
      <c r="F116" s="23" t="s">
        <v>2399</v>
      </c>
      <c r="G116" s="23" t="s">
        <v>153</v>
      </c>
      <c r="H116" s="74" t="s">
        <v>2381</v>
      </c>
      <c r="I116" s="78">
        <v>42909</v>
      </c>
      <c r="J116" s="24">
        <v>42909</v>
      </c>
      <c r="K116" s="73">
        <v>0</v>
      </c>
      <c r="L116" s="24">
        <v>42909</v>
      </c>
      <c r="M116" s="73">
        <v>0</v>
      </c>
      <c r="N116" s="80"/>
      <c r="O116" s="80"/>
      <c r="P116" s="78">
        <v>42919</v>
      </c>
      <c r="Q116" s="73">
        <v>10</v>
      </c>
      <c r="R116" s="4">
        <f t="shared" si="1"/>
        <v>10</v>
      </c>
      <c r="S116" s="23"/>
      <c r="T116" s="73" t="s">
        <v>2382</v>
      </c>
      <c r="U116" s="23"/>
      <c r="V116" s="23"/>
      <c r="W116" s="23" t="s">
        <v>2386</v>
      </c>
    </row>
    <row r="117" spans="1:23" x14ac:dyDescent="0.25">
      <c r="A117" s="73" t="s">
        <v>275</v>
      </c>
      <c r="B117" s="73">
        <v>11333</v>
      </c>
      <c r="C117" s="23" t="s">
        <v>497</v>
      </c>
      <c r="D117" s="23"/>
      <c r="E117" s="23" t="s">
        <v>270</v>
      </c>
      <c r="F117" s="23" t="s">
        <v>2395</v>
      </c>
      <c r="G117" s="23" t="s">
        <v>149</v>
      </c>
      <c r="H117" s="23" t="s">
        <v>2396</v>
      </c>
      <c r="I117" s="78">
        <v>42912</v>
      </c>
      <c r="J117" s="24">
        <v>42912</v>
      </c>
      <c r="K117" s="74">
        <v>0</v>
      </c>
      <c r="L117" s="24">
        <v>42913</v>
      </c>
      <c r="M117" s="74">
        <v>1</v>
      </c>
      <c r="N117" s="81"/>
      <c r="O117" s="81"/>
      <c r="P117" s="78">
        <v>42922</v>
      </c>
      <c r="Q117" s="74">
        <v>10</v>
      </c>
      <c r="R117" s="4">
        <f t="shared" si="1"/>
        <v>10</v>
      </c>
      <c r="S117" s="23"/>
      <c r="T117" s="73" t="s">
        <v>2382</v>
      </c>
      <c r="U117" s="23"/>
      <c r="V117" s="23"/>
      <c r="W117" s="23"/>
    </row>
    <row r="118" spans="1:23" x14ac:dyDescent="0.25">
      <c r="A118" s="73" t="s">
        <v>275</v>
      </c>
      <c r="B118" s="25">
        <v>11729</v>
      </c>
      <c r="C118" s="23" t="s">
        <v>498</v>
      </c>
      <c r="D118" s="23"/>
      <c r="E118" s="23" t="s">
        <v>270</v>
      </c>
      <c r="F118" s="23" t="s">
        <v>2395</v>
      </c>
      <c r="G118" s="23" t="s">
        <v>149</v>
      </c>
      <c r="H118" s="74" t="s">
        <v>2381</v>
      </c>
      <c r="I118" s="84">
        <v>42919</v>
      </c>
      <c r="J118" s="85">
        <v>42919</v>
      </c>
      <c r="K118" s="73">
        <v>0</v>
      </c>
      <c r="L118" s="85">
        <v>42919</v>
      </c>
      <c r="M118" s="73">
        <v>0</v>
      </c>
      <c r="N118" s="80"/>
      <c r="O118" s="80"/>
      <c r="P118" s="84">
        <v>42929</v>
      </c>
      <c r="Q118" s="73">
        <v>10</v>
      </c>
      <c r="R118" s="4">
        <f t="shared" si="1"/>
        <v>10</v>
      </c>
      <c r="S118" s="23"/>
      <c r="T118" s="73" t="s">
        <v>2382</v>
      </c>
      <c r="U118" s="23"/>
      <c r="V118" s="23"/>
      <c r="W118" s="23" t="s">
        <v>2386</v>
      </c>
    </row>
    <row r="119" spans="1:23" x14ac:dyDescent="0.25">
      <c r="A119" s="73" t="s">
        <v>275</v>
      </c>
      <c r="B119" s="25">
        <v>11745</v>
      </c>
      <c r="C119" s="23" t="s">
        <v>498</v>
      </c>
      <c r="D119" s="23"/>
      <c r="E119" s="23" t="s">
        <v>2384</v>
      </c>
      <c r="F119" s="23" t="s">
        <v>2385</v>
      </c>
      <c r="G119" s="23" t="s">
        <v>153</v>
      </c>
      <c r="H119" s="74" t="s">
        <v>2381</v>
      </c>
      <c r="I119" s="84">
        <v>42926</v>
      </c>
      <c r="J119" s="85">
        <v>42926</v>
      </c>
      <c r="K119" s="73">
        <v>0</v>
      </c>
      <c r="L119" s="85">
        <v>42926</v>
      </c>
      <c r="M119" s="73">
        <v>0</v>
      </c>
      <c r="N119" s="80"/>
      <c r="O119" s="80"/>
      <c r="P119" s="84">
        <v>42936</v>
      </c>
      <c r="Q119" s="73">
        <v>10</v>
      </c>
      <c r="R119" s="4">
        <f t="shared" si="1"/>
        <v>10</v>
      </c>
      <c r="S119" s="23"/>
      <c r="T119" s="73" t="s">
        <v>2382</v>
      </c>
      <c r="U119" s="23"/>
      <c r="V119" s="23"/>
      <c r="W119" s="23" t="s">
        <v>2418</v>
      </c>
    </row>
    <row r="120" spans="1:23" x14ac:dyDescent="0.25">
      <c r="A120" s="73" t="s">
        <v>275</v>
      </c>
      <c r="B120" s="25">
        <v>11755</v>
      </c>
      <c r="C120" s="23" t="s">
        <v>498</v>
      </c>
      <c r="D120" s="23"/>
      <c r="E120" s="23" t="s">
        <v>2423</v>
      </c>
      <c r="F120" s="23" t="s">
        <v>2424</v>
      </c>
      <c r="G120" s="23" t="s">
        <v>149</v>
      </c>
      <c r="H120" s="74" t="s">
        <v>2381</v>
      </c>
      <c r="I120" s="84">
        <v>42933</v>
      </c>
      <c r="J120" s="85">
        <v>42933</v>
      </c>
      <c r="K120" s="73">
        <v>0</v>
      </c>
      <c r="L120" s="85">
        <v>42933</v>
      </c>
      <c r="M120" s="73">
        <v>0</v>
      </c>
      <c r="N120" s="80"/>
      <c r="O120" s="80"/>
      <c r="P120" s="84">
        <v>42943</v>
      </c>
      <c r="Q120" s="73">
        <v>10</v>
      </c>
      <c r="R120" s="4">
        <f t="shared" si="1"/>
        <v>10</v>
      </c>
      <c r="S120" s="23"/>
      <c r="T120" s="73" t="s">
        <v>2382</v>
      </c>
      <c r="U120" s="23"/>
      <c r="V120" s="23"/>
      <c r="W120" s="23" t="s">
        <v>2389</v>
      </c>
    </row>
    <row r="121" spans="1:23" x14ac:dyDescent="0.25">
      <c r="A121" s="73" t="s">
        <v>275</v>
      </c>
      <c r="B121" s="25">
        <v>11764</v>
      </c>
      <c r="C121" s="23" t="s">
        <v>497</v>
      </c>
      <c r="D121" s="23"/>
      <c r="E121" s="23" t="s">
        <v>2423</v>
      </c>
      <c r="F121" s="23" t="s">
        <v>2424</v>
      </c>
      <c r="G121" s="23" t="s">
        <v>149</v>
      </c>
      <c r="H121" s="23" t="s">
        <v>2396</v>
      </c>
      <c r="I121" s="86">
        <v>42934</v>
      </c>
      <c r="J121" s="50">
        <v>42934</v>
      </c>
      <c r="K121" s="73">
        <v>0</v>
      </c>
      <c r="L121" s="50">
        <v>42936</v>
      </c>
      <c r="M121" s="73">
        <v>2</v>
      </c>
      <c r="N121" s="80"/>
      <c r="O121" s="80"/>
      <c r="P121" s="86">
        <v>42944</v>
      </c>
      <c r="Q121" s="73">
        <v>10</v>
      </c>
      <c r="R121" s="4">
        <f t="shared" si="1"/>
        <v>10</v>
      </c>
      <c r="S121" s="23" t="s">
        <v>2405</v>
      </c>
      <c r="T121" s="73" t="s">
        <v>2382</v>
      </c>
      <c r="U121" s="23"/>
      <c r="V121" s="23"/>
      <c r="W121" s="23" t="s">
        <v>2405</v>
      </c>
    </row>
    <row r="122" spans="1:23" x14ac:dyDescent="0.25">
      <c r="A122" s="13" t="s">
        <v>276</v>
      </c>
      <c r="B122" s="68">
        <v>11208</v>
      </c>
      <c r="C122" s="15" t="s">
        <v>498</v>
      </c>
      <c r="D122" s="15" t="s">
        <v>464</v>
      </c>
      <c r="E122" s="13" t="s">
        <v>150</v>
      </c>
      <c r="F122" s="13" t="s">
        <v>225</v>
      </c>
      <c r="G122" s="13" t="s">
        <v>153</v>
      </c>
      <c r="H122" s="13" t="s">
        <v>281</v>
      </c>
      <c r="I122" s="72">
        <v>42909</v>
      </c>
      <c r="J122" s="2">
        <v>42909</v>
      </c>
      <c r="K122" s="4">
        <v>0</v>
      </c>
      <c r="L122" s="2">
        <v>42909</v>
      </c>
      <c r="M122" s="4">
        <v>0</v>
      </c>
      <c r="N122" s="72" t="s">
        <v>277</v>
      </c>
      <c r="O122" s="68" t="s">
        <v>277</v>
      </c>
      <c r="P122" s="72">
        <v>42920</v>
      </c>
      <c r="Q122" s="4">
        <v>11</v>
      </c>
      <c r="R122" s="4">
        <f t="shared" si="1"/>
        <v>11</v>
      </c>
      <c r="S122" s="15" t="s">
        <v>465</v>
      </c>
      <c r="T122" s="73" t="s">
        <v>2382</v>
      </c>
      <c r="V122" s="17" t="s">
        <v>243</v>
      </c>
    </row>
    <row r="123" spans="1:23" x14ac:dyDescent="0.25">
      <c r="A123" s="13" t="s">
        <v>276</v>
      </c>
      <c r="B123" s="68">
        <v>11218</v>
      </c>
      <c r="C123" s="15" t="s">
        <v>498</v>
      </c>
      <c r="D123" s="15" t="s">
        <v>464</v>
      </c>
      <c r="E123" s="13" t="s">
        <v>156</v>
      </c>
      <c r="F123" s="13" t="s">
        <v>171</v>
      </c>
      <c r="G123" s="13" t="s">
        <v>153</v>
      </c>
      <c r="H123" s="13" t="s">
        <v>279</v>
      </c>
      <c r="I123" s="72">
        <v>42912</v>
      </c>
      <c r="J123" s="2">
        <v>42912</v>
      </c>
      <c r="K123" s="4">
        <v>0</v>
      </c>
      <c r="L123" s="2">
        <v>42912</v>
      </c>
      <c r="M123" s="4">
        <v>0</v>
      </c>
      <c r="N123" s="72" t="s">
        <v>277</v>
      </c>
      <c r="O123" s="68" t="s">
        <v>277</v>
      </c>
      <c r="P123" s="72">
        <v>42923</v>
      </c>
      <c r="Q123" s="4">
        <v>11</v>
      </c>
      <c r="R123" s="4">
        <f t="shared" si="1"/>
        <v>11</v>
      </c>
      <c r="S123" s="15" t="s">
        <v>465</v>
      </c>
      <c r="T123" s="73" t="s">
        <v>2382</v>
      </c>
      <c r="V123" s="17" t="s">
        <v>158</v>
      </c>
    </row>
    <row r="124" spans="1:23" x14ac:dyDescent="0.25">
      <c r="A124" s="13" t="s">
        <v>276</v>
      </c>
      <c r="B124" s="68">
        <v>11273</v>
      </c>
      <c r="C124" s="15" t="s">
        <v>498</v>
      </c>
      <c r="D124" s="15" t="s">
        <v>464</v>
      </c>
      <c r="E124" s="13" t="s">
        <v>177</v>
      </c>
      <c r="F124" s="13" t="s">
        <v>240</v>
      </c>
      <c r="G124" s="13" t="s">
        <v>153</v>
      </c>
      <c r="H124" s="13" t="s">
        <v>281</v>
      </c>
      <c r="I124" s="72">
        <v>42916</v>
      </c>
      <c r="J124" s="2">
        <v>42916</v>
      </c>
      <c r="K124" s="4">
        <v>0</v>
      </c>
      <c r="N124" s="72" t="s">
        <v>277</v>
      </c>
      <c r="O124" s="68" t="s">
        <v>277</v>
      </c>
      <c r="P124" s="72">
        <v>42927</v>
      </c>
      <c r="Q124" s="4">
        <v>11</v>
      </c>
      <c r="R124" s="4">
        <f t="shared" si="1"/>
        <v>11</v>
      </c>
      <c r="S124" s="15" t="s">
        <v>465</v>
      </c>
      <c r="T124" s="73" t="s">
        <v>2382</v>
      </c>
      <c r="V124" s="17" t="s">
        <v>209</v>
      </c>
    </row>
    <row r="125" spans="1:23" x14ac:dyDescent="0.25">
      <c r="A125" s="13" t="s">
        <v>276</v>
      </c>
      <c r="B125" s="69">
        <v>11491</v>
      </c>
      <c r="C125" s="15" t="s">
        <v>498</v>
      </c>
      <c r="D125" s="15" t="s">
        <v>464</v>
      </c>
      <c r="E125" s="13" t="s">
        <v>159</v>
      </c>
      <c r="F125" s="13" t="s">
        <v>207</v>
      </c>
      <c r="G125" s="13" t="s">
        <v>153</v>
      </c>
      <c r="H125" s="13" t="s">
        <v>281</v>
      </c>
      <c r="I125" s="72">
        <v>42919</v>
      </c>
      <c r="J125" s="2">
        <v>42919</v>
      </c>
      <c r="K125" s="4">
        <v>0</v>
      </c>
      <c r="L125" s="2">
        <v>42919</v>
      </c>
      <c r="M125" s="4">
        <v>0</v>
      </c>
      <c r="N125" s="72" t="s">
        <v>277</v>
      </c>
      <c r="O125" s="68" t="s">
        <v>277</v>
      </c>
      <c r="P125" s="72">
        <v>42930</v>
      </c>
      <c r="Q125" s="4">
        <v>11</v>
      </c>
      <c r="R125" s="4">
        <f t="shared" si="1"/>
        <v>11</v>
      </c>
      <c r="S125" s="15" t="s">
        <v>465</v>
      </c>
      <c r="T125" s="73" t="s">
        <v>2382</v>
      </c>
      <c r="V125" s="17" t="s">
        <v>173</v>
      </c>
    </row>
    <row r="126" spans="1:23" x14ac:dyDescent="0.25">
      <c r="A126" s="13" t="s">
        <v>276</v>
      </c>
      <c r="B126" s="69">
        <v>11492</v>
      </c>
      <c r="C126" s="15" t="s">
        <v>498</v>
      </c>
      <c r="D126" s="15" t="s">
        <v>464</v>
      </c>
      <c r="E126" s="13" t="s">
        <v>167</v>
      </c>
      <c r="F126" s="13" t="s">
        <v>185</v>
      </c>
      <c r="G126" s="13" t="s">
        <v>153</v>
      </c>
      <c r="H126" s="13" t="s">
        <v>281</v>
      </c>
      <c r="I126" s="72">
        <v>42919</v>
      </c>
      <c r="J126" s="2">
        <v>42922</v>
      </c>
      <c r="K126" s="4">
        <v>3</v>
      </c>
      <c r="L126" s="2">
        <v>42923</v>
      </c>
      <c r="M126" s="4">
        <v>4</v>
      </c>
      <c r="N126" s="72" t="s">
        <v>277</v>
      </c>
      <c r="O126" s="68" t="s">
        <v>277</v>
      </c>
      <c r="P126" s="72">
        <v>42930</v>
      </c>
      <c r="Q126" s="4">
        <v>11</v>
      </c>
      <c r="R126" s="4">
        <f t="shared" si="1"/>
        <v>8</v>
      </c>
      <c r="S126" s="15" t="s">
        <v>465</v>
      </c>
      <c r="T126" s="73" t="s">
        <v>2382</v>
      </c>
      <c r="V126" s="17" t="s">
        <v>186</v>
      </c>
    </row>
    <row r="127" spans="1:23" x14ac:dyDescent="0.25">
      <c r="A127" s="13" t="s">
        <v>276</v>
      </c>
      <c r="B127" s="69">
        <v>11519</v>
      </c>
      <c r="C127" s="15" t="s">
        <v>498</v>
      </c>
      <c r="D127" s="15" t="s">
        <v>464</v>
      </c>
      <c r="E127" s="13" t="s">
        <v>159</v>
      </c>
      <c r="F127" s="13" t="s">
        <v>187</v>
      </c>
      <c r="G127" s="13" t="s">
        <v>153</v>
      </c>
      <c r="H127" s="13" t="s">
        <v>281</v>
      </c>
      <c r="I127" s="72">
        <v>42922</v>
      </c>
      <c r="J127" s="2">
        <v>42923</v>
      </c>
      <c r="K127" s="4">
        <v>1</v>
      </c>
      <c r="L127" s="2">
        <v>42923</v>
      </c>
      <c r="M127" s="4">
        <v>1</v>
      </c>
      <c r="N127" s="72" t="s">
        <v>277</v>
      </c>
      <c r="O127" s="68" t="s">
        <v>277</v>
      </c>
      <c r="P127" s="72">
        <v>42933</v>
      </c>
      <c r="Q127" s="4">
        <v>11</v>
      </c>
      <c r="R127" s="4">
        <f t="shared" si="1"/>
        <v>10</v>
      </c>
      <c r="S127" s="15" t="s">
        <v>465</v>
      </c>
      <c r="T127" s="73" t="s">
        <v>2382</v>
      </c>
      <c r="V127" s="17" t="s">
        <v>188</v>
      </c>
    </row>
    <row r="128" spans="1:23" x14ac:dyDescent="0.25">
      <c r="A128" s="13" t="s">
        <v>276</v>
      </c>
      <c r="B128" s="69">
        <v>11532</v>
      </c>
      <c r="C128" s="15" t="s">
        <v>498</v>
      </c>
      <c r="D128" s="15" t="s">
        <v>464</v>
      </c>
      <c r="E128" s="13" t="s">
        <v>159</v>
      </c>
      <c r="F128" s="13" t="s">
        <v>230</v>
      </c>
      <c r="G128" s="13" t="s">
        <v>153</v>
      </c>
      <c r="H128" s="13" t="s">
        <v>281</v>
      </c>
      <c r="I128" s="72">
        <v>42923</v>
      </c>
      <c r="J128" s="2">
        <v>42923</v>
      </c>
      <c r="K128" s="4">
        <v>0</v>
      </c>
      <c r="L128" s="2">
        <v>42923</v>
      </c>
      <c r="M128" s="4">
        <v>0</v>
      </c>
      <c r="N128" s="72" t="s">
        <v>277</v>
      </c>
      <c r="O128" s="68" t="s">
        <v>277</v>
      </c>
      <c r="P128" s="72">
        <v>42934</v>
      </c>
      <c r="Q128" s="4">
        <v>11</v>
      </c>
      <c r="R128" s="4">
        <f t="shared" si="1"/>
        <v>11</v>
      </c>
      <c r="S128" s="15" t="s">
        <v>465</v>
      </c>
      <c r="T128" s="73" t="s">
        <v>2382</v>
      </c>
      <c r="V128" s="17" t="s">
        <v>173</v>
      </c>
    </row>
    <row r="129" spans="1:23" x14ac:dyDescent="0.25">
      <c r="A129" s="13" t="s">
        <v>276</v>
      </c>
      <c r="B129" s="69">
        <v>11563</v>
      </c>
      <c r="C129" s="15" t="s">
        <v>498</v>
      </c>
      <c r="D129" s="15" t="s">
        <v>464</v>
      </c>
      <c r="E129" s="13" t="s">
        <v>154</v>
      </c>
      <c r="F129" s="13" t="s">
        <v>212</v>
      </c>
      <c r="G129" s="13" t="s">
        <v>153</v>
      </c>
      <c r="H129" s="13" t="s">
        <v>281</v>
      </c>
      <c r="I129" s="72">
        <v>42927</v>
      </c>
      <c r="J129" s="2">
        <v>42927</v>
      </c>
      <c r="K129" s="4">
        <v>0</v>
      </c>
      <c r="L129" s="2">
        <v>42927</v>
      </c>
      <c r="M129" s="4">
        <v>0</v>
      </c>
      <c r="N129" s="72" t="s">
        <v>277</v>
      </c>
      <c r="O129" s="68" t="s">
        <v>277</v>
      </c>
      <c r="P129" s="72">
        <v>42938</v>
      </c>
      <c r="Q129" s="4">
        <v>11</v>
      </c>
      <c r="R129" s="4">
        <f t="shared" si="1"/>
        <v>11</v>
      </c>
      <c r="S129" s="15" t="s">
        <v>465</v>
      </c>
      <c r="T129" s="73" t="s">
        <v>2382</v>
      </c>
      <c r="V129" s="17" t="s">
        <v>173</v>
      </c>
    </row>
    <row r="130" spans="1:23" x14ac:dyDescent="0.25">
      <c r="A130" s="13" t="s">
        <v>276</v>
      </c>
      <c r="B130" s="69">
        <v>11584</v>
      </c>
      <c r="C130" s="15" t="s">
        <v>498</v>
      </c>
      <c r="D130" s="15" t="s">
        <v>464</v>
      </c>
      <c r="E130" s="13" t="s">
        <v>177</v>
      </c>
      <c r="F130" s="13" t="s">
        <v>208</v>
      </c>
      <c r="G130" s="13" t="s">
        <v>149</v>
      </c>
      <c r="H130" s="13" t="s">
        <v>281</v>
      </c>
      <c r="I130" s="72">
        <v>42929</v>
      </c>
      <c r="J130" s="2">
        <v>42929</v>
      </c>
      <c r="K130" s="4">
        <v>0</v>
      </c>
      <c r="L130" s="2">
        <v>42929</v>
      </c>
      <c r="M130" s="4">
        <v>0</v>
      </c>
      <c r="N130" s="72" t="s">
        <v>277</v>
      </c>
      <c r="O130" s="68" t="s">
        <v>277</v>
      </c>
      <c r="P130" s="72">
        <v>42940</v>
      </c>
      <c r="Q130" s="4">
        <v>11</v>
      </c>
      <c r="R130" s="4">
        <f t="shared" si="1"/>
        <v>11</v>
      </c>
      <c r="S130" s="15" t="s">
        <v>465</v>
      </c>
      <c r="T130" s="73" t="s">
        <v>2382</v>
      </c>
      <c r="V130" s="17" t="s">
        <v>209</v>
      </c>
    </row>
    <row r="131" spans="1:23" s="66" customFormat="1" x14ac:dyDescent="0.25">
      <c r="A131" s="13" t="s">
        <v>276</v>
      </c>
      <c r="B131" s="69">
        <v>11585</v>
      </c>
      <c r="C131" s="15" t="s">
        <v>498</v>
      </c>
      <c r="D131" s="15" t="s">
        <v>464</v>
      </c>
      <c r="E131" s="13" t="s">
        <v>150</v>
      </c>
      <c r="F131" s="13" t="s">
        <v>174</v>
      </c>
      <c r="G131" s="13" t="s">
        <v>153</v>
      </c>
      <c r="H131" s="13" t="s">
        <v>281</v>
      </c>
      <c r="I131" s="72">
        <v>42929</v>
      </c>
      <c r="J131" s="2">
        <v>42929</v>
      </c>
      <c r="K131" s="4">
        <v>0</v>
      </c>
      <c r="L131" s="2">
        <v>42929</v>
      </c>
      <c r="M131" s="4">
        <v>0</v>
      </c>
      <c r="N131" s="72" t="s">
        <v>277</v>
      </c>
      <c r="O131" s="68" t="s">
        <v>277</v>
      </c>
      <c r="P131" s="72">
        <v>42940</v>
      </c>
      <c r="Q131" s="4">
        <v>11</v>
      </c>
      <c r="R131" s="4">
        <f t="shared" ref="R131:R194" si="2">P131-J131</f>
        <v>11</v>
      </c>
      <c r="S131" s="15" t="s">
        <v>465</v>
      </c>
      <c r="T131" s="73" t="s">
        <v>2382</v>
      </c>
      <c r="U131" s="15"/>
      <c r="V131" s="17" t="s">
        <v>152</v>
      </c>
      <c r="W131" s="19"/>
    </row>
    <row r="132" spans="1:23" x14ac:dyDescent="0.25">
      <c r="A132" s="13" t="s">
        <v>276</v>
      </c>
      <c r="B132" s="69">
        <v>11622</v>
      </c>
      <c r="C132" s="15" t="s">
        <v>498</v>
      </c>
      <c r="D132" s="15" t="s">
        <v>464</v>
      </c>
      <c r="E132" s="13" t="s">
        <v>167</v>
      </c>
      <c r="F132" s="13" t="s">
        <v>185</v>
      </c>
      <c r="G132" s="13" t="s">
        <v>153</v>
      </c>
      <c r="H132" s="13" t="s">
        <v>281</v>
      </c>
      <c r="I132" s="72">
        <v>42934</v>
      </c>
      <c r="J132" s="2">
        <v>42934</v>
      </c>
      <c r="K132" s="4">
        <v>0</v>
      </c>
      <c r="N132" s="72" t="s">
        <v>277</v>
      </c>
      <c r="O132" s="68" t="s">
        <v>277</v>
      </c>
      <c r="P132" s="72">
        <v>42945</v>
      </c>
      <c r="Q132" s="4">
        <v>11</v>
      </c>
      <c r="R132" s="4">
        <f t="shared" si="2"/>
        <v>11</v>
      </c>
      <c r="S132" s="15" t="s">
        <v>465</v>
      </c>
      <c r="T132" s="73" t="s">
        <v>2382</v>
      </c>
      <c r="V132" s="17" t="s">
        <v>186</v>
      </c>
    </row>
    <row r="133" spans="1:23" x14ac:dyDescent="0.25">
      <c r="A133" s="13" t="s">
        <v>276</v>
      </c>
      <c r="B133" s="69">
        <v>11643</v>
      </c>
      <c r="C133" s="15" t="s">
        <v>498</v>
      </c>
      <c r="D133" s="15" t="s">
        <v>464</v>
      </c>
      <c r="E133" s="13" t="s">
        <v>159</v>
      </c>
      <c r="F133" s="13" t="s">
        <v>184</v>
      </c>
      <c r="G133" s="13" t="s">
        <v>153</v>
      </c>
      <c r="H133" s="13" t="s">
        <v>281</v>
      </c>
      <c r="I133" s="72">
        <v>42936</v>
      </c>
      <c r="J133" s="2">
        <v>42936</v>
      </c>
      <c r="K133" s="4">
        <v>0</v>
      </c>
      <c r="L133" s="2">
        <v>42936</v>
      </c>
      <c r="M133" s="4">
        <v>0</v>
      </c>
      <c r="N133" s="72" t="s">
        <v>277</v>
      </c>
      <c r="O133" s="68" t="s">
        <v>277</v>
      </c>
      <c r="P133" s="72">
        <v>42947</v>
      </c>
      <c r="Q133" s="4">
        <v>11</v>
      </c>
      <c r="R133" s="4">
        <f t="shared" si="2"/>
        <v>11</v>
      </c>
      <c r="S133" s="15" t="s">
        <v>465</v>
      </c>
      <c r="T133" s="73" t="s">
        <v>2382</v>
      </c>
      <c r="V133" s="17" t="s">
        <v>173</v>
      </c>
    </row>
    <row r="134" spans="1:23" x14ac:dyDescent="0.25">
      <c r="A134" s="13" t="s">
        <v>276</v>
      </c>
      <c r="B134" s="69">
        <v>11644</v>
      </c>
      <c r="C134" s="15" t="s">
        <v>498</v>
      </c>
      <c r="D134" s="15" t="s">
        <v>464</v>
      </c>
      <c r="E134" s="13" t="s">
        <v>159</v>
      </c>
      <c r="F134" s="13" t="s">
        <v>160</v>
      </c>
      <c r="G134" s="13" t="s">
        <v>153</v>
      </c>
      <c r="H134" s="13" t="s">
        <v>281</v>
      </c>
      <c r="I134" s="72">
        <v>42936</v>
      </c>
      <c r="J134" s="2">
        <v>42936</v>
      </c>
      <c r="K134" s="4">
        <v>0</v>
      </c>
      <c r="N134" s="72" t="s">
        <v>277</v>
      </c>
      <c r="O134" s="68" t="s">
        <v>277</v>
      </c>
      <c r="P134" s="72">
        <v>42947</v>
      </c>
      <c r="Q134" s="4">
        <v>11</v>
      </c>
      <c r="R134" s="4">
        <f t="shared" si="2"/>
        <v>11</v>
      </c>
      <c r="S134" s="15" t="s">
        <v>465</v>
      </c>
      <c r="T134" s="73" t="s">
        <v>2382</v>
      </c>
      <c r="V134" s="17" t="s">
        <v>161</v>
      </c>
    </row>
    <row r="135" spans="1:23" x14ac:dyDescent="0.25">
      <c r="A135" s="73" t="s">
        <v>275</v>
      </c>
      <c r="B135" s="73">
        <v>11477</v>
      </c>
      <c r="C135" s="23" t="s">
        <v>497</v>
      </c>
      <c r="D135" s="23"/>
      <c r="E135" s="23" t="s">
        <v>2390</v>
      </c>
      <c r="F135" s="23" t="s">
        <v>2391</v>
      </c>
      <c r="G135" s="23" t="s">
        <v>149</v>
      </c>
      <c r="H135" s="23" t="s">
        <v>2396</v>
      </c>
      <c r="I135" s="78">
        <v>42908</v>
      </c>
      <c r="J135" s="24">
        <v>42908</v>
      </c>
      <c r="K135" s="74">
        <v>0</v>
      </c>
      <c r="L135" s="24">
        <v>42908</v>
      </c>
      <c r="M135" s="74">
        <v>0</v>
      </c>
      <c r="N135" s="81"/>
      <c r="O135" s="81"/>
      <c r="P135" s="78">
        <v>42919</v>
      </c>
      <c r="Q135" s="74">
        <v>11</v>
      </c>
      <c r="R135" s="4">
        <f t="shared" si="2"/>
        <v>11</v>
      </c>
      <c r="S135" s="23" t="s">
        <v>2405</v>
      </c>
      <c r="T135" s="73" t="s">
        <v>2382</v>
      </c>
      <c r="U135" s="23"/>
      <c r="V135" s="23"/>
      <c r="W135" s="23" t="s">
        <v>2405</v>
      </c>
    </row>
    <row r="136" spans="1:23" x14ac:dyDescent="0.25">
      <c r="A136" s="73" t="s">
        <v>275</v>
      </c>
      <c r="B136" s="25">
        <v>11736</v>
      </c>
      <c r="C136" s="23" t="s">
        <v>498</v>
      </c>
      <c r="D136" s="23"/>
      <c r="E136" s="23" t="s">
        <v>2414</v>
      </c>
      <c r="F136" s="23" t="s">
        <v>2415</v>
      </c>
      <c r="G136" s="23" t="s">
        <v>153</v>
      </c>
      <c r="H136" s="74" t="s">
        <v>2381</v>
      </c>
      <c r="I136" s="84">
        <v>42922</v>
      </c>
      <c r="J136" s="85">
        <v>42923</v>
      </c>
      <c r="K136" s="73">
        <v>1</v>
      </c>
      <c r="L136" s="85">
        <v>42923</v>
      </c>
      <c r="M136" s="73">
        <v>1</v>
      </c>
      <c r="N136" s="80"/>
      <c r="O136" s="80"/>
      <c r="P136" s="84">
        <v>42933</v>
      </c>
      <c r="Q136" s="73">
        <v>11</v>
      </c>
      <c r="R136" s="4">
        <f t="shared" si="2"/>
        <v>10</v>
      </c>
      <c r="S136" s="23"/>
      <c r="T136" s="73" t="s">
        <v>2382</v>
      </c>
      <c r="U136" s="23"/>
      <c r="V136" s="23"/>
      <c r="W136" s="23" t="s">
        <v>2389</v>
      </c>
    </row>
    <row r="137" spans="1:23" x14ac:dyDescent="0.25">
      <c r="A137" s="73" t="s">
        <v>275</v>
      </c>
      <c r="B137" s="25">
        <v>11741</v>
      </c>
      <c r="C137" s="23" t="s">
        <v>498</v>
      </c>
      <c r="D137" s="23"/>
      <c r="E137" s="23" t="s">
        <v>2390</v>
      </c>
      <c r="F137" s="23" t="s">
        <v>2399</v>
      </c>
      <c r="G137" s="23" t="s">
        <v>153</v>
      </c>
      <c r="H137" s="74" t="s">
        <v>2381</v>
      </c>
      <c r="I137" s="84">
        <v>42923</v>
      </c>
      <c r="J137" s="85">
        <v>42923</v>
      </c>
      <c r="K137" s="73">
        <v>0</v>
      </c>
      <c r="L137" s="85">
        <v>42923</v>
      </c>
      <c r="M137" s="73">
        <v>0</v>
      </c>
      <c r="N137" s="80"/>
      <c r="O137" s="80"/>
      <c r="P137" s="84">
        <v>42934</v>
      </c>
      <c r="Q137" s="73">
        <v>11</v>
      </c>
      <c r="R137" s="4">
        <f t="shared" si="2"/>
        <v>11</v>
      </c>
      <c r="S137" s="23"/>
      <c r="T137" s="73" t="s">
        <v>2382</v>
      </c>
      <c r="U137" s="23"/>
      <c r="V137" s="23"/>
      <c r="W137" s="23" t="s">
        <v>2389</v>
      </c>
    </row>
    <row r="138" spans="1:23" x14ac:dyDescent="0.25">
      <c r="A138" s="73" t="s">
        <v>275</v>
      </c>
      <c r="B138" s="25">
        <v>11756</v>
      </c>
      <c r="C138" s="23" t="s">
        <v>498</v>
      </c>
      <c r="D138" s="23"/>
      <c r="E138" s="23" t="s">
        <v>2390</v>
      </c>
      <c r="F138" s="23" t="s">
        <v>2391</v>
      </c>
      <c r="G138" s="23" t="s">
        <v>149</v>
      </c>
      <c r="H138" s="74" t="s">
        <v>2381</v>
      </c>
      <c r="I138" s="84">
        <v>42933</v>
      </c>
      <c r="J138" s="85">
        <v>42933</v>
      </c>
      <c r="K138" s="73">
        <v>0</v>
      </c>
      <c r="L138" s="85">
        <v>42933</v>
      </c>
      <c r="M138" s="73">
        <v>0</v>
      </c>
      <c r="N138" s="80"/>
      <c r="O138" s="80"/>
      <c r="P138" s="84">
        <v>42944</v>
      </c>
      <c r="Q138" s="73">
        <v>11</v>
      </c>
      <c r="R138" s="4">
        <f t="shared" si="2"/>
        <v>11</v>
      </c>
      <c r="S138" s="23"/>
      <c r="T138" s="73" t="s">
        <v>2382</v>
      </c>
      <c r="U138" s="23"/>
      <c r="V138" s="23"/>
      <c r="W138" s="23" t="s">
        <v>2389</v>
      </c>
    </row>
    <row r="139" spans="1:23" x14ac:dyDescent="0.25">
      <c r="A139" s="13" t="s">
        <v>276</v>
      </c>
      <c r="B139" s="68">
        <v>11176</v>
      </c>
      <c r="C139" s="15" t="s">
        <v>498</v>
      </c>
      <c r="D139" s="15" t="s">
        <v>464</v>
      </c>
      <c r="E139" s="13" t="s">
        <v>167</v>
      </c>
      <c r="F139" s="13" t="s">
        <v>261</v>
      </c>
      <c r="G139" s="13" t="s">
        <v>153</v>
      </c>
      <c r="H139" s="13" t="s">
        <v>281</v>
      </c>
      <c r="I139" s="72">
        <v>42907</v>
      </c>
      <c r="J139" s="2">
        <v>42909</v>
      </c>
      <c r="K139" s="4">
        <v>2</v>
      </c>
      <c r="L139" s="2">
        <v>42909</v>
      </c>
      <c r="M139" s="4">
        <v>2</v>
      </c>
      <c r="N139" s="72" t="s">
        <v>277</v>
      </c>
      <c r="O139" s="68" t="s">
        <v>277</v>
      </c>
      <c r="P139" s="72">
        <v>42919</v>
      </c>
      <c r="Q139" s="4">
        <v>12</v>
      </c>
      <c r="R139" s="4">
        <f t="shared" si="2"/>
        <v>10</v>
      </c>
      <c r="S139" s="15" t="s">
        <v>465</v>
      </c>
      <c r="T139" s="73" t="s">
        <v>2382</v>
      </c>
      <c r="V139" s="17" t="s">
        <v>169</v>
      </c>
    </row>
    <row r="140" spans="1:23" x14ac:dyDescent="0.25">
      <c r="A140" s="13" t="s">
        <v>276</v>
      </c>
      <c r="B140" s="68">
        <v>11178</v>
      </c>
      <c r="C140" s="15" t="s">
        <v>498</v>
      </c>
      <c r="D140" s="15" t="s">
        <v>464</v>
      </c>
      <c r="E140" s="13" t="s">
        <v>159</v>
      </c>
      <c r="F140" s="13" t="s">
        <v>184</v>
      </c>
      <c r="G140" s="13" t="s">
        <v>153</v>
      </c>
      <c r="H140" s="13" t="s">
        <v>280</v>
      </c>
      <c r="I140" s="72">
        <v>42907</v>
      </c>
      <c r="J140" s="2">
        <v>42907</v>
      </c>
      <c r="K140" s="4">
        <v>0</v>
      </c>
      <c r="L140" s="2">
        <v>42907</v>
      </c>
      <c r="M140" s="4">
        <v>0</v>
      </c>
      <c r="N140" s="72" t="s">
        <v>277</v>
      </c>
      <c r="O140" s="68" t="s">
        <v>277</v>
      </c>
      <c r="P140" s="72">
        <v>42919</v>
      </c>
      <c r="Q140" s="4">
        <v>12</v>
      </c>
      <c r="R140" s="4">
        <f t="shared" si="2"/>
        <v>12</v>
      </c>
      <c r="S140" s="15" t="s">
        <v>465</v>
      </c>
      <c r="T140" s="73" t="s">
        <v>2382</v>
      </c>
      <c r="V140" s="17" t="s">
        <v>173</v>
      </c>
    </row>
    <row r="141" spans="1:23" x14ac:dyDescent="0.25">
      <c r="A141" s="13" t="s">
        <v>276</v>
      </c>
      <c r="B141" s="68">
        <v>11255</v>
      </c>
      <c r="C141" s="15" t="s">
        <v>498</v>
      </c>
      <c r="D141" s="15" t="s">
        <v>464</v>
      </c>
      <c r="E141" s="13" t="s">
        <v>154</v>
      </c>
      <c r="F141" s="13" t="s">
        <v>155</v>
      </c>
      <c r="G141" s="13" t="s">
        <v>153</v>
      </c>
      <c r="H141" s="13" t="s">
        <v>278</v>
      </c>
      <c r="I141" s="72">
        <v>42914</v>
      </c>
      <c r="J141" s="2">
        <v>42914</v>
      </c>
      <c r="K141" s="4">
        <v>0</v>
      </c>
      <c r="L141" s="2">
        <v>42914</v>
      </c>
      <c r="M141" s="4">
        <v>0</v>
      </c>
      <c r="N141" s="72" t="s">
        <v>277</v>
      </c>
      <c r="O141" s="68" t="s">
        <v>277</v>
      </c>
      <c r="P141" s="72">
        <v>42926</v>
      </c>
      <c r="Q141" s="4">
        <v>12</v>
      </c>
      <c r="R141" s="4">
        <f t="shared" si="2"/>
        <v>12</v>
      </c>
      <c r="S141" s="15" t="s">
        <v>465</v>
      </c>
      <c r="T141" s="73" t="s">
        <v>2382</v>
      </c>
      <c r="V141" s="17" t="s">
        <v>195</v>
      </c>
    </row>
    <row r="142" spans="1:23" x14ac:dyDescent="0.25">
      <c r="A142" s="13" t="s">
        <v>276</v>
      </c>
      <c r="B142" s="68">
        <v>11257</v>
      </c>
      <c r="C142" s="15" t="s">
        <v>498</v>
      </c>
      <c r="D142" s="15" t="s">
        <v>464</v>
      </c>
      <c r="E142" s="13" t="s">
        <v>154</v>
      </c>
      <c r="F142" s="13" t="s">
        <v>203</v>
      </c>
      <c r="G142" s="13" t="s">
        <v>153</v>
      </c>
      <c r="H142" s="13" t="s">
        <v>278</v>
      </c>
      <c r="I142" s="72">
        <v>42914</v>
      </c>
      <c r="J142" s="2">
        <v>42914</v>
      </c>
      <c r="K142" s="4">
        <v>0</v>
      </c>
      <c r="L142" s="2">
        <v>42914</v>
      </c>
      <c r="M142" s="4">
        <v>0</v>
      </c>
      <c r="N142" s="72" t="s">
        <v>277</v>
      </c>
      <c r="O142" s="68" t="s">
        <v>277</v>
      </c>
      <c r="P142" s="72">
        <v>42926</v>
      </c>
      <c r="Q142" s="4">
        <v>12</v>
      </c>
      <c r="R142" s="4">
        <f t="shared" si="2"/>
        <v>12</v>
      </c>
      <c r="S142" s="15" t="s">
        <v>465</v>
      </c>
      <c r="T142" s="73" t="s">
        <v>2382</v>
      </c>
      <c r="V142" s="17" t="s">
        <v>195</v>
      </c>
    </row>
    <row r="143" spans="1:23" x14ac:dyDescent="0.25">
      <c r="A143" s="13" t="s">
        <v>276</v>
      </c>
      <c r="B143" s="69">
        <v>11533</v>
      </c>
      <c r="C143" s="15" t="s">
        <v>498</v>
      </c>
      <c r="D143" s="15" t="s">
        <v>464</v>
      </c>
      <c r="E143" s="13" t="s">
        <v>159</v>
      </c>
      <c r="F143" s="13" t="s">
        <v>160</v>
      </c>
      <c r="G143" s="13" t="s">
        <v>153</v>
      </c>
      <c r="H143" s="13" t="s">
        <v>281</v>
      </c>
      <c r="I143" s="72">
        <v>42923</v>
      </c>
      <c r="J143" s="2">
        <v>42923</v>
      </c>
      <c r="K143" s="4">
        <v>0</v>
      </c>
      <c r="L143" s="2">
        <v>42923</v>
      </c>
      <c r="M143" s="4">
        <v>0</v>
      </c>
      <c r="N143" s="72" t="s">
        <v>277</v>
      </c>
      <c r="O143" s="68" t="s">
        <v>277</v>
      </c>
      <c r="P143" s="72">
        <v>42935</v>
      </c>
      <c r="Q143" s="4">
        <v>12</v>
      </c>
      <c r="R143" s="4">
        <f t="shared" si="2"/>
        <v>12</v>
      </c>
      <c r="S143" s="15" t="s">
        <v>465</v>
      </c>
      <c r="T143" s="73" t="s">
        <v>2382</v>
      </c>
      <c r="V143" s="17" t="s">
        <v>161</v>
      </c>
    </row>
    <row r="144" spans="1:23" x14ac:dyDescent="0.25">
      <c r="A144" s="13" t="s">
        <v>276</v>
      </c>
      <c r="B144" s="69">
        <v>11534</v>
      </c>
      <c r="C144" s="15" t="s">
        <v>498</v>
      </c>
      <c r="D144" s="15" t="s">
        <v>464</v>
      </c>
      <c r="E144" s="13" t="s">
        <v>156</v>
      </c>
      <c r="F144" s="13" t="s">
        <v>171</v>
      </c>
      <c r="G144" s="13" t="s">
        <v>153</v>
      </c>
      <c r="H144" s="13" t="s">
        <v>281</v>
      </c>
      <c r="I144" s="72">
        <v>42923</v>
      </c>
      <c r="J144" s="2">
        <v>42923</v>
      </c>
      <c r="K144" s="4">
        <v>0</v>
      </c>
      <c r="L144" s="2">
        <v>42923</v>
      </c>
      <c r="M144" s="4">
        <v>0</v>
      </c>
      <c r="N144" s="72" t="s">
        <v>277</v>
      </c>
      <c r="O144" s="68" t="s">
        <v>277</v>
      </c>
      <c r="P144" s="72">
        <v>42935</v>
      </c>
      <c r="Q144" s="4">
        <v>12</v>
      </c>
      <c r="R144" s="4">
        <f t="shared" si="2"/>
        <v>12</v>
      </c>
      <c r="S144" s="15" t="s">
        <v>465</v>
      </c>
      <c r="T144" s="73" t="s">
        <v>2382</v>
      </c>
      <c r="V144" s="17" t="s">
        <v>158</v>
      </c>
    </row>
    <row r="145" spans="1:23" x14ac:dyDescent="0.25">
      <c r="A145" s="13" t="s">
        <v>276</v>
      </c>
      <c r="B145" s="69">
        <v>11564</v>
      </c>
      <c r="C145" s="15" t="s">
        <v>498</v>
      </c>
      <c r="D145" s="15" t="s">
        <v>464</v>
      </c>
      <c r="E145" s="13" t="s">
        <v>156</v>
      </c>
      <c r="F145" s="13" t="s">
        <v>157</v>
      </c>
      <c r="G145" s="13" t="s">
        <v>149</v>
      </c>
      <c r="H145" s="13" t="s">
        <v>281</v>
      </c>
      <c r="I145" s="72">
        <v>42927</v>
      </c>
      <c r="J145" s="2">
        <v>42927</v>
      </c>
      <c r="K145" s="4">
        <v>0</v>
      </c>
      <c r="L145" s="2">
        <v>42927</v>
      </c>
      <c r="M145" s="4">
        <v>0</v>
      </c>
      <c r="N145" s="72" t="s">
        <v>277</v>
      </c>
      <c r="O145" s="68" t="s">
        <v>277</v>
      </c>
      <c r="P145" s="72">
        <v>42939</v>
      </c>
      <c r="Q145" s="4">
        <v>12</v>
      </c>
      <c r="R145" s="4">
        <f t="shared" si="2"/>
        <v>12</v>
      </c>
      <c r="S145" s="15" t="s">
        <v>465</v>
      </c>
      <c r="T145" s="73" t="s">
        <v>2382</v>
      </c>
      <c r="V145" s="17" t="s">
        <v>158</v>
      </c>
    </row>
    <row r="146" spans="1:23" x14ac:dyDescent="0.25">
      <c r="A146" s="13" t="s">
        <v>276</v>
      </c>
      <c r="B146" s="69">
        <v>11565</v>
      </c>
      <c r="C146" s="15" t="s">
        <v>498</v>
      </c>
      <c r="D146" s="15" t="s">
        <v>464</v>
      </c>
      <c r="E146" s="13" t="s">
        <v>154</v>
      </c>
      <c r="F146" s="13" t="s">
        <v>212</v>
      </c>
      <c r="G146" s="13" t="s">
        <v>153</v>
      </c>
      <c r="H146" s="13" t="s">
        <v>281</v>
      </c>
      <c r="I146" s="72">
        <v>42927</v>
      </c>
      <c r="J146" s="2">
        <v>42927</v>
      </c>
      <c r="K146" s="4">
        <v>0</v>
      </c>
      <c r="L146" s="2">
        <v>42927</v>
      </c>
      <c r="M146" s="4">
        <v>0</v>
      </c>
      <c r="N146" s="72" t="s">
        <v>277</v>
      </c>
      <c r="O146" s="68" t="s">
        <v>277</v>
      </c>
      <c r="P146" s="72">
        <v>42939</v>
      </c>
      <c r="Q146" s="4">
        <v>12</v>
      </c>
      <c r="R146" s="4">
        <f t="shared" si="2"/>
        <v>12</v>
      </c>
      <c r="S146" s="15" t="s">
        <v>465</v>
      </c>
      <c r="T146" s="73" t="s">
        <v>2382</v>
      </c>
      <c r="V146" s="17" t="s">
        <v>173</v>
      </c>
    </row>
    <row r="147" spans="1:23" x14ac:dyDescent="0.25">
      <c r="A147" s="13" t="s">
        <v>276</v>
      </c>
      <c r="B147" s="69">
        <v>11576</v>
      </c>
      <c r="C147" s="15" t="s">
        <v>498</v>
      </c>
      <c r="D147" s="15" t="s">
        <v>464</v>
      </c>
      <c r="E147" s="13" t="s">
        <v>178</v>
      </c>
      <c r="F147" s="13" t="s">
        <v>179</v>
      </c>
      <c r="G147" s="13" t="s">
        <v>153</v>
      </c>
      <c r="H147" s="13" t="s">
        <v>281</v>
      </c>
      <c r="I147" s="72">
        <v>42928</v>
      </c>
      <c r="J147" s="2">
        <v>42928</v>
      </c>
      <c r="K147" s="4">
        <v>0</v>
      </c>
      <c r="L147" s="2">
        <v>42928</v>
      </c>
      <c r="M147" s="4">
        <v>0</v>
      </c>
      <c r="N147" s="72" t="s">
        <v>277</v>
      </c>
      <c r="O147" s="68" t="s">
        <v>277</v>
      </c>
      <c r="P147" s="72">
        <v>42940</v>
      </c>
      <c r="Q147" s="4">
        <v>12</v>
      </c>
      <c r="R147" s="4">
        <f t="shared" si="2"/>
        <v>12</v>
      </c>
      <c r="S147" s="15" t="s">
        <v>465</v>
      </c>
      <c r="T147" s="73" t="s">
        <v>2382</v>
      </c>
      <c r="V147" s="17" t="s">
        <v>180</v>
      </c>
    </row>
    <row r="148" spans="1:23" x14ac:dyDescent="0.25">
      <c r="A148" s="13" t="s">
        <v>276</v>
      </c>
      <c r="B148" s="69">
        <v>11577</v>
      </c>
      <c r="C148" s="15" t="s">
        <v>498</v>
      </c>
      <c r="D148" s="15" t="s">
        <v>464</v>
      </c>
      <c r="E148" s="13" t="s">
        <v>150</v>
      </c>
      <c r="F148" s="13" t="s">
        <v>151</v>
      </c>
      <c r="G148" s="13" t="s">
        <v>149</v>
      </c>
      <c r="H148" s="13" t="s">
        <v>281</v>
      </c>
      <c r="I148" s="72">
        <v>42928</v>
      </c>
      <c r="J148" s="2">
        <v>42928</v>
      </c>
      <c r="K148" s="4">
        <v>0</v>
      </c>
      <c r="L148" s="2">
        <v>42928</v>
      </c>
      <c r="M148" s="4">
        <v>0</v>
      </c>
      <c r="N148" s="72" t="s">
        <v>277</v>
      </c>
      <c r="O148" s="68" t="s">
        <v>277</v>
      </c>
      <c r="P148" s="72">
        <v>42940</v>
      </c>
      <c r="Q148" s="4">
        <v>12</v>
      </c>
      <c r="R148" s="4">
        <f t="shared" si="2"/>
        <v>12</v>
      </c>
      <c r="S148" s="15" t="s">
        <v>465</v>
      </c>
      <c r="T148" s="73" t="s">
        <v>2382</v>
      </c>
      <c r="V148" s="17" t="s">
        <v>152</v>
      </c>
    </row>
    <row r="149" spans="1:23" x14ac:dyDescent="0.25">
      <c r="A149" s="13" t="s">
        <v>276</v>
      </c>
      <c r="B149" s="69">
        <v>11586</v>
      </c>
      <c r="C149" s="15" t="s">
        <v>498</v>
      </c>
      <c r="D149" s="15" t="s">
        <v>464</v>
      </c>
      <c r="E149" s="13" t="s">
        <v>156</v>
      </c>
      <c r="F149" s="13" t="s">
        <v>171</v>
      </c>
      <c r="G149" s="13" t="s">
        <v>153</v>
      </c>
      <c r="H149" s="13" t="s">
        <v>281</v>
      </c>
      <c r="I149" s="72">
        <v>42929</v>
      </c>
      <c r="J149" s="2">
        <v>42927</v>
      </c>
      <c r="K149" s="4">
        <v>-2</v>
      </c>
      <c r="L149" s="2">
        <v>42927</v>
      </c>
      <c r="M149" s="4">
        <v>-2</v>
      </c>
      <c r="N149" s="72" t="s">
        <v>277</v>
      </c>
      <c r="O149" s="68" t="s">
        <v>277</v>
      </c>
      <c r="P149" s="72">
        <v>42941</v>
      </c>
      <c r="Q149" s="4">
        <v>12</v>
      </c>
      <c r="R149" s="4">
        <f t="shared" si="2"/>
        <v>14</v>
      </c>
      <c r="S149" s="15" t="s">
        <v>485</v>
      </c>
      <c r="T149" s="73" t="s">
        <v>2382</v>
      </c>
      <c r="V149" s="17" t="s">
        <v>158</v>
      </c>
    </row>
    <row r="150" spans="1:23" x14ac:dyDescent="0.25">
      <c r="A150" s="13" t="s">
        <v>276</v>
      </c>
      <c r="B150" s="69">
        <v>11592</v>
      </c>
      <c r="C150" s="15" t="s">
        <v>498</v>
      </c>
      <c r="D150" s="15" t="s">
        <v>464</v>
      </c>
      <c r="E150" s="13" t="s">
        <v>150</v>
      </c>
      <c r="F150" s="13" t="s">
        <v>151</v>
      </c>
      <c r="G150" s="13" t="s">
        <v>149</v>
      </c>
      <c r="H150" s="13" t="s">
        <v>281</v>
      </c>
      <c r="I150" s="72">
        <v>42930</v>
      </c>
      <c r="J150" s="2">
        <v>42930</v>
      </c>
      <c r="K150" s="4">
        <v>0</v>
      </c>
      <c r="L150" s="2">
        <v>42930</v>
      </c>
      <c r="M150" s="4">
        <v>0</v>
      </c>
      <c r="N150" s="72" t="s">
        <v>277</v>
      </c>
      <c r="O150" s="68" t="s">
        <v>277</v>
      </c>
      <c r="P150" s="72">
        <v>42942</v>
      </c>
      <c r="Q150" s="4">
        <v>12</v>
      </c>
      <c r="R150" s="4">
        <f t="shared" si="2"/>
        <v>12</v>
      </c>
      <c r="S150" s="15" t="s">
        <v>465</v>
      </c>
      <c r="T150" s="73" t="s">
        <v>2382</v>
      </c>
      <c r="V150" s="17" t="s">
        <v>243</v>
      </c>
    </row>
    <row r="151" spans="1:23" x14ac:dyDescent="0.25">
      <c r="A151" s="13" t="s">
        <v>276</v>
      </c>
      <c r="B151" s="69">
        <v>11593</v>
      </c>
      <c r="C151" s="15" t="s">
        <v>498</v>
      </c>
      <c r="D151" s="15" t="s">
        <v>464</v>
      </c>
      <c r="E151" s="13" t="s">
        <v>156</v>
      </c>
      <c r="F151" s="13" t="s">
        <v>171</v>
      </c>
      <c r="G151" s="13" t="s">
        <v>153</v>
      </c>
      <c r="H151" s="13" t="s">
        <v>281</v>
      </c>
      <c r="I151" s="72">
        <v>42930</v>
      </c>
      <c r="J151" s="2">
        <v>42930</v>
      </c>
      <c r="K151" s="4">
        <v>0</v>
      </c>
      <c r="L151" s="2">
        <v>42930</v>
      </c>
      <c r="M151" s="4">
        <v>0</v>
      </c>
      <c r="N151" s="72" t="s">
        <v>277</v>
      </c>
      <c r="O151" s="68" t="s">
        <v>277</v>
      </c>
      <c r="P151" s="72">
        <v>42942</v>
      </c>
      <c r="Q151" s="4">
        <v>12</v>
      </c>
      <c r="R151" s="4">
        <f t="shared" si="2"/>
        <v>12</v>
      </c>
      <c r="S151" s="15" t="s">
        <v>465</v>
      </c>
      <c r="T151" s="73" t="s">
        <v>2382</v>
      </c>
      <c r="V151" s="17" t="s">
        <v>158</v>
      </c>
    </row>
    <row r="152" spans="1:23" x14ac:dyDescent="0.25">
      <c r="A152" s="73" t="s">
        <v>275</v>
      </c>
      <c r="B152" s="73">
        <v>11321</v>
      </c>
      <c r="C152" s="23" t="s">
        <v>498</v>
      </c>
      <c r="D152" s="23"/>
      <c r="E152" s="23" t="s">
        <v>2392</v>
      </c>
      <c r="F152" s="23" t="s">
        <v>2393</v>
      </c>
      <c r="G152" s="23" t="s">
        <v>153</v>
      </c>
      <c r="H152" s="74" t="s">
        <v>2381</v>
      </c>
      <c r="I152" s="78">
        <v>42907</v>
      </c>
      <c r="J152" s="24">
        <v>42907</v>
      </c>
      <c r="K152" s="73">
        <v>0</v>
      </c>
      <c r="L152" s="24">
        <v>42907</v>
      </c>
      <c r="M152" s="73">
        <v>0</v>
      </c>
      <c r="N152" s="80"/>
      <c r="O152" s="80"/>
      <c r="P152" s="78">
        <v>42919</v>
      </c>
      <c r="Q152" s="73">
        <v>12</v>
      </c>
      <c r="R152" s="4">
        <f t="shared" si="2"/>
        <v>12</v>
      </c>
      <c r="S152" s="23"/>
      <c r="T152" s="73" t="s">
        <v>2382</v>
      </c>
      <c r="U152" s="23"/>
      <c r="V152" s="23"/>
      <c r="W152" s="23" t="s">
        <v>2386</v>
      </c>
    </row>
    <row r="153" spans="1:23" x14ac:dyDescent="0.25">
      <c r="A153" s="73" t="s">
        <v>275</v>
      </c>
      <c r="B153" s="73">
        <v>11337</v>
      </c>
      <c r="C153" s="23" t="s">
        <v>498</v>
      </c>
      <c r="D153" s="23"/>
      <c r="E153" s="23" t="s">
        <v>2390</v>
      </c>
      <c r="F153" s="23" t="s">
        <v>2391</v>
      </c>
      <c r="G153" s="23" t="s">
        <v>149</v>
      </c>
      <c r="H153" s="74" t="s">
        <v>2381</v>
      </c>
      <c r="I153" s="78">
        <v>42915</v>
      </c>
      <c r="J153" s="24">
        <v>42916</v>
      </c>
      <c r="K153" s="73">
        <v>1</v>
      </c>
      <c r="L153" s="24">
        <v>42916</v>
      </c>
      <c r="M153" s="73">
        <v>1</v>
      </c>
      <c r="N153" s="80"/>
      <c r="O153" s="80"/>
      <c r="P153" s="78">
        <v>42927</v>
      </c>
      <c r="Q153" s="73">
        <v>12</v>
      </c>
      <c r="R153" s="4">
        <f t="shared" si="2"/>
        <v>11</v>
      </c>
      <c r="S153" s="23"/>
      <c r="T153" s="73" t="s">
        <v>2382</v>
      </c>
      <c r="U153" s="23"/>
      <c r="V153" s="23"/>
      <c r="W153" s="23" t="s">
        <v>2386</v>
      </c>
    </row>
    <row r="154" spans="1:23" x14ac:dyDescent="0.25">
      <c r="A154" s="73" t="s">
        <v>275</v>
      </c>
      <c r="B154" s="73">
        <v>11340</v>
      </c>
      <c r="C154" s="23" t="s">
        <v>498</v>
      </c>
      <c r="D154" s="23"/>
      <c r="E154" s="23" t="s">
        <v>2390</v>
      </c>
      <c r="F154" s="23" t="s">
        <v>2391</v>
      </c>
      <c r="G154" s="23" t="s">
        <v>149</v>
      </c>
      <c r="H154" s="74" t="s">
        <v>2381</v>
      </c>
      <c r="I154" s="78">
        <v>42914</v>
      </c>
      <c r="J154" s="24">
        <v>42915</v>
      </c>
      <c r="K154" s="73">
        <v>1</v>
      </c>
      <c r="L154" s="24">
        <v>42916</v>
      </c>
      <c r="M154" s="73">
        <v>2</v>
      </c>
      <c r="N154" s="80"/>
      <c r="O154" s="80"/>
      <c r="P154" s="78">
        <v>42926</v>
      </c>
      <c r="Q154" s="73">
        <v>12</v>
      </c>
      <c r="R154" s="4">
        <f t="shared" si="2"/>
        <v>11</v>
      </c>
      <c r="S154" s="23" t="s">
        <v>2394</v>
      </c>
      <c r="T154" s="73" t="s">
        <v>2382</v>
      </c>
      <c r="U154" s="23"/>
      <c r="V154" s="23"/>
      <c r="W154" s="23" t="s">
        <v>2386</v>
      </c>
    </row>
    <row r="155" spans="1:23" x14ac:dyDescent="0.25">
      <c r="A155" s="73" t="s">
        <v>275</v>
      </c>
      <c r="B155" s="73">
        <v>11341</v>
      </c>
      <c r="C155" s="23" t="s">
        <v>498</v>
      </c>
      <c r="D155" s="23"/>
      <c r="E155" s="23" t="s">
        <v>270</v>
      </c>
      <c r="F155" s="23" t="s">
        <v>2380</v>
      </c>
      <c r="G155" s="23" t="s">
        <v>153</v>
      </c>
      <c r="H155" s="74" t="s">
        <v>2381</v>
      </c>
      <c r="I155" s="78">
        <v>42915</v>
      </c>
      <c r="J155" s="24">
        <v>42915</v>
      </c>
      <c r="K155" s="73">
        <v>0</v>
      </c>
      <c r="L155" s="24">
        <v>42916</v>
      </c>
      <c r="M155" s="73">
        <v>1</v>
      </c>
      <c r="N155" s="80"/>
      <c r="O155" s="80"/>
      <c r="P155" s="78">
        <v>42927</v>
      </c>
      <c r="Q155" s="73">
        <v>12</v>
      </c>
      <c r="R155" s="4">
        <f t="shared" si="2"/>
        <v>12</v>
      </c>
      <c r="S155" s="23"/>
      <c r="T155" s="73" t="s">
        <v>2382</v>
      </c>
      <c r="U155" s="23"/>
      <c r="V155" s="23"/>
      <c r="W155" s="23" t="s">
        <v>2408</v>
      </c>
    </row>
    <row r="156" spans="1:23" x14ac:dyDescent="0.25">
      <c r="A156" s="73" t="s">
        <v>275</v>
      </c>
      <c r="B156" s="73">
        <v>11475</v>
      </c>
      <c r="C156" s="23" t="s">
        <v>498</v>
      </c>
      <c r="D156" s="23"/>
      <c r="E156" s="23" t="s">
        <v>2397</v>
      </c>
      <c r="F156" s="23" t="s">
        <v>2417</v>
      </c>
      <c r="G156" s="23" t="s">
        <v>153</v>
      </c>
      <c r="H156" s="74" t="s">
        <v>2381</v>
      </c>
      <c r="I156" s="78">
        <v>42916</v>
      </c>
      <c r="J156" s="24">
        <v>42916</v>
      </c>
      <c r="K156" s="73">
        <v>0</v>
      </c>
      <c r="L156" s="24">
        <v>42916</v>
      </c>
      <c r="M156" s="73">
        <v>0</v>
      </c>
      <c r="N156" s="80"/>
      <c r="O156" s="80"/>
      <c r="P156" s="78">
        <v>42928</v>
      </c>
      <c r="Q156" s="73">
        <v>12</v>
      </c>
      <c r="R156" s="4">
        <f t="shared" si="2"/>
        <v>12</v>
      </c>
      <c r="S156" s="23"/>
      <c r="T156" s="73" t="s">
        <v>2382</v>
      </c>
      <c r="U156" s="23"/>
      <c r="V156" s="23"/>
      <c r="W156" s="23" t="s">
        <v>2389</v>
      </c>
    </row>
    <row r="157" spans="1:23" x14ac:dyDescent="0.25">
      <c r="A157" s="73" t="s">
        <v>275</v>
      </c>
      <c r="B157" s="73">
        <v>11476</v>
      </c>
      <c r="C157" s="23" t="s">
        <v>498</v>
      </c>
      <c r="D157" s="23"/>
      <c r="E157" s="23" t="s">
        <v>2390</v>
      </c>
      <c r="F157" s="23" t="s">
        <v>2391</v>
      </c>
      <c r="G157" s="23" t="s">
        <v>149</v>
      </c>
      <c r="H157" s="74" t="s">
        <v>2381</v>
      </c>
      <c r="I157" s="78">
        <v>42916</v>
      </c>
      <c r="J157" s="24">
        <v>42916</v>
      </c>
      <c r="K157" s="73">
        <v>0</v>
      </c>
      <c r="L157" s="24">
        <v>42916</v>
      </c>
      <c r="M157" s="73">
        <v>0</v>
      </c>
      <c r="N157" s="80"/>
      <c r="O157" s="80"/>
      <c r="P157" s="78">
        <v>42928</v>
      </c>
      <c r="Q157" s="73">
        <v>12</v>
      </c>
      <c r="R157" s="4">
        <f t="shared" si="2"/>
        <v>12</v>
      </c>
      <c r="S157" s="23"/>
      <c r="T157" s="73" t="s">
        <v>2382</v>
      </c>
      <c r="U157" s="23"/>
      <c r="V157" s="23"/>
      <c r="W157" s="23" t="s">
        <v>2389</v>
      </c>
    </row>
    <row r="158" spans="1:23" x14ac:dyDescent="0.25">
      <c r="A158" s="73" t="s">
        <v>275</v>
      </c>
      <c r="B158" s="25">
        <v>11750</v>
      </c>
      <c r="C158" s="23" t="s">
        <v>498</v>
      </c>
      <c r="D158" s="23"/>
      <c r="E158" s="23" t="s">
        <v>2384</v>
      </c>
      <c r="F158" s="23" t="s">
        <v>2385</v>
      </c>
      <c r="G158" s="23" t="s">
        <v>153</v>
      </c>
      <c r="H158" s="74" t="s">
        <v>2381</v>
      </c>
      <c r="I158" s="84">
        <v>42929</v>
      </c>
      <c r="J158" s="85">
        <v>42929</v>
      </c>
      <c r="K158" s="73">
        <v>0</v>
      </c>
      <c r="L158" s="85">
        <v>42929</v>
      </c>
      <c r="M158" s="73">
        <v>0</v>
      </c>
      <c r="N158" s="80"/>
      <c r="O158" s="80"/>
      <c r="P158" s="84">
        <v>42941</v>
      </c>
      <c r="Q158" s="73">
        <v>12</v>
      </c>
      <c r="R158" s="4">
        <f t="shared" si="2"/>
        <v>12</v>
      </c>
      <c r="S158" s="23"/>
      <c r="T158" s="73" t="s">
        <v>2382</v>
      </c>
      <c r="U158" s="23"/>
      <c r="V158" s="23"/>
      <c r="W158" s="23" t="s">
        <v>2389</v>
      </c>
    </row>
    <row r="159" spans="1:23" x14ac:dyDescent="0.25">
      <c r="A159" s="73" t="s">
        <v>275</v>
      </c>
      <c r="B159" s="25">
        <v>11751</v>
      </c>
      <c r="C159" s="23" t="s">
        <v>498</v>
      </c>
      <c r="D159" s="23"/>
      <c r="E159" s="23" t="s">
        <v>270</v>
      </c>
      <c r="F159" s="23" t="s">
        <v>2395</v>
      </c>
      <c r="G159" s="23" t="s">
        <v>149</v>
      </c>
      <c r="H159" s="74" t="s">
        <v>2381</v>
      </c>
      <c r="I159" s="84">
        <v>42929</v>
      </c>
      <c r="J159" s="85">
        <v>42930</v>
      </c>
      <c r="K159" s="73">
        <v>1</v>
      </c>
      <c r="L159" s="85">
        <v>42930</v>
      </c>
      <c r="M159" s="73">
        <v>1</v>
      </c>
      <c r="N159" s="80"/>
      <c r="O159" s="80"/>
      <c r="P159" s="84">
        <v>42941</v>
      </c>
      <c r="Q159" s="73">
        <v>12</v>
      </c>
      <c r="R159" s="4">
        <f t="shared" si="2"/>
        <v>11</v>
      </c>
      <c r="S159" s="23"/>
      <c r="T159" s="73" t="s">
        <v>2382</v>
      </c>
      <c r="U159" s="23"/>
      <c r="V159" s="23"/>
      <c r="W159" s="23" t="s">
        <v>2389</v>
      </c>
    </row>
    <row r="160" spans="1:23" x14ac:dyDescent="0.25">
      <c r="A160" s="13" t="s">
        <v>276</v>
      </c>
      <c r="B160" s="68">
        <v>11156</v>
      </c>
      <c r="C160" s="15" t="s">
        <v>498</v>
      </c>
      <c r="D160" s="15" t="s">
        <v>464</v>
      </c>
      <c r="E160" s="13" t="s">
        <v>154</v>
      </c>
      <c r="F160" s="13" t="s">
        <v>222</v>
      </c>
      <c r="G160" s="13" t="s">
        <v>153</v>
      </c>
      <c r="H160" s="13" t="s">
        <v>281</v>
      </c>
      <c r="I160" s="72">
        <v>42906</v>
      </c>
      <c r="J160" s="2">
        <v>42906</v>
      </c>
      <c r="K160" s="4">
        <v>0</v>
      </c>
      <c r="L160" s="2">
        <v>42906</v>
      </c>
      <c r="M160" s="4">
        <v>0</v>
      </c>
      <c r="N160" s="72" t="s">
        <v>277</v>
      </c>
      <c r="O160" s="68" t="s">
        <v>277</v>
      </c>
      <c r="P160" s="72">
        <v>42919</v>
      </c>
      <c r="Q160" s="4">
        <v>13</v>
      </c>
      <c r="R160" s="4">
        <f t="shared" si="2"/>
        <v>13</v>
      </c>
      <c r="S160" s="15" t="s">
        <v>465</v>
      </c>
      <c r="T160" s="73" t="s">
        <v>2382</v>
      </c>
      <c r="V160" s="17" t="s">
        <v>173</v>
      </c>
    </row>
    <row r="161" spans="1:23" x14ac:dyDescent="0.25">
      <c r="A161" s="13" t="s">
        <v>276</v>
      </c>
      <c r="B161" s="68">
        <v>11165</v>
      </c>
      <c r="C161" s="15" t="s">
        <v>498</v>
      </c>
      <c r="D161" s="15" t="s">
        <v>464</v>
      </c>
      <c r="E161" s="13" t="s">
        <v>159</v>
      </c>
      <c r="F161" s="13" t="s">
        <v>172</v>
      </c>
      <c r="G161" s="13" t="s">
        <v>153</v>
      </c>
      <c r="H161" s="13" t="s">
        <v>281</v>
      </c>
      <c r="I161" s="72">
        <v>42906</v>
      </c>
      <c r="J161" s="2">
        <v>42906</v>
      </c>
      <c r="K161" s="4">
        <v>0</v>
      </c>
      <c r="L161" s="2">
        <v>42906</v>
      </c>
      <c r="M161" s="4">
        <v>0</v>
      </c>
      <c r="N161" s="72" t="s">
        <v>277</v>
      </c>
      <c r="O161" s="68" t="s">
        <v>277</v>
      </c>
      <c r="P161" s="72">
        <v>42919</v>
      </c>
      <c r="Q161" s="4">
        <v>13</v>
      </c>
      <c r="R161" s="4">
        <f t="shared" si="2"/>
        <v>13</v>
      </c>
      <c r="S161" s="15" t="s">
        <v>465</v>
      </c>
      <c r="T161" s="73" t="s">
        <v>2382</v>
      </c>
      <c r="V161" s="17" t="s">
        <v>173</v>
      </c>
    </row>
    <row r="162" spans="1:23" x14ac:dyDescent="0.25">
      <c r="A162" s="13" t="s">
        <v>276</v>
      </c>
      <c r="B162" s="68">
        <v>11166</v>
      </c>
      <c r="C162" s="15" t="s">
        <v>498</v>
      </c>
      <c r="D162" s="15" t="s">
        <v>464</v>
      </c>
      <c r="E162" s="13" t="s">
        <v>159</v>
      </c>
      <c r="F162" s="13" t="s">
        <v>207</v>
      </c>
      <c r="G162" s="13" t="s">
        <v>153</v>
      </c>
      <c r="H162" s="13" t="s">
        <v>281</v>
      </c>
      <c r="I162" s="72">
        <v>42906</v>
      </c>
      <c r="J162" s="2">
        <v>42907</v>
      </c>
      <c r="K162" s="4">
        <v>1</v>
      </c>
      <c r="L162" s="2">
        <v>42907</v>
      </c>
      <c r="M162" s="4">
        <v>1</v>
      </c>
      <c r="N162" s="72" t="s">
        <v>277</v>
      </c>
      <c r="O162" s="68" t="s">
        <v>277</v>
      </c>
      <c r="P162" s="72">
        <v>42919</v>
      </c>
      <c r="Q162" s="4">
        <v>13</v>
      </c>
      <c r="R162" s="4">
        <f t="shared" si="2"/>
        <v>12</v>
      </c>
      <c r="S162" s="15" t="s">
        <v>465</v>
      </c>
      <c r="T162" s="73" t="s">
        <v>2382</v>
      </c>
      <c r="V162" s="17" t="s">
        <v>173</v>
      </c>
    </row>
    <row r="163" spans="1:23" x14ac:dyDescent="0.25">
      <c r="A163" s="13" t="s">
        <v>276</v>
      </c>
      <c r="B163" s="68">
        <v>11167</v>
      </c>
      <c r="C163" s="15" t="s">
        <v>498</v>
      </c>
      <c r="D163" s="15" t="s">
        <v>464</v>
      </c>
      <c r="E163" s="13" t="s">
        <v>167</v>
      </c>
      <c r="F163" s="13" t="s">
        <v>168</v>
      </c>
      <c r="G163" s="13" t="s">
        <v>153</v>
      </c>
      <c r="H163" s="13" t="s">
        <v>281</v>
      </c>
      <c r="I163" s="72">
        <v>42906</v>
      </c>
      <c r="J163" s="2">
        <v>42906</v>
      </c>
      <c r="K163" s="4">
        <v>0</v>
      </c>
      <c r="L163" s="2">
        <v>42906</v>
      </c>
      <c r="M163" s="4">
        <v>0</v>
      </c>
      <c r="N163" s="72" t="s">
        <v>277</v>
      </c>
      <c r="O163" s="68" t="s">
        <v>277</v>
      </c>
      <c r="P163" s="72">
        <v>42919</v>
      </c>
      <c r="Q163" s="4">
        <v>13</v>
      </c>
      <c r="R163" s="4">
        <f t="shared" si="2"/>
        <v>13</v>
      </c>
      <c r="S163" s="15" t="s">
        <v>465</v>
      </c>
      <c r="T163" s="73" t="s">
        <v>2382</v>
      </c>
      <c r="V163" s="17" t="s">
        <v>169</v>
      </c>
    </row>
    <row r="164" spans="1:23" x14ac:dyDescent="0.25">
      <c r="A164" s="13" t="s">
        <v>276</v>
      </c>
      <c r="B164" s="68">
        <v>11179</v>
      </c>
      <c r="C164" s="15" t="s">
        <v>498</v>
      </c>
      <c r="D164" s="15" t="s">
        <v>464</v>
      </c>
      <c r="E164" s="13" t="s">
        <v>167</v>
      </c>
      <c r="F164" s="13" t="s">
        <v>168</v>
      </c>
      <c r="G164" s="13" t="s">
        <v>153</v>
      </c>
      <c r="H164" s="13" t="s">
        <v>281</v>
      </c>
      <c r="I164" s="72">
        <v>42907</v>
      </c>
      <c r="J164" s="2">
        <v>42907</v>
      </c>
      <c r="K164" s="4">
        <v>0</v>
      </c>
      <c r="L164" s="2">
        <v>42907</v>
      </c>
      <c r="M164" s="4">
        <v>0</v>
      </c>
      <c r="N164" s="72" t="s">
        <v>277</v>
      </c>
      <c r="O164" s="68" t="s">
        <v>277</v>
      </c>
      <c r="P164" s="72">
        <v>42920</v>
      </c>
      <c r="Q164" s="4">
        <v>13</v>
      </c>
      <c r="R164" s="4">
        <f t="shared" si="2"/>
        <v>13</v>
      </c>
      <c r="S164" s="15" t="s">
        <v>465</v>
      </c>
      <c r="T164" s="73" t="s">
        <v>2382</v>
      </c>
      <c r="V164" s="17" t="s">
        <v>186</v>
      </c>
    </row>
    <row r="165" spans="1:23" x14ac:dyDescent="0.25">
      <c r="A165" s="13" t="s">
        <v>276</v>
      </c>
      <c r="B165" s="68">
        <v>11188</v>
      </c>
      <c r="C165" s="15" t="s">
        <v>498</v>
      </c>
      <c r="D165" s="15" t="s">
        <v>464</v>
      </c>
      <c r="E165" s="13" t="s">
        <v>167</v>
      </c>
      <c r="F165" s="13" t="s">
        <v>261</v>
      </c>
      <c r="G165" s="13" t="s">
        <v>153</v>
      </c>
      <c r="H165" s="13" t="s">
        <v>281</v>
      </c>
      <c r="I165" s="72">
        <v>42908</v>
      </c>
      <c r="J165" s="2">
        <v>42909</v>
      </c>
      <c r="K165" s="4">
        <v>1</v>
      </c>
      <c r="L165" s="2">
        <v>42909</v>
      </c>
      <c r="M165" s="4">
        <v>1</v>
      </c>
      <c r="N165" s="72" t="s">
        <v>277</v>
      </c>
      <c r="O165" s="68" t="s">
        <v>277</v>
      </c>
      <c r="P165" s="72">
        <v>42921</v>
      </c>
      <c r="Q165" s="4">
        <v>13</v>
      </c>
      <c r="R165" s="4">
        <f t="shared" si="2"/>
        <v>12</v>
      </c>
      <c r="S165" s="15" t="s">
        <v>465</v>
      </c>
      <c r="T165" s="73" t="s">
        <v>2382</v>
      </c>
      <c r="V165" s="17" t="s">
        <v>169</v>
      </c>
    </row>
    <row r="166" spans="1:23" x14ac:dyDescent="0.25">
      <c r="A166" s="13" t="s">
        <v>276</v>
      </c>
      <c r="B166" s="68">
        <v>11203</v>
      </c>
      <c r="C166" s="15" t="s">
        <v>498</v>
      </c>
      <c r="D166" s="15" t="s">
        <v>464</v>
      </c>
      <c r="E166" s="13" t="s">
        <v>159</v>
      </c>
      <c r="F166" s="13" t="s">
        <v>207</v>
      </c>
      <c r="G166" s="13" t="s">
        <v>153</v>
      </c>
      <c r="H166" s="13" t="s">
        <v>281</v>
      </c>
      <c r="I166" s="72">
        <v>42909</v>
      </c>
      <c r="J166" s="2">
        <v>42909</v>
      </c>
      <c r="K166" s="4">
        <v>0</v>
      </c>
      <c r="L166" s="2">
        <v>42909</v>
      </c>
      <c r="M166" s="4">
        <v>0</v>
      </c>
      <c r="N166" s="72" t="s">
        <v>277</v>
      </c>
      <c r="O166" s="68" t="s">
        <v>277</v>
      </c>
      <c r="P166" s="72">
        <v>42922</v>
      </c>
      <c r="Q166" s="4">
        <v>13</v>
      </c>
      <c r="R166" s="4">
        <f t="shared" si="2"/>
        <v>13</v>
      </c>
      <c r="S166" s="15" t="s">
        <v>465</v>
      </c>
      <c r="T166" s="73" t="s">
        <v>2382</v>
      </c>
      <c r="V166" s="17" t="s">
        <v>173</v>
      </c>
    </row>
    <row r="167" spans="1:23" x14ac:dyDescent="0.25">
      <c r="A167" s="13" t="s">
        <v>276</v>
      </c>
      <c r="B167" s="68">
        <v>11204</v>
      </c>
      <c r="C167" s="15" t="s">
        <v>498</v>
      </c>
      <c r="D167" s="15" t="s">
        <v>464</v>
      </c>
      <c r="E167" s="13" t="s">
        <v>159</v>
      </c>
      <c r="F167" s="13" t="s">
        <v>207</v>
      </c>
      <c r="G167" s="13" t="s">
        <v>153</v>
      </c>
      <c r="H167" s="13" t="s">
        <v>281</v>
      </c>
      <c r="I167" s="72">
        <v>42909</v>
      </c>
      <c r="J167" s="2">
        <v>42909</v>
      </c>
      <c r="K167" s="4">
        <v>0</v>
      </c>
      <c r="L167" s="2">
        <v>42909</v>
      </c>
      <c r="M167" s="4">
        <v>0</v>
      </c>
      <c r="N167" s="72" t="s">
        <v>277</v>
      </c>
      <c r="O167" s="68" t="s">
        <v>277</v>
      </c>
      <c r="P167" s="72">
        <v>42922</v>
      </c>
      <c r="Q167" s="4">
        <v>13</v>
      </c>
      <c r="R167" s="4">
        <f t="shared" si="2"/>
        <v>13</v>
      </c>
      <c r="S167" s="15" t="s">
        <v>465</v>
      </c>
      <c r="T167" s="73" t="s">
        <v>2382</v>
      </c>
      <c r="V167" s="17" t="s">
        <v>173</v>
      </c>
    </row>
    <row r="168" spans="1:23" x14ac:dyDescent="0.25">
      <c r="A168" s="13" t="s">
        <v>276</v>
      </c>
      <c r="B168" s="68">
        <v>11207</v>
      </c>
      <c r="C168" s="15" t="s">
        <v>498</v>
      </c>
      <c r="D168" s="15" t="s">
        <v>464</v>
      </c>
      <c r="E168" s="13" t="s">
        <v>167</v>
      </c>
      <c r="F168" s="13" t="s">
        <v>254</v>
      </c>
      <c r="G168" s="13" t="s">
        <v>153</v>
      </c>
      <c r="H168" s="13" t="s">
        <v>281</v>
      </c>
      <c r="I168" s="72">
        <v>42909</v>
      </c>
      <c r="J168" s="2">
        <v>42909</v>
      </c>
      <c r="K168" s="4">
        <v>0</v>
      </c>
      <c r="L168" s="2">
        <v>42913</v>
      </c>
      <c r="M168" s="4">
        <v>4</v>
      </c>
      <c r="N168" s="72" t="s">
        <v>277</v>
      </c>
      <c r="O168" s="68" t="s">
        <v>277</v>
      </c>
      <c r="P168" s="72">
        <v>42922</v>
      </c>
      <c r="Q168" s="4">
        <v>13</v>
      </c>
      <c r="R168" s="4">
        <f t="shared" si="2"/>
        <v>13</v>
      </c>
      <c r="S168" s="15" t="s">
        <v>465</v>
      </c>
      <c r="T168" s="73" t="s">
        <v>2382</v>
      </c>
      <c r="V168" s="17" t="s">
        <v>169</v>
      </c>
    </row>
    <row r="169" spans="1:23" x14ac:dyDescent="0.25">
      <c r="A169" s="13" t="s">
        <v>276</v>
      </c>
      <c r="B169" s="68">
        <v>11232</v>
      </c>
      <c r="C169" s="15" t="s">
        <v>498</v>
      </c>
      <c r="D169" s="15" t="s">
        <v>464</v>
      </c>
      <c r="E169" s="13" t="s">
        <v>164</v>
      </c>
      <c r="F169" s="13" t="s">
        <v>190</v>
      </c>
      <c r="G169" s="13" t="s">
        <v>153</v>
      </c>
      <c r="H169" s="13" t="s">
        <v>281</v>
      </c>
      <c r="I169" s="72">
        <v>42913</v>
      </c>
      <c r="J169" s="2">
        <v>42913</v>
      </c>
      <c r="K169" s="4">
        <v>0</v>
      </c>
      <c r="L169" s="2">
        <v>42913</v>
      </c>
      <c r="M169" s="4">
        <v>0</v>
      </c>
      <c r="N169" s="72" t="s">
        <v>277</v>
      </c>
      <c r="O169" s="68" t="s">
        <v>277</v>
      </c>
      <c r="P169" s="72">
        <v>42926</v>
      </c>
      <c r="Q169" s="4">
        <v>13</v>
      </c>
      <c r="R169" s="4">
        <f t="shared" si="2"/>
        <v>13</v>
      </c>
      <c r="S169" s="15" t="s">
        <v>465</v>
      </c>
      <c r="T169" s="73" t="s">
        <v>2382</v>
      </c>
      <c r="V169" s="17" t="s">
        <v>166</v>
      </c>
    </row>
    <row r="170" spans="1:23" x14ac:dyDescent="0.25">
      <c r="A170" s="13" t="s">
        <v>276</v>
      </c>
      <c r="B170" s="68">
        <v>11236</v>
      </c>
      <c r="C170" s="15" t="s">
        <v>498</v>
      </c>
      <c r="D170" s="15" t="s">
        <v>464</v>
      </c>
      <c r="E170" s="13" t="s">
        <v>156</v>
      </c>
      <c r="F170" s="13" t="s">
        <v>171</v>
      </c>
      <c r="G170" s="13" t="s">
        <v>153</v>
      </c>
      <c r="H170" s="13" t="s">
        <v>281</v>
      </c>
      <c r="I170" s="72">
        <v>42913</v>
      </c>
      <c r="J170" s="2">
        <v>42914</v>
      </c>
      <c r="K170" s="4">
        <v>1</v>
      </c>
      <c r="L170" s="2">
        <v>42914</v>
      </c>
      <c r="M170" s="4">
        <v>1</v>
      </c>
      <c r="N170" s="72" t="s">
        <v>277</v>
      </c>
      <c r="O170" s="68" t="s">
        <v>277</v>
      </c>
      <c r="P170" s="72">
        <v>42926</v>
      </c>
      <c r="Q170" s="4">
        <v>13</v>
      </c>
      <c r="R170" s="4">
        <f t="shared" si="2"/>
        <v>12</v>
      </c>
      <c r="S170" s="15" t="s">
        <v>465</v>
      </c>
      <c r="T170" s="73" t="s">
        <v>2382</v>
      </c>
      <c r="V170" s="17" t="s">
        <v>158</v>
      </c>
    </row>
    <row r="171" spans="1:23" x14ac:dyDescent="0.25">
      <c r="A171" s="13" t="s">
        <v>276</v>
      </c>
      <c r="B171" s="68">
        <v>11237</v>
      </c>
      <c r="C171" s="15" t="s">
        <v>498</v>
      </c>
      <c r="D171" s="15" t="s">
        <v>464</v>
      </c>
      <c r="E171" s="13" t="s">
        <v>164</v>
      </c>
      <c r="F171" s="13" t="s">
        <v>165</v>
      </c>
      <c r="G171" s="13" t="s">
        <v>149</v>
      </c>
      <c r="H171" s="13" t="s">
        <v>281</v>
      </c>
      <c r="I171" s="72">
        <v>42913</v>
      </c>
      <c r="J171" s="2">
        <v>42913</v>
      </c>
      <c r="K171" s="4">
        <v>0</v>
      </c>
      <c r="L171" s="2">
        <v>42913</v>
      </c>
      <c r="M171" s="4">
        <v>0</v>
      </c>
      <c r="N171" s="72" t="s">
        <v>277</v>
      </c>
      <c r="O171" s="68" t="s">
        <v>277</v>
      </c>
      <c r="P171" s="72">
        <v>42926</v>
      </c>
      <c r="Q171" s="4">
        <v>13</v>
      </c>
      <c r="R171" s="4">
        <f t="shared" si="2"/>
        <v>13</v>
      </c>
      <c r="S171" s="15" t="s">
        <v>465</v>
      </c>
      <c r="T171" s="73" t="s">
        <v>2382</v>
      </c>
      <c r="V171" s="17" t="s">
        <v>166</v>
      </c>
    </row>
    <row r="172" spans="1:23" x14ac:dyDescent="0.25">
      <c r="A172" s="13" t="s">
        <v>276</v>
      </c>
      <c r="B172" s="68">
        <v>11239</v>
      </c>
      <c r="C172" s="15" t="s">
        <v>498</v>
      </c>
      <c r="D172" s="15" t="s">
        <v>464</v>
      </c>
      <c r="E172" s="13" t="s">
        <v>159</v>
      </c>
      <c r="F172" s="13" t="s">
        <v>187</v>
      </c>
      <c r="G172" s="13" t="s">
        <v>153</v>
      </c>
      <c r="H172" s="13" t="s">
        <v>281</v>
      </c>
      <c r="I172" s="72">
        <v>42913</v>
      </c>
      <c r="J172" s="2">
        <v>42913</v>
      </c>
      <c r="K172" s="4">
        <v>0</v>
      </c>
      <c r="L172" s="2">
        <v>42913</v>
      </c>
      <c r="M172" s="4">
        <v>0</v>
      </c>
      <c r="N172" s="72" t="s">
        <v>277</v>
      </c>
      <c r="O172" s="68" t="s">
        <v>277</v>
      </c>
      <c r="P172" s="72">
        <v>42926</v>
      </c>
      <c r="Q172" s="4">
        <v>13</v>
      </c>
      <c r="R172" s="4">
        <f t="shared" si="2"/>
        <v>13</v>
      </c>
      <c r="S172" s="15" t="s">
        <v>465</v>
      </c>
      <c r="T172" s="73" t="s">
        <v>2382</v>
      </c>
      <c r="V172" s="17" t="s">
        <v>188</v>
      </c>
    </row>
    <row r="173" spans="1:23" s="66" customFormat="1" x14ac:dyDescent="0.25">
      <c r="A173" s="13" t="s">
        <v>276</v>
      </c>
      <c r="B173" s="68">
        <v>11254</v>
      </c>
      <c r="C173" s="15" t="s">
        <v>498</v>
      </c>
      <c r="D173" s="15" t="s">
        <v>464</v>
      </c>
      <c r="E173" s="13" t="s">
        <v>167</v>
      </c>
      <c r="F173" s="13" t="s">
        <v>258</v>
      </c>
      <c r="G173" s="13" t="s">
        <v>153</v>
      </c>
      <c r="H173" s="13" t="s">
        <v>281</v>
      </c>
      <c r="I173" s="72">
        <v>42914</v>
      </c>
      <c r="J173" s="2">
        <v>42914</v>
      </c>
      <c r="K173" s="4">
        <v>0</v>
      </c>
      <c r="L173" s="2">
        <v>42914</v>
      </c>
      <c r="M173" s="4">
        <v>0</v>
      </c>
      <c r="N173" s="72" t="s">
        <v>277</v>
      </c>
      <c r="O173" s="68" t="s">
        <v>277</v>
      </c>
      <c r="P173" s="72">
        <v>42927</v>
      </c>
      <c r="Q173" s="4">
        <v>13</v>
      </c>
      <c r="R173" s="4">
        <f t="shared" si="2"/>
        <v>13</v>
      </c>
      <c r="S173" s="15" t="s">
        <v>465</v>
      </c>
      <c r="T173" s="73" t="s">
        <v>2382</v>
      </c>
      <c r="U173" s="15"/>
      <c r="V173" s="17" t="s">
        <v>166</v>
      </c>
      <c r="W173" s="19"/>
    </row>
    <row r="174" spans="1:23" x14ac:dyDescent="0.25">
      <c r="A174" s="13" t="s">
        <v>276</v>
      </c>
      <c r="B174" s="68">
        <v>11460</v>
      </c>
      <c r="C174" s="15" t="s">
        <v>498</v>
      </c>
      <c r="D174" s="15" t="s">
        <v>464</v>
      </c>
      <c r="E174" s="13" t="s">
        <v>159</v>
      </c>
      <c r="F174" s="13" t="s">
        <v>207</v>
      </c>
      <c r="G174" s="13" t="s">
        <v>153</v>
      </c>
      <c r="H174" s="13" t="s">
        <v>281</v>
      </c>
      <c r="I174" s="72">
        <v>42916</v>
      </c>
      <c r="J174" s="2">
        <v>42916</v>
      </c>
      <c r="K174" s="4">
        <v>0</v>
      </c>
      <c r="L174" s="2">
        <v>42916</v>
      </c>
      <c r="M174" s="4">
        <v>0</v>
      </c>
      <c r="N174" s="72" t="s">
        <v>277</v>
      </c>
      <c r="O174" s="68" t="s">
        <v>277</v>
      </c>
      <c r="P174" s="72">
        <v>42929</v>
      </c>
      <c r="Q174" s="4">
        <v>13</v>
      </c>
      <c r="R174" s="4">
        <f t="shared" si="2"/>
        <v>13</v>
      </c>
      <c r="S174" s="15" t="s">
        <v>465</v>
      </c>
      <c r="T174" s="73" t="s">
        <v>2382</v>
      </c>
      <c r="V174" s="17" t="s">
        <v>173</v>
      </c>
    </row>
    <row r="175" spans="1:23" x14ac:dyDescent="0.25">
      <c r="A175" s="13" t="s">
        <v>276</v>
      </c>
      <c r="B175" s="69">
        <v>11510</v>
      </c>
      <c r="C175" s="15" t="s">
        <v>498</v>
      </c>
      <c r="D175" s="15" t="s">
        <v>464</v>
      </c>
      <c r="E175" s="13" t="s">
        <v>167</v>
      </c>
      <c r="F175" s="13" t="s">
        <v>168</v>
      </c>
      <c r="G175" s="13" t="s">
        <v>153</v>
      </c>
      <c r="H175" s="13" t="s">
        <v>281</v>
      </c>
      <c r="I175" s="72">
        <v>42921</v>
      </c>
      <c r="J175" s="2">
        <v>42921</v>
      </c>
      <c r="K175" s="4">
        <v>0</v>
      </c>
      <c r="L175" s="2">
        <v>42921</v>
      </c>
      <c r="M175" s="4">
        <v>0</v>
      </c>
      <c r="N175" s="72" t="s">
        <v>277</v>
      </c>
      <c r="O175" s="68" t="s">
        <v>277</v>
      </c>
      <c r="P175" s="72">
        <v>42934</v>
      </c>
      <c r="Q175" s="4">
        <v>13</v>
      </c>
      <c r="R175" s="4">
        <f t="shared" si="2"/>
        <v>13</v>
      </c>
      <c r="S175" s="15" t="s">
        <v>465</v>
      </c>
      <c r="T175" s="73" t="s">
        <v>2382</v>
      </c>
      <c r="V175" s="17" t="s">
        <v>169</v>
      </c>
    </row>
    <row r="176" spans="1:23" x14ac:dyDescent="0.25">
      <c r="A176" s="13" t="s">
        <v>276</v>
      </c>
      <c r="B176" s="69">
        <v>11520</v>
      </c>
      <c r="C176" s="15" t="s">
        <v>498</v>
      </c>
      <c r="D176" s="15" t="s">
        <v>464</v>
      </c>
      <c r="E176" s="13" t="s">
        <v>167</v>
      </c>
      <c r="F176" s="13" t="s">
        <v>168</v>
      </c>
      <c r="G176" s="13" t="s">
        <v>153</v>
      </c>
      <c r="H176" s="13" t="s">
        <v>281</v>
      </c>
      <c r="I176" s="72">
        <v>42922</v>
      </c>
      <c r="J176" s="2">
        <v>42922</v>
      </c>
      <c r="K176" s="4">
        <v>0</v>
      </c>
      <c r="L176" s="2">
        <v>42922</v>
      </c>
      <c r="M176" s="4">
        <v>0</v>
      </c>
      <c r="N176" s="72" t="s">
        <v>277</v>
      </c>
      <c r="O176" s="68" t="s">
        <v>277</v>
      </c>
      <c r="P176" s="72">
        <v>42935</v>
      </c>
      <c r="Q176" s="4">
        <v>13</v>
      </c>
      <c r="R176" s="4">
        <f t="shared" si="2"/>
        <v>13</v>
      </c>
      <c r="S176" s="15" t="s">
        <v>465</v>
      </c>
      <c r="T176" s="73" t="s">
        <v>2382</v>
      </c>
      <c r="V176" s="17" t="s">
        <v>169</v>
      </c>
    </row>
    <row r="177" spans="1:23" x14ac:dyDescent="0.25">
      <c r="A177" s="13" t="s">
        <v>276</v>
      </c>
      <c r="B177" s="69">
        <v>11535</v>
      </c>
      <c r="C177" s="15" t="s">
        <v>498</v>
      </c>
      <c r="D177" s="15" t="s">
        <v>464</v>
      </c>
      <c r="E177" s="13" t="s">
        <v>159</v>
      </c>
      <c r="F177" s="13" t="s">
        <v>160</v>
      </c>
      <c r="G177" s="13" t="s">
        <v>153</v>
      </c>
      <c r="H177" s="13" t="s">
        <v>281</v>
      </c>
      <c r="I177" s="72">
        <v>42923</v>
      </c>
      <c r="J177" s="2">
        <v>42923</v>
      </c>
      <c r="K177" s="4">
        <v>0</v>
      </c>
      <c r="L177" s="2">
        <v>42923</v>
      </c>
      <c r="M177" s="4">
        <v>0</v>
      </c>
      <c r="N177" s="72" t="s">
        <v>277</v>
      </c>
      <c r="O177" s="68" t="s">
        <v>277</v>
      </c>
      <c r="P177" s="72">
        <v>42936</v>
      </c>
      <c r="Q177" s="4">
        <v>13</v>
      </c>
      <c r="R177" s="4">
        <f t="shared" si="2"/>
        <v>13</v>
      </c>
      <c r="S177" s="15" t="s">
        <v>465</v>
      </c>
      <c r="T177" s="73" t="s">
        <v>2382</v>
      </c>
      <c r="V177" s="17" t="s">
        <v>161</v>
      </c>
    </row>
    <row r="178" spans="1:23" x14ac:dyDescent="0.25">
      <c r="A178" s="13" t="s">
        <v>276</v>
      </c>
      <c r="B178" s="69">
        <v>11566</v>
      </c>
      <c r="C178" s="15" t="s">
        <v>498</v>
      </c>
      <c r="D178" s="15" t="s">
        <v>464</v>
      </c>
      <c r="E178" s="13" t="s">
        <v>210</v>
      </c>
      <c r="F178" s="13" t="s">
        <v>257</v>
      </c>
      <c r="G178" s="13" t="s">
        <v>153</v>
      </c>
      <c r="H178" s="13" t="s">
        <v>281</v>
      </c>
      <c r="I178" s="72">
        <v>42927</v>
      </c>
      <c r="J178" s="2">
        <v>42927</v>
      </c>
      <c r="K178" s="4">
        <v>0</v>
      </c>
      <c r="L178" s="2">
        <v>42927</v>
      </c>
      <c r="M178" s="4">
        <v>0</v>
      </c>
      <c r="N178" s="72" t="s">
        <v>277</v>
      </c>
      <c r="O178" s="68" t="s">
        <v>277</v>
      </c>
      <c r="P178" s="72">
        <v>42940</v>
      </c>
      <c r="Q178" s="4">
        <v>13</v>
      </c>
      <c r="R178" s="4">
        <f t="shared" si="2"/>
        <v>13</v>
      </c>
      <c r="S178" s="15" t="s">
        <v>465</v>
      </c>
      <c r="T178" s="73" t="s">
        <v>2382</v>
      </c>
      <c r="V178" s="17" t="s">
        <v>221</v>
      </c>
    </row>
    <row r="179" spans="1:23" x14ac:dyDescent="0.25">
      <c r="A179" s="13" t="s">
        <v>276</v>
      </c>
      <c r="B179" s="69">
        <v>11567</v>
      </c>
      <c r="C179" s="15" t="s">
        <v>498</v>
      </c>
      <c r="D179" s="15" t="s">
        <v>464</v>
      </c>
      <c r="E179" s="13" t="s">
        <v>150</v>
      </c>
      <c r="F179" s="13" t="s">
        <v>174</v>
      </c>
      <c r="G179" s="13" t="s">
        <v>153</v>
      </c>
      <c r="H179" s="13" t="s">
        <v>281</v>
      </c>
      <c r="I179" s="72">
        <v>42927</v>
      </c>
      <c r="J179" s="2">
        <v>42928</v>
      </c>
      <c r="K179" s="4">
        <v>1</v>
      </c>
      <c r="L179" s="2">
        <v>42929</v>
      </c>
      <c r="M179" s="4">
        <v>2</v>
      </c>
      <c r="N179" s="72" t="s">
        <v>277</v>
      </c>
      <c r="O179" s="68" t="s">
        <v>277</v>
      </c>
      <c r="P179" s="72">
        <v>42940</v>
      </c>
      <c r="Q179" s="4">
        <v>13</v>
      </c>
      <c r="R179" s="4">
        <f t="shared" si="2"/>
        <v>12</v>
      </c>
      <c r="S179" s="15" t="s">
        <v>465</v>
      </c>
      <c r="T179" s="73" t="s">
        <v>2382</v>
      </c>
      <c r="V179" s="17" t="s">
        <v>152</v>
      </c>
    </row>
    <row r="180" spans="1:23" x14ac:dyDescent="0.25">
      <c r="A180" s="13" t="s">
        <v>276</v>
      </c>
      <c r="B180" s="69">
        <v>11568</v>
      </c>
      <c r="C180" s="15" t="s">
        <v>498</v>
      </c>
      <c r="D180" s="15" t="s">
        <v>464</v>
      </c>
      <c r="E180" s="13" t="s">
        <v>156</v>
      </c>
      <c r="F180" s="13" t="s">
        <v>171</v>
      </c>
      <c r="G180" s="13" t="s">
        <v>153</v>
      </c>
      <c r="H180" s="13" t="s">
        <v>281</v>
      </c>
      <c r="I180" s="72">
        <v>42927</v>
      </c>
      <c r="J180" s="2">
        <v>42930</v>
      </c>
      <c r="K180" s="4">
        <v>3</v>
      </c>
      <c r="L180" s="2">
        <v>42930</v>
      </c>
      <c r="M180" s="4">
        <v>3</v>
      </c>
      <c r="N180" s="72" t="s">
        <v>277</v>
      </c>
      <c r="O180" s="68" t="s">
        <v>277</v>
      </c>
      <c r="P180" s="72">
        <v>42940</v>
      </c>
      <c r="Q180" s="4">
        <v>13</v>
      </c>
      <c r="R180" s="4">
        <f t="shared" si="2"/>
        <v>10</v>
      </c>
      <c r="S180" s="15" t="s">
        <v>465</v>
      </c>
      <c r="T180" s="73" t="s">
        <v>2382</v>
      </c>
      <c r="V180" s="17" t="s">
        <v>158</v>
      </c>
    </row>
    <row r="181" spans="1:23" x14ac:dyDescent="0.25">
      <c r="A181" s="13" t="s">
        <v>276</v>
      </c>
      <c r="B181" s="69">
        <v>11578</v>
      </c>
      <c r="C181" s="15" t="s">
        <v>498</v>
      </c>
      <c r="D181" s="15" t="s">
        <v>464</v>
      </c>
      <c r="E181" s="13" t="s">
        <v>159</v>
      </c>
      <c r="F181" s="13" t="s">
        <v>162</v>
      </c>
      <c r="G181" s="13" t="s">
        <v>149</v>
      </c>
      <c r="H181" s="13" t="s">
        <v>281</v>
      </c>
      <c r="I181" s="72">
        <v>42928</v>
      </c>
      <c r="J181" s="2">
        <v>42928</v>
      </c>
      <c r="K181" s="4">
        <v>0</v>
      </c>
      <c r="L181" s="2">
        <v>42928</v>
      </c>
      <c r="M181" s="4">
        <v>0</v>
      </c>
      <c r="N181" s="72" t="s">
        <v>277</v>
      </c>
      <c r="O181" s="68" t="s">
        <v>277</v>
      </c>
      <c r="P181" s="72">
        <v>42941</v>
      </c>
      <c r="Q181" s="4">
        <v>13</v>
      </c>
      <c r="R181" s="4">
        <f t="shared" si="2"/>
        <v>13</v>
      </c>
      <c r="S181" s="15" t="s">
        <v>465</v>
      </c>
      <c r="T181" s="73" t="s">
        <v>2382</v>
      </c>
      <c r="V181" s="17" t="s">
        <v>161</v>
      </c>
    </row>
    <row r="182" spans="1:23" x14ac:dyDescent="0.25">
      <c r="A182" s="13" t="s">
        <v>276</v>
      </c>
      <c r="B182" s="69">
        <v>11623</v>
      </c>
      <c r="C182" s="15" t="s">
        <v>498</v>
      </c>
      <c r="D182" s="15" t="s">
        <v>464</v>
      </c>
      <c r="E182" s="13" t="s">
        <v>167</v>
      </c>
      <c r="F182" s="13" t="s">
        <v>168</v>
      </c>
      <c r="G182" s="13" t="s">
        <v>153</v>
      </c>
      <c r="H182" s="13" t="s">
        <v>281</v>
      </c>
      <c r="I182" s="72">
        <v>42934</v>
      </c>
      <c r="J182" s="2">
        <v>42934</v>
      </c>
      <c r="K182" s="4">
        <v>0</v>
      </c>
      <c r="L182" s="2">
        <v>42934</v>
      </c>
      <c r="M182" s="4">
        <v>0</v>
      </c>
      <c r="N182" s="72" t="s">
        <v>277</v>
      </c>
      <c r="O182" s="68" t="s">
        <v>277</v>
      </c>
      <c r="P182" s="72">
        <v>42947</v>
      </c>
      <c r="Q182" s="4">
        <v>13</v>
      </c>
      <c r="R182" s="4">
        <f t="shared" si="2"/>
        <v>13</v>
      </c>
      <c r="S182" s="15" t="s">
        <v>465</v>
      </c>
      <c r="T182" s="73" t="s">
        <v>2382</v>
      </c>
      <c r="V182" s="17" t="s">
        <v>169</v>
      </c>
    </row>
    <row r="183" spans="1:23" x14ac:dyDescent="0.25">
      <c r="A183" s="13" t="s">
        <v>276</v>
      </c>
      <c r="B183" s="69">
        <v>11624</v>
      </c>
      <c r="C183" s="15" t="s">
        <v>498</v>
      </c>
      <c r="D183" s="15" t="s">
        <v>464</v>
      </c>
      <c r="E183" s="13" t="s">
        <v>164</v>
      </c>
      <c r="F183" s="13" t="s">
        <v>247</v>
      </c>
      <c r="G183" s="13" t="s">
        <v>153</v>
      </c>
      <c r="H183" s="13" t="s">
        <v>281</v>
      </c>
      <c r="I183" s="72">
        <v>42934</v>
      </c>
      <c r="J183" s="2">
        <v>42934</v>
      </c>
      <c r="K183" s="4">
        <v>0</v>
      </c>
      <c r="L183" s="2">
        <v>42934</v>
      </c>
      <c r="M183" s="4">
        <v>0</v>
      </c>
      <c r="N183" s="72" t="s">
        <v>277</v>
      </c>
      <c r="O183" s="68" t="s">
        <v>277</v>
      </c>
      <c r="P183" s="72">
        <v>42947</v>
      </c>
      <c r="Q183" s="4">
        <v>13</v>
      </c>
      <c r="R183" s="4">
        <f t="shared" si="2"/>
        <v>13</v>
      </c>
      <c r="S183" s="15" t="s">
        <v>465</v>
      </c>
      <c r="T183" s="73" t="s">
        <v>2382</v>
      </c>
      <c r="V183" s="17" t="s">
        <v>166</v>
      </c>
    </row>
    <row r="184" spans="1:23" x14ac:dyDescent="0.25">
      <c r="A184" s="73" t="s">
        <v>275</v>
      </c>
      <c r="B184" s="73">
        <v>11326</v>
      </c>
      <c r="C184" s="23" t="s">
        <v>498</v>
      </c>
      <c r="D184" s="23"/>
      <c r="E184" s="23" t="s">
        <v>2397</v>
      </c>
      <c r="F184" s="23" t="s">
        <v>2398</v>
      </c>
      <c r="G184" s="23" t="s">
        <v>149</v>
      </c>
      <c r="H184" s="74" t="s">
        <v>2381</v>
      </c>
      <c r="I184" s="78">
        <v>42908</v>
      </c>
      <c r="J184" s="24">
        <v>42908</v>
      </c>
      <c r="K184" s="73">
        <v>0</v>
      </c>
      <c r="L184" s="24">
        <v>42908</v>
      </c>
      <c r="M184" s="73">
        <v>0</v>
      </c>
      <c r="N184" s="80"/>
      <c r="O184" s="80"/>
      <c r="P184" s="78">
        <v>42921</v>
      </c>
      <c r="Q184" s="73">
        <v>13</v>
      </c>
      <c r="R184" s="4">
        <f t="shared" si="2"/>
        <v>13</v>
      </c>
      <c r="S184" s="23"/>
      <c r="T184" s="73" t="s">
        <v>2382</v>
      </c>
      <c r="U184" s="23"/>
      <c r="V184" s="23"/>
      <c r="W184" s="23" t="s">
        <v>2389</v>
      </c>
    </row>
    <row r="185" spans="1:23" x14ac:dyDescent="0.25">
      <c r="A185" s="73" t="s">
        <v>275</v>
      </c>
      <c r="B185" s="73">
        <v>11327</v>
      </c>
      <c r="C185" s="23" t="s">
        <v>498</v>
      </c>
      <c r="D185" s="23"/>
      <c r="E185" s="23" t="s">
        <v>2390</v>
      </c>
      <c r="F185" s="23" t="s">
        <v>2391</v>
      </c>
      <c r="G185" s="23" t="s">
        <v>149</v>
      </c>
      <c r="H185" s="74" t="s">
        <v>2381</v>
      </c>
      <c r="I185" s="78">
        <v>42908</v>
      </c>
      <c r="J185" s="24">
        <v>42913</v>
      </c>
      <c r="K185" s="73">
        <v>5</v>
      </c>
      <c r="L185" s="24">
        <v>42913</v>
      </c>
      <c r="M185" s="73">
        <v>5</v>
      </c>
      <c r="N185" s="80"/>
      <c r="O185" s="80"/>
      <c r="P185" s="78">
        <v>42921</v>
      </c>
      <c r="Q185" s="73">
        <v>13</v>
      </c>
      <c r="R185" s="4">
        <f t="shared" si="2"/>
        <v>8</v>
      </c>
      <c r="S185" s="23"/>
      <c r="T185" s="73" t="s">
        <v>2382</v>
      </c>
      <c r="U185" s="23"/>
      <c r="V185" s="23"/>
      <c r="W185" s="23" t="s">
        <v>2389</v>
      </c>
    </row>
    <row r="186" spans="1:23" x14ac:dyDescent="0.25">
      <c r="A186" s="73" t="s">
        <v>275</v>
      </c>
      <c r="B186" s="73">
        <v>11330</v>
      </c>
      <c r="C186" s="23" t="s">
        <v>497</v>
      </c>
      <c r="D186" s="23"/>
      <c r="E186" s="23" t="s">
        <v>270</v>
      </c>
      <c r="F186" s="23" t="s">
        <v>2395</v>
      </c>
      <c r="G186" s="23" t="s">
        <v>149</v>
      </c>
      <c r="H186" s="23" t="s">
        <v>2396</v>
      </c>
      <c r="I186" s="78">
        <v>42909</v>
      </c>
      <c r="J186" s="24">
        <v>42909</v>
      </c>
      <c r="K186" s="74">
        <v>0</v>
      </c>
      <c r="L186" s="24">
        <v>42914</v>
      </c>
      <c r="M186" s="74">
        <v>5</v>
      </c>
      <c r="N186" s="81"/>
      <c r="O186" s="81"/>
      <c r="P186" s="78">
        <v>42922</v>
      </c>
      <c r="Q186" s="74">
        <v>13</v>
      </c>
      <c r="R186" s="4">
        <f t="shared" si="2"/>
        <v>13</v>
      </c>
      <c r="S186" s="23" t="s">
        <v>2394</v>
      </c>
      <c r="T186" s="73" t="s">
        <v>2382</v>
      </c>
      <c r="U186" s="23"/>
      <c r="V186" s="23"/>
      <c r="W186" s="23" t="s">
        <v>2394</v>
      </c>
    </row>
    <row r="187" spans="1:23" x14ac:dyDescent="0.25">
      <c r="A187" s="73" t="s">
        <v>275</v>
      </c>
      <c r="B187" s="73">
        <v>11335</v>
      </c>
      <c r="C187" s="23" t="s">
        <v>498</v>
      </c>
      <c r="D187" s="23"/>
      <c r="E187" s="23" t="s">
        <v>2401</v>
      </c>
      <c r="F187" s="23" t="s">
        <v>2402</v>
      </c>
      <c r="G187" s="23" t="s">
        <v>153</v>
      </c>
      <c r="H187" s="74" t="s">
        <v>2381</v>
      </c>
      <c r="I187" s="78">
        <v>42913</v>
      </c>
      <c r="J187" s="24">
        <v>42914</v>
      </c>
      <c r="K187" s="73">
        <v>1</v>
      </c>
      <c r="L187" s="24">
        <v>42914</v>
      </c>
      <c r="M187" s="73">
        <v>1</v>
      </c>
      <c r="N187" s="80"/>
      <c r="O187" s="80"/>
      <c r="P187" s="78">
        <v>42926</v>
      </c>
      <c r="Q187" s="73">
        <v>13</v>
      </c>
      <c r="R187" s="4">
        <f t="shared" si="2"/>
        <v>12</v>
      </c>
      <c r="S187" s="23" t="s">
        <v>2394</v>
      </c>
      <c r="T187" s="73" t="s">
        <v>2382</v>
      </c>
      <c r="U187" s="23"/>
      <c r="V187" s="23"/>
      <c r="W187" s="23" t="s">
        <v>2403</v>
      </c>
    </row>
    <row r="188" spans="1:23" x14ac:dyDescent="0.25">
      <c r="A188" s="73" t="s">
        <v>275</v>
      </c>
      <c r="B188" s="73">
        <v>11338</v>
      </c>
      <c r="C188" s="23" t="s">
        <v>498</v>
      </c>
      <c r="D188" s="23"/>
      <c r="E188" s="23" t="s">
        <v>2390</v>
      </c>
      <c r="F188" s="23" t="s">
        <v>2391</v>
      </c>
      <c r="G188" s="23" t="s">
        <v>149</v>
      </c>
      <c r="H188" s="74" t="s">
        <v>2381</v>
      </c>
      <c r="I188" s="78">
        <v>42913</v>
      </c>
      <c r="J188" s="24">
        <v>42913</v>
      </c>
      <c r="K188" s="73">
        <v>0</v>
      </c>
      <c r="L188" s="24">
        <v>42913</v>
      </c>
      <c r="M188" s="73">
        <v>0</v>
      </c>
      <c r="N188" s="80"/>
      <c r="O188" s="80"/>
      <c r="P188" s="78">
        <v>42926</v>
      </c>
      <c r="Q188" s="73">
        <v>13</v>
      </c>
      <c r="R188" s="4">
        <f t="shared" si="2"/>
        <v>13</v>
      </c>
      <c r="S188" s="23"/>
      <c r="T188" s="73" t="s">
        <v>2382</v>
      </c>
      <c r="U188" s="23"/>
      <c r="V188" s="23"/>
      <c r="W188" s="23" t="s">
        <v>2386</v>
      </c>
    </row>
    <row r="189" spans="1:23" x14ac:dyDescent="0.25">
      <c r="A189" s="73" t="s">
        <v>275</v>
      </c>
      <c r="B189" s="73">
        <v>11339</v>
      </c>
      <c r="C189" s="23" t="s">
        <v>498</v>
      </c>
      <c r="D189" s="23"/>
      <c r="E189" s="23" t="s">
        <v>2406</v>
      </c>
      <c r="F189" s="23" t="s">
        <v>2407</v>
      </c>
      <c r="G189" s="23" t="s">
        <v>149</v>
      </c>
      <c r="H189" s="74" t="s">
        <v>2381</v>
      </c>
      <c r="I189" s="78">
        <v>42913</v>
      </c>
      <c r="J189" s="24">
        <v>42913</v>
      </c>
      <c r="K189" s="73">
        <v>0</v>
      </c>
      <c r="L189" s="24">
        <v>42914</v>
      </c>
      <c r="M189" s="73">
        <v>1</v>
      </c>
      <c r="N189" s="80"/>
      <c r="O189" s="80"/>
      <c r="P189" s="78">
        <v>42926</v>
      </c>
      <c r="Q189" s="73">
        <v>13</v>
      </c>
      <c r="R189" s="4">
        <f t="shared" si="2"/>
        <v>13</v>
      </c>
      <c r="S189" s="23"/>
      <c r="T189" s="73" t="s">
        <v>2382</v>
      </c>
      <c r="U189" s="23"/>
      <c r="V189" s="23"/>
      <c r="W189" s="23" t="s">
        <v>2386</v>
      </c>
    </row>
    <row r="190" spans="1:23" x14ac:dyDescent="0.25">
      <c r="A190" s="73" t="s">
        <v>275</v>
      </c>
      <c r="B190" s="25">
        <v>11737</v>
      </c>
      <c r="C190" s="23" t="s">
        <v>498</v>
      </c>
      <c r="D190" s="23"/>
      <c r="E190" s="23" t="s">
        <v>2390</v>
      </c>
      <c r="F190" s="23" t="s">
        <v>2391</v>
      </c>
      <c r="G190" s="23" t="s">
        <v>149</v>
      </c>
      <c r="H190" s="74" t="s">
        <v>2381</v>
      </c>
      <c r="I190" s="84">
        <v>42922</v>
      </c>
      <c r="J190" s="85">
        <v>42922</v>
      </c>
      <c r="K190" s="73">
        <v>0</v>
      </c>
      <c r="L190" s="85">
        <v>42922</v>
      </c>
      <c r="M190" s="73">
        <v>0</v>
      </c>
      <c r="N190" s="80"/>
      <c r="O190" s="80"/>
      <c r="P190" s="84">
        <v>42935</v>
      </c>
      <c r="Q190" s="73">
        <v>13</v>
      </c>
      <c r="R190" s="4">
        <f t="shared" si="2"/>
        <v>13</v>
      </c>
      <c r="S190" s="23"/>
      <c r="T190" s="73" t="s">
        <v>2382</v>
      </c>
      <c r="U190" s="23"/>
      <c r="V190" s="23"/>
      <c r="W190" s="23" t="s">
        <v>2389</v>
      </c>
    </row>
    <row r="191" spans="1:23" x14ac:dyDescent="0.25">
      <c r="A191" s="13" t="s">
        <v>276</v>
      </c>
      <c r="B191" s="68">
        <v>11142</v>
      </c>
      <c r="C191" s="15" t="s">
        <v>498</v>
      </c>
      <c r="D191" s="15" t="s">
        <v>464</v>
      </c>
      <c r="E191" s="13" t="s">
        <v>177</v>
      </c>
      <c r="F191" s="13" t="s">
        <v>208</v>
      </c>
      <c r="G191" s="13" t="s">
        <v>149</v>
      </c>
      <c r="H191" s="13" t="s">
        <v>281</v>
      </c>
      <c r="I191" s="72">
        <v>42905</v>
      </c>
      <c r="J191" s="2">
        <v>42906</v>
      </c>
      <c r="K191" s="4">
        <v>1</v>
      </c>
      <c r="L191" s="2">
        <v>42906</v>
      </c>
      <c r="M191" s="4">
        <v>1</v>
      </c>
      <c r="N191" s="72" t="s">
        <v>277</v>
      </c>
      <c r="O191" s="68" t="s">
        <v>277</v>
      </c>
      <c r="P191" s="72">
        <v>42919</v>
      </c>
      <c r="Q191" s="4">
        <v>14</v>
      </c>
      <c r="R191" s="4">
        <f t="shared" si="2"/>
        <v>13</v>
      </c>
      <c r="S191" s="15" t="s">
        <v>465</v>
      </c>
      <c r="T191" s="73" t="s">
        <v>2382</v>
      </c>
      <c r="V191" s="17" t="s">
        <v>209</v>
      </c>
    </row>
    <row r="192" spans="1:23" x14ac:dyDescent="0.25">
      <c r="A192" s="13" t="s">
        <v>276</v>
      </c>
      <c r="B192" s="68">
        <v>11145</v>
      </c>
      <c r="C192" s="15" t="s">
        <v>498</v>
      </c>
      <c r="D192" s="15" t="s">
        <v>464</v>
      </c>
      <c r="E192" s="13" t="s">
        <v>159</v>
      </c>
      <c r="F192" s="13" t="s">
        <v>184</v>
      </c>
      <c r="G192" s="13" t="s">
        <v>153</v>
      </c>
      <c r="H192" s="13" t="s">
        <v>281</v>
      </c>
      <c r="I192" s="72">
        <v>42905</v>
      </c>
      <c r="J192" s="2">
        <v>42905</v>
      </c>
      <c r="K192" s="4">
        <v>0</v>
      </c>
      <c r="L192" s="2">
        <v>42905</v>
      </c>
      <c r="M192" s="4">
        <v>0</v>
      </c>
      <c r="N192" s="72" t="s">
        <v>277</v>
      </c>
      <c r="O192" s="68" t="s">
        <v>277</v>
      </c>
      <c r="P192" s="72">
        <v>42919</v>
      </c>
      <c r="Q192" s="4">
        <v>14</v>
      </c>
      <c r="R192" s="4">
        <f t="shared" si="2"/>
        <v>14</v>
      </c>
      <c r="S192" s="15" t="s">
        <v>465</v>
      </c>
      <c r="T192" s="73" t="s">
        <v>2382</v>
      </c>
      <c r="V192" s="17" t="s">
        <v>173</v>
      </c>
    </row>
    <row r="193" spans="1:22" x14ac:dyDescent="0.25">
      <c r="A193" s="13" t="s">
        <v>276</v>
      </c>
      <c r="B193" s="68">
        <v>11148</v>
      </c>
      <c r="C193" s="15" t="s">
        <v>498</v>
      </c>
      <c r="D193" s="15" t="s">
        <v>464</v>
      </c>
      <c r="E193" s="13" t="s">
        <v>159</v>
      </c>
      <c r="F193" s="13" t="s">
        <v>160</v>
      </c>
      <c r="G193" s="13" t="s">
        <v>153</v>
      </c>
      <c r="H193" s="13" t="s">
        <v>281</v>
      </c>
      <c r="I193" s="72">
        <v>42905</v>
      </c>
      <c r="J193" s="2">
        <v>42905</v>
      </c>
      <c r="K193" s="4">
        <v>0</v>
      </c>
      <c r="L193" s="2">
        <v>42906</v>
      </c>
      <c r="M193" s="4">
        <v>1</v>
      </c>
      <c r="N193" s="72" t="s">
        <v>277</v>
      </c>
      <c r="O193" s="68" t="s">
        <v>277</v>
      </c>
      <c r="P193" s="72">
        <v>42919</v>
      </c>
      <c r="Q193" s="4">
        <v>14</v>
      </c>
      <c r="R193" s="4">
        <f t="shared" si="2"/>
        <v>14</v>
      </c>
      <c r="S193" s="15" t="s">
        <v>465</v>
      </c>
      <c r="T193" s="73" t="s">
        <v>2382</v>
      </c>
      <c r="V193" s="17" t="s">
        <v>161</v>
      </c>
    </row>
    <row r="194" spans="1:22" x14ac:dyDescent="0.25">
      <c r="A194" s="13" t="s">
        <v>276</v>
      </c>
      <c r="B194" s="68">
        <v>11183</v>
      </c>
      <c r="C194" s="15" t="s">
        <v>498</v>
      </c>
      <c r="D194" s="15" t="s">
        <v>464</v>
      </c>
      <c r="E194" s="13" t="s">
        <v>235</v>
      </c>
      <c r="F194" s="13" t="s">
        <v>236</v>
      </c>
      <c r="G194" s="13" t="s">
        <v>153</v>
      </c>
      <c r="H194" s="13" t="s">
        <v>281</v>
      </c>
      <c r="I194" s="72">
        <v>42907</v>
      </c>
      <c r="J194" s="2">
        <v>42908</v>
      </c>
      <c r="K194" s="4">
        <v>1</v>
      </c>
      <c r="L194" s="2">
        <v>42908</v>
      </c>
      <c r="M194" s="4">
        <v>1</v>
      </c>
      <c r="N194" s="72" t="s">
        <v>277</v>
      </c>
      <c r="O194" s="68" t="s">
        <v>277</v>
      </c>
      <c r="P194" s="72">
        <v>42921</v>
      </c>
      <c r="Q194" s="4">
        <v>14</v>
      </c>
      <c r="R194" s="4">
        <f t="shared" si="2"/>
        <v>13</v>
      </c>
      <c r="S194" s="15" t="s">
        <v>465</v>
      </c>
      <c r="T194" s="73" t="s">
        <v>2382</v>
      </c>
      <c r="V194" s="17" t="s">
        <v>237</v>
      </c>
    </row>
    <row r="195" spans="1:22" x14ac:dyDescent="0.25">
      <c r="A195" s="13" t="s">
        <v>276</v>
      </c>
      <c r="B195" s="68">
        <v>11190</v>
      </c>
      <c r="C195" s="15" t="s">
        <v>498</v>
      </c>
      <c r="D195" s="15" t="s">
        <v>464</v>
      </c>
      <c r="E195" s="13" t="s">
        <v>150</v>
      </c>
      <c r="F195" s="13" t="s">
        <v>151</v>
      </c>
      <c r="G195" s="13" t="s">
        <v>149</v>
      </c>
      <c r="H195" s="13" t="s">
        <v>281</v>
      </c>
      <c r="I195" s="72">
        <v>42908</v>
      </c>
      <c r="J195" s="2">
        <v>42908</v>
      </c>
      <c r="K195" s="4">
        <v>0</v>
      </c>
      <c r="L195" s="2">
        <v>42908</v>
      </c>
      <c r="M195" s="4">
        <v>0</v>
      </c>
      <c r="N195" s="72" t="s">
        <v>277</v>
      </c>
      <c r="O195" s="68" t="s">
        <v>277</v>
      </c>
      <c r="P195" s="72">
        <v>42922</v>
      </c>
      <c r="Q195" s="4">
        <v>14</v>
      </c>
      <c r="R195" s="4">
        <f t="shared" ref="R195:R258" si="3">P195-J195</f>
        <v>14</v>
      </c>
      <c r="S195" s="15" t="s">
        <v>465</v>
      </c>
      <c r="T195" s="73" t="s">
        <v>2382</v>
      </c>
      <c r="V195" s="17" t="s">
        <v>152</v>
      </c>
    </row>
    <row r="196" spans="1:22" x14ac:dyDescent="0.25">
      <c r="A196" s="13" t="s">
        <v>276</v>
      </c>
      <c r="B196" s="68">
        <v>11193</v>
      </c>
      <c r="C196" s="15" t="s">
        <v>498</v>
      </c>
      <c r="D196" s="15" t="s">
        <v>464</v>
      </c>
      <c r="E196" s="13" t="s">
        <v>150</v>
      </c>
      <c r="F196" s="13" t="s">
        <v>151</v>
      </c>
      <c r="G196" s="13" t="s">
        <v>149</v>
      </c>
      <c r="H196" s="13" t="s">
        <v>281</v>
      </c>
      <c r="I196" s="72">
        <v>42908</v>
      </c>
      <c r="J196" s="2">
        <v>42908</v>
      </c>
      <c r="K196" s="4">
        <v>0</v>
      </c>
      <c r="L196" s="2">
        <v>42908</v>
      </c>
      <c r="M196" s="4">
        <v>0</v>
      </c>
      <c r="N196" s="72" t="s">
        <v>277</v>
      </c>
      <c r="O196" s="68" t="s">
        <v>277</v>
      </c>
      <c r="P196" s="72">
        <v>42922</v>
      </c>
      <c r="Q196" s="4">
        <v>14</v>
      </c>
      <c r="R196" s="4">
        <f t="shared" si="3"/>
        <v>14</v>
      </c>
      <c r="S196" s="15" t="s">
        <v>465</v>
      </c>
      <c r="T196" s="73" t="s">
        <v>2382</v>
      </c>
      <c r="V196" s="17" t="s">
        <v>152</v>
      </c>
    </row>
    <row r="197" spans="1:22" x14ac:dyDescent="0.25">
      <c r="A197" s="13" t="s">
        <v>276</v>
      </c>
      <c r="B197" s="68">
        <v>11195</v>
      </c>
      <c r="C197" s="15" t="s">
        <v>498</v>
      </c>
      <c r="D197" s="15" t="s">
        <v>464</v>
      </c>
      <c r="E197" s="13" t="s">
        <v>167</v>
      </c>
      <c r="F197" s="13" t="s">
        <v>261</v>
      </c>
      <c r="G197" s="13" t="s">
        <v>153</v>
      </c>
      <c r="H197" s="13" t="s">
        <v>281</v>
      </c>
      <c r="I197" s="72">
        <v>42908</v>
      </c>
      <c r="J197" s="2">
        <v>42909</v>
      </c>
      <c r="K197" s="4">
        <v>1</v>
      </c>
      <c r="L197" s="2">
        <v>42909</v>
      </c>
      <c r="M197" s="4">
        <v>1</v>
      </c>
      <c r="N197" s="72" t="s">
        <v>277</v>
      </c>
      <c r="O197" s="68" t="s">
        <v>277</v>
      </c>
      <c r="P197" s="72">
        <v>42922</v>
      </c>
      <c r="Q197" s="4">
        <v>14</v>
      </c>
      <c r="R197" s="4">
        <f t="shared" si="3"/>
        <v>13</v>
      </c>
      <c r="S197" s="15" t="s">
        <v>465</v>
      </c>
      <c r="T197" s="73" t="s">
        <v>2382</v>
      </c>
      <c r="V197" s="17" t="s">
        <v>169</v>
      </c>
    </row>
    <row r="198" spans="1:22" x14ac:dyDescent="0.25">
      <c r="A198" s="13" t="s">
        <v>276</v>
      </c>
      <c r="B198" s="68">
        <v>11200</v>
      </c>
      <c r="C198" s="15" t="s">
        <v>498</v>
      </c>
      <c r="D198" s="15" t="s">
        <v>464</v>
      </c>
      <c r="E198" s="13" t="s">
        <v>150</v>
      </c>
      <c r="F198" s="13" t="s">
        <v>225</v>
      </c>
      <c r="G198" s="13" t="s">
        <v>153</v>
      </c>
      <c r="H198" s="13" t="s">
        <v>281</v>
      </c>
      <c r="I198" s="72">
        <v>42909</v>
      </c>
      <c r="J198" s="2">
        <v>42909</v>
      </c>
      <c r="K198" s="4">
        <v>0</v>
      </c>
      <c r="L198" s="2">
        <v>42909</v>
      </c>
      <c r="M198" s="4">
        <v>0</v>
      </c>
      <c r="N198" s="72" t="s">
        <v>277</v>
      </c>
      <c r="O198" s="68" t="s">
        <v>277</v>
      </c>
      <c r="P198" s="72">
        <v>42923</v>
      </c>
      <c r="Q198" s="4">
        <v>14</v>
      </c>
      <c r="R198" s="4">
        <f t="shared" si="3"/>
        <v>14</v>
      </c>
      <c r="S198" s="15" t="s">
        <v>452</v>
      </c>
      <c r="T198" s="73" t="s">
        <v>2382</v>
      </c>
      <c r="V198" s="17" t="s">
        <v>243</v>
      </c>
    </row>
    <row r="199" spans="1:22" x14ac:dyDescent="0.25">
      <c r="A199" s="13" t="s">
        <v>276</v>
      </c>
      <c r="B199" s="68">
        <v>11205</v>
      </c>
      <c r="C199" s="15" t="s">
        <v>498</v>
      </c>
      <c r="D199" s="15" t="s">
        <v>464</v>
      </c>
      <c r="E199" s="13" t="s">
        <v>156</v>
      </c>
      <c r="F199" s="13" t="s">
        <v>171</v>
      </c>
      <c r="G199" s="13" t="s">
        <v>153</v>
      </c>
      <c r="H199" s="13" t="s">
        <v>281</v>
      </c>
      <c r="I199" s="72">
        <v>42909</v>
      </c>
      <c r="J199" s="2">
        <v>42909</v>
      </c>
      <c r="K199" s="4">
        <v>0</v>
      </c>
      <c r="L199" s="2">
        <v>42909</v>
      </c>
      <c r="M199" s="4">
        <v>0</v>
      </c>
      <c r="N199" s="72" t="s">
        <v>277</v>
      </c>
      <c r="O199" s="68" t="s">
        <v>277</v>
      </c>
      <c r="P199" s="72">
        <v>42923</v>
      </c>
      <c r="Q199" s="4">
        <v>14</v>
      </c>
      <c r="R199" s="4">
        <f t="shared" si="3"/>
        <v>14</v>
      </c>
      <c r="S199" s="15" t="s">
        <v>465</v>
      </c>
      <c r="T199" s="73" t="s">
        <v>2382</v>
      </c>
      <c r="V199" s="17" t="s">
        <v>158</v>
      </c>
    </row>
    <row r="200" spans="1:22" x14ac:dyDescent="0.25">
      <c r="A200" s="13" t="s">
        <v>276</v>
      </c>
      <c r="B200" s="68">
        <v>11223</v>
      </c>
      <c r="C200" s="15" t="s">
        <v>498</v>
      </c>
      <c r="D200" s="15" t="s">
        <v>464</v>
      </c>
      <c r="E200" s="13" t="s">
        <v>167</v>
      </c>
      <c r="F200" s="13" t="s">
        <v>202</v>
      </c>
      <c r="G200" s="13" t="s">
        <v>149</v>
      </c>
      <c r="H200" s="13" t="s">
        <v>281</v>
      </c>
      <c r="I200" s="72">
        <v>42912</v>
      </c>
      <c r="J200" s="2">
        <v>42912</v>
      </c>
      <c r="K200" s="4">
        <v>0</v>
      </c>
      <c r="L200" s="2">
        <v>42912</v>
      </c>
      <c r="M200" s="4">
        <v>0</v>
      </c>
      <c r="N200" s="72" t="s">
        <v>277</v>
      </c>
      <c r="O200" s="68" t="s">
        <v>277</v>
      </c>
      <c r="P200" s="72">
        <v>42926</v>
      </c>
      <c r="Q200" s="4">
        <v>14</v>
      </c>
      <c r="R200" s="4">
        <f t="shared" si="3"/>
        <v>14</v>
      </c>
      <c r="S200" s="15" t="s">
        <v>465</v>
      </c>
      <c r="T200" s="73" t="s">
        <v>2382</v>
      </c>
      <c r="V200" s="17" t="s">
        <v>169</v>
      </c>
    </row>
    <row r="201" spans="1:22" x14ac:dyDescent="0.25">
      <c r="A201" s="13" t="s">
        <v>276</v>
      </c>
      <c r="B201" s="68">
        <v>11238</v>
      </c>
      <c r="C201" s="15" t="s">
        <v>498</v>
      </c>
      <c r="D201" s="15" t="s">
        <v>464</v>
      </c>
      <c r="E201" s="13" t="s">
        <v>156</v>
      </c>
      <c r="F201" s="13" t="s">
        <v>157</v>
      </c>
      <c r="G201" s="13" t="s">
        <v>149</v>
      </c>
      <c r="H201" s="13" t="s">
        <v>281</v>
      </c>
      <c r="I201" s="72">
        <v>42913</v>
      </c>
      <c r="J201" s="2">
        <v>42913</v>
      </c>
      <c r="K201" s="4">
        <v>0</v>
      </c>
      <c r="L201" s="2">
        <v>42913</v>
      </c>
      <c r="M201" s="4">
        <v>0</v>
      </c>
      <c r="N201" s="72" t="s">
        <v>277</v>
      </c>
      <c r="O201" s="68" t="s">
        <v>277</v>
      </c>
      <c r="P201" s="72">
        <v>42927</v>
      </c>
      <c r="Q201" s="4">
        <v>14</v>
      </c>
      <c r="R201" s="4">
        <f t="shared" si="3"/>
        <v>14</v>
      </c>
      <c r="S201" s="15" t="s">
        <v>465</v>
      </c>
      <c r="T201" s="73" t="s">
        <v>2382</v>
      </c>
      <c r="V201" s="17" t="s">
        <v>158</v>
      </c>
    </row>
    <row r="202" spans="1:22" x14ac:dyDescent="0.25">
      <c r="A202" s="13" t="s">
        <v>276</v>
      </c>
      <c r="B202" s="68">
        <v>11244</v>
      </c>
      <c r="C202" s="15" t="s">
        <v>498</v>
      </c>
      <c r="D202" s="15" t="s">
        <v>464</v>
      </c>
      <c r="E202" s="13" t="s">
        <v>150</v>
      </c>
      <c r="F202" s="13" t="s">
        <v>151</v>
      </c>
      <c r="G202" s="13" t="s">
        <v>149</v>
      </c>
      <c r="H202" s="13" t="s">
        <v>281</v>
      </c>
      <c r="I202" s="72">
        <v>42914</v>
      </c>
      <c r="J202" s="2">
        <v>42914</v>
      </c>
      <c r="K202" s="4">
        <v>0</v>
      </c>
      <c r="L202" s="2">
        <v>42914</v>
      </c>
      <c r="M202" s="4">
        <v>0</v>
      </c>
      <c r="N202" s="72" t="s">
        <v>277</v>
      </c>
      <c r="O202" s="68" t="s">
        <v>277</v>
      </c>
      <c r="P202" s="72">
        <v>42928</v>
      </c>
      <c r="Q202" s="4">
        <v>14</v>
      </c>
      <c r="R202" s="4">
        <f t="shared" si="3"/>
        <v>14</v>
      </c>
      <c r="S202" s="15" t="s">
        <v>465</v>
      </c>
      <c r="T202" s="73" t="s">
        <v>2382</v>
      </c>
      <c r="V202" s="17" t="s">
        <v>152</v>
      </c>
    </row>
    <row r="203" spans="1:22" x14ac:dyDescent="0.25">
      <c r="A203" s="13" t="s">
        <v>276</v>
      </c>
      <c r="B203" s="68">
        <v>11247</v>
      </c>
      <c r="C203" s="15" t="s">
        <v>498</v>
      </c>
      <c r="D203" s="15" t="s">
        <v>464</v>
      </c>
      <c r="E203" s="13" t="s">
        <v>164</v>
      </c>
      <c r="F203" s="13" t="s">
        <v>247</v>
      </c>
      <c r="G203" s="13" t="s">
        <v>153</v>
      </c>
      <c r="H203" s="13" t="s">
        <v>281</v>
      </c>
      <c r="I203" s="72">
        <v>42914</v>
      </c>
      <c r="J203" s="2">
        <v>42914</v>
      </c>
      <c r="K203" s="4">
        <v>0</v>
      </c>
      <c r="L203" s="2">
        <v>42915</v>
      </c>
      <c r="M203" s="4">
        <v>1</v>
      </c>
      <c r="N203" s="72" t="s">
        <v>277</v>
      </c>
      <c r="O203" s="68" t="s">
        <v>277</v>
      </c>
      <c r="P203" s="72">
        <v>42928</v>
      </c>
      <c r="Q203" s="4">
        <v>14</v>
      </c>
      <c r="R203" s="4">
        <f t="shared" si="3"/>
        <v>14</v>
      </c>
      <c r="S203" s="15" t="s">
        <v>465</v>
      </c>
      <c r="T203" s="73" t="s">
        <v>2382</v>
      </c>
      <c r="V203" s="17" t="s">
        <v>166</v>
      </c>
    </row>
    <row r="204" spans="1:22" x14ac:dyDescent="0.25">
      <c r="A204" s="13" t="s">
        <v>276</v>
      </c>
      <c r="B204" s="68">
        <v>11248</v>
      </c>
      <c r="C204" s="15" t="s">
        <v>498</v>
      </c>
      <c r="D204" s="15" t="s">
        <v>464</v>
      </c>
      <c r="E204" s="13" t="s">
        <v>164</v>
      </c>
      <c r="F204" s="13" t="s">
        <v>227</v>
      </c>
      <c r="G204" s="13" t="s">
        <v>153</v>
      </c>
      <c r="H204" s="13" t="s">
        <v>281</v>
      </c>
      <c r="I204" s="72">
        <v>42914</v>
      </c>
      <c r="J204" s="2">
        <v>42914</v>
      </c>
      <c r="K204" s="4">
        <v>0</v>
      </c>
      <c r="L204" s="2">
        <v>42914</v>
      </c>
      <c r="M204" s="4">
        <v>0</v>
      </c>
      <c r="N204" s="72" t="s">
        <v>277</v>
      </c>
      <c r="O204" s="68" t="s">
        <v>277</v>
      </c>
      <c r="P204" s="72">
        <v>42928</v>
      </c>
      <c r="Q204" s="4">
        <v>14</v>
      </c>
      <c r="R204" s="4">
        <f t="shared" si="3"/>
        <v>14</v>
      </c>
      <c r="S204" s="15" t="s">
        <v>465</v>
      </c>
      <c r="T204" s="73" t="s">
        <v>2382</v>
      </c>
      <c r="V204" s="17" t="s">
        <v>166</v>
      </c>
    </row>
    <row r="205" spans="1:22" x14ac:dyDescent="0.25">
      <c r="A205" s="13" t="s">
        <v>276</v>
      </c>
      <c r="B205" s="68">
        <v>11250</v>
      </c>
      <c r="C205" s="15" t="s">
        <v>498</v>
      </c>
      <c r="D205" s="15" t="s">
        <v>464</v>
      </c>
      <c r="E205" s="13" t="s">
        <v>154</v>
      </c>
      <c r="F205" s="13" t="s">
        <v>233</v>
      </c>
      <c r="G205" s="13" t="s">
        <v>153</v>
      </c>
      <c r="H205" s="13" t="s">
        <v>278</v>
      </c>
      <c r="I205" s="72">
        <v>42914</v>
      </c>
      <c r="J205" s="2">
        <v>42914</v>
      </c>
      <c r="K205" s="4">
        <v>0</v>
      </c>
      <c r="L205" s="2">
        <v>42916</v>
      </c>
      <c r="M205" s="4">
        <v>2</v>
      </c>
      <c r="N205" s="72" t="s">
        <v>277</v>
      </c>
      <c r="O205" s="68" t="s">
        <v>277</v>
      </c>
      <c r="P205" s="72">
        <v>42928</v>
      </c>
      <c r="Q205" s="4">
        <v>14</v>
      </c>
      <c r="R205" s="4">
        <f t="shared" si="3"/>
        <v>14</v>
      </c>
      <c r="S205" s="15" t="s">
        <v>465</v>
      </c>
      <c r="T205" s="73" t="s">
        <v>2382</v>
      </c>
      <c r="V205" s="17" t="s">
        <v>195</v>
      </c>
    </row>
    <row r="206" spans="1:22" x14ac:dyDescent="0.25">
      <c r="A206" s="13" t="s">
        <v>276</v>
      </c>
      <c r="B206" s="68">
        <v>11453</v>
      </c>
      <c r="C206" s="15" t="s">
        <v>498</v>
      </c>
      <c r="D206" s="15" t="s">
        <v>464</v>
      </c>
      <c r="E206" s="13" t="s">
        <v>159</v>
      </c>
      <c r="F206" s="13" t="s">
        <v>160</v>
      </c>
      <c r="G206" s="13" t="s">
        <v>153</v>
      </c>
      <c r="H206" s="13" t="s">
        <v>281</v>
      </c>
      <c r="I206" s="72">
        <v>42915</v>
      </c>
      <c r="J206" s="2">
        <v>42915</v>
      </c>
      <c r="K206" s="4">
        <v>0</v>
      </c>
      <c r="L206" s="2">
        <v>42916</v>
      </c>
      <c r="M206" s="4">
        <v>1</v>
      </c>
      <c r="N206" s="72" t="s">
        <v>277</v>
      </c>
      <c r="O206" s="68" t="s">
        <v>277</v>
      </c>
      <c r="P206" s="72">
        <v>42929</v>
      </c>
      <c r="Q206" s="4">
        <v>14</v>
      </c>
      <c r="R206" s="4">
        <f t="shared" si="3"/>
        <v>14</v>
      </c>
      <c r="S206" s="15" t="s">
        <v>465</v>
      </c>
      <c r="T206" s="73" t="s">
        <v>2382</v>
      </c>
      <c r="V206" s="17" t="s">
        <v>161</v>
      </c>
    </row>
    <row r="207" spans="1:22" x14ac:dyDescent="0.25">
      <c r="A207" s="13" t="s">
        <v>276</v>
      </c>
      <c r="B207" s="68">
        <v>11461</v>
      </c>
      <c r="C207" s="15" t="s">
        <v>498</v>
      </c>
      <c r="D207" s="15" t="s">
        <v>464</v>
      </c>
      <c r="E207" s="13" t="s">
        <v>164</v>
      </c>
      <c r="F207" s="13" t="s">
        <v>165</v>
      </c>
      <c r="G207" s="13" t="s">
        <v>149</v>
      </c>
      <c r="H207" s="13" t="s">
        <v>281</v>
      </c>
      <c r="I207" s="72">
        <v>42916</v>
      </c>
      <c r="J207" s="2">
        <v>42916</v>
      </c>
      <c r="K207" s="4">
        <v>0</v>
      </c>
      <c r="L207" s="2">
        <v>42916</v>
      </c>
      <c r="M207" s="4">
        <v>0</v>
      </c>
      <c r="N207" s="72" t="s">
        <v>277</v>
      </c>
      <c r="O207" s="68" t="s">
        <v>277</v>
      </c>
      <c r="P207" s="72">
        <v>42930</v>
      </c>
      <c r="Q207" s="4">
        <v>14</v>
      </c>
      <c r="R207" s="4">
        <f t="shared" si="3"/>
        <v>14</v>
      </c>
      <c r="S207" s="15" t="s">
        <v>465</v>
      </c>
      <c r="T207" s="73" t="s">
        <v>2382</v>
      </c>
      <c r="V207" s="17" t="s">
        <v>166</v>
      </c>
    </row>
    <row r="208" spans="1:22" x14ac:dyDescent="0.25">
      <c r="A208" s="13" t="s">
        <v>276</v>
      </c>
      <c r="B208" s="68">
        <v>11462</v>
      </c>
      <c r="C208" s="15" t="s">
        <v>498</v>
      </c>
      <c r="D208" s="15" t="s">
        <v>464</v>
      </c>
      <c r="E208" s="13" t="s">
        <v>154</v>
      </c>
      <c r="F208" s="13" t="s">
        <v>212</v>
      </c>
      <c r="G208" s="13" t="s">
        <v>153</v>
      </c>
      <c r="H208" s="13" t="s">
        <v>281</v>
      </c>
      <c r="I208" s="72">
        <v>42916</v>
      </c>
      <c r="J208" s="2">
        <v>42916</v>
      </c>
      <c r="K208" s="4">
        <v>0</v>
      </c>
      <c r="L208" s="2">
        <v>42916</v>
      </c>
      <c r="M208" s="4">
        <v>0</v>
      </c>
      <c r="N208" s="72" t="s">
        <v>277</v>
      </c>
      <c r="O208" s="68" t="s">
        <v>277</v>
      </c>
      <c r="P208" s="72">
        <v>42930</v>
      </c>
      <c r="Q208" s="4">
        <v>14</v>
      </c>
      <c r="R208" s="4">
        <f t="shared" si="3"/>
        <v>14</v>
      </c>
      <c r="S208" s="15" t="s">
        <v>465</v>
      </c>
      <c r="T208" s="73" t="s">
        <v>2382</v>
      </c>
      <c r="V208" s="17" t="s">
        <v>173</v>
      </c>
    </row>
    <row r="209" spans="1:22" x14ac:dyDescent="0.25">
      <c r="A209" s="13" t="s">
        <v>276</v>
      </c>
      <c r="B209" s="69">
        <v>11493</v>
      </c>
      <c r="C209" s="15" t="s">
        <v>498</v>
      </c>
      <c r="D209" s="15" t="s">
        <v>464</v>
      </c>
      <c r="E209" s="13" t="s">
        <v>150</v>
      </c>
      <c r="F209" s="13" t="s">
        <v>225</v>
      </c>
      <c r="G209" s="13" t="s">
        <v>153</v>
      </c>
      <c r="H209" s="13" t="s">
        <v>281</v>
      </c>
      <c r="I209" s="72">
        <v>42919</v>
      </c>
      <c r="J209" s="2">
        <v>42919</v>
      </c>
      <c r="K209" s="4">
        <v>0</v>
      </c>
      <c r="L209" s="2">
        <v>42919</v>
      </c>
      <c r="M209" s="4">
        <v>0</v>
      </c>
      <c r="N209" s="72" t="s">
        <v>277</v>
      </c>
      <c r="O209" s="68" t="s">
        <v>277</v>
      </c>
      <c r="P209" s="72">
        <v>42933</v>
      </c>
      <c r="Q209" s="4">
        <v>14</v>
      </c>
      <c r="R209" s="4">
        <f t="shared" si="3"/>
        <v>14</v>
      </c>
      <c r="S209" s="15" t="s">
        <v>465</v>
      </c>
      <c r="T209" s="73" t="s">
        <v>2382</v>
      </c>
      <c r="V209" s="17" t="s">
        <v>243</v>
      </c>
    </row>
    <row r="210" spans="1:22" x14ac:dyDescent="0.25">
      <c r="A210" s="13" t="s">
        <v>276</v>
      </c>
      <c r="B210" s="69">
        <v>11494</v>
      </c>
      <c r="C210" s="15" t="s">
        <v>498</v>
      </c>
      <c r="D210" s="15" t="s">
        <v>464</v>
      </c>
      <c r="E210" s="13" t="s">
        <v>167</v>
      </c>
      <c r="F210" s="13" t="s">
        <v>168</v>
      </c>
      <c r="G210" s="13" t="s">
        <v>153</v>
      </c>
      <c r="H210" s="13" t="s">
        <v>281</v>
      </c>
      <c r="I210" s="72">
        <v>42919</v>
      </c>
      <c r="J210" s="2">
        <v>42919</v>
      </c>
      <c r="K210" s="4">
        <v>0</v>
      </c>
      <c r="L210" s="2">
        <v>42919</v>
      </c>
      <c r="M210" s="4">
        <v>0</v>
      </c>
      <c r="N210" s="72" t="s">
        <v>277</v>
      </c>
      <c r="O210" s="68" t="s">
        <v>277</v>
      </c>
      <c r="P210" s="72">
        <v>42933</v>
      </c>
      <c r="Q210" s="4">
        <v>14</v>
      </c>
      <c r="R210" s="4">
        <f t="shared" si="3"/>
        <v>14</v>
      </c>
      <c r="S210" s="15" t="s">
        <v>465</v>
      </c>
      <c r="T210" s="73" t="s">
        <v>2382</v>
      </c>
      <c r="V210" s="17" t="s">
        <v>169</v>
      </c>
    </row>
    <row r="211" spans="1:22" x14ac:dyDescent="0.25">
      <c r="A211" s="13" t="s">
        <v>276</v>
      </c>
      <c r="B211" s="69">
        <v>11495</v>
      </c>
      <c r="C211" s="15" t="s">
        <v>498</v>
      </c>
      <c r="D211" s="15" t="s">
        <v>464</v>
      </c>
      <c r="E211" s="13" t="s">
        <v>167</v>
      </c>
      <c r="F211" s="13" t="s">
        <v>254</v>
      </c>
      <c r="G211" s="13" t="s">
        <v>153</v>
      </c>
      <c r="H211" s="13" t="s">
        <v>281</v>
      </c>
      <c r="I211" s="72">
        <v>42919</v>
      </c>
      <c r="J211" s="2">
        <v>42921</v>
      </c>
      <c r="K211" s="4">
        <v>2</v>
      </c>
      <c r="L211" s="2">
        <v>42923</v>
      </c>
      <c r="M211" s="4">
        <v>4</v>
      </c>
      <c r="N211" s="72" t="s">
        <v>277</v>
      </c>
      <c r="O211" s="68" t="s">
        <v>277</v>
      </c>
      <c r="P211" s="72">
        <v>42933</v>
      </c>
      <c r="Q211" s="4">
        <v>14</v>
      </c>
      <c r="R211" s="4">
        <f t="shared" si="3"/>
        <v>12</v>
      </c>
      <c r="S211" s="15" t="s">
        <v>465</v>
      </c>
      <c r="T211" s="73" t="s">
        <v>2382</v>
      </c>
      <c r="V211" s="17" t="s">
        <v>169</v>
      </c>
    </row>
    <row r="212" spans="1:22" x14ac:dyDescent="0.25">
      <c r="A212" s="13" t="s">
        <v>276</v>
      </c>
      <c r="B212" s="69">
        <v>11511</v>
      </c>
      <c r="C212" s="15" t="s">
        <v>498</v>
      </c>
      <c r="D212" s="15" t="s">
        <v>464</v>
      </c>
      <c r="E212" s="13" t="s">
        <v>167</v>
      </c>
      <c r="F212" s="13" t="s">
        <v>168</v>
      </c>
      <c r="G212" s="13" t="s">
        <v>153</v>
      </c>
      <c r="H212" s="13" t="s">
        <v>281</v>
      </c>
      <c r="I212" s="72">
        <v>42921</v>
      </c>
      <c r="J212" s="2">
        <v>42921</v>
      </c>
      <c r="K212" s="4">
        <v>0</v>
      </c>
      <c r="L212" s="2">
        <v>42921</v>
      </c>
      <c r="M212" s="4">
        <v>0</v>
      </c>
      <c r="N212" s="72" t="s">
        <v>277</v>
      </c>
      <c r="O212" s="68" t="s">
        <v>277</v>
      </c>
      <c r="P212" s="72">
        <v>42935</v>
      </c>
      <c r="Q212" s="4">
        <v>14</v>
      </c>
      <c r="R212" s="4">
        <f t="shared" si="3"/>
        <v>14</v>
      </c>
      <c r="S212" s="15" t="s">
        <v>465</v>
      </c>
      <c r="T212" s="73" t="s">
        <v>2382</v>
      </c>
      <c r="V212" s="17" t="s">
        <v>169</v>
      </c>
    </row>
    <row r="213" spans="1:22" x14ac:dyDescent="0.25">
      <c r="A213" s="13" t="s">
        <v>276</v>
      </c>
      <c r="B213" s="69">
        <v>11512</v>
      </c>
      <c r="C213" s="15" t="s">
        <v>498</v>
      </c>
      <c r="D213" s="15" t="s">
        <v>464</v>
      </c>
      <c r="E213" s="13" t="s">
        <v>150</v>
      </c>
      <c r="F213" s="13" t="s">
        <v>151</v>
      </c>
      <c r="G213" s="13" t="s">
        <v>149</v>
      </c>
      <c r="H213" s="13" t="s">
        <v>281</v>
      </c>
      <c r="I213" s="72">
        <v>42921</v>
      </c>
      <c r="J213" s="2">
        <v>42921</v>
      </c>
      <c r="K213" s="4">
        <v>0</v>
      </c>
      <c r="L213" s="2">
        <v>42921</v>
      </c>
      <c r="M213" s="4">
        <v>0</v>
      </c>
      <c r="N213" s="72" t="s">
        <v>277</v>
      </c>
      <c r="O213" s="68" t="s">
        <v>277</v>
      </c>
      <c r="P213" s="72">
        <v>42935</v>
      </c>
      <c r="Q213" s="4">
        <v>14</v>
      </c>
      <c r="R213" s="4">
        <f t="shared" si="3"/>
        <v>14</v>
      </c>
      <c r="S213" s="15" t="s">
        <v>465</v>
      </c>
      <c r="T213" s="73" t="s">
        <v>2382</v>
      </c>
      <c r="V213" s="17" t="s">
        <v>152</v>
      </c>
    </row>
    <row r="214" spans="1:22" x14ac:dyDescent="0.25">
      <c r="A214" s="13" t="s">
        <v>276</v>
      </c>
      <c r="B214" s="69">
        <v>11513</v>
      </c>
      <c r="C214" s="15" t="s">
        <v>498</v>
      </c>
      <c r="D214" s="15" t="s">
        <v>464</v>
      </c>
      <c r="E214" s="13" t="s">
        <v>159</v>
      </c>
      <c r="F214" s="13" t="s">
        <v>162</v>
      </c>
      <c r="G214" s="13" t="s">
        <v>149</v>
      </c>
      <c r="H214" s="13" t="s">
        <v>281</v>
      </c>
      <c r="I214" s="72">
        <v>42921</v>
      </c>
      <c r="J214" s="2">
        <v>42921</v>
      </c>
      <c r="K214" s="4">
        <v>0</v>
      </c>
      <c r="L214" s="2">
        <v>42921</v>
      </c>
      <c r="M214" s="4">
        <v>0</v>
      </c>
      <c r="N214" s="72" t="s">
        <v>277</v>
      </c>
      <c r="O214" s="68" t="s">
        <v>277</v>
      </c>
      <c r="P214" s="72">
        <v>42935</v>
      </c>
      <c r="Q214" s="4">
        <v>14</v>
      </c>
      <c r="R214" s="4">
        <f t="shared" si="3"/>
        <v>14</v>
      </c>
      <c r="S214" s="15" t="s">
        <v>465</v>
      </c>
      <c r="T214" s="73" t="s">
        <v>2382</v>
      </c>
      <c r="V214" s="17" t="s">
        <v>161</v>
      </c>
    </row>
    <row r="215" spans="1:22" x14ac:dyDescent="0.25">
      <c r="A215" s="13" t="s">
        <v>276</v>
      </c>
      <c r="B215" s="69">
        <v>11521</v>
      </c>
      <c r="C215" s="15" t="s">
        <v>498</v>
      </c>
      <c r="D215" s="15" t="s">
        <v>464</v>
      </c>
      <c r="E215" s="13" t="s">
        <v>198</v>
      </c>
      <c r="F215" s="13" t="s">
        <v>201</v>
      </c>
      <c r="G215" s="13" t="s">
        <v>149</v>
      </c>
      <c r="H215" s="13" t="s">
        <v>281</v>
      </c>
      <c r="I215" s="72">
        <v>42922</v>
      </c>
      <c r="J215" s="2">
        <v>42922</v>
      </c>
      <c r="K215" s="4">
        <v>0</v>
      </c>
      <c r="L215" s="2">
        <v>42922</v>
      </c>
      <c r="M215" s="4">
        <v>0</v>
      </c>
      <c r="N215" s="72" t="s">
        <v>277</v>
      </c>
      <c r="O215" s="68" t="s">
        <v>277</v>
      </c>
      <c r="P215" s="72">
        <v>42936</v>
      </c>
      <c r="Q215" s="4">
        <v>14</v>
      </c>
      <c r="R215" s="4">
        <f t="shared" si="3"/>
        <v>14</v>
      </c>
      <c r="S215" s="15" t="s">
        <v>465</v>
      </c>
      <c r="T215" s="73" t="s">
        <v>2382</v>
      </c>
      <c r="V215" s="17" t="s">
        <v>199</v>
      </c>
    </row>
    <row r="216" spans="1:22" x14ac:dyDescent="0.25">
      <c r="A216" s="13" t="s">
        <v>276</v>
      </c>
      <c r="B216" s="69">
        <v>11522</v>
      </c>
      <c r="C216" s="15" t="s">
        <v>498</v>
      </c>
      <c r="D216" s="15" t="s">
        <v>464</v>
      </c>
      <c r="E216" s="13" t="s">
        <v>167</v>
      </c>
      <c r="F216" s="13" t="s">
        <v>254</v>
      </c>
      <c r="G216" s="13" t="s">
        <v>153</v>
      </c>
      <c r="H216" s="13" t="s">
        <v>281</v>
      </c>
      <c r="I216" s="72">
        <v>42922</v>
      </c>
      <c r="J216" s="2">
        <v>42928</v>
      </c>
      <c r="K216" s="4">
        <v>6</v>
      </c>
      <c r="L216" s="2">
        <v>42928</v>
      </c>
      <c r="M216" s="4">
        <v>6</v>
      </c>
      <c r="N216" s="72" t="s">
        <v>277</v>
      </c>
      <c r="O216" s="68" t="s">
        <v>277</v>
      </c>
      <c r="P216" s="72">
        <v>42936</v>
      </c>
      <c r="Q216" s="4">
        <v>14</v>
      </c>
      <c r="R216" s="4">
        <f t="shared" si="3"/>
        <v>8</v>
      </c>
      <c r="S216" s="15" t="s">
        <v>465</v>
      </c>
      <c r="T216" s="73" t="s">
        <v>2382</v>
      </c>
      <c r="V216" s="17" t="s">
        <v>169</v>
      </c>
    </row>
    <row r="217" spans="1:22" x14ac:dyDescent="0.25">
      <c r="A217" s="13" t="s">
        <v>276</v>
      </c>
      <c r="B217" s="69">
        <v>11536</v>
      </c>
      <c r="C217" s="15" t="s">
        <v>498</v>
      </c>
      <c r="D217" s="15" t="s">
        <v>464</v>
      </c>
      <c r="E217" s="13" t="s">
        <v>164</v>
      </c>
      <c r="F217" s="13" t="s">
        <v>165</v>
      </c>
      <c r="G217" s="13" t="s">
        <v>149</v>
      </c>
      <c r="H217" s="13" t="s">
        <v>281</v>
      </c>
      <c r="I217" s="72">
        <v>42923</v>
      </c>
      <c r="J217" s="2">
        <v>42923</v>
      </c>
      <c r="K217" s="4">
        <v>0</v>
      </c>
      <c r="L217" s="2">
        <v>42923</v>
      </c>
      <c r="M217" s="4">
        <v>0</v>
      </c>
      <c r="N217" s="72" t="s">
        <v>277</v>
      </c>
      <c r="O217" s="68" t="s">
        <v>277</v>
      </c>
      <c r="P217" s="72">
        <v>42937</v>
      </c>
      <c r="Q217" s="4">
        <v>14</v>
      </c>
      <c r="R217" s="4">
        <f t="shared" si="3"/>
        <v>14</v>
      </c>
      <c r="S217" s="15" t="s">
        <v>465</v>
      </c>
      <c r="T217" s="73" t="s">
        <v>2382</v>
      </c>
      <c r="V217" s="17" t="s">
        <v>166</v>
      </c>
    </row>
    <row r="218" spans="1:22" x14ac:dyDescent="0.25">
      <c r="A218" s="13" t="s">
        <v>276</v>
      </c>
      <c r="B218" s="69">
        <v>11537</v>
      </c>
      <c r="C218" s="15" t="s">
        <v>498</v>
      </c>
      <c r="D218" s="15" t="s">
        <v>464</v>
      </c>
      <c r="E218" s="13" t="s">
        <v>159</v>
      </c>
      <c r="F218" s="13" t="s">
        <v>262</v>
      </c>
      <c r="G218" s="13" t="s">
        <v>153</v>
      </c>
      <c r="H218" s="13" t="s">
        <v>281</v>
      </c>
      <c r="I218" s="72">
        <v>42923</v>
      </c>
      <c r="J218" s="2">
        <v>42923</v>
      </c>
      <c r="K218" s="4">
        <v>0</v>
      </c>
      <c r="L218" s="2">
        <v>42923</v>
      </c>
      <c r="M218" s="4">
        <v>0</v>
      </c>
      <c r="N218" s="72" t="s">
        <v>277</v>
      </c>
      <c r="O218" s="68" t="s">
        <v>277</v>
      </c>
      <c r="P218" s="72">
        <v>42937</v>
      </c>
      <c r="Q218" s="4">
        <v>14</v>
      </c>
      <c r="R218" s="4">
        <f t="shared" si="3"/>
        <v>14</v>
      </c>
      <c r="S218" s="15" t="s">
        <v>465</v>
      </c>
      <c r="T218" s="73" t="s">
        <v>2382</v>
      </c>
      <c r="V218" s="17" t="s">
        <v>255</v>
      </c>
    </row>
    <row r="219" spans="1:22" x14ac:dyDescent="0.25">
      <c r="A219" s="13" t="s">
        <v>276</v>
      </c>
      <c r="B219" s="69">
        <v>11547</v>
      </c>
      <c r="C219" s="15" t="s">
        <v>498</v>
      </c>
      <c r="D219" s="15" t="s">
        <v>464</v>
      </c>
      <c r="E219" s="13" t="s">
        <v>178</v>
      </c>
      <c r="F219" s="13" t="s">
        <v>179</v>
      </c>
      <c r="G219" s="13" t="s">
        <v>153</v>
      </c>
      <c r="H219" s="13" t="s">
        <v>281</v>
      </c>
      <c r="I219" s="72">
        <v>42926</v>
      </c>
      <c r="J219" s="2">
        <v>42926</v>
      </c>
      <c r="K219" s="4">
        <v>0</v>
      </c>
      <c r="L219" s="2">
        <v>42926</v>
      </c>
      <c r="M219" s="4">
        <v>0</v>
      </c>
      <c r="N219" s="72" t="s">
        <v>277</v>
      </c>
      <c r="O219" s="68" t="s">
        <v>277</v>
      </c>
      <c r="P219" s="72">
        <v>42940</v>
      </c>
      <c r="Q219" s="4">
        <v>14</v>
      </c>
      <c r="R219" s="4">
        <f t="shared" si="3"/>
        <v>14</v>
      </c>
      <c r="S219" s="15" t="s">
        <v>465</v>
      </c>
      <c r="T219" s="73" t="s">
        <v>2382</v>
      </c>
      <c r="V219" s="17" t="s">
        <v>180</v>
      </c>
    </row>
    <row r="220" spans="1:22" x14ac:dyDescent="0.25">
      <c r="A220" s="13" t="s">
        <v>276</v>
      </c>
      <c r="B220" s="69">
        <v>11548</v>
      </c>
      <c r="C220" s="15" t="s">
        <v>498</v>
      </c>
      <c r="D220" s="15" t="s">
        <v>464</v>
      </c>
      <c r="E220" s="13" t="s">
        <v>167</v>
      </c>
      <c r="F220" s="13" t="s">
        <v>216</v>
      </c>
      <c r="G220" s="13" t="s">
        <v>153</v>
      </c>
      <c r="H220" s="13" t="s">
        <v>281</v>
      </c>
      <c r="I220" s="72">
        <v>42926</v>
      </c>
      <c r="J220" s="2">
        <v>42926</v>
      </c>
      <c r="K220" s="4">
        <v>0</v>
      </c>
      <c r="L220" s="2">
        <v>42926</v>
      </c>
      <c r="M220" s="4">
        <v>0</v>
      </c>
      <c r="N220" s="72" t="s">
        <v>277</v>
      </c>
      <c r="O220" s="68" t="s">
        <v>277</v>
      </c>
      <c r="P220" s="72">
        <v>42940</v>
      </c>
      <c r="Q220" s="4">
        <v>14</v>
      </c>
      <c r="R220" s="4">
        <f t="shared" si="3"/>
        <v>14</v>
      </c>
      <c r="S220" s="15" t="s">
        <v>465</v>
      </c>
      <c r="T220" s="73" t="s">
        <v>2382</v>
      </c>
      <c r="V220" s="17" t="s">
        <v>217</v>
      </c>
    </row>
    <row r="221" spans="1:22" x14ac:dyDescent="0.25">
      <c r="A221" s="13" t="s">
        <v>276</v>
      </c>
      <c r="B221" s="69">
        <v>11549</v>
      </c>
      <c r="C221" s="15" t="s">
        <v>498</v>
      </c>
      <c r="D221" s="15" t="s">
        <v>464</v>
      </c>
      <c r="E221" s="13" t="s">
        <v>150</v>
      </c>
      <c r="F221" s="13" t="s">
        <v>151</v>
      </c>
      <c r="G221" s="13" t="s">
        <v>149</v>
      </c>
      <c r="H221" s="13" t="s">
        <v>281</v>
      </c>
      <c r="I221" s="72">
        <v>42926</v>
      </c>
      <c r="J221" s="2">
        <v>42926</v>
      </c>
      <c r="K221" s="4">
        <v>0</v>
      </c>
      <c r="L221" s="2">
        <v>42926</v>
      </c>
      <c r="M221" s="4">
        <v>0</v>
      </c>
      <c r="N221" s="72" t="s">
        <v>277</v>
      </c>
      <c r="O221" s="68" t="s">
        <v>277</v>
      </c>
      <c r="P221" s="72">
        <v>42940</v>
      </c>
      <c r="Q221" s="4">
        <v>14</v>
      </c>
      <c r="R221" s="4">
        <f t="shared" si="3"/>
        <v>14</v>
      </c>
      <c r="S221" s="15" t="s">
        <v>465</v>
      </c>
      <c r="T221" s="73" t="s">
        <v>2382</v>
      </c>
      <c r="V221" s="17" t="s">
        <v>152</v>
      </c>
    </row>
    <row r="222" spans="1:22" x14ac:dyDescent="0.25">
      <c r="A222" s="13" t="s">
        <v>276</v>
      </c>
      <c r="B222" s="69">
        <v>11550</v>
      </c>
      <c r="C222" s="15" t="s">
        <v>498</v>
      </c>
      <c r="D222" s="15" t="s">
        <v>464</v>
      </c>
      <c r="E222" s="13" t="s">
        <v>177</v>
      </c>
      <c r="F222" s="13" t="s">
        <v>240</v>
      </c>
      <c r="G222" s="13" t="s">
        <v>153</v>
      </c>
      <c r="H222" s="13" t="s">
        <v>281</v>
      </c>
      <c r="I222" s="72">
        <v>42926</v>
      </c>
      <c r="J222" s="2">
        <v>42927</v>
      </c>
      <c r="K222" s="4">
        <v>1</v>
      </c>
      <c r="L222" s="2">
        <v>42927</v>
      </c>
      <c r="M222" s="4">
        <v>1</v>
      </c>
      <c r="N222" s="72" t="s">
        <v>277</v>
      </c>
      <c r="O222" s="68" t="s">
        <v>277</v>
      </c>
      <c r="P222" s="72">
        <v>42940</v>
      </c>
      <c r="Q222" s="4">
        <v>14</v>
      </c>
      <c r="R222" s="4">
        <f t="shared" si="3"/>
        <v>13</v>
      </c>
      <c r="S222" s="15" t="s">
        <v>465</v>
      </c>
      <c r="T222" s="73" t="s">
        <v>2382</v>
      </c>
      <c r="V222" s="17" t="s">
        <v>209</v>
      </c>
    </row>
    <row r="223" spans="1:22" x14ac:dyDescent="0.25">
      <c r="A223" s="13" t="s">
        <v>276</v>
      </c>
      <c r="B223" s="69">
        <v>11579</v>
      </c>
      <c r="C223" s="15" t="s">
        <v>498</v>
      </c>
      <c r="D223" s="15" t="s">
        <v>464</v>
      </c>
      <c r="E223" s="13" t="s">
        <v>159</v>
      </c>
      <c r="F223" s="13" t="s">
        <v>160</v>
      </c>
      <c r="G223" s="13" t="s">
        <v>153</v>
      </c>
      <c r="H223" s="13" t="s">
        <v>281</v>
      </c>
      <c r="I223" s="72">
        <v>42928</v>
      </c>
      <c r="J223" s="2">
        <v>42928</v>
      </c>
      <c r="K223" s="4">
        <v>0</v>
      </c>
      <c r="L223" s="2">
        <v>42929</v>
      </c>
      <c r="M223" s="4">
        <v>1</v>
      </c>
      <c r="N223" s="72" t="s">
        <v>277</v>
      </c>
      <c r="O223" s="68" t="s">
        <v>277</v>
      </c>
      <c r="P223" s="72">
        <v>42942</v>
      </c>
      <c r="Q223" s="4">
        <v>14</v>
      </c>
      <c r="R223" s="4">
        <f t="shared" si="3"/>
        <v>14</v>
      </c>
      <c r="S223" s="15" t="s">
        <v>455</v>
      </c>
      <c r="T223" s="73" t="s">
        <v>2382</v>
      </c>
      <c r="V223" s="17" t="s">
        <v>161</v>
      </c>
    </row>
    <row r="224" spans="1:22" x14ac:dyDescent="0.25">
      <c r="A224" s="13" t="s">
        <v>276</v>
      </c>
      <c r="B224" s="69">
        <v>11587</v>
      </c>
      <c r="C224" s="15" t="s">
        <v>498</v>
      </c>
      <c r="D224" s="15" t="s">
        <v>464</v>
      </c>
      <c r="E224" s="13" t="s">
        <v>248</v>
      </c>
      <c r="F224" s="13" t="s">
        <v>249</v>
      </c>
      <c r="G224" s="13" t="s">
        <v>149</v>
      </c>
      <c r="H224" s="13" t="s">
        <v>278</v>
      </c>
      <c r="I224" s="72">
        <v>42929</v>
      </c>
      <c r="J224" s="2">
        <v>42929</v>
      </c>
      <c r="K224" s="4">
        <v>0</v>
      </c>
      <c r="L224" s="2">
        <v>42929</v>
      </c>
      <c r="M224" s="4">
        <v>0</v>
      </c>
      <c r="N224" s="72" t="s">
        <v>277</v>
      </c>
      <c r="O224" s="68" t="s">
        <v>277</v>
      </c>
      <c r="P224" s="72">
        <v>42943</v>
      </c>
      <c r="Q224" s="4">
        <v>14</v>
      </c>
      <c r="R224" s="4">
        <f t="shared" si="3"/>
        <v>14</v>
      </c>
      <c r="S224" s="15" t="s">
        <v>465</v>
      </c>
      <c r="T224" s="73" t="s">
        <v>2382</v>
      </c>
      <c r="V224" s="17" t="s">
        <v>250</v>
      </c>
    </row>
    <row r="225" spans="1:23" x14ac:dyDescent="0.25">
      <c r="A225" s="13" t="s">
        <v>276</v>
      </c>
      <c r="B225" s="69">
        <v>11588</v>
      </c>
      <c r="C225" s="15" t="s">
        <v>498</v>
      </c>
      <c r="D225" s="15" t="s">
        <v>464</v>
      </c>
      <c r="E225" s="13" t="s">
        <v>177</v>
      </c>
      <c r="F225" s="13" t="s">
        <v>208</v>
      </c>
      <c r="G225" s="13" t="s">
        <v>149</v>
      </c>
      <c r="H225" s="13" t="s">
        <v>281</v>
      </c>
      <c r="I225" s="72">
        <v>42929</v>
      </c>
      <c r="J225" s="2">
        <v>42934</v>
      </c>
      <c r="K225" s="4">
        <v>5</v>
      </c>
      <c r="L225" s="2">
        <v>42934</v>
      </c>
      <c r="M225" s="4">
        <v>5</v>
      </c>
      <c r="N225" s="72" t="s">
        <v>277</v>
      </c>
      <c r="O225" s="68" t="s">
        <v>277</v>
      </c>
      <c r="P225" s="72">
        <v>42943</v>
      </c>
      <c r="Q225" s="4">
        <v>14</v>
      </c>
      <c r="R225" s="4">
        <f t="shared" si="3"/>
        <v>9</v>
      </c>
      <c r="S225" s="15" t="s">
        <v>465</v>
      </c>
      <c r="T225" s="73" t="s">
        <v>2382</v>
      </c>
      <c r="V225" s="17" t="s">
        <v>209</v>
      </c>
    </row>
    <row r="226" spans="1:23" x14ac:dyDescent="0.25">
      <c r="A226" s="13" t="s">
        <v>276</v>
      </c>
      <c r="B226" s="69">
        <v>11594</v>
      </c>
      <c r="C226" s="15" t="s">
        <v>498</v>
      </c>
      <c r="D226" s="15" t="s">
        <v>464</v>
      </c>
      <c r="E226" s="13" t="s">
        <v>156</v>
      </c>
      <c r="F226" s="13" t="s">
        <v>157</v>
      </c>
      <c r="G226" s="13" t="s">
        <v>149</v>
      </c>
      <c r="H226" s="13" t="s">
        <v>279</v>
      </c>
      <c r="I226" s="72">
        <v>42930</v>
      </c>
      <c r="J226" s="2">
        <v>42930</v>
      </c>
      <c r="K226" s="4">
        <v>0</v>
      </c>
      <c r="L226" s="2">
        <v>42930</v>
      </c>
      <c r="M226" s="4">
        <v>0</v>
      </c>
      <c r="N226" s="72" t="s">
        <v>277</v>
      </c>
      <c r="O226" s="68" t="s">
        <v>277</v>
      </c>
      <c r="P226" s="72">
        <v>42944</v>
      </c>
      <c r="Q226" s="4">
        <v>14</v>
      </c>
      <c r="R226" s="4">
        <f t="shared" si="3"/>
        <v>14</v>
      </c>
      <c r="S226" s="15" t="s">
        <v>486</v>
      </c>
      <c r="T226" s="73" t="s">
        <v>2382</v>
      </c>
      <c r="V226" s="17" t="s">
        <v>158</v>
      </c>
    </row>
    <row r="227" spans="1:23" x14ac:dyDescent="0.25">
      <c r="A227" s="73" t="s">
        <v>275</v>
      </c>
      <c r="B227" s="73">
        <v>11320</v>
      </c>
      <c r="C227" s="23" t="s">
        <v>498</v>
      </c>
      <c r="D227" s="23"/>
      <c r="E227" s="23" t="s">
        <v>2390</v>
      </c>
      <c r="F227" s="23" t="s">
        <v>2391</v>
      </c>
      <c r="G227" s="23" t="s">
        <v>149</v>
      </c>
      <c r="H227" s="74" t="s">
        <v>2381</v>
      </c>
      <c r="I227" s="78">
        <v>42907</v>
      </c>
      <c r="J227" s="24">
        <v>42907</v>
      </c>
      <c r="K227" s="73">
        <v>0</v>
      </c>
      <c r="L227" s="24">
        <v>42907</v>
      </c>
      <c r="M227" s="73">
        <v>0</v>
      </c>
      <c r="N227" s="80"/>
      <c r="O227" s="80"/>
      <c r="P227" s="78">
        <v>42921</v>
      </c>
      <c r="Q227" s="73">
        <v>14</v>
      </c>
      <c r="R227" s="4">
        <f t="shared" si="3"/>
        <v>14</v>
      </c>
      <c r="S227" s="23"/>
      <c r="T227" s="73" t="s">
        <v>2382</v>
      </c>
      <c r="U227" s="23"/>
      <c r="V227" s="23"/>
      <c r="W227" s="23" t="s">
        <v>2389</v>
      </c>
    </row>
    <row r="228" spans="1:23" x14ac:dyDescent="0.25">
      <c r="A228" s="73" t="s">
        <v>275</v>
      </c>
      <c r="B228" s="73">
        <v>11322</v>
      </c>
      <c r="C228" s="23" t="s">
        <v>498</v>
      </c>
      <c r="D228" s="23"/>
      <c r="E228" s="23" t="s">
        <v>2390</v>
      </c>
      <c r="F228" s="23" t="s">
        <v>2391</v>
      </c>
      <c r="G228" s="23" t="s">
        <v>149</v>
      </c>
      <c r="H228" s="74" t="s">
        <v>2381</v>
      </c>
      <c r="I228" s="78">
        <v>42907</v>
      </c>
      <c r="J228" s="24">
        <v>42907</v>
      </c>
      <c r="K228" s="73">
        <v>0</v>
      </c>
      <c r="L228" s="24">
        <v>42907</v>
      </c>
      <c r="M228" s="73">
        <v>0</v>
      </c>
      <c r="N228" s="80"/>
      <c r="O228" s="80"/>
      <c r="P228" s="78">
        <v>42921</v>
      </c>
      <c r="Q228" s="73">
        <v>14</v>
      </c>
      <c r="R228" s="4">
        <f t="shared" si="3"/>
        <v>14</v>
      </c>
      <c r="S228" s="23" t="s">
        <v>2394</v>
      </c>
      <c r="T228" s="73" t="s">
        <v>2382</v>
      </c>
      <c r="U228" s="23"/>
      <c r="V228" s="23"/>
      <c r="W228" s="23" t="s">
        <v>2389</v>
      </c>
    </row>
    <row r="229" spans="1:23" x14ac:dyDescent="0.25">
      <c r="A229" s="73" t="s">
        <v>275</v>
      </c>
      <c r="B229" s="73">
        <v>11342</v>
      </c>
      <c r="C229" s="23" t="s">
        <v>498</v>
      </c>
      <c r="D229" s="23"/>
      <c r="E229" s="23" t="s">
        <v>2384</v>
      </c>
      <c r="F229" s="23" t="s">
        <v>2385</v>
      </c>
      <c r="G229" s="23" t="s">
        <v>153</v>
      </c>
      <c r="H229" s="74" t="s">
        <v>2381</v>
      </c>
      <c r="I229" s="78">
        <v>42915</v>
      </c>
      <c r="J229" s="24">
        <v>42915</v>
      </c>
      <c r="K229" s="73">
        <v>0</v>
      </c>
      <c r="L229" s="24">
        <v>42915</v>
      </c>
      <c r="M229" s="73">
        <v>0</v>
      </c>
      <c r="N229" s="80"/>
      <c r="O229" s="80"/>
      <c r="P229" s="78">
        <v>42929</v>
      </c>
      <c r="Q229" s="73">
        <v>14</v>
      </c>
      <c r="R229" s="4">
        <f t="shared" si="3"/>
        <v>14</v>
      </c>
      <c r="S229" s="23"/>
      <c r="T229" s="73" t="s">
        <v>2382</v>
      </c>
      <c r="U229" s="23"/>
      <c r="V229" s="23"/>
      <c r="W229" s="23" t="s">
        <v>2386</v>
      </c>
    </row>
    <row r="230" spans="1:23" x14ac:dyDescent="0.25">
      <c r="A230" s="73" t="s">
        <v>275</v>
      </c>
      <c r="B230" s="25">
        <v>11752</v>
      </c>
      <c r="C230" s="23" t="s">
        <v>498</v>
      </c>
      <c r="D230" s="23"/>
      <c r="E230" s="23" t="s">
        <v>2390</v>
      </c>
      <c r="F230" s="23" t="s">
        <v>2391</v>
      </c>
      <c r="G230" s="23" t="s">
        <v>149</v>
      </c>
      <c r="H230" s="74" t="s">
        <v>2381</v>
      </c>
      <c r="I230" s="84">
        <v>42930</v>
      </c>
      <c r="J230" s="85">
        <v>42933</v>
      </c>
      <c r="K230" s="73">
        <v>3</v>
      </c>
      <c r="L230" s="85">
        <v>42933</v>
      </c>
      <c r="M230" s="73">
        <v>3</v>
      </c>
      <c r="N230" s="80"/>
      <c r="O230" s="80"/>
      <c r="P230" s="84">
        <v>42944</v>
      </c>
      <c r="Q230" s="73">
        <v>14</v>
      </c>
      <c r="R230" s="4">
        <f t="shared" si="3"/>
        <v>11</v>
      </c>
      <c r="S230" s="23"/>
      <c r="T230" s="73" t="s">
        <v>2382</v>
      </c>
      <c r="U230" s="23"/>
      <c r="V230" s="23"/>
      <c r="W230" s="23" t="s">
        <v>2386</v>
      </c>
    </row>
    <row r="231" spans="1:23" x14ac:dyDescent="0.25">
      <c r="A231" s="13" t="s">
        <v>276</v>
      </c>
      <c r="B231" s="68">
        <v>11128</v>
      </c>
      <c r="C231" s="15" t="s">
        <v>498</v>
      </c>
      <c r="D231" s="15" t="s">
        <v>464</v>
      </c>
      <c r="E231" s="13" t="s">
        <v>154</v>
      </c>
      <c r="F231" s="13" t="s">
        <v>194</v>
      </c>
      <c r="G231" s="13" t="s">
        <v>149</v>
      </c>
      <c r="H231" s="13" t="s">
        <v>281</v>
      </c>
      <c r="I231" s="72">
        <v>42902</v>
      </c>
      <c r="J231" s="2">
        <v>42902</v>
      </c>
      <c r="K231" s="4">
        <v>0</v>
      </c>
      <c r="L231" s="2">
        <v>42902</v>
      </c>
      <c r="M231" s="4">
        <v>0</v>
      </c>
      <c r="N231" s="72" t="s">
        <v>277</v>
      </c>
      <c r="O231" s="68" t="s">
        <v>277</v>
      </c>
      <c r="P231" s="72">
        <v>42917</v>
      </c>
      <c r="Q231" s="4">
        <v>15</v>
      </c>
      <c r="R231" s="4">
        <f t="shared" si="3"/>
        <v>15</v>
      </c>
      <c r="S231" s="15" t="s">
        <v>465</v>
      </c>
      <c r="T231" s="73" t="s">
        <v>2382</v>
      </c>
      <c r="V231" s="17" t="s">
        <v>195</v>
      </c>
    </row>
    <row r="232" spans="1:23" x14ac:dyDescent="0.25">
      <c r="A232" s="13" t="s">
        <v>276</v>
      </c>
      <c r="B232" s="68">
        <v>11135</v>
      </c>
      <c r="C232" s="15" t="s">
        <v>498</v>
      </c>
      <c r="D232" s="15" t="s">
        <v>464</v>
      </c>
      <c r="E232" s="13" t="s">
        <v>154</v>
      </c>
      <c r="F232" s="13" t="s">
        <v>194</v>
      </c>
      <c r="G232" s="13" t="s">
        <v>149</v>
      </c>
      <c r="H232" s="13" t="s">
        <v>281</v>
      </c>
      <c r="I232" s="72">
        <v>42902</v>
      </c>
      <c r="J232" s="2">
        <v>42902</v>
      </c>
      <c r="K232" s="4">
        <v>0</v>
      </c>
      <c r="L232" s="2">
        <v>42902</v>
      </c>
      <c r="M232" s="4">
        <v>0</v>
      </c>
      <c r="N232" s="72" t="s">
        <v>277</v>
      </c>
      <c r="O232" s="68" t="s">
        <v>277</v>
      </c>
      <c r="P232" s="72">
        <v>42917</v>
      </c>
      <c r="Q232" s="4">
        <v>15</v>
      </c>
      <c r="R232" s="4">
        <f t="shared" si="3"/>
        <v>15</v>
      </c>
      <c r="S232" s="15" t="s">
        <v>465</v>
      </c>
      <c r="T232" s="73" t="s">
        <v>2382</v>
      </c>
      <c r="V232" s="17" t="s">
        <v>195</v>
      </c>
    </row>
    <row r="233" spans="1:23" x14ac:dyDescent="0.25">
      <c r="A233" s="13" t="s">
        <v>276</v>
      </c>
      <c r="B233" s="68">
        <v>11158</v>
      </c>
      <c r="C233" s="15" t="s">
        <v>498</v>
      </c>
      <c r="D233" s="15" t="s">
        <v>464</v>
      </c>
      <c r="E233" s="13" t="s">
        <v>198</v>
      </c>
      <c r="F233" s="13" t="s">
        <v>201</v>
      </c>
      <c r="G233" s="13" t="s">
        <v>149</v>
      </c>
      <c r="H233" s="13" t="s">
        <v>281</v>
      </c>
      <c r="I233" s="72">
        <v>42906</v>
      </c>
      <c r="J233" s="2">
        <v>42906</v>
      </c>
      <c r="K233" s="4">
        <v>0</v>
      </c>
      <c r="L233" s="2">
        <v>42906</v>
      </c>
      <c r="M233" s="4">
        <v>0</v>
      </c>
      <c r="N233" s="72" t="s">
        <v>277</v>
      </c>
      <c r="O233" s="68" t="s">
        <v>277</v>
      </c>
      <c r="P233" s="72">
        <v>42921</v>
      </c>
      <c r="Q233" s="4">
        <v>15</v>
      </c>
      <c r="R233" s="4">
        <f t="shared" si="3"/>
        <v>15</v>
      </c>
      <c r="S233" s="15" t="s">
        <v>465</v>
      </c>
      <c r="T233" s="73" t="s">
        <v>2382</v>
      </c>
      <c r="V233" s="17" t="s">
        <v>199</v>
      </c>
    </row>
    <row r="234" spans="1:23" x14ac:dyDescent="0.25">
      <c r="A234" s="13" t="s">
        <v>276</v>
      </c>
      <c r="B234" s="68">
        <v>11182</v>
      </c>
      <c r="C234" s="15" t="s">
        <v>498</v>
      </c>
      <c r="D234" s="15" t="s">
        <v>464</v>
      </c>
      <c r="E234" s="13" t="s">
        <v>154</v>
      </c>
      <c r="F234" s="13" t="s">
        <v>222</v>
      </c>
      <c r="G234" s="13" t="s">
        <v>153</v>
      </c>
      <c r="H234" s="13" t="s">
        <v>281</v>
      </c>
      <c r="I234" s="72">
        <v>42907</v>
      </c>
      <c r="J234" s="2">
        <v>42907</v>
      </c>
      <c r="K234" s="4">
        <v>0</v>
      </c>
      <c r="L234" s="2">
        <v>42907</v>
      </c>
      <c r="M234" s="4">
        <v>0</v>
      </c>
      <c r="N234" s="72" t="s">
        <v>277</v>
      </c>
      <c r="O234" s="68" t="s">
        <v>277</v>
      </c>
      <c r="P234" s="72">
        <v>42922</v>
      </c>
      <c r="Q234" s="4">
        <v>15</v>
      </c>
      <c r="R234" s="4">
        <f t="shared" si="3"/>
        <v>15</v>
      </c>
      <c r="S234" s="15" t="s">
        <v>465</v>
      </c>
      <c r="T234" s="73" t="s">
        <v>2382</v>
      </c>
      <c r="V234" s="17" t="s">
        <v>195</v>
      </c>
    </row>
    <row r="235" spans="1:23" x14ac:dyDescent="0.25">
      <c r="A235" s="13" t="s">
        <v>276</v>
      </c>
      <c r="B235" s="68">
        <v>11185</v>
      </c>
      <c r="C235" s="15" t="s">
        <v>498</v>
      </c>
      <c r="D235" s="15" t="s">
        <v>464</v>
      </c>
      <c r="E235" s="13" t="s">
        <v>163</v>
      </c>
      <c r="F235" s="13" t="s">
        <v>172</v>
      </c>
      <c r="G235" s="13" t="s">
        <v>153</v>
      </c>
      <c r="H235" s="13" t="s">
        <v>281</v>
      </c>
      <c r="I235" s="72">
        <v>42907</v>
      </c>
      <c r="J235" s="2">
        <v>42907</v>
      </c>
      <c r="K235" s="4">
        <v>0</v>
      </c>
      <c r="L235" s="2">
        <v>42907</v>
      </c>
      <c r="M235" s="4">
        <v>0</v>
      </c>
      <c r="N235" s="72" t="s">
        <v>277</v>
      </c>
      <c r="O235" s="68" t="s">
        <v>277</v>
      </c>
      <c r="P235" s="72">
        <v>42922</v>
      </c>
      <c r="Q235" s="4">
        <v>15</v>
      </c>
      <c r="R235" s="4">
        <f t="shared" si="3"/>
        <v>15</v>
      </c>
      <c r="S235" s="15" t="s">
        <v>465</v>
      </c>
      <c r="T235" s="73" t="s">
        <v>2382</v>
      </c>
      <c r="V235" s="17" t="s">
        <v>161</v>
      </c>
    </row>
    <row r="236" spans="1:23" x14ac:dyDescent="0.25">
      <c r="A236" s="13" t="s">
        <v>276</v>
      </c>
      <c r="B236" s="68">
        <v>11228</v>
      </c>
      <c r="C236" s="15" t="s">
        <v>498</v>
      </c>
      <c r="D236" s="15" t="s">
        <v>464</v>
      </c>
      <c r="E236" s="13" t="s">
        <v>150</v>
      </c>
      <c r="F236" s="13" t="s">
        <v>151</v>
      </c>
      <c r="G236" s="13" t="s">
        <v>149</v>
      </c>
      <c r="H236" s="13" t="s">
        <v>281</v>
      </c>
      <c r="I236" s="72">
        <v>42913</v>
      </c>
      <c r="J236" s="2">
        <v>42913</v>
      </c>
      <c r="K236" s="4">
        <v>0</v>
      </c>
      <c r="L236" s="2">
        <v>42913</v>
      </c>
      <c r="M236" s="4">
        <v>0</v>
      </c>
      <c r="N236" s="72" t="s">
        <v>277</v>
      </c>
      <c r="O236" s="68" t="s">
        <v>277</v>
      </c>
      <c r="P236" s="72">
        <v>42928</v>
      </c>
      <c r="Q236" s="4">
        <v>15</v>
      </c>
      <c r="R236" s="4">
        <f t="shared" si="3"/>
        <v>15</v>
      </c>
      <c r="S236" s="15" t="s">
        <v>465</v>
      </c>
      <c r="T236" s="73" t="s">
        <v>2382</v>
      </c>
      <c r="V236" s="17" t="s">
        <v>152</v>
      </c>
    </row>
    <row r="237" spans="1:23" x14ac:dyDescent="0.25">
      <c r="A237" s="13" t="s">
        <v>276</v>
      </c>
      <c r="B237" s="68">
        <v>11231</v>
      </c>
      <c r="C237" s="15" t="s">
        <v>498</v>
      </c>
      <c r="D237" s="15" t="s">
        <v>464</v>
      </c>
      <c r="E237" s="13" t="s">
        <v>159</v>
      </c>
      <c r="F237" s="13" t="s">
        <v>172</v>
      </c>
      <c r="G237" s="13" t="s">
        <v>153</v>
      </c>
      <c r="H237" s="13" t="s">
        <v>281</v>
      </c>
      <c r="I237" s="345">
        <v>42913</v>
      </c>
      <c r="J237" s="345">
        <v>42914</v>
      </c>
      <c r="K237" s="344">
        <v>1</v>
      </c>
      <c r="L237" s="345">
        <v>42914</v>
      </c>
      <c r="M237" s="344">
        <v>1</v>
      </c>
      <c r="N237" s="345" t="s">
        <v>277</v>
      </c>
      <c r="O237" s="344" t="s">
        <v>277</v>
      </c>
      <c r="P237" s="345">
        <v>42928</v>
      </c>
      <c r="Q237" s="344">
        <v>15</v>
      </c>
      <c r="R237" s="4">
        <f t="shared" si="3"/>
        <v>14</v>
      </c>
      <c r="S237" s="15" t="s">
        <v>465</v>
      </c>
      <c r="T237" s="73" t="s">
        <v>2382</v>
      </c>
      <c r="V237" s="17" t="s">
        <v>161</v>
      </c>
    </row>
    <row r="238" spans="1:23" x14ac:dyDescent="0.25">
      <c r="A238" s="13" t="s">
        <v>276</v>
      </c>
      <c r="B238" s="68">
        <v>11241</v>
      </c>
      <c r="C238" s="15" t="s">
        <v>498</v>
      </c>
      <c r="D238" s="15" t="s">
        <v>464</v>
      </c>
      <c r="E238" s="13" t="s">
        <v>159</v>
      </c>
      <c r="F238" s="13" t="s">
        <v>160</v>
      </c>
      <c r="G238" s="13" t="s">
        <v>153</v>
      </c>
      <c r="H238" s="13" t="s">
        <v>281</v>
      </c>
      <c r="I238" s="72">
        <v>42913</v>
      </c>
      <c r="J238" s="2">
        <v>42913</v>
      </c>
      <c r="K238" s="4">
        <v>0</v>
      </c>
      <c r="L238" s="2">
        <v>42914</v>
      </c>
      <c r="M238" s="4">
        <v>1</v>
      </c>
      <c r="N238" s="72" t="s">
        <v>277</v>
      </c>
      <c r="O238" s="68" t="s">
        <v>277</v>
      </c>
      <c r="P238" s="72">
        <v>42928</v>
      </c>
      <c r="Q238" s="4">
        <v>15</v>
      </c>
      <c r="R238" s="4">
        <f t="shared" si="3"/>
        <v>15</v>
      </c>
      <c r="S238" s="15" t="s">
        <v>465</v>
      </c>
      <c r="T238" s="73" t="s">
        <v>2382</v>
      </c>
      <c r="V238" s="17" t="s">
        <v>161</v>
      </c>
    </row>
    <row r="239" spans="1:23" x14ac:dyDescent="0.25">
      <c r="A239" s="13" t="s">
        <v>276</v>
      </c>
      <c r="B239" s="68">
        <v>11246</v>
      </c>
      <c r="C239" s="15" t="s">
        <v>498</v>
      </c>
      <c r="D239" s="15" t="s">
        <v>464</v>
      </c>
      <c r="E239" s="13" t="s">
        <v>154</v>
      </c>
      <c r="F239" s="13" t="s">
        <v>155</v>
      </c>
      <c r="G239" s="13" t="s">
        <v>153</v>
      </c>
      <c r="H239" s="13" t="s">
        <v>281</v>
      </c>
      <c r="I239" s="72">
        <v>42914</v>
      </c>
      <c r="J239" s="2">
        <v>42914</v>
      </c>
      <c r="K239" s="4">
        <v>0</v>
      </c>
      <c r="L239" s="2">
        <v>42914</v>
      </c>
      <c r="M239" s="4">
        <v>0</v>
      </c>
      <c r="N239" s="72" t="s">
        <v>277</v>
      </c>
      <c r="O239" s="68" t="s">
        <v>277</v>
      </c>
      <c r="P239" s="72">
        <v>42929</v>
      </c>
      <c r="Q239" s="4">
        <v>15</v>
      </c>
      <c r="R239" s="4">
        <f t="shared" si="3"/>
        <v>15</v>
      </c>
      <c r="S239" s="15" t="s">
        <v>465</v>
      </c>
      <c r="T239" s="73" t="s">
        <v>2382</v>
      </c>
      <c r="V239" s="17" t="s">
        <v>195</v>
      </c>
    </row>
    <row r="240" spans="1:23" x14ac:dyDescent="0.25">
      <c r="A240" s="13" t="s">
        <v>276</v>
      </c>
      <c r="B240" s="68">
        <v>11269</v>
      </c>
      <c r="C240" s="15" t="s">
        <v>498</v>
      </c>
      <c r="D240" s="15" t="s">
        <v>464</v>
      </c>
      <c r="E240" s="13" t="s">
        <v>159</v>
      </c>
      <c r="F240" s="13" t="s">
        <v>162</v>
      </c>
      <c r="G240" s="13" t="s">
        <v>149</v>
      </c>
      <c r="H240" s="13" t="s">
        <v>280</v>
      </c>
      <c r="I240" s="72">
        <v>42915</v>
      </c>
      <c r="J240" s="2">
        <v>42915</v>
      </c>
      <c r="K240" s="4">
        <v>0</v>
      </c>
      <c r="L240" s="2">
        <v>42915</v>
      </c>
      <c r="M240" s="4">
        <v>0</v>
      </c>
      <c r="N240" s="72" t="s">
        <v>277</v>
      </c>
      <c r="O240" s="68" t="s">
        <v>277</v>
      </c>
      <c r="P240" s="72">
        <v>42930</v>
      </c>
      <c r="Q240" s="4">
        <v>15</v>
      </c>
      <c r="R240" s="4">
        <f t="shared" si="3"/>
        <v>15</v>
      </c>
      <c r="S240" s="15" t="s">
        <v>465</v>
      </c>
      <c r="T240" s="73" t="s">
        <v>2382</v>
      </c>
      <c r="V240" s="17" t="s">
        <v>161</v>
      </c>
    </row>
    <row r="241" spans="1:23" x14ac:dyDescent="0.25">
      <c r="A241" s="13" t="s">
        <v>276</v>
      </c>
      <c r="B241" s="68">
        <v>11455</v>
      </c>
      <c r="C241" s="15" t="s">
        <v>498</v>
      </c>
      <c r="D241" s="15" t="s">
        <v>464</v>
      </c>
      <c r="E241" s="13" t="s">
        <v>159</v>
      </c>
      <c r="F241" s="13" t="s">
        <v>160</v>
      </c>
      <c r="G241" s="13" t="s">
        <v>153</v>
      </c>
      <c r="H241" s="13" t="s">
        <v>281</v>
      </c>
      <c r="I241" s="72">
        <v>42915</v>
      </c>
      <c r="J241" s="2">
        <v>42915</v>
      </c>
      <c r="K241" s="4">
        <v>0</v>
      </c>
      <c r="L241" s="2">
        <v>42916</v>
      </c>
      <c r="M241" s="4">
        <v>1</v>
      </c>
      <c r="N241" s="72" t="s">
        <v>277</v>
      </c>
      <c r="O241" s="68" t="s">
        <v>277</v>
      </c>
      <c r="P241" s="72">
        <v>42930</v>
      </c>
      <c r="Q241" s="4">
        <v>15</v>
      </c>
      <c r="R241" s="4">
        <f t="shared" si="3"/>
        <v>15</v>
      </c>
      <c r="S241" s="15" t="s">
        <v>457</v>
      </c>
      <c r="T241" s="73" t="s">
        <v>2382</v>
      </c>
      <c r="V241" s="17" t="s">
        <v>161</v>
      </c>
    </row>
    <row r="242" spans="1:23" x14ac:dyDescent="0.25">
      <c r="A242" s="13" t="s">
        <v>276</v>
      </c>
      <c r="B242" s="68">
        <v>11457</v>
      </c>
      <c r="C242" s="15" t="s">
        <v>498</v>
      </c>
      <c r="D242" s="15" t="s">
        <v>464</v>
      </c>
      <c r="E242" s="13" t="s">
        <v>159</v>
      </c>
      <c r="F242" s="13" t="s">
        <v>160</v>
      </c>
      <c r="G242" s="13" t="s">
        <v>153</v>
      </c>
      <c r="H242" s="13" t="s">
        <v>281</v>
      </c>
      <c r="I242" s="72">
        <v>42915</v>
      </c>
      <c r="J242" s="2">
        <v>42915</v>
      </c>
      <c r="K242" s="4">
        <v>0</v>
      </c>
      <c r="N242" s="72" t="s">
        <v>277</v>
      </c>
      <c r="O242" s="68" t="s">
        <v>277</v>
      </c>
      <c r="P242" s="72">
        <v>42930</v>
      </c>
      <c r="Q242" s="4">
        <v>15</v>
      </c>
      <c r="R242" s="4">
        <f t="shared" si="3"/>
        <v>15</v>
      </c>
      <c r="S242" s="15" t="s">
        <v>457</v>
      </c>
      <c r="T242" s="73" t="s">
        <v>2382</v>
      </c>
      <c r="V242" s="17" t="s">
        <v>161</v>
      </c>
    </row>
    <row r="243" spans="1:23" x14ac:dyDescent="0.25">
      <c r="A243" s="13" t="s">
        <v>276</v>
      </c>
      <c r="B243" s="69">
        <v>11523</v>
      </c>
      <c r="C243" s="15" t="s">
        <v>498</v>
      </c>
      <c r="D243" s="15" t="s">
        <v>464</v>
      </c>
      <c r="E243" s="13" t="s">
        <v>154</v>
      </c>
      <c r="F243" s="13" t="s">
        <v>155</v>
      </c>
      <c r="G243" s="13" t="s">
        <v>153</v>
      </c>
      <c r="H243" s="13" t="s">
        <v>281</v>
      </c>
      <c r="I243" s="72">
        <v>42922</v>
      </c>
      <c r="J243" s="2">
        <v>42922</v>
      </c>
      <c r="K243" s="4">
        <v>0</v>
      </c>
      <c r="L243" s="2">
        <v>42922</v>
      </c>
      <c r="M243" s="4">
        <v>0</v>
      </c>
      <c r="N243" s="72" t="s">
        <v>277</v>
      </c>
      <c r="O243" s="68" t="s">
        <v>277</v>
      </c>
      <c r="P243" s="72">
        <v>42937</v>
      </c>
      <c r="Q243" s="4">
        <v>15</v>
      </c>
      <c r="R243" s="4">
        <f t="shared" si="3"/>
        <v>15</v>
      </c>
      <c r="S243" s="15" t="s">
        <v>465</v>
      </c>
      <c r="T243" s="73" t="s">
        <v>2382</v>
      </c>
      <c r="V243" s="17" t="s">
        <v>195</v>
      </c>
    </row>
    <row r="244" spans="1:23" x14ac:dyDescent="0.25">
      <c r="A244" s="13" t="s">
        <v>276</v>
      </c>
      <c r="B244" s="69">
        <v>11524</v>
      </c>
      <c r="C244" s="15" t="s">
        <v>498</v>
      </c>
      <c r="D244" s="15" t="s">
        <v>464</v>
      </c>
      <c r="E244" s="13" t="s">
        <v>154</v>
      </c>
      <c r="F244" s="13" t="s">
        <v>155</v>
      </c>
      <c r="G244" s="13" t="s">
        <v>153</v>
      </c>
      <c r="H244" s="13" t="s">
        <v>279</v>
      </c>
      <c r="I244" s="72">
        <v>42922</v>
      </c>
      <c r="J244" s="2">
        <v>42922</v>
      </c>
      <c r="K244" s="4">
        <v>0</v>
      </c>
      <c r="L244" s="2">
        <v>42922</v>
      </c>
      <c r="M244" s="4">
        <v>0</v>
      </c>
      <c r="N244" s="72" t="s">
        <v>277</v>
      </c>
      <c r="O244" s="68" t="s">
        <v>277</v>
      </c>
      <c r="P244" s="72">
        <v>42937</v>
      </c>
      <c r="Q244" s="4">
        <v>15</v>
      </c>
      <c r="R244" s="4">
        <f t="shared" si="3"/>
        <v>15</v>
      </c>
      <c r="S244" s="15" t="s">
        <v>478</v>
      </c>
      <c r="T244" s="73" t="s">
        <v>2382</v>
      </c>
      <c r="V244" s="17" t="s">
        <v>195</v>
      </c>
    </row>
    <row r="245" spans="1:23" x14ac:dyDescent="0.25">
      <c r="A245" s="13" t="s">
        <v>276</v>
      </c>
      <c r="B245" s="69">
        <v>11525</v>
      </c>
      <c r="C245" s="15" t="s">
        <v>498</v>
      </c>
      <c r="D245" s="15" t="s">
        <v>464</v>
      </c>
      <c r="E245" s="13" t="s">
        <v>154</v>
      </c>
      <c r="F245" s="13" t="s">
        <v>194</v>
      </c>
      <c r="G245" s="13" t="s">
        <v>149</v>
      </c>
      <c r="H245" s="13" t="s">
        <v>281</v>
      </c>
      <c r="I245" s="72">
        <v>42922</v>
      </c>
      <c r="J245" s="2">
        <v>42922</v>
      </c>
      <c r="K245" s="4">
        <v>0</v>
      </c>
      <c r="L245" s="2">
        <v>42922</v>
      </c>
      <c r="M245" s="4">
        <v>0</v>
      </c>
      <c r="N245" s="72" t="s">
        <v>277</v>
      </c>
      <c r="O245" s="68" t="s">
        <v>277</v>
      </c>
      <c r="P245" s="72">
        <v>42937</v>
      </c>
      <c r="Q245" s="4">
        <v>15</v>
      </c>
      <c r="R245" s="4">
        <f t="shared" si="3"/>
        <v>15</v>
      </c>
      <c r="S245" s="15" t="s">
        <v>446</v>
      </c>
      <c r="T245" s="73" t="s">
        <v>2382</v>
      </c>
      <c r="V245" s="17" t="s">
        <v>195</v>
      </c>
    </row>
    <row r="246" spans="1:23" x14ac:dyDescent="0.25">
      <c r="A246" s="13" t="s">
        <v>276</v>
      </c>
      <c r="B246" s="69">
        <v>11551</v>
      </c>
      <c r="C246" s="15" t="s">
        <v>498</v>
      </c>
      <c r="D246" s="15" t="s">
        <v>464</v>
      </c>
      <c r="E246" s="13" t="s">
        <v>159</v>
      </c>
      <c r="F246" s="13" t="s">
        <v>160</v>
      </c>
      <c r="G246" s="13" t="s">
        <v>153</v>
      </c>
      <c r="H246" s="13" t="s">
        <v>281</v>
      </c>
      <c r="I246" s="72">
        <v>42926</v>
      </c>
      <c r="J246" s="2">
        <v>42926</v>
      </c>
      <c r="K246" s="4">
        <v>0</v>
      </c>
      <c r="L246" s="2">
        <v>42926</v>
      </c>
      <c r="M246" s="4">
        <v>0</v>
      </c>
      <c r="N246" s="72" t="s">
        <v>277</v>
      </c>
      <c r="O246" s="68" t="s">
        <v>277</v>
      </c>
      <c r="P246" s="72">
        <v>42941</v>
      </c>
      <c r="Q246" s="4">
        <v>15</v>
      </c>
      <c r="R246" s="4">
        <f t="shared" si="3"/>
        <v>15</v>
      </c>
      <c r="S246" s="15" t="s">
        <v>482</v>
      </c>
      <c r="T246" s="73" t="s">
        <v>2382</v>
      </c>
      <c r="V246" s="17" t="s">
        <v>161</v>
      </c>
    </row>
    <row r="247" spans="1:23" x14ac:dyDescent="0.25">
      <c r="A247" s="13" t="s">
        <v>276</v>
      </c>
      <c r="B247" s="69">
        <v>11569</v>
      </c>
      <c r="C247" s="15" t="s">
        <v>498</v>
      </c>
      <c r="D247" s="15" t="s">
        <v>464</v>
      </c>
      <c r="E247" s="13" t="s">
        <v>154</v>
      </c>
      <c r="F247" s="13" t="s">
        <v>239</v>
      </c>
      <c r="G247" s="13" t="s">
        <v>153</v>
      </c>
      <c r="H247" s="13" t="s">
        <v>281</v>
      </c>
      <c r="I247" s="72">
        <v>42927</v>
      </c>
      <c r="J247" s="2">
        <v>42927</v>
      </c>
      <c r="K247" s="4">
        <v>0</v>
      </c>
      <c r="L247" s="2">
        <v>42927</v>
      </c>
      <c r="M247" s="4">
        <v>0</v>
      </c>
      <c r="N247" s="72" t="s">
        <v>277</v>
      </c>
      <c r="O247" s="68" t="s">
        <v>277</v>
      </c>
      <c r="P247" s="72">
        <v>42942</v>
      </c>
      <c r="Q247" s="4">
        <v>15</v>
      </c>
      <c r="R247" s="4">
        <f t="shared" si="3"/>
        <v>15</v>
      </c>
      <c r="S247" s="15" t="s">
        <v>465</v>
      </c>
      <c r="T247" s="73" t="s">
        <v>2382</v>
      </c>
      <c r="V247" s="17" t="s">
        <v>195</v>
      </c>
    </row>
    <row r="248" spans="1:23" x14ac:dyDescent="0.25">
      <c r="A248" s="13" t="s">
        <v>276</v>
      </c>
      <c r="B248" s="69">
        <v>11570</v>
      </c>
      <c r="C248" s="15" t="s">
        <v>498</v>
      </c>
      <c r="D248" s="15" t="s">
        <v>464</v>
      </c>
      <c r="E248" s="13" t="s">
        <v>159</v>
      </c>
      <c r="F248" s="13" t="s">
        <v>160</v>
      </c>
      <c r="G248" s="13" t="s">
        <v>153</v>
      </c>
      <c r="H248" s="13" t="s">
        <v>281</v>
      </c>
      <c r="I248" s="72">
        <v>42927</v>
      </c>
      <c r="J248" s="2">
        <v>42927</v>
      </c>
      <c r="K248" s="4">
        <v>0</v>
      </c>
      <c r="L248" s="2">
        <v>42928</v>
      </c>
      <c r="M248" s="4">
        <v>1</v>
      </c>
      <c r="N248" s="72" t="s">
        <v>277</v>
      </c>
      <c r="O248" s="68" t="s">
        <v>277</v>
      </c>
      <c r="P248" s="72">
        <v>42942</v>
      </c>
      <c r="Q248" s="4">
        <v>15</v>
      </c>
      <c r="R248" s="4">
        <f t="shared" si="3"/>
        <v>15</v>
      </c>
      <c r="S248" s="15" t="s">
        <v>484</v>
      </c>
      <c r="T248" s="73" t="s">
        <v>2382</v>
      </c>
      <c r="V248" s="17" t="s">
        <v>161</v>
      </c>
    </row>
    <row r="249" spans="1:23" x14ac:dyDescent="0.25">
      <c r="A249" s="13" t="s">
        <v>276</v>
      </c>
      <c r="B249" s="69">
        <v>11580</v>
      </c>
      <c r="C249" s="15" t="s">
        <v>498</v>
      </c>
      <c r="D249" s="15" t="s">
        <v>464</v>
      </c>
      <c r="E249" s="13" t="s">
        <v>154</v>
      </c>
      <c r="F249" s="13" t="s">
        <v>189</v>
      </c>
      <c r="G249" s="13" t="s">
        <v>153</v>
      </c>
      <c r="H249" s="13" t="s">
        <v>281</v>
      </c>
      <c r="I249" s="72">
        <v>42928</v>
      </c>
      <c r="J249" s="2">
        <v>42928</v>
      </c>
      <c r="K249" s="4">
        <v>0</v>
      </c>
      <c r="L249" s="2">
        <v>42929</v>
      </c>
      <c r="M249" s="4">
        <v>1</v>
      </c>
      <c r="N249" s="72" t="s">
        <v>277</v>
      </c>
      <c r="O249" s="68" t="s">
        <v>277</v>
      </c>
      <c r="P249" s="72">
        <v>42943</v>
      </c>
      <c r="Q249" s="4">
        <v>15</v>
      </c>
      <c r="R249" s="4">
        <f t="shared" si="3"/>
        <v>15</v>
      </c>
      <c r="S249" s="15" t="s">
        <v>465</v>
      </c>
      <c r="T249" s="73" t="s">
        <v>2382</v>
      </c>
      <c r="V249" s="17" t="s">
        <v>195</v>
      </c>
    </row>
    <row r="250" spans="1:23" x14ac:dyDescent="0.25">
      <c r="A250" s="13" t="s">
        <v>276</v>
      </c>
      <c r="B250" s="69">
        <v>11581</v>
      </c>
      <c r="C250" s="15" t="s">
        <v>498</v>
      </c>
      <c r="D250" s="15" t="s">
        <v>464</v>
      </c>
      <c r="E250" s="13" t="s">
        <v>154</v>
      </c>
      <c r="F250" s="13" t="s">
        <v>155</v>
      </c>
      <c r="G250" s="13" t="s">
        <v>153</v>
      </c>
      <c r="H250" s="13" t="s">
        <v>281</v>
      </c>
      <c r="I250" s="72">
        <v>42928</v>
      </c>
      <c r="J250" s="2">
        <v>42928</v>
      </c>
      <c r="K250" s="4">
        <v>0</v>
      </c>
      <c r="L250" s="2">
        <v>42928</v>
      </c>
      <c r="M250" s="4">
        <v>0</v>
      </c>
      <c r="N250" s="72" t="s">
        <v>277</v>
      </c>
      <c r="O250" s="68" t="s">
        <v>277</v>
      </c>
      <c r="P250" s="72">
        <v>42943</v>
      </c>
      <c r="Q250" s="4">
        <v>15</v>
      </c>
      <c r="R250" s="4">
        <f t="shared" si="3"/>
        <v>15</v>
      </c>
      <c r="S250" s="15" t="s">
        <v>465</v>
      </c>
      <c r="T250" s="73" t="s">
        <v>2382</v>
      </c>
      <c r="V250" s="17" t="s">
        <v>195</v>
      </c>
    </row>
    <row r="251" spans="1:23" x14ac:dyDescent="0.25">
      <c r="A251" s="73" t="s">
        <v>275</v>
      </c>
      <c r="B251" s="25">
        <v>11738</v>
      </c>
      <c r="C251" s="23" t="s">
        <v>498</v>
      </c>
      <c r="D251" s="23"/>
      <c r="E251" s="23" t="s">
        <v>270</v>
      </c>
      <c r="F251" s="23" t="s">
        <v>2395</v>
      </c>
      <c r="G251" s="23" t="s">
        <v>149</v>
      </c>
      <c r="H251" s="74" t="s">
        <v>2381</v>
      </c>
      <c r="I251" s="84">
        <v>42922</v>
      </c>
      <c r="J251" s="85">
        <v>42922</v>
      </c>
      <c r="K251" s="73">
        <v>0</v>
      </c>
      <c r="L251" s="85">
        <v>42923</v>
      </c>
      <c r="M251" s="73">
        <v>1</v>
      </c>
      <c r="N251" s="80"/>
      <c r="O251" s="80"/>
      <c r="P251" s="84">
        <v>42937</v>
      </c>
      <c r="Q251" s="73">
        <v>15</v>
      </c>
      <c r="R251" s="4">
        <f t="shared" si="3"/>
        <v>15</v>
      </c>
      <c r="S251" s="23" t="s">
        <v>2421</v>
      </c>
      <c r="T251" s="73" t="s">
        <v>2382</v>
      </c>
      <c r="U251" s="23"/>
      <c r="V251" s="23"/>
      <c r="W251" s="23" t="s">
        <v>2389</v>
      </c>
    </row>
    <row r="252" spans="1:23" x14ac:dyDescent="0.25">
      <c r="A252" s="13" t="s">
        <v>276</v>
      </c>
      <c r="B252" s="68">
        <v>11147</v>
      </c>
      <c r="C252" s="15" t="s">
        <v>498</v>
      </c>
      <c r="D252" s="15" t="s">
        <v>464</v>
      </c>
      <c r="E252" s="13" t="s">
        <v>159</v>
      </c>
      <c r="F252" s="13" t="s">
        <v>160</v>
      </c>
      <c r="G252" s="13" t="s">
        <v>153</v>
      </c>
      <c r="H252" s="13" t="s">
        <v>278</v>
      </c>
      <c r="I252" s="72">
        <v>42905</v>
      </c>
      <c r="J252" s="2">
        <v>42905</v>
      </c>
      <c r="K252" s="4">
        <v>0</v>
      </c>
      <c r="L252" s="2">
        <v>42906</v>
      </c>
      <c r="M252" s="4">
        <v>1</v>
      </c>
      <c r="N252" s="72" t="s">
        <v>277</v>
      </c>
      <c r="O252" s="68" t="s">
        <v>277</v>
      </c>
      <c r="P252" s="72">
        <v>42921</v>
      </c>
      <c r="Q252" s="4">
        <v>16</v>
      </c>
      <c r="R252" s="4">
        <f t="shared" si="3"/>
        <v>16</v>
      </c>
      <c r="S252" s="15" t="s">
        <v>465</v>
      </c>
      <c r="T252" s="73" t="s">
        <v>2382</v>
      </c>
      <c r="V252" s="17" t="s">
        <v>161</v>
      </c>
    </row>
    <row r="253" spans="1:23" x14ac:dyDescent="0.25">
      <c r="A253" s="13" t="s">
        <v>276</v>
      </c>
      <c r="B253" s="68">
        <v>11164</v>
      </c>
      <c r="C253" s="15" t="s">
        <v>498</v>
      </c>
      <c r="D253" s="15" t="s">
        <v>464</v>
      </c>
      <c r="E253" s="13" t="s">
        <v>164</v>
      </c>
      <c r="F253" s="13" t="s">
        <v>190</v>
      </c>
      <c r="G253" s="13" t="s">
        <v>153</v>
      </c>
      <c r="H253" s="13" t="s">
        <v>281</v>
      </c>
      <c r="I253" s="72">
        <v>42906</v>
      </c>
      <c r="J253" s="2">
        <v>42906</v>
      </c>
      <c r="K253" s="4">
        <v>0</v>
      </c>
      <c r="L253" s="2">
        <v>42906</v>
      </c>
      <c r="M253" s="4">
        <v>0</v>
      </c>
      <c r="N253" s="72" t="s">
        <v>277</v>
      </c>
      <c r="O253" s="68" t="s">
        <v>277</v>
      </c>
      <c r="P253" s="72">
        <v>42922</v>
      </c>
      <c r="Q253" s="4">
        <v>16</v>
      </c>
      <c r="R253" s="4">
        <f t="shared" si="3"/>
        <v>16</v>
      </c>
      <c r="S253" s="15" t="s">
        <v>465</v>
      </c>
      <c r="T253" s="73" t="s">
        <v>2382</v>
      </c>
      <c r="V253" s="17" t="s">
        <v>166</v>
      </c>
    </row>
    <row r="254" spans="1:23" x14ac:dyDescent="0.25">
      <c r="A254" s="13" t="s">
        <v>276</v>
      </c>
      <c r="B254" s="68">
        <v>11184</v>
      </c>
      <c r="C254" s="15" t="s">
        <v>498</v>
      </c>
      <c r="D254" s="15" t="s">
        <v>464</v>
      </c>
      <c r="E254" s="13" t="s">
        <v>167</v>
      </c>
      <c r="F254" s="13" t="s">
        <v>258</v>
      </c>
      <c r="G254" s="13" t="s">
        <v>153</v>
      </c>
      <c r="H254" s="13" t="s">
        <v>281</v>
      </c>
      <c r="I254" s="72">
        <v>42907</v>
      </c>
      <c r="J254" s="2">
        <v>42908</v>
      </c>
      <c r="K254" s="4">
        <v>1</v>
      </c>
      <c r="L254" s="2">
        <v>42908</v>
      </c>
      <c r="M254" s="4">
        <v>1</v>
      </c>
      <c r="N254" s="72" t="s">
        <v>277</v>
      </c>
      <c r="O254" s="68" t="s">
        <v>277</v>
      </c>
      <c r="P254" s="72">
        <v>42923</v>
      </c>
      <c r="Q254" s="4">
        <v>16</v>
      </c>
      <c r="R254" s="4">
        <f t="shared" si="3"/>
        <v>15</v>
      </c>
      <c r="S254" s="15" t="s">
        <v>465</v>
      </c>
      <c r="T254" s="73" t="s">
        <v>2382</v>
      </c>
      <c r="V254" s="17" t="s">
        <v>166</v>
      </c>
    </row>
    <row r="255" spans="1:23" x14ac:dyDescent="0.25">
      <c r="A255" s="13" t="s">
        <v>276</v>
      </c>
      <c r="B255" s="68">
        <v>11189</v>
      </c>
      <c r="C255" s="15" t="s">
        <v>498</v>
      </c>
      <c r="D255" s="15" t="s">
        <v>464</v>
      </c>
      <c r="E255" s="13" t="s">
        <v>154</v>
      </c>
      <c r="F255" s="13" t="s">
        <v>220</v>
      </c>
      <c r="G255" s="13" t="s">
        <v>153</v>
      </c>
      <c r="H255" s="13" t="s">
        <v>281</v>
      </c>
      <c r="I255" s="72">
        <v>42908</v>
      </c>
      <c r="J255" s="2">
        <v>42908</v>
      </c>
      <c r="K255" s="4">
        <v>0</v>
      </c>
      <c r="L255" s="2">
        <v>42908</v>
      </c>
      <c r="M255" s="4">
        <v>0</v>
      </c>
      <c r="N255" s="72" t="s">
        <v>277</v>
      </c>
      <c r="O255" s="68" t="s">
        <v>277</v>
      </c>
      <c r="P255" s="72">
        <v>42924</v>
      </c>
      <c r="Q255" s="4">
        <v>16</v>
      </c>
      <c r="R255" s="4">
        <f t="shared" si="3"/>
        <v>16</v>
      </c>
      <c r="S255" s="15" t="s">
        <v>444</v>
      </c>
      <c r="T255" s="73" t="s">
        <v>2382</v>
      </c>
      <c r="V255" s="17" t="s">
        <v>195</v>
      </c>
    </row>
    <row r="256" spans="1:23" x14ac:dyDescent="0.25">
      <c r="A256" s="13" t="s">
        <v>276</v>
      </c>
      <c r="B256" s="68">
        <v>11211</v>
      </c>
      <c r="C256" s="15" t="s">
        <v>498</v>
      </c>
      <c r="D256" s="15" t="s">
        <v>464</v>
      </c>
      <c r="E256" s="13" t="s">
        <v>159</v>
      </c>
      <c r="F256" s="13" t="s">
        <v>160</v>
      </c>
      <c r="G256" s="13" t="s">
        <v>153</v>
      </c>
      <c r="H256" s="13" t="s">
        <v>281</v>
      </c>
      <c r="I256" s="72">
        <v>42910</v>
      </c>
      <c r="J256" s="2">
        <v>42910</v>
      </c>
      <c r="K256" s="4">
        <v>0</v>
      </c>
      <c r="L256" s="2">
        <v>42912</v>
      </c>
      <c r="M256" s="4">
        <v>2</v>
      </c>
      <c r="N256" s="72" t="s">
        <v>277</v>
      </c>
      <c r="O256" s="68" t="s">
        <v>277</v>
      </c>
      <c r="P256" s="72">
        <v>42926</v>
      </c>
      <c r="Q256" s="4">
        <v>16</v>
      </c>
      <c r="R256" s="4">
        <f t="shared" si="3"/>
        <v>16</v>
      </c>
      <c r="S256" s="15" t="s">
        <v>465</v>
      </c>
      <c r="T256" s="73" t="s">
        <v>2382</v>
      </c>
      <c r="V256" s="17" t="s">
        <v>161</v>
      </c>
    </row>
    <row r="257" spans="1:23" x14ac:dyDescent="0.25">
      <c r="A257" s="13" t="s">
        <v>276</v>
      </c>
      <c r="B257" s="68">
        <v>11252</v>
      </c>
      <c r="C257" s="15" t="s">
        <v>498</v>
      </c>
      <c r="D257" s="15" t="s">
        <v>464</v>
      </c>
      <c r="E257" s="13" t="s">
        <v>159</v>
      </c>
      <c r="F257" s="13" t="s">
        <v>162</v>
      </c>
      <c r="G257" s="13" t="s">
        <v>149</v>
      </c>
      <c r="H257" s="13" t="s">
        <v>281</v>
      </c>
      <c r="I257" s="72">
        <v>42914</v>
      </c>
      <c r="J257" s="2">
        <v>42914</v>
      </c>
      <c r="K257" s="4">
        <v>0</v>
      </c>
      <c r="L257" s="2">
        <v>42914</v>
      </c>
      <c r="M257" s="4">
        <v>0</v>
      </c>
      <c r="N257" s="72" t="s">
        <v>277</v>
      </c>
      <c r="O257" s="68" t="s">
        <v>277</v>
      </c>
      <c r="P257" s="72">
        <v>42930</v>
      </c>
      <c r="Q257" s="4">
        <v>16</v>
      </c>
      <c r="R257" s="4">
        <f t="shared" si="3"/>
        <v>16</v>
      </c>
      <c r="S257" s="15" t="s">
        <v>470</v>
      </c>
      <c r="T257" s="73" t="s">
        <v>2382</v>
      </c>
      <c r="V257" s="17" t="s">
        <v>161</v>
      </c>
    </row>
    <row r="258" spans="1:23" x14ac:dyDescent="0.25">
      <c r="A258" s="13" t="s">
        <v>276</v>
      </c>
      <c r="B258" s="68">
        <v>11253</v>
      </c>
      <c r="C258" s="15" t="s">
        <v>498</v>
      </c>
      <c r="D258" s="15" t="s">
        <v>464</v>
      </c>
      <c r="E258" s="13" t="s">
        <v>150</v>
      </c>
      <c r="F258" s="13" t="s">
        <v>174</v>
      </c>
      <c r="G258" s="13" t="s">
        <v>153</v>
      </c>
      <c r="H258" s="13" t="s">
        <v>281</v>
      </c>
      <c r="I258" s="72">
        <v>42914</v>
      </c>
      <c r="J258" s="2">
        <v>42914</v>
      </c>
      <c r="K258" s="4">
        <v>0</v>
      </c>
      <c r="L258" s="2">
        <v>42914</v>
      </c>
      <c r="M258" s="4">
        <v>0</v>
      </c>
      <c r="N258" s="72" t="s">
        <v>277</v>
      </c>
      <c r="O258" s="68" t="s">
        <v>277</v>
      </c>
      <c r="P258" s="72">
        <v>42930</v>
      </c>
      <c r="Q258" s="4">
        <v>16</v>
      </c>
      <c r="R258" s="4">
        <f t="shared" si="3"/>
        <v>16</v>
      </c>
      <c r="S258" s="15" t="s">
        <v>465</v>
      </c>
      <c r="T258" s="73" t="s">
        <v>2382</v>
      </c>
      <c r="V258" s="17" t="s">
        <v>152</v>
      </c>
    </row>
    <row r="259" spans="1:23" x14ac:dyDescent="0.25">
      <c r="A259" s="13" t="s">
        <v>276</v>
      </c>
      <c r="B259" s="68">
        <v>11447</v>
      </c>
      <c r="C259" s="15" t="s">
        <v>498</v>
      </c>
      <c r="D259" s="15" t="s">
        <v>464</v>
      </c>
      <c r="E259" s="13" t="s">
        <v>181</v>
      </c>
      <c r="F259" s="13" t="s">
        <v>182</v>
      </c>
      <c r="G259" s="13" t="s">
        <v>149</v>
      </c>
      <c r="H259" s="13" t="s">
        <v>281</v>
      </c>
      <c r="I259" s="345">
        <v>42912</v>
      </c>
      <c r="J259" s="345">
        <v>42916</v>
      </c>
      <c r="K259" s="344">
        <v>4</v>
      </c>
      <c r="L259" s="345">
        <v>42916</v>
      </c>
      <c r="M259" s="344">
        <v>4</v>
      </c>
      <c r="N259" s="345" t="s">
        <v>277</v>
      </c>
      <c r="O259" s="344" t="s">
        <v>277</v>
      </c>
      <c r="P259" s="345">
        <v>42928</v>
      </c>
      <c r="Q259" s="344">
        <v>16</v>
      </c>
      <c r="R259" s="4">
        <f t="shared" ref="R259:R322" si="4">P259-J259</f>
        <v>12</v>
      </c>
      <c r="S259" s="15" t="s">
        <v>465</v>
      </c>
      <c r="T259" s="73" t="s">
        <v>2382</v>
      </c>
      <c r="V259" s="17" t="s">
        <v>183</v>
      </c>
    </row>
    <row r="260" spans="1:23" x14ac:dyDescent="0.25">
      <c r="A260" s="13" t="s">
        <v>276</v>
      </c>
      <c r="B260" s="68">
        <v>11448</v>
      </c>
      <c r="C260" s="15" t="s">
        <v>498</v>
      </c>
      <c r="D260" s="15" t="s">
        <v>464</v>
      </c>
      <c r="E260" s="13" t="s">
        <v>181</v>
      </c>
      <c r="F260" s="13" t="s">
        <v>182</v>
      </c>
      <c r="G260" s="13" t="s">
        <v>149</v>
      </c>
      <c r="H260" s="13" t="s">
        <v>281</v>
      </c>
      <c r="I260" s="345">
        <v>42912</v>
      </c>
      <c r="J260" s="345">
        <v>42916</v>
      </c>
      <c r="K260" s="344">
        <v>4</v>
      </c>
      <c r="L260" s="345">
        <v>42916</v>
      </c>
      <c r="M260" s="344">
        <v>4</v>
      </c>
      <c r="N260" s="345" t="s">
        <v>277</v>
      </c>
      <c r="O260" s="344" t="s">
        <v>277</v>
      </c>
      <c r="P260" s="345">
        <v>42928</v>
      </c>
      <c r="Q260" s="344">
        <v>16</v>
      </c>
      <c r="R260" s="4">
        <f t="shared" si="4"/>
        <v>12</v>
      </c>
      <c r="S260" s="15" t="s">
        <v>465</v>
      </c>
      <c r="T260" s="73" t="s">
        <v>2382</v>
      </c>
      <c r="V260" s="17" t="s">
        <v>183</v>
      </c>
    </row>
    <row r="261" spans="1:23" x14ac:dyDescent="0.25">
      <c r="A261" s="13" t="s">
        <v>276</v>
      </c>
      <c r="B261" s="68">
        <v>11449</v>
      </c>
      <c r="C261" s="15" t="s">
        <v>498</v>
      </c>
      <c r="D261" s="15" t="s">
        <v>464</v>
      </c>
      <c r="E261" s="13" t="s">
        <v>159</v>
      </c>
      <c r="F261" s="13" t="s">
        <v>234</v>
      </c>
      <c r="G261" s="13" t="s">
        <v>153</v>
      </c>
      <c r="H261" s="13" t="s">
        <v>281</v>
      </c>
      <c r="I261" s="72">
        <v>42912</v>
      </c>
      <c r="J261" s="2">
        <v>42913</v>
      </c>
      <c r="K261" s="4">
        <v>1</v>
      </c>
      <c r="L261" s="2">
        <v>42916</v>
      </c>
      <c r="M261" s="4">
        <v>4</v>
      </c>
      <c r="N261" s="72" t="s">
        <v>277</v>
      </c>
      <c r="O261" s="68" t="s">
        <v>277</v>
      </c>
      <c r="P261" s="72">
        <v>42928</v>
      </c>
      <c r="Q261" s="4">
        <v>16</v>
      </c>
      <c r="R261" s="4">
        <f t="shared" si="4"/>
        <v>15</v>
      </c>
      <c r="S261" s="15" t="s">
        <v>465</v>
      </c>
      <c r="T261" s="73" t="s">
        <v>2382</v>
      </c>
      <c r="V261" s="17" t="s">
        <v>195</v>
      </c>
    </row>
    <row r="262" spans="1:23" x14ac:dyDescent="0.25">
      <c r="A262" s="61" t="s">
        <v>276</v>
      </c>
      <c r="B262" s="71">
        <v>11489</v>
      </c>
      <c r="C262" s="62" t="s">
        <v>498</v>
      </c>
      <c r="D262" s="15" t="s">
        <v>464</v>
      </c>
      <c r="E262" s="61" t="s">
        <v>181</v>
      </c>
      <c r="F262" s="61" t="s">
        <v>182</v>
      </c>
      <c r="G262" s="13" t="s">
        <v>149</v>
      </c>
      <c r="H262" s="13" t="s">
        <v>281</v>
      </c>
      <c r="I262" s="346">
        <v>42912</v>
      </c>
      <c r="J262" s="346">
        <v>42916</v>
      </c>
      <c r="K262" s="347">
        <v>4</v>
      </c>
      <c r="L262" s="346">
        <v>42916</v>
      </c>
      <c r="M262" s="344">
        <v>4</v>
      </c>
      <c r="N262" s="345" t="s">
        <v>277</v>
      </c>
      <c r="O262" s="344" t="s">
        <v>277</v>
      </c>
      <c r="P262" s="346">
        <v>42928</v>
      </c>
      <c r="Q262" s="347">
        <v>16</v>
      </c>
      <c r="R262" s="4">
        <f t="shared" si="4"/>
        <v>12</v>
      </c>
      <c r="S262" s="62" t="s">
        <v>465</v>
      </c>
      <c r="T262" s="73" t="s">
        <v>2382</v>
      </c>
      <c r="U262" s="62"/>
      <c r="V262" s="64" t="s">
        <v>183</v>
      </c>
      <c r="W262" s="65"/>
    </row>
    <row r="263" spans="1:23" x14ac:dyDescent="0.25">
      <c r="A263" s="13" t="s">
        <v>276</v>
      </c>
      <c r="B263" s="69">
        <v>11552</v>
      </c>
      <c r="C263" s="15" t="s">
        <v>498</v>
      </c>
      <c r="D263" s="15" t="s">
        <v>464</v>
      </c>
      <c r="E263" s="13" t="s">
        <v>159</v>
      </c>
      <c r="F263" s="13" t="s">
        <v>162</v>
      </c>
      <c r="G263" s="13" t="s">
        <v>149</v>
      </c>
      <c r="H263" s="13" t="s">
        <v>281</v>
      </c>
      <c r="I263" s="72">
        <v>42926</v>
      </c>
      <c r="J263" s="2">
        <v>42926</v>
      </c>
      <c r="K263" s="4">
        <v>0</v>
      </c>
      <c r="L263" s="2">
        <v>42926</v>
      </c>
      <c r="M263" s="4">
        <v>0</v>
      </c>
      <c r="N263" s="72" t="s">
        <v>277</v>
      </c>
      <c r="O263" s="68" t="s">
        <v>277</v>
      </c>
      <c r="P263" s="72">
        <v>42942</v>
      </c>
      <c r="Q263" s="4">
        <v>16</v>
      </c>
      <c r="R263" s="4">
        <f t="shared" si="4"/>
        <v>16</v>
      </c>
      <c r="S263" s="15" t="s">
        <v>454</v>
      </c>
      <c r="T263" s="73" t="s">
        <v>2382</v>
      </c>
      <c r="V263" s="17" t="s">
        <v>161</v>
      </c>
    </row>
    <row r="264" spans="1:23" x14ac:dyDescent="0.25">
      <c r="A264" s="13" t="s">
        <v>276</v>
      </c>
      <c r="B264" s="68">
        <v>11160</v>
      </c>
      <c r="C264" s="15" t="s">
        <v>498</v>
      </c>
      <c r="D264" s="15" t="s">
        <v>464</v>
      </c>
      <c r="E264" s="13" t="s">
        <v>164</v>
      </c>
      <c r="F264" s="13" t="s">
        <v>190</v>
      </c>
      <c r="G264" s="13" t="s">
        <v>153</v>
      </c>
      <c r="H264" s="13" t="s">
        <v>281</v>
      </c>
      <c r="I264" s="72">
        <v>42906</v>
      </c>
      <c r="J264" s="2">
        <v>42906</v>
      </c>
      <c r="K264" s="4">
        <v>0</v>
      </c>
      <c r="L264" s="2">
        <v>42906</v>
      </c>
      <c r="M264" s="4">
        <v>0</v>
      </c>
      <c r="N264" s="72" t="s">
        <v>277</v>
      </c>
      <c r="O264" s="68" t="s">
        <v>277</v>
      </c>
      <c r="P264" s="72">
        <v>42923</v>
      </c>
      <c r="Q264" s="4">
        <v>17</v>
      </c>
      <c r="R264" s="4">
        <f t="shared" si="4"/>
        <v>17</v>
      </c>
      <c r="S264" s="15" t="s">
        <v>465</v>
      </c>
      <c r="T264" s="73" t="s">
        <v>2382</v>
      </c>
      <c r="V264" s="17" t="s">
        <v>166</v>
      </c>
    </row>
    <row r="265" spans="1:23" x14ac:dyDescent="0.25">
      <c r="A265" s="13" t="s">
        <v>276</v>
      </c>
      <c r="B265" s="68">
        <v>11206</v>
      </c>
      <c r="C265" s="15" t="s">
        <v>498</v>
      </c>
      <c r="D265" s="15" t="s">
        <v>464</v>
      </c>
      <c r="E265" s="13" t="s">
        <v>177</v>
      </c>
      <c r="F265" s="13" t="s">
        <v>208</v>
      </c>
      <c r="G265" s="13" t="s">
        <v>149</v>
      </c>
      <c r="H265" s="13" t="s">
        <v>281</v>
      </c>
      <c r="I265" s="72">
        <v>42909</v>
      </c>
      <c r="J265" s="2">
        <v>42909</v>
      </c>
      <c r="K265" s="4">
        <v>0</v>
      </c>
      <c r="L265" s="2">
        <v>42909</v>
      </c>
      <c r="M265" s="4">
        <v>0</v>
      </c>
      <c r="N265" s="72" t="s">
        <v>277</v>
      </c>
      <c r="O265" s="68" t="s">
        <v>277</v>
      </c>
      <c r="P265" s="72">
        <v>42926</v>
      </c>
      <c r="Q265" s="4">
        <v>17</v>
      </c>
      <c r="R265" s="4">
        <f t="shared" si="4"/>
        <v>17</v>
      </c>
      <c r="S265" s="15" t="s">
        <v>465</v>
      </c>
      <c r="T265" s="73" t="s">
        <v>2382</v>
      </c>
      <c r="V265" s="17" t="s">
        <v>209</v>
      </c>
    </row>
    <row r="266" spans="1:23" x14ac:dyDescent="0.25">
      <c r="A266" s="13" t="s">
        <v>276</v>
      </c>
      <c r="B266" s="68">
        <v>11215</v>
      </c>
      <c r="C266" s="15" t="s">
        <v>498</v>
      </c>
      <c r="D266" s="15" t="s">
        <v>464</v>
      </c>
      <c r="E266" s="13" t="s">
        <v>159</v>
      </c>
      <c r="F266" s="13" t="s">
        <v>160</v>
      </c>
      <c r="G266" s="13" t="s">
        <v>153</v>
      </c>
      <c r="H266" s="13" t="s">
        <v>281</v>
      </c>
      <c r="I266" s="72">
        <v>42912</v>
      </c>
      <c r="J266" s="2">
        <v>42912</v>
      </c>
      <c r="K266" s="4">
        <v>0</v>
      </c>
      <c r="L266" s="2">
        <v>42912</v>
      </c>
      <c r="M266" s="4">
        <v>0</v>
      </c>
      <c r="N266" s="72" t="s">
        <v>277</v>
      </c>
      <c r="O266" s="68" t="s">
        <v>277</v>
      </c>
      <c r="P266" s="72">
        <v>42929</v>
      </c>
      <c r="Q266" s="4">
        <v>17</v>
      </c>
      <c r="R266" s="4">
        <f t="shared" si="4"/>
        <v>17</v>
      </c>
      <c r="S266" s="15" t="s">
        <v>444</v>
      </c>
      <c r="T266" s="73" t="s">
        <v>2382</v>
      </c>
      <c r="V266" s="17" t="s">
        <v>161</v>
      </c>
    </row>
    <row r="267" spans="1:23" x14ac:dyDescent="0.25">
      <c r="A267" s="13" t="s">
        <v>276</v>
      </c>
      <c r="B267" s="68">
        <v>11219</v>
      </c>
      <c r="C267" s="15" t="s">
        <v>498</v>
      </c>
      <c r="D267" s="15" t="s">
        <v>464</v>
      </c>
      <c r="E267" s="13" t="s">
        <v>150</v>
      </c>
      <c r="F267" s="13" t="s">
        <v>151</v>
      </c>
      <c r="G267" s="13" t="s">
        <v>149</v>
      </c>
      <c r="H267" s="13" t="s">
        <v>281</v>
      </c>
      <c r="I267" s="72">
        <v>42912</v>
      </c>
      <c r="J267" s="2">
        <v>42912</v>
      </c>
      <c r="K267" s="4">
        <v>0</v>
      </c>
      <c r="L267" s="2">
        <v>42912</v>
      </c>
      <c r="M267" s="4">
        <v>0</v>
      </c>
      <c r="N267" s="72" t="s">
        <v>277</v>
      </c>
      <c r="O267" s="68" t="s">
        <v>277</v>
      </c>
      <c r="P267" s="72">
        <v>42929</v>
      </c>
      <c r="Q267" s="4">
        <v>17</v>
      </c>
      <c r="R267" s="4">
        <f t="shared" si="4"/>
        <v>17</v>
      </c>
      <c r="S267" s="15" t="s">
        <v>465</v>
      </c>
      <c r="T267" s="73" t="s">
        <v>2382</v>
      </c>
      <c r="V267" s="17" t="s">
        <v>152</v>
      </c>
    </row>
    <row r="268" spans="1:23" x14ac:dyDescent="0.25">
      <c r="A268" s="13" t="s">
        <v>276</v>
      </c>
      <c r="B268" s="68">
        <v>11229</v>
      </c>
      <c r="C268" s="15" t="s">
        <v>498</v>
      </c>
      <c r="D268" s="15" t="s">
        <v>464</v>
      </c>
      <c r="E268" s="13" t="s">
        <v>150</v>
      </c>
      <c r="F268" s="13" t="s">
        <v>151</v>
      </c>
      <c r="G268" s="13" t="s">
        <v>149</v>
      </c>
      <c r="H268" s="13" t="s">
        <v>281</v>
      </c>
      <c r="I268" s="72">
        <v>42913</v>
      </c>
      <c r="J268" s="2">
        <v>42913</v>
      </c>
      <c r="K268" s="4">
        <v>0</v>
      </c>
      <c r="L268" s="2">
        <v>42913</v>
      </c>
      <c r="M268" s="4">
        <v>0</v>
      </c>
      <c r="N268" s="72" t="s">
        <v>277</v>
      </c>
      <c r="O268" s="68" t="s">
        <v>277</v>
      </c>
      <c r="P268" s="72">
        <v>42930</v>
      </c>
      <c r="Q268" s="4">
        <v>17</v>
      </c>
      <c r="R268" s="4">
        <f t="shared" si="4"/>
        <v>17</v>
      </c>
      <c r="S268" s="15" t="s">
        <v>465</v>
      </c>
      <c r="T268" s="73" t="s">
        <v>2382</v>
      </c>
      <c r="V268" s="17" t="s">
        <v>152</v>
      </c>
    </row>
    <row r="269" spans="1:23" x14ac:dyDescent="0.25">
      <c r="A269" s="13" t="s">
        <v>276</v>
      </c>
      <c r="B269" s="68">
        <v>11235</v>
      </c>
      <c r="C269" s="15" t="s">
        <v>498</v>
      </c>
      <c r="D269" s="15" t="s">
        <v>464</v>
      </c>
      <c r="E269" s="13" t="s">
        <v>159</v>
      </c>
      <c r="F269" s="13" t="s">
        <v>172</v>
      </c>
      <c r="G269" s="13" t="s">
        <v>153</v>
      </c>
      <c r="H269" s="13" t="s">
        <v>281</v>
      </c>
      <c r="I269" s="72">
        <v>42913</v>
      </c>
      <c r="J269" s="2">
        <v>42914</v>
      </c>
      <c r="K269" s="4">
        <v>1</v>
      </c>
      <c r="L269" s="2">
        <v>42914</v>
      </c>
      <c r="M269" s="4">
        <v>1</v>
      </c>
      <c r="N269" s="72" t="s">
        <v>277</v>
      </c>
      <c r="O269" s="68" t="s">
        <v>277</v>
      </c>
      <c r="P269" s="72">
        <v>42930</v>
      </c>
      <c r="Q269" s="4">
        <v>17</v>
      </c>
      <c r="R269" s="4">
        <f t="shared" si="4"/>
        <v>16</v>
      </c>
      <c r="S269" s="15" t="s">
        <v>465</v>
      </c>
      <c r="T269" s="73" t="s">
        <v>2382</v>
      </c>
      <c r="V269" s="17" t="s">
        <v>161</v>
      </c>
    </row>
    <row r="270" spans="1:23" x14ac:dyDescent="0.25">
      <c r="A270" s="13" t="s">
        <v>276</v>
      </c>
      <c r="B270" s="68">
        <v>11465</v>
      </c>
      <c r="C270" s="15" t="s">
        <v>498</v>
      </c>
      <c r="D270" s="15" t="s">
        <v>464</v>
      </c>
      <c r="E270" s="13" t="s">
        <v>154</v>
      </c>
      <c r="F270" s="13" t="s">
        <v>155</v>
      </c>
      <c r="G270" s="13" t="s">
        <v>153</v>
      </c>
      <c r="H270" s="13" t="s">
        <v>278</v>
      </c>
      <c r="I270" s="72">
        <v>42916</v>
      </c>
      <c r="J270" s="2">
        <v>42916</v>
      </c>
      <c r="K270" s="4">
        <v>0</v>
      </c>
      <c r="L270" s="2">
        <v>42916</v>
      </c>
      <c r="M270" s="4">
        <v>0</v>
      </c>
      <c r="N270" s="72" t="s">
        <v>277</v>
      </c>
      <c r="O270" s="68" t="s">
        <v>277</v>
      </c>
      <c r="P270" s="72">
        <v>42933</v>
      </c>
      <c r="Q270" s="4">
        <v>17</v>
      </c>
      <c r="R270" s="4">
        <f t="shared" si="4"/>
        <v>17</v>
      </c>
      <c r="S270" s="15" t="s">
        <v>465</v>
      </c>
      <c r="T270" s="73" t="s">
        <v>2382</v>
      </c>
      <c r="V270" s="17" t="s">
        <v>195</v>
      </c>
    </row>
    <row r="271" spans="1:23" x14ac:dyDescent="0.25">
      <c r="A271" s="13" t="s">
        <v>276</v>
      </c>
      <c r="B271" s="69">
        <v>11496</v>
      </c>
      <c r="C271" s="15" t="s">
        <v>498</v>
      </c>
      <c r="D271" s="15" t="s">
        <v>464</v>
      </c>
      <c r="E271" s="13" t="s">
        <v>150</v>
      </c>
      <c r="F271" s="13" t="s">
        <v>151</v>
      </c>
      <c r="G271" s="13" t="s">
        <v>149</v>
      </c>
      <c r="H271" s="13" t="s">
        <v>281</v>
      </c>
      <c r="I271" s="72">
        <v>42919</v>
      </c>
      <c r="J271" s="2">
        <v>42921</v>
      </c>
      <c r="K271" s="4">
        <v>2</v>
      </c>
      <c r="L271" s="2">
        <v>42921</v>
      </c>
      <c r="M271" s="4">
        <v>2</v>
      </c>
      <c r="N271" s="72" t="s">
        <v>277</v>
      </c>
      <c r="O271" s="68" t="s">
        <v>277</v>
      </c>
      <c r="P271" s="72">
        <v>42936</v>
      </c>
      <c r="Q271" s="4">
        <v>17</v>
      </c>
      <c r="R271" s="4">
        <f t="shared" si="4"/>
        <v>15</v>
      </c>
      <c r="S271" s="15" t="s">
        <v>465</v>
      </c>
      <c r="T271" s="73" t="s">
        <v>2382</v>
      </c>
      <c r="V271" s="17" t="s">
        <v>152</v>
      </c>
    </row>
    <row r="272" spans="1:23" x14ac:dyDescent="0.25">
      <c r="A272" s="13" t="s">
        <v>276</v>
      </c>
      <c r="B272" s="69">
        <v>11538</v>
      </c>
      <c r="C272" s="15" t="s">
        <v>498</v>
      </c>
      <c r="D272" s="15" t="s">
        <v>464</v>
      </c>
      <c r="E272" s="13" t="s">
        <v>167</v>
      </c>
      <c r="F272" s="13" t="s">
        <v>202</v>
      </c>
      <c r="G272" s="13" t="s">
        <v>149</v>
      </c>
      <c r="H272" s="13" t="s">
        <v>278</v>
      </c>
      <c r="I272" s="345">
        <v>42923</v>
      </c>
      <c r="J272" s="345">
        <v>42928</v>
      </c>
      <c r="K272" s="344">
        <v>5</v>
      </c>
      <c r="L272" s="345">
        <v>42928</v>
      </c>
      <c r="M272" s="344">
        <v>5</v>
      </c>
      <c r="N272" s="345" t="s">
        <v>277</v>
      </c>
      <c r="O272" s="344" t="s">
        <v>277</v>
      </c>
      <c r="P272" s="345">
        <v>42940</v>
      </c>
      <c r="Q272" s="344">
        <v>17</v>
      </c>
      <c r="R272" s="4">
        <f t="shared" si="4"/>
        <v>12</v>
      </c>
      <c r="S272" s="15" t="s">
        <v>465</v>
      </c>
      <c r="T272" s="73" t="s">
        <v>2382</v>
      </c>
      <c r="V272" s="17" t="s">
        <v>169</v>
      </c>
    </row>
    <row r="273" spans="1:23" x14ac:dyDescent="0.25">
      <c r="A273" s="13" t="s">
        <v>276</v>
      </c>
      <c r="B273" s="69">
        <v>11595</v>
      </c>
      <c r="C273" s="15" t="s">
        <v>498</v>
      </c>
      <c r="D273" s="15" t="s">
        <v>464</v>
      </c>
      <c r="E273" s="13" t="s">
        <v>159</v>
      </c>
      <c r="F273" s="13" t="s">
        <v>170</v>
      </c>
      <c r="G273" s="13" t="s">
        <v>153</v>
      </c>
      <c r="H273" s="13" t="s">
        <v>281</v>
      </c>
      <c r="I273" s="72">
        <v>42930</v>
      </c>
      <c r="J273" s="2">
        <v>42930</v>
      </c>
      <c r="K273" s="4">
        <v>0</v>
      </c>
      <c r="L273" s="2">
        <v>42930</v>
      </c>
      <c r="M273" s="4">
        <v>0</v>
      </c>
      <c r="N273" s="72" t="s">
        <v>277</v>
      </c>
      <c r="O273" s="68" t="s">
        <v>277</v>
      </c>
      <c r="P273" s="72">
        <v>42947</v>
      </c>
      <c r="Q273" s="4">
        <v>17</v>
      </c>
      <c r="R273" s="4">
        <f t="shared" si="4"/>
        <v>17</v>
      </c>
      <c r="S273" s="15" t="s">
        <v>451</v>
      </c>
      <c r="T273" s="73" t="s">
        <v>2382</v>
      </c>
      <c r="V273" s="17" t="s">
        <v>229</v>
      </c>
    </row>
    <row r="274" spans="1:23" x14ac:dyDescent="0.25">
      <c r="A274" s="61" t="s">
        <v>276</v>
      </c>
      <c r="B274" s="71">
        <v>11902</v>
      </c>
      <c r="C274" s="62" t="s">
        <v>498</v>
      </c>
      <c r="D274" s="15" t="s">
        <v>464</v>
      </c>
      <c r="E274" s="61" t="s">
        <v>150</v>
      </c>
      <c r="F274" s="61" t="s">
        <v>151</v>
      </c>
      <c r="G274" s="13" t="s">
        <v>149</v>
      </c>
      <c r="H274" s="13" t="s">
        <v>281</v>
      </c>
      <c r="I274" s="77">
        <v>42913</v>
      </c>
      <c r="J274" s="63">
        <v>42914</v>
      </c>
      <c r="K274" s="42">
        <v>1</v>
      </c>
      <c r="L274" s="63">
        <v>42914</v>
      </c>
      <c r="M274" s="4">
        <v>1</v>
      </c>
      <c r="N274" s="72" t="s">
        <v>277</v>
      </c>
      <c r="O274" s="68" t="s">
        <v>277</v>
      </c>
      <c r="P274" s="77">
        <v>42930</v>
      </c>
      <c r="Q274" s="42">
        <v>17</v>
      </c>
      <c r="R274" s="4">
        <f t="shared" si="4"/>
        <v>16</v>
      </c>
      <c r="S274" s="62" t="s">
        <v>465</v>
      </c>
      <c r="T274" s="73" t="s">
        <v>2382</v>
      </c>
      <c r="U274" s="62"/>
      <c r="V274" s="64" t="s">
        <v>152</v>
      </c>
      <c r="W274" s="65"/>
    </row>
    <row r="275" spans="1:23" x14ac:dyDescent="0.25">
      <c r="A275" s="73" t="s">
        <v>275</v>
      </c>
      <c r="B275" s="25">
        <v>11730</v>
      </c>
      <c r="C275" s="23" t="s">
        <v>498</v>
      </c>
      <c r="D275" s="23"/>
      <c r="E275" s="23" t="s">
        <v>270</v>
      </c>
      <c r="F275" s="23" t="s">
        <v>2404</v>
      </c>
      <c r="G275" s="23" t="s">
        <v>153</v>
      </c>
      <c r="H275" s="74" t="s">
        <v>2381</v>
      </c>
      <c r="I275" s="84">
        <v>42919</v>
      </c>
      <c r="J275" s="85">
        <v>42921</v>
      </c>
      <c r="K275" s="73">
        <v>2</v>
      </c>
      <c r="L275" s="85">
        <v>42921</v>
      </c>
      <c r="M275" s="73">
        <v>2</v>
      </c>
      <c r="N275" s="80"/>
      <c r="O275" s="80"/>
      <c r="P275" s="84">
        <v>42936</v>
      </c>
      <c r="Q275" s="73">
        <v>17</v>
      </c>
      <c r="R275" s="4">
        <f t="shared" si="4"/>
        <v>15</v>
      </c>
      <c r="S275" s="23"/>
      <c r="T275" s="73" t="s">
        <v>2382</v>
      </c>
      <c r="U275" s="23"/>
      <c r="V275" s="23"/>
      <c r="W275" s="23" t="s">
        <v>2389</v>
      </c>
    </row>
    <row r="276" spans="1:23" x14ac:dyDescent="0.25">
      <c r="A276" s="73" t="s">
        <v>275</v>
      </c>
      <c r="B276" s="25">
        <v>11742</v>
      </c>
      <c r="C276" s="23" t="s">
        <v>498</v>
      </c>
      <c r="D276" s="23"/>
      <c r="E276" s="23" t="s">
        <v>2390</v>
      </c>
      <c r="F276" s="23" t="s">
        <v>2391</v>
      </c>
      <c r="G276" s="23" t="s">
        <v>149</v>
      </c>
      <c r="H276" s="74" t="s">
        <v>2381</v>
      </c>
      <c r="I276" s="349">
        <v>42923</v>
      </c>
      <c r="J276" s="349">
        <v>42926</v>
      </c>
      <c r="K276" s="348">
        <v>3</v>
      </c>
      <c r="L276" s="349">
        <v>42926</v>
      </c>
      <c r="M276" s="348">
        <v>3</v>
      </c>
      <c r="N276" s="348"/>
      <c r="O276" s="348"/>
      <c r="P276" s="349">
        <v>42940</v>
      </c>
      <c r="Q276" s="348">
        <v>17</v>
      </c>
      <c r="R276" s="4">
        <f t="shared" si="4"/>
        <v>14</v>
      </c>
      <c r="S276" s="23"/>
      <c r="T276" s="73" t="s">
        <v>2382</v>
      </c>
      <c r="U276" s="23"/>
      <c r="V276" s="23"/>
      <c r="W276" s="23" t="s">
        <v>2386</v>
      </c>
    </row>
    <row r="277" spans="1:23" x14ac:dyDescent="0.25">
      <c r="A277" s="73" t="s">
        <v>275</v>
      </c>
      <c r="B277" s="25">
        <v>11753</v>
      </c>
      <c r="C277" s="23" t="s">
        <v>497</v>
      </c>
      <c r="D277" s="23"/>
      <c r="E277" s="23" t="s">
        <v>2390</v>
      </c>
      <c r="F277" s="23" t="s">
        <v>2391</v>
      </c>
      <c r="G277" s="23" t="s">
        <v>149</v>
      </c>
      <c r="H277" s="23" t="s">
        <v>2396</v>
      </c>
      <c r="I277" s="86">
        <v>42930</v>
      </c>
      <c r="J277" s="50">
        <v>42935</v>
      </c>
      <c r="K277" s="73">
        <v>5</v>
      </c>
      <c r="L277" s="50">
        <v>42935</v>
      </c>
      <c r="M277" s="73">
        <v>5</v>
      </c>
      <c r="N277" s="80"/>
      <c r="O277" s="80"/>
      <c r="P277" s="86">
        <v>42947</v>
      </c>
      <c r="Q277" s="73">
        <v>17</v>
      </c>
      <c r="R277" s="4">
        <f t="shared" si="4"/>
        <v>12</v>
      </c>
      <c r="S277" s="23" t="s">
        <v>2405</v>
      </c>
      <c r="T277" s="73" t="s">
        <v>2382</v>
      </c>
      <c r="U277" s="23"/>
      <c r="V277" s="23"/>
      <c r="W277" s="23" t="s">
        <v>2405</v>
      </c>
    </row>
    <row r="278" spans="1:23" x14ac:dyDescent="0.25">
      <c r="A278" s="13" t="s">
        <v>276</v>
      </c>
      <c r="B278" s="68">
        <v>11144</v>
      </c>
      <c r="C278" s="15" t="s">
        <v>498</v>
      </c>
      <c r="D278" s="15" t="s">
        <v>464</v>
      </c>
      <c r="E278" s="13" t="s">
        <v>156</v>
      </c>
      <c r="F278" s="13" t="s">
        <v>171</v>
      </c>
      <c r="G278" s="13" t="s">
        <v>153</v>
      </c>
      <c r="H278" s="13" t="s">
        <v>279</v>
      </c>
      <c r="I278" s="72">
        <v>42905</v>
      </c>
      <c r="J278" s="2">
        <v>42905</v>
      </c>
      <c r="K278" s="4">
        <v>0</v>
      </c>
      <c r="L278" s="2">
        <v>42905</v>
      </c>
      <c r="M278" s="4">
        <v>0</v>
      </c>
      <c r="N278" s="72" t="s">
        <v>277</v>
      </c>
      <c r="O278" s="68" t="s">
        <v>277</v>
      </c>
      <c r="P278" s="72">
        <v>42923</v>
      </c>
      <c r="Q278" s="4">
        <v>18</v>
      </c>
      <c r="R278" s="4">
        <f t="shared" si="4"/>
        <v>18</v>
      </c>
      <c r="S278" s="15" t="s">
        <v>465</v>
      </c>
      <c r="T278" s="73" t="s">
        <v>2382</v>
      </c>
      <c r="V278" s="17" t="s">
        <v>158</v>
      </c>
    </row>
    <row r="279" spans="1:23" x14ac:dyDescent="0.25">
      <c r="A279" s="13" t="s">
        <v>276</v>
      </c>
      <c r="B279" s="68">
        <v>11152</v>
      </c>
      <c r="C279" s="15" t="s">
        <v>498</v>
      </c>
      <c r="D279" s="15" t="s">
        <v>464</v>
      </c>
      <c r="E279" s="13" t="s">
        <v>159</v>
      </c>
      <c r="F279" s="13" t="s">
        <v>160</v>
      </c>
      <c r="G279" s="13" t="s">
        <v>153</v>
      </c>
      <c r="H279" s="13" t="s">
        <v>281</v>
      </c>
      <c r="I279" s="72">
        <v>42905</v>
      </c>
      <c r="J279" s="2">
        <v>42905</v>
      </c>
      <c r="K279" s="4">
        <v>0</v>
      </c>
      <c r="L279" s="2">
        <v>42906</v>
      </c>
      <c r="M279" s="4">
        <v>1</v>
      </c>
      <c r="N279" s="72" t="s">
        <v>277</v>
      </c>
      <c r="O279" s="68" t="s">
        <v>277</v>
      </c>
      <c r="P279" s="72">
        <v>42923</v>
      </c>
      <c r="Q279" s="4">
        <v>18</v>
      </c>
      <c r="R279" s="4">
        <f t="shared" si="4"/>
        <v>18</v>
      </c>
      <c r="S279" s="15" t="s">
        <v>465</v>
      </c>
      <c r="T279" s="73" t="s">
        <v>2382</v>
      </c>
      <c r="V279" s="17" t="s">
        <v>161</v>
      </c>
    </row>
    <row r="280" spans="1:23" x14ac:dyDescent="0.25">
      <c r="A280" s="13" t="s">
        <v>276</v>
      </c>
      <c r="B280" s="68">
        <v>11199</v>
      </c>
      <c r="C280" s="15" t="s">
        <v>498</v>
      </c>
      <c r="D280" s="15" t="s">
        <v>464</v>
      </c>
      <c r="E280" s="13" t="s">
        <v>154</v>
      </c>
      <c r="F280" s="13" t="s">
        <v>220</v>
      </c>
      <c r="G280" s="13" t="s">
        <v>153</v>
      </c>
      <c r="H280" s="13" t="s">
        <v>281</v>
      </c>
      <c r="I280" s="72">
        <v>42909</v>
      </c>
      <c r="J280" s="2">
        <v>42909</v>
      </c>
      <c r="K280" s="4">
        <v>0</v>
      </c>
      <c r="L280" s="2">
        <v>42909</v>
      </c>
      <c r="M280" s="4">
        <v>0</v>
      </c>
      <c r="N280" s="72" t="s">
        <v>277</v>
      </c>
      <c r="O280" s="68" t="s">
        <v>277</v>
      </c>
      <c r="P280" s="72">
        <v>42927</v>
      </c>
      <c r="Q280" s="4">
        <v>18</v>
      </c>
      <c r="R280" s="4">
        <f t="shared" si="4"/>
        <v>18</v>
      </c>
      <c r="S280" s="15" t="s">
        <v>444</v>
      </c>
      <c r="T280" s="73" t="s">
        <v>2382</v>
      </c>
      <c r="V280" s="17" t="s">
        <v>195</v>
      </c>
    </row>
    <row r="281" spans="1:23" x14ac:dyDescent="0.25">
      <c r="A281" s="13" t="s">
        <v>276</v>
      </c>
      <c r="B281" s="68">
        <v>11202</v>
      </c>
      <c r="C281" s="15" t="s">
        <v>498</v>
      </c>
      <c r="D281" s="15" t="s">
        <v>464</v>
      </c>
      <c r="E281" s="13" t="s">
        <v>177</v>
      </c>
      <c r="F281" s="13" t="s">
        <v>208</v>
      </c>
      <c r="G281" s="13" t="s">
        <v>149</v>
      </c>
      <c r="H281" s="13" t="s">
        <v>281</v>
      </c>
      <c r="I281" s="72">
        <v>42909</v>
      </c>
      <c r="J281" s="2">
        <v>42909</v>
      </c>
      <c r="K281" s="4">
        <v>0</v>
      </c>
      <c r="L281" s="2">
        <v>42909</v>
      </c>
      <c r="M281" s="4">
        <v>0</v>
      </c>
      <c r="N281" s="72" t="s">
        <v>277</v>
      </c>
      <c r="O281" s="68" t="s">
        <v>277</v>
      </c>
      <c r="P281" s="72">
        <v>42927</v>
      </c>
      <c r="Q281" s="4">
        <v>18</v>
      </c>
      <c r="R281" s="4">
        <f t="shared" si="4"/>
        <v>18</v>
      </c>
      <c r="S281" s="15" t="s">
        <v>465</v>
      </c>
      <c r="T281" s="73" t="s">
        <v>2382</v>
      </c>
      <c r="V281" s="17" t="s">
        <v>209</v>
      </c>
    </row>
    <row r="282" spans="1:23" x14ac:dyDescent="0.25">
      <c r="A282" s="13" t="s">
        <v>276</v>
      </c>
      <c r="B282" s="68">
        <v>11209</v>
      </c>
      <c r="C282" s="15" t="s">
        <v>498</v>
      </c>
      <c r="D282" s="15" t="s">
        <v>464</v>
      </c>
      <c r="E282" s="13" t="s">
        <v>159</v>
      </c>
      <c r="F282" s="13" t="s">
        <v>160</v>
      </c>
      <c r="G282" s="13" t="s">
        <v>153</v>
      </c>
      <c r="H282" s="13" t="s">
        <v>281</v>
      </c>
      <c r="I282" s="72">
        <v>42909</v>
      </c>
      <c r="J282" s="2">
        <v>42909</v>
      </c>
      <c r="K282" s="4">
        <v>0</v>
      </c>
      <c r="L282" s="2">
        <v>42912</v>
      </c>
      <c r="M282" s="4">
        <v>3</v>
      </c>
      <c r="N282" s="72" t="s">
        <v>277</v>
      </c>
      <c r="O282" s="68" t="s">
        <v>277</v>
      </c>
      <c r="P282" s="72">
        <v>42927</v>
      </c>
      <c r="Q282" s="4">
        <v>18</v>
      </c>
      <c r="R282" s="4">
        <f t="shared" si="4"/>
        <v>18</v>
      </c>
      <c r="S282" s="15" t="s">
        <v>453</v>
      </c>
      <c r="T282" s="73" t="s">
        <v>2382</v>
      </c>
      <c r="V282" s="17" t="s">
        <v>161</v>
      </c>
    </row>
    <row r="283" spans="1:23" x14ac:dyDescent="0.25">
      <c r="A283" s="13" t="s">
        <v>276</v>
      </c>
      <c r="B283" s="68">
        <v>11216</v>
      </c>
      <c r="C283" s="15" t="s">
        <v>498</v>
      </c>
      <c r="D283" s="15" t="s">
        <v>464</v>
      </c>
      <c r="E283" s="13" t="s">
        <v>159</v>
      </c>
      <c r="F283" s="13" t="s">
        <v>160</v>
      </c>
      <c r="G283" s="13" t="s">
        <v>153</v>
      </c>
      <c r="H283" s="13" t="s">
        <v>281</v>
      </c>
      <c r="I283" s="72">
        <v>42912</v>
      </c>
      <c r="J283" s="2">
        <v>42912</v>
      </c>
      <c r="K283" s="4">
        <v>0</v>
      </c>
      <c r="L283" s="2">
        <v>42913</v>
      </c>
      <c r="M283" s="4">
        <v>1</v>
      </c>
      <c r="N283" s="72" t="s">
        <v>277</v>
      </c>
      <c r="O283" s="68" t="s">
        <v>277</v>
      </c>
      <c r="P283" s="72">
        <v>42930</v>
      </c>
      <c r="Q283" s="4">
        <v>18</v>
      </c>
      <c r="R283" s="4">
        <f t="shared" si="4"/>
        <v>18</v>
      </c>
      <c r="S283" s="15" t="s">
        <v>465</v>
      </c>
      <c r="T283" s="73" t="s">
        <v>2382</v>
      </c>
      <c r="V283" s="17" t="s">
        <v>161</v>
      </c>
    </row>
    <row r="284" spans="1:23" x14ac:dyDescent="0.25">
      <c r="A284" s="13" t="s">
        <v>276</v>
      </c>
      <c r="B284" s="68">
        <v>11226</v>
      </c>
      <c r="C284" s="15" t="s">
        <v>498</v>
      </c>
      <c r="D284" s="15" t="s">
        <v>464</v>
      </c>
      <c r="E284" s="13" t="s">
        <v>159</v>
      </c>
      <c r="F284" s="13" t="s">
        <v>160</v>
      </c>
      <c r="G284" s="13" t="s">
        <v>153</v>
      </c>
      <c r="H284" s="13" t="s">
        <v>281</v>
      </c>
      <c r="I284" s="72">
        <v>42912</v>
      </c>
      <c r="J284" s="2">
        <v>42912</v>
      </c>
      <c r="K284" s="4">
        <v>0</v>
      </c>
      <c r="L284" s="2">
        <v>42913</v>
      </c>
      <c r="M284" s="4">
        <v>1</v>
      </c>
      <c r="N284" s="72" t="s">
        <v>277</v>
      </c>
      <c r="O284" s="68" t="s">
        <v>277</v>
      </c>
      <c r="P284" s="72">
        <v>42930</v>
      </c>
      <c r="Q284" s="4">
        <v>18</v>
      </c>
      <c r="R284" s="4">
        <f t="shared" si="4"/>
        <v>18</v>
      </c>
      <c r="S284" s="15" t="s">
        <v>465</v>
      </c>
      <c r="T284" s="73" t="s">
        <v>2382</v>
      </c>
      <c r="V284" s="17" t="s">
        <v>161</v>
      </c>
    </row>
    <row r="285" spans="1:23" x14ac:dyDescent="0.25">
      <c r="A285" s="13" t="s">
        <v>276</v>
      </c>
      <c r="B285" s="68">
        <v>11227</v>
      </c>
      <c r="C285" s="15" t="s">
        <v>498</v>
      </c>
      <c r="D285" s="15" t="s">
        <v>464</v>
      </c>
      <c r="E285" s="13" t="s">
        <v>159</v>
      </c>
      <c r="F285" s="13" t="s">
        <v>160</v>
      </c>
      <c r="G285" s="13" t="s">
        <v>153</v>
      </c>
      <c r="H285" s="13" t="s">
        <v>281</v>
      </c>
      <c r="I285" s="72">
        <v>42912</v>
      </c>
      <c r="J285" s="2">
        <v>42912</v>
      </c>
      <c r="K285" s="4">
        <v>0</v>
      </c>
      <c r="L285" s="2">
        <v>42912</v>
      </c>
      <c r="M285" s="4">
        <v>0</v>
      </c>
      <c r="N285" s="72" t="s">
        <v>277</v>
      </c>
      <c r="O285" s="68" t="s">
        <v>277</v>
      </c>
      <c r="P285" s="72">
        <v>42930</v>
      </c>
      <c r="Q285" s="4">
        <v>18</v>
      </c>
      <c r="R285" s="4">
        <f t="shared" si="4"/>
        <v>18</v>
      </c>
      <c r="S285" s="15" t="s">
        <v>474</v>
      </c>
      <c r="T285" s="73" t="s">
        <v>2382</v>
      </c>
      <c r="V285" s="17" t="s">
        <v>161</v>
      </c>
    </row>
    <row r="286" spans="1:23" x14ac:dyDescent="0.25">
      <c r="A286" s="13" t="s">
        <v>276</v>
      </c>
      <c r="B286" s="68">
        <v>11227</v>
      </c>
      <c r="C286" s="15" t="s">
        <v>498</v>
      </c>
      <c r="D286" s="15" t="s">
        <v>464</v>
      </c>
      <c r="E286" s="13" t="s">
        <v>159</v>
      </c>
      <c r="F286" s="13" t="s">
        <v>172</v>
      </c>
      <c r="G286" s="13" t="s">
        <v>153</v>
      </c>
      <c r="H286" s="13" t="s">
        <v>281</v>
      </c>
      <c r="I286" s="72">
        <v>42912</v>
      </c>
      <c r="J286" s="2">
        <v>42912</v>
      </c>
      <c r="K286" s="4">
        <v>0</v>
      </c>
      <c r="L286" s="2">
        <v>42912</v>
      </c>
      <c r="M286" s="4">
        <v>0</v>
      </c>
      <c r="N286" s="72" t="s">
        <v>277</v>
      </c>
      <c r="O286" s="68" t="s">
        <v>277</v>
      </c>
      <c r="P286" s="72">
        <v>42930</v>
      </c>
      <c r="Q286" s="4">
        <v>18</v>
      </c>
      <c r="R286" s="4">
        <f t="shared" si="4"/>
        <v>18</v>
      </c>
      <c r="S286" s="15" t="s">
        <v>474</v>
      </c>
      <c r="T286" s="73" t="s">
        <v>2382</v>
      </c>
      <c r="V286" s="17" t="s">
        <v>161</v>
      </c>
    </row>
    <row r="287" spans="1:23" x14ac:dyDescent="0.25">
      <c r="A287" s="13" t="s">
        <v>276</v>
      </c>
      <c r="B287" s="68">
        <v>11261</v>
      </c>
      <c r="C287" s="15" t="s">
        <v>498</v>
      </c>
      <c r="D287" s="15" t="s">
        <v>464</v>
      </c>
      <c r="E287" s="13" t="s">
        <v>159</v>
      </c>
      <c r="F287" s="13" t="s">
        <v>162</v>
      </c>
      <c r="G287" s="13" t="s">
        <v>149</v>
      </c>
      <c r="H287" s="13" t="s">
        <v>280</v>
      </c>
      <c r="I287" s="72">
        <v>42915</v>
      </c>
      <c r="J287" s="2">
        <v>42915</v>
      </c>
      <c r="K287" s="4">
        <v>0</v>
      </c>
      <c r="L287" s="2">
        <v>42915</v>
      </c>
      <c r="M287" s="4">
        <v>0</v>
      </c>
      <c r="N287" s="72" t="s">
        <v>277</v>
      </c>
      <c r="O287" s="68" t="s">
        <v>277</v>
      </c>
      <c r="P287" s="72">
        <v>42933</v>
      </c>
      <c r="Q287" s="4">
        <v>18</v>
      </c>
      <c r="R287" s="4">
        <f t="shared" si="4"/>
        <v>18</v>
      </c>
      <c r="S287" s="15" t="s">
        <v>455</v>
      </c>
      <c r="T287" s="73" t="s">
        <v>2382</v>
      </c>
      <c r="V287" s="17" t="s">
        <v>161</v>
      </c>
    </row>
    <row r="288" spans="1:23" x14ac:dyDescent="0.25">
      <c r="A288" s="13" t="s">
        <v>276</v>
      </c>
      <c r="B288" s="68">
        <v>11267</v>
      </c>
      <c r="C288" s="15" t="s">
        <v>498</v>
      </c>
      <c r="D288" s="15" t="s">
        <v>464</v>
      </c>
      <c r="E288" s="13" t="s">
        <v>154</v>
      </c>
      <c r="F288" s="13" t="s">
        <v>155</v>
      </c>
      <c r="G288" s="13" t="s">
        <v>153</v>
      </c>
      <c r="H288" s="13" t="s">
        <v>278</v>
      </c>
      <c r="I288" s="72">
        <v>42915</v>
      </c>
      <c r="J288" s="2">
        <v>42915</v>
      </c>
      <c r="K288" s="4">
        <v>0</v>
      </c>
      <c r="L288" s="2">
        <v>42915</v>
      </c>
      <c r="M288" s="4">
        <v>0</v>
      </c>
      <c r="N288" s="72" t="s">
        <v>277</v>
      </c>
      <c r="O288" s="68" t="s">
        <v>277</v>
      </c>
      <c r="P288" s="72">
        <v>42933</v>
      </c>
      <c r="Q288" s="4">
        <v>18</v>
      </c>
      <c r="R288" s="4">
        <f t="shared" si="4"/>
        <v>18</v>
      </c>
      <c r="S288" s="15" t="s">
        <v>465</v>
      </c>
      <c r="T288" s="73" t="s">
        <v>2382</v>
      </c>
      <c r="V288" s="17" t="s">
        <v>195</v>
      </c>
    </row>
    <row r="289" spans="1:23" x14ac:dyDescent="0.25">
      <c r="A289" s="13" t="s">
        <v>276</v>
      </c>
      <c r="B289" s="68">
        <v>11464</v>
      </c>
      <c r="C289" s="15" t="s">
        <v>498</v>
      </c>
      <c r="D289" s="15" t="s">
        <v>464</v>
      </c>
      <c r="E289" s="13" t="s">
        <v>204</v>
      </c>
      <c r="F289" s="13" t="s">
        <v>218</v>
      </c>
      <c r="G289" s="13" t="s">
        <v>149</v>
      </c>
      <c r="H289" s="13" t="s">
        <v>278</v>
      </c>
      <c r="I289" s="72">
        <v>42916</v>
      </c>
      <c r="J289" s="2">
        <v>42916</v>
      </c>
      <c r="K289" s="4">
        <v>0</v>
      </c>
      <c r="L289" s="2">
        <v>42916</v>
      </c>
      <c r="M289" s="4">
        <v>0</v>
      </c>
      <c r="N289" s="72" t="s">
        <v>277</v>
      </c>
      <c r="O289" s="68" t="s">
        <v>277</v>
      </c>
      <c r="P289" s="72">
        <v>42934</v>
      </c>
      <c r="Q289" s="4">
        <v>18</v>
      </c>
      <c r="R289" s="4">
        <f t="shared" si="4"/>
        <v>18</v>
      </c>
      <c r="S289" s="15" t="s">
        <v>465</v>
      </c>
      <c r="T289" s="73" t="s">
        <v>2382</v>
      </c>
      <c r="V289" s="17" t="s">
        <v>206</v>
      </c>
    </row>
    <row r="290" spans="1:23" x14ac:dyDescent="0.25">
      <c r="A290" s="13" t="s">
        <v>276</v>
      </c>
      <c r="B290" s="69">
        <v>11526</v>
      </c>
      <c r="C290" s="15" t="s">
        <v>498</v>
      </c>
      <c r="D290" s="15" t="s">
        <v>464</v>
      </c>
      <c r="E290" s="13" t="s">
        <v>159</v>
      </c>
      <c r="F290" s="13" t="s">
        <v>160</v>
      </c>
      <c r="G290" s="13" t="s">
        <v>153</v>
      </c>
      <c r="H290" s="13" t="s">
        <v>281</v>
      </c>
      <c r="I290" s="72">
        <v>42922</v>
      </c>
      <c r="J290" s="2">
        <v>42922</v>
      </c>
      <c r="K290" s="4">
        <v>0</v>
      </c>
      <c r="N290" s="72" t="s">
        <v>277</v>
      </c>
      <c r="O290" s="68" t="s">
        <v>277</v>
      </c>
      <c r="P290" s="72">
        <v>42940</v>
      </c>
      <c r="Q290" s="4">
        <v>18</v>
      </c>
      <c r="R290" s="4">
        <f t="shared" si="4"/>
        <v>18</v>
      </c>
      <c r="S290" s="15" t="s">
        <v>477</v>
      </c>
      <c r="T290" s="73" t="s">
        <v>2382</v>
      </c>
      <c r="V290" s="17" t="s">
        <v>161</v>
      </c>
    </row>
    <row r="291" spans="1:23" x14ac:dyDescent="0.25">
      <c r="A291" s="13" t="s">
        <v>276</v>
      </c>
      <c r="B291" s="69">
        <v>11527</v>
      </c>
      <c r="C291" s="15" t="s">
        <v>498</v>
      </c>
      <c r="D291" s="15" t="s">
        <v>464</v>
      </c>
      <c r="E291" s="13" t="s">
        <v>177</v>
      </c>
      <c r="F291" s="13" t="s">
        <v>208</v>
      </c>
      <c r="G291" s="13" t="s">
        <v>149</v>
      </c>
      <c r="H291" s="13" t="s">
        <v>281</v>
      </c>
      <c r="I291" s="72">
        <v>42922</v>
      </c>
      <c r="J291" s="2">
        <v>42922</v>
      </c>
      <c r="K291" s="4">
        <v>0</v>
      </c>
      <c r="L291" s="2">
        <v>42922</v>
      </c>
      <c r="M291" s="4">
        <v>0</v>
      </c>
      <c r="N291" s="72" t="s">
        <v>277</v>
      </c>
      <c r="O291" s="68" t="s">
        <v>277</v>
      </c>
      <c r="P291" s="72">
        <v>42940</v>
      </c>
      <c r="Q291" s="4">
        <v>18</v>
      </c>
      <c r="R291" s="4">
        <f t="shared" si="4"/>
        <v>18</v>
      </c>
      <c r="S291" s="15" t="s">
        <v>444</v>
      </c>
      <c r="T291" s="73" t="s">
        <v>2382</v>
      </c>
      <c r="V291" s="17" t="s">
        <v>209</v>
      </c>
    </row>
    <row r="292" spans="1:23" x14ac:dyDescent="0.25">
      <c r="A292" s="13" t="s">
        <v>276</v>
      </c>
      <c r="B292" s="69">
        <v>11539</v>
      </c>
      <c r="C292" s="15" t="s">
        <v>498</v>
      </c>
      <c r="D292" s="15" t="s">
        <v>464</v>
      </c>
      <c r="E292" s="13" t="s">
        <v>167</v>
      </c>
      <c r="F292" s="13" t="s">
        <v>185</v>
      </c>
      <c r="G292" s="13" t="s">
        <v>153</v>
      </c>
      <c r="H292" s="13" t="s">
        <v>281</v>
      </c>
      <c r="I292" s="72">
        <v>42923</v>
      </c>
      <c r="J292" s="2">
        <v>42923</v>
      </c>
      <c r="K292" s="4">
        <v>0</v>
      </c>
      <c r="L292" s="2">
        <v>42923</v>
      </c>
      <c r="M292" s="4">
        <v>0</v>
      </c>
      <c r="N292" s="72" t="s">
        <v>277</v>
      </c>
      <c r="O292" s="68" t="s">
        <v>277</v>
      </c>
      <c r="P292" s="72">
        <v>42941</v>
      </c>
      <c r="Q292" s="4">
        <v>18</v>
      </c>
      <c r="R292" s="4">
        <f t="shared" si="4"/>
        <v>18</v>
      </c>
      <c r="S292" s="15" t="s">
        <v>462</v>
      </c>
      <c r="T292" s="73" t="s">
        <v>2382</v>
      </c>
      <c r="V292" s="17" t="s">
        <v>186</v>
      </c>
    </row>
    <row r="293" spans="1:23" x14ac:dyDescent="0.25">
      <c r="A293" s="13" t="s">
        <v>276</v>
      </c>
      <c r="B293" s="69">
        <v>11540</v>
      </c>
      <c r="C293" s="15" t="s">
        <v>498</v>
      </c>
      <c r="D293" s="15" t="s">
        <v>464</v>
      </c>
      <c r="E293" s="13" t="s">
        <v>177</v>
      </c>
      <c r="F293" s="13" t="s">
        <v>208</v>
      </c>
      <c r="G293" s="13" t="s">
        <v>149</v>
      </c>
      <c r="H293" s="13" t="s">
        <v>281</v>
      </c>
      <c r="I293" s="72">
        <v>42923</v>
      </c>
      <c r="J293" s="2">
        <v>42923</v>
      </c>
      <c r="K293" s="4">
        <v>0</v>
      </c>
      <c r="L293" s="2">
        <v>42923</v>
      </c>
      <c r="M293" s="4">
        <v>0</v>
      </c>
      <c r="N293" s="72" t="s">
        <v>277</v>
      </c>
      <c r="O293" s="68" t="s">
        <v>277</v>
      </c>
      <c r="P293" s="72">
        <v>42941</v>
      </c>
      <c r="Q293" s="4">
        <v>18</v>
      </c>
      <c r="R293" s="4">
        <f t="shared" si="4"/>
        <v>18</v>
      </c>
      <c r="S293" s="15" t="s">
        <v>465</v>
      </c>
      <c r="T293" s="73" t="s">
        <v>2382</v>
      </c>
      <c r="V293" s="17" t="s">
        <v>209</v>
      </c>
    </row>
    <row r="294" spans="1:23" x14ac:dyDescent="0.25">
      <c r="A294" s="73" t="s">
        <v>275</v>
      </c>
      <c r="B294" s="73">
        <v>11471</v>
      </c>
      <c r="C294" s="23" t="s">
        <v>498</v>
      </c>
      <c r="D294" s="23"/>
      <c r="E294" s="23" t="s">
        <v>2414</v>
      </c>
      <c r="F294" s="23" t="s">
        <v>2415</v>
      </c>
      <c r="G294" s="23" t="s">
        <v>153</v>
      </c>
      <c r="H294" s="74" t="s">
        <v>2381</v>
      </c>
      <c r="I294" s="350">
        <v>42909</v>
      </c>
      <c r="J294" s="350">
        <v>42916</v>
      </c>
      <c r="K294" s="348">
        <v>7</v>
      </c>
      <c r="L294" s="350">
        <v>42921</v>
      </c>
      <c r="M294" s="348">
        <v>12</v>
      </c>
      <c r="N294" s="348"/>
      <c r="O294" s="348"/>
      <c r="P294" s="350">
        <v>42927</v>
      </c>
      <c r="Q294" s="348">
        <v>18</v>
      </c>
      <c r="R294" s="4">
        <f t="shared" si="4"/>
        <v>11</v>
      </c>
      <c r="S294" s="23"/>
      <c r="T294" s="73" t="s">
        <v>2382</v>
      </c>
      <c r="U294" s="23"/>
      <c r="V294" s="23"/>
      <c r="W294" s="23" t="s">
        <v>2408</v>
      </c>
    </row>
    <row r="295" spans="1:23" x14ac:dyDescent="0.25">
      <c r="A295" s="13" t="s">
        <v>276</v>
      </c>
      <c r="B295" s="68">
        <v>11451</v>
      </c>
      <c r="C295" s="15" t="s">
        <v>498</v>
      </c>
      <c r="D295" s="15" t="s">
        <v>464</v>
      </c>
      <c r="E295" s="13" t="s">
        <v>159</v>
      </c>
      <c r="F295" s="13" t="s">
        <v>160</v>
      </c>
      <c r="G295" s="13" t="s">
        <v>153</v>
      </c>
      <c r="H295" s="13" t="s">
        <v>281</v>
      </c>
      <c r="I295" s="72">
        <v>42914</v>
      </c>
      <c r="J295" s="2">
        <v>42915</v>
      </c>
      <c r="K295" s="4">
        <v>1</v>
      </c>
      <c r="L295" s="2">
        <v>42915</v>
      </c>
      <c r="M295" s="4">
        <v>1</v>
      </c>
      <c r="N295" s="72" t="s">
        <v>277</v>
      </c>
      <c r="O295" s="68" t="s">
        <v>277</v>
      </c>
      <c r="P295" s="72">
        <v>42933</v>
      </c>
      <c r="Q295" s="4">
        <v>19</v>
      </c>
      <c r="R295" s="4">
        <f t="shared" si="4"/>
        <v>18</v>
      </c>
      <c r="S295" s="15" t="s">
        <v>465</v>
      </c>
      <c r="T295" s="73" t="s">
        <v>2382</v>
      </c>
      <c r="V295" s="17" t="s">
        <v>161</v>
      </c>
    </row>
    <row r="296" spans="1:23" x14ac:dyDescent="0.25">
      <c r="A296" s="13" t="s">
        <v>276</v>
      </c>
      <c r="B296" s="68">
        <v>11454</v>
      </c>
      <c r="C296" s="15" t="s">
        <v>498</v>
      </c>
      <c r="D296" s="15" t="s">
        <v>464</v>
      </c>
      <c r="E296" s="13" t="s">
        <v>159</v>
      </c>
      <c r="F296" s="13" t="s">
        <v>160</v>
      </c>
      <c r="G296" s="13" t="s">
        <v>153</v>
      </c>
      <c r="H296" s="13" t="s">
        <v>281</v>
      </c>
      <c r="I296" s="72">
        <v>42915</v>
      </c>
      <c r="J296" s="2">
        <v>42915</v>
      </c>
      <c r="K296" s="4">
        <v>0</v>
      </c>
      <c r="L296" s="2">
        <v>42916</v>
      </c>
      <c r="M296" s="4">
        <v>1</v>
      </c>
      <c r="N296" s="72" t="s">
        <v>277</v>
      </c>
      <c r="O296" s="68" t="s">
        <v>277</v>
      </c>
      <c r="P296" s="72">
        <v>42934</v>
      </c>
      <c r="Q296" s="4">
        <v>19</v>
      </c>
      <c r="R296" s="4">
        <f t="shared" si="4"/>
        <v>19</v>
      </c>
      <c r="S296" s="15" t="s">
        <v>465</v>
      </c>
      <c r="T296" s="73" t="s">
        <v>2382</v>
      </c>
      <c r="V296" s="17" t="s">
        <v>161</v>
      </c>
    </row>
    <row r="297" spans="1:23" x14ac:dyDescent="0.25">
      <c r="A297" s="13" t="s">
        <v>276</v>
      </c>
      <c r="B297" s="68">
        <v>11463</v>
      </c>
      <c r="C297" s="15" t="s">
        <v>498</v>
      </c>
      <c r="D297" s="15" t="s">
        <v>464</v>
      </c>
      <c r="E297" s="13" t="s">
        <v>159</v>
      </c>
      <c r="F297" s="13" t="s">
        <v>160</v>
      </c>
      <c r="G297" s="13" t="s">
        <v>153</v>
      </c>
      <c r="H297" s="13" t="s">
        <v>281</v>
      </c>
      <c r="I297" s="72">
        <v>42916</v>
      </c>
      <c r="J297" s="2">
        <v>42916</v>
      </c>
      <c r="K297" s="4">
        <v>0</v>
      </c>
      <c r="L297" s="2">
        <v>42916</v>
      </c>
      <c r="M297" s="4">
        <v>0</v>
      </c>
      <c r="N297" s="72" t="s">
        <v>277</v>
      </c>
      <c r="O297" s="68" t="s">
        <v>277</v>
      </c>
      <c r="P297" s="72">
        <v>42935</v>
      </c>
      <c r="Q297" s="4">
        <v>19</v>
      </c>
      <c r="R297" s="4">
        <f t="shared" si="4"/>
        <v>19</v>
      </c>
      <c r="S297" s="15" t="s">
        <v>465</v>
      </c>
      <c r="T297" s="73" t="s">
        <v>2382</v>
      </c>
      <c r="V297" s="17" t="s">
        <v>161</v>
      </c>
    </row>
    <row r="298" spans="1:23" x14ac:dyDescent="0.25">
      <c r="A298" s="13" t="s">
        <v>276</v>
      </c>
      <c r="B298" s="69">
        <v>11528</v>
      </c>
      <c r="C298" s="15" t="s">
        <v>498</v>
      </c>
      <c r="D298" s="15" t="s">
        <v>464</v>
      </c>
      <c r="E298" s="13" t="s">
        <v>150</v>
      </c>
      <c r="F298" s="13" t="s">
        <v>174</v>
      </c>
      <c r="G298" s="13" t="s">
        <v>153</v>
      </c>
      <c r="H298" s="13" t="s">
        <v>281</v>
      </c>
      <c r="I298" s="72">
        <v>42922</v>
      </c>
      <c r="J298" s="2">
        <v>42922</v>
      </c>
      <c r="K298" s="4">
        <v>0</v>
      </c>
      <c r="L298" s="2">
        <v>42923</v>
      </c>
      <c r="M298" s="4">
        <v>1</v>
      </c>
      <c r="N298" s="72" t="s">
        <v>277</v>
      </c>
      <c r="O298" s="68" t="s">
        <v>277</v>
      </c>
      <c r="P298" s="72">
        <v>42941</v>
      </c>
      <c r="Q298" s="4">
        <v>19</v>
      </c>
      <c r="R298" s="4">
        <f t="shared" si="4"/>
        <v>19</v>
      </c>
      <c r="S298" s="15" t="s">
        <v>465</v>
      </c>
      <c r="T298" s="73" t="s">
        <v>2382</v>
      </c>
      <c r="V298" s="17" t="s">
        <v>186</v>
      </c>
    </row>
    <row r="299" spans="1:23" x14ac:dyDescent="0.25">
      <c r="A299" s="13" t="s">
        <v>276</v>
      </c>
      <c r="B299" s="69">
        <v>11541</v>
      </c>
      <c r="C299" s="15" t="s">
        <v>498</v>
      </c>
      <c r="D299" s="15" t="s">
        <v>464</v>
      </c>
      <c r="E299" s="13" t="s">
        <v>159</v>
      </c>
      <c r="F299" s="13" t="s">
        <v>160</v>
      </c>
      <c r="G299" s="13" t="s">
        <v>153</v>
      </c>
      <c r="H299" s="13" t="s">
        <v>281</v>
      </c>
      <c r="I299" s="72">
        <v>42923</v>
      </c>
      <c r="J299" s="2">
        <v>42923</v>
      </c>
      <c r="K299" s="4">
        <v>0</v>
      </c>
      <c r="L299" s="2">
        <v>42923</v>
      </c>
      <c r="M299" s="4">
        <v>0</v>
      </c>
      <c r="N299" s="72" t="s">
        <v>277</v>
      </c>
      <c r="O299" s="68" t="s">
        <v>277</v>
      </c>
      <c r="P299" s="72">
        <v>42942</v>
      </c>
      <c r="Q299" s="4">
        <v>19</v>
      </c>
      <c r="R299" s="4">
        <f t="shared" si="4"/>
        <v>19</v>
      </c>
      <c r="S299" s="15" t="s">
        <v>480</v>
      </c>
      <c r="T299" s="73" t="s">
        <v>2382</v>
      </c>
      <c r="V299" s="17" t="s">
        <v>161</v>
      </c>
    </row>
    <row r="300" spans="1:23" x14ac:dyDescent="0.25">
      <c r="A300" s="73" t="s">
        <v>275</v>
      </c>
      <c r="B300" s="25">
        <v>11732</v>
      </c>
      <c r="C300" s="23" t="s">
        <v>498</v>
      </c>
      <c r="D300" s="23"/>
      <c r="E300" s="23" t="s">
        <v>270</v>
      </c>
      <c r="F300" s="23" t="s">
        <v>2404</v>
      </c>
      <c r="G300" s="23" t="s">
        <v>153</v>
      </c>
      <c r="H300" s="74" t="s">
        <v>2381</v>
      </c>
      <c r="I300" s="84">
        <v>42921</v>
      </c>
      <c r="J300" s="85">
        <v>42921</v>
      </c>
      <c r="K300" s="73">
        <v>0</v>
      </c>
      <c r="L300" s="85">
        <v>42921</v>
      </c>
      <c r="M300" s="73">
        <v>0</v>
      </c>
      <c r="N300" s="80"/>
      <c r="O300" s="80"/>
      <c r="P300" s="84">
        <v>42940</v>
      </c>
      <c r="Q300" s="73">
        <v>19</v>
      </c>
      <c r="R300" s="4">
        <f t="shared" si="4"/>
        <v>19</v>
      </c>
      <c r="S300" s="23"/>
      <c r="T300" s="73" t="s">
        <v>2382</v>
      </c>
      <c r="U300" s="23"/>
      <c r="V300" s="23"/>
      <c r="W300" s="23" t="s">
        <v>2389</v>
      </c>
    </row>
    <row r="301" spans="1:23" x14ac:dyDescent="0.25">
      <c r="A301" s="73" t="s">
        <v>275</v>
      </c>
      <c r="B301" s="25">
        <v>11733</v>
      </c>
      <c r="C301" s="23" t="s">
        <v>498</v>
      </c>
      <c r="D301" s="23"/>
      <c r="E301" s="23" t="s">
        <v>270</v>
      </c>
      <c r="F301" s="23" t="s">
        <v>2404</v>
      </c>
      <c r="G301" s="23" t="s">
        <v>153</v>
      </c>
      <c r="H301" s="74" t="s">
        <v>2381</v>
      </c>
      <c r="I301" s="84">
        <v>42921</v>
      </c>
      <c r="J301" s="85">
        <v>42922</v>
      </c>
      <c r="K301" s="73">
        <v>1</v>
      </c>
      <c r="L301" s="85">
        <v>42921</v>
      </c>
      <c r="M301" s="73">
        <v>0</v>
      </c>
      <c r="N301" s="80"/>
      <c r="O301" s="80"/>
      <c r="P301" s="84">
        <v>42940</v>
      </c>
      <c r="Q301" s="73">
        <v>19</v>
      </c>
      <c r="R301" s="4">
        <f t="shared" si="4"/>
        <v>18</v>
      </c>
      <c r="S301" s="23"/>
      <c r="T301" s="73" t="s">
        <v>2382</v>
      </c>
      <c r="U301" s="23"/>
      <c r="V301" s="23"/>
      <c r="W301" s="23" t="s">
        <v>2408</v>
      </c>
    </row>
    <row r="302" spans="1:23" x14ac:dyDescent="0.25">
      <c r="A302" s="73" t="s">
        <v>275</v>
      </c>
      <c r="B302" s="25">
        <v>11734</v>
      </c>
      <c r="C302" s="23" t="s">
        <v>498</v>
      </c>
      <c r="D302" s="23"/>
      <c r="E302" s="23" t="s">
        <v>2392</v>
      </c>
      <c r="F302" s="23" t="s">
        <v>2393</v>
      </c>
      <c r="G302" s="23" t="s">
        <v>153</v>
      </c>
      <c r="H302" s="74" t="s">
        <v>2381</v>
      </c>
      <c r="I302" s="84">
        <v>42921</v>
      </c>
      <c r="J302" s="85">
        <v>42921</v>
      </c>
      <c r="K302" s="73">
        <v>0</v>
      </c>
      <c r="L302" s="85">
        <v>42921</v>
      </c>
      <c r="M302" s="73">
        <v>0</v>
      </c>
      <c r="N302" s="80"/>
      <c r="O302" s="80"/>
      <c r="P302" s="84">
        <v>42940</v>
      </c>
      <c r="Q302" s="73">
        <v>19</v>
      </c>
      <c r="R302" s="4">
        <f t="shared" si="4"/>
        <v>19</v>
      </c>
      <c r="S302" s="23"/>
      <c r="T302" s="73" t="s">
        <v>2382</v>
      </c>
      <c r="U302" s="23"/>
      <c r="V302" s="23"/>
      <c r="W302" s="23" t="s">
        <v>2389</v>
      </c>
    </row>
    <row r="303" spans="1:23" x14ac:dyDescent="0.25">
      <c r="A303" s="73" t="s">
        <v>275</v>
      </c>
      <c r="B303" s="25">
        <v>11743</v>
      </c>
      <c r="C303" s="23" t="s">
        <v>498</v>
      </c>
      <c r="D303" s="23"/>
      <c r="E303" s="23" t="s">
        <v>2390</v>
      </c>
      <c r="F303" s="23" t="s">
        <v>2391</v>
      </c>
      <c r="G303" s="23" t="s">
        <v>149</v>
      </c>
      <c r="H303" s="74" t="s">
        <v>2381</v>
      </c>
      <c r="I303" s="349">
        <v>42923</v>
      </c>
      <c r="J303" s="349">
        <v>42930</v>
      </c>
      <c r="K303" s="348">
        <v>7</v>
      </c>
      <c r="L303" s="349">
        <v>42930</v>
      </c>
      <c r="M303" s="348">
        <v>7</v>
      </c>
      <c r="N303" s="348"/>
      <c r="O303" s="348"/>
      <c r="P303" s="349">
        <v>42942</v>
      </c>
      <c r="Q303" s="348">
        <v>19</v>
      </c>
      <c r="R303" s="4">
        <f t="shared" si="4"/>
        <v>12</v>
      </c>
      <c r="S303" s="23"/>
      <c r="T303" s="73" t="s">
        <v>2382</v>
      </c>
      <c r="U303" s="23"/>
      <c r="V303" s="23"/>
      <c r="W303" s="23" t="s">
        <v>2386</v>
      </c>
    </row>
    <row r="304" spans="1:23" x14ac:dyDescent="0.25">
      <c r="A304" s="13" t="s">
        <v>276</v>
      </c>
      <c r="B304" s="68">
        <v>11123</v>
      </c>
      <c r="C304" s="15" t="s">
        <v>498</v>
      </c>
      <c r="D304" s="15" t="s">
        <v>464</v>
      </c>
      <c r="E304" s="13" t="s">
        <v>159</v>
      </c>
      <c r="F304" s="13" t="s">
        <v>162</v>
      </c>
      <c r="G304" s="13" t="s">
        <v>149</v>
      </c>
      <c r="H304" s="13" t="s">
        <v>281</v>
      </c>
      <c r="I304" s="72">
        <v>42901</v>
      </c>
      <c r="J304" s="2">
        <v>42901</v>
      </c>
      <c r="K304" s="4">
        <v>0</v>
      </c>
      <c r="L304" s="2">
        <v>42901</v>
      </c>
      <c r="M304" s="4">
        <v>0</v>
      </c>
      <c r="N304" s="72" t="s">
        <v>277</v>
      </c>
      <c r="O304" s="68" t="s">
        <v>277</v>
      </c>
      <c r="P304" s="72">
        <v>42921</v>
      </c>
      <c r="Q304" s="4">
        <v>20</v>
      </c>
      <c r="R304" s="4">
        <f t="shared" si="4"/>
        <v>20</v>
      </c>
      <c r="S304" s="15" t="s">
        <v>450</v>
      </c>
      <c r="T304" s="73" t="s">
        <v>2382</v>
      </c>
      <c r="V304" s="17" t="s">
        <v>161</v>
      </c>
    </row>
    <row r="305" spans="1:23" x14ac:dyDescent="0.25">
      <c r="A305" s="13" t="s">
        <v>276</v>
      </c>
      <c r="B305" s="68">
        <v>11168</v>
      </c>
      <c r="C305" s="15" t="s">
        <v>498</v>
      </c>
      <c r="D305" s="15" t="s">
        <v>464</v>
      </c>
      <c r="E305" s="13" t="s">
        <v>159</v>
      </c>
      <c r="F305" s="13" t="s">
        <v>160</v>
      </c>
      <c r="G305" s="13" t="s">
        <v>153</v>
      </c>
      <c r="H305" s="13" t="s">
        <v>281</v>
      </c>
      <c r="I305" s="72">
        <v>42906</v>
      </c>
      <c r="J305" s="2">
        <v>42906</v>
      </c>
      <c r="K305" s="4">
        <v>0</v>
      </c>
      <c r="N305" s="72" t="s">
        <v>277</v>
      </c>
      <c r="O305" s="68" t="s">
        <v>277</v>
      </c>
      <c r="P305" s="72">
        <v>42926</v>
      </c>
      <c r="Q305" s="4">
        <v>20</v>
      </c>
      <c r="R305" s="4">
        <f t="shared" si="4"/>
        <v>20</v>
      </c>
      <c r="S305" s="15" t="s">
        <v>454</v>
      </c>
      <c r="T305" s="73" t="s">
        <v>2382</v>
      </c>
      <c r="V305" s="17" t="s">
        <v>161</v>
      </c>
    </row>
    <row r="306" spans="1:23" x14ac:dyDescent="0.25">
      <c r="A306" s="13" t="s">
        <v>276</v>
      </c>
      <c r="B306" s="68">
        <v>11173</v>
      </c>
      <c r="C306" s="15" t="s">
        <v>498</v>
      </c>
      <c r="D306" s="15" t="s">
        <v>464</v>
      </c>
      <c r="E306" s="13" t="s">
        <v>159</v>
      </c>
      <c r="F306" s="13" t="s">
        <v>162</v>
      </c>
      <c r="G306" s="13" t="s">
        <v>149</v>
      </c>
      <c r="H306" s="13" t="s">
        <v>281</v>
      </c>
      <c r="I306" s="72">
        <v>42907</v>
      </c>
      <c r="J306" s="2">
        <v>42907</v>
      </c>
      <c r="K306" s="4">
        <v>0</v>
      </c>
      <c r="L306" s="2">
        <v>42907</v>
      </c>
      <c r="M306" s="4">
        <v>0</v>
      </c>
      <c r="N306" s="72" t="s">
        <v>277</v>
      </c>
      <c r="O306" s="68" t="s">
        <v>277</v>
      </c>
      <c r="P306" s="72">
        <v>42927</v>
      </c>
      <c r="Q306" s="4">
        <v>20</v>
      </c>
      <c r="R306" s="4">
        <f t="shared" si="4"/>
        <v>20</v>
      </c>
      <c r="S306" s="15" t="s">
        <v>450</v>
      </c>
      <c r="T306" s="73" t="s">
        <v>2382</v>
      </c>
      <c r="V306" s="17" t="s">
        <v>231</v>
      </c>
    </row>
    <row r="307" spans="1:23" x14ac:dyDescent="0.25">
      <c r="A307" s="13" t="s">
        <v>276</v>
      </c>
      <c r="B307" s="68">
        <v>11180</v>
      </c>
      <c r="C307" s="15" t="s">
        <v>498</v>
      </c>
      <c r="D307" s="15" t="s">
        <v>464</v>
      </c>
      <c r="E307" s="13" t="s">
        <v>159</v>
      </c>
      <c r="F307" s="13" t="s">
        <v>187</v>
      </c>
      <c r="G307" s="13" t="s">
        <v>153</v>
      </c>
      <c r="H307" s="13" t="s">
        <v>281</v>
      </c>
      <c r="I307" s="72">
        <v>42907</v>
      </c>
      <c r="J307" s="2">
        <v>42907</v>
      </c>
      <c r="K307" s="4">
        <v>0</v>
      </c>
      <c r="L307" s="2">
        <v>42907</v>
      </c>
      <c r="M307" s="4">
        <v>0</v>
      </c>
      <c r="N307" s="72" t="s">
        <v>277</v>
      </c>
      <c r="O307" s="68" t="s">
        <v>277</v>
      </c>
      <c r="P307" s="72">
        <v>42927</v>
      </c>
      <c r="Q307" s="4">
        <v>20</v>
      </c>
      <c r="R307" s="4">
        <f t="shared" si="4"/>
        <v>20</v>
      </c>
      <c r="S307" s="15" t="s">
        <v>465</v>
      </c>
      <c r="T307" s="73" t="s">
        <v>2382</v>
      </c>
      <c r="V307" s="17" t="s">
        <v>188</v>
      </c>
    </row>
    <row r="308" spans="1:23" x14ac:dyDescent="0.25">
      <c r="A308" s="13" t="s">
        <v>276</v>
      </c>
      <c r="B308" s="68">
        <v>11210</v>
      </c>
      <c r="C308" s="15" t="s">
        <v>498</v>
      </c>
      <c r="D308" s="15" t="s">
        <v>464</v>
      </c>
      <c r="E308" s="13" t="s">
        <v>159</v>
      </c>
      <c r="F308" s="13" t="s">
        <v>160</v>
      </c>
      <c r="G308" s="13" t="s">
        <v>153</v>
      </c>
      <c r="H308" s="13" t="s">
        <v>281</v>
      </c>
      <c r="I308" s="72">
        <v>42910</v>
      </c>
      <c r="J308" s="2">
        <v>42910</v>
      </c>
      <c r="K308" s="4">
        <v>0</v>
      </c>
      <c r="L308" s="2">
        <v>42912</v>
      </c>
      <c r="M308" s="4">
        <v>2</v>
      </c>
      <c r="N308" s="72" t="s">
        <v>277</v>
      </c>
      <c r="O308" s="68" t="s">
        <v>277</v>
      </c>
      <c r="P308" s="72">
        <v>42930</v>
      </c>
      <c r="Q308" s="4">
        <v>20</v>
      </c>
      <c r="R308" s="4">
        <f t="shared" si="4"/>
        <v>20</v>
      </c>
      <c r="S308" s="15" t="s">
        <v>465</v>
      </c>
      <c r="T308" s="73" t="s">
        <v>2382</v>
      </c>
      <c r="V308" s="17" t="s">
        <v>161</v>
      </c>
    </row>
    <row r="309" spans="1:23" x14ac:dyDescent="0.25">
      <c r="A309" s="13" t="s">
        <v>276</v>
      </c>
      <c r="B309" s="68">
        <v>11240</v>
      </c>
      <c r="C309" s="15" t="s">
        <v>498</v>
      </c>
      <c r="D309" s="15" t="s">
        <v>464</v>
      </c>
      <c r="E309" s="13" t="s">
        <v>204</v>
      </c>
      <c r="F309" s="13" t="s">
        <v>205</v>
      </c>
      <c r="G309" s="13" t="s">
        <v>153</v>
      </c>
      <c r="H309" s="13" t="s">
        <v>281</v>
      </c>
      <c r="I309" s="72">
        <v>42913</v>
      </c>
      <c r="J309" s="2">
        <v>42914</v>
      </c>
      <c r="K309" s="4">
        <v>1</v>
      </c>
      <c r="L309" s="2">
        <v>42914</v>
      </c>
      <c r="M309" s="4">
        <v>1</v>
      </c>
      <c r="N309" s="72" t="s">
        <v>277</v>
      </c>
      <c r="O309" s="68" t="s">
        <v>277</v>
      </c>
      <c r="P309" s="72">
        <v>42933</v>
      </c>
      <c r="Q309" s="4">
        <v>20</v>
      </c>
      <c r="R309" s="4">
        <f t="shared" si="4"/>
        <v>19</v>
      </c>
      <c r="S309" s="15" t="s">
        <v>465</v>
      </c>
      <c r="T309" s="73" t="s">
        <v>2382</v>
      </c>
      <c r="V309" s="17" t="s">
        <v>206</v>
      </c>
    </row>
    <row r="310" spans="1:23" x14ac:dyDescent="0.25">
      <c r="A310" s="13" t="s">
        <v>276</v>
      </c>
      <c r="B310" s="68">
        <v>11245</v>
      </c>
      <c r="C310" s="15" t="s">
        <v>498</v>
      </c>
      <c r="D310" s="15" t="s">
        <v>464</v>
      </c>
      <c r="E310" s="13" t="s">
        <v>159</v>
      </c>
      <c r="F310" s="13" t="s">
        <v>160</v>
      </c>
      <c r="G310" s="13" t="s">
        <v>153</v>
      </c>
      <c r="H310" s="13" t="s">
        <v>281</v>
      </c>
      <c r="I310" s="72">
        <v>42914</v>
      </c>
      <c r="J310" s="2">
        <v>42914</v>
      </c>
      <c r="K310" s="4">
        <v>0</v>
      </c>
      <c r="L310" s="2">
        <v>42915</v>
      </c>
      <c r="M310" s="4">
        <v>1</v>
      </c>
      <c r="N310" s="72" t="s">
        <v>277</v>
      </c>
      <c r="O310" s="68" t="s">
        <v>277</v>
      </c>
      <c r="P310" s="72">
        <v>42934</v>
      </c>
      <c r="Q310" s="4">
        <v>20</v>
      </c>
      <c r="R310" s="4">
        <f t="shared" si="4"/>
        <v>20</v>
      </c>
      <c r="S310" s="15" t="s">
        <v>446</v>
      </c>
      <c r="T310" s="73" t="s">
        <v>2382</v>
      </c>
      <c r="V310" s="17" t="s">
        <v>161</v>
      </c>
    </row>
    <row r="311" spans="1:23" x14ac:dyDescent="0.25">
      <c r="A311" s="13" t="s">
        <v>276</v>
      </c>
      <c r="B311" s="68">
        <v>11258</v>
      </c>
      <c r="C311" s="15" t="s">
        <v>498</v>
      </c>
      <c r="D311" s="15" t="s">
        <v>464</v>
      </c>
      <c r="E311" s="13" t="s">
        <v>159</v>
      </c>
      <c r="F311" s="13" t="s">
        <v>160</v>
      </c>
      <c r="G311" s="13" t="s">
        <v>153</v>
      </c>
      <c r="H311" s="13" t="s">
        <v>281</v>
      </c>
      <c r="I311" s="72">
        <v>42914</v>
      </c>
      <c r="J311" s="2">
        <v>42914</v>
      </c>
      <c r="K311" s="4">
        <v>0</v>
      </c>
      <c r="L311" s="2">
        <v>42915</v>
      </c>
      <c r="M311" s="4">
        <v>1</v>
      </c>
      <c r="N311" s="72" t="s">
        <v>277</v>
      </c>
      <c r="O311" s="68" t="s">
        <v>277</v>
      </c>
      <c r="P311" s="72">
        <v>42934</v>
      </c>
      <c r="Q311" s="4">
        <v>20</v>
      </c>
      <c r="R311" s="4">
        <f t="shared" si="4"/>
        <v>20</v>
      </c>
      <c r="S311" s="15" t="s">
        <v>465</v>
      </c>
      <c r="T311" s="73" t="s">
        <v>2382</v>
      </c>
      <c r="V311" s="17" t="s">
        <v>161</v>
      </c>
      <c r="W311" s="19" t="s">
        <v>439</v>
      </c>
    </row>
    <row r="312" spans="1:23" x14ac:dyDescent="0.25">
      <c r="A312" s="73" t="s">
        <v>275</v>
      </c>
      <c r="B312" s="73">
        <v>11334</v>
      </c>
      <c r="C312" s="23" t="s">
        <v>498</v>
      </c>
      <c r="D312" s="23"/>
      <c r="E312" s="23" t="s">
        <v>2390</v>
      </c>
      <c r="F312" s="23" t="s">
        <v>2399</v>
      </c>
      <c r="G312" s="23" t="s">
        <v>153</v>
      </c>
      <c r="H312" s="74" t="s">
        <v>2381</v>
      </c>
      <c r="I312" s="78">
        <v>42913</v>
      </c>
      <c r="J312" s="24">
        <v>42913</v>
      </c>
      <c r="K312" s="73">
        <v>0</v>
      </c>
      <c r="L312" s="24">
        <v>42913</v>
      </c>
      <c r="M312" s="73">
        <v>0</v>
      </c>
      <c r="N312" s="80"/>
      <c r="O312" s="80"/>
      <c r="P312" s="78">
        <v>42933</v>
      </c>
      <c r="Q312" s="73">
        <v>20</v>
      </c>
      <c r="R312" s="4">
        <f t="shared" si="4"/>
        <v>20</v>
      </c>
      <c r="S312" s="23"/>
      <c r="T312" s="73" t="s">
        <v>2382</v>
      </c>
      <c r="U312" s="23"/>
      <c r="V312" s="23"/>
      <c r="W312" s="23" t="s">
        <v>2389</v>
      </c>
    </row>
    <row r="313" spans="1:23" x14ac:dyDescent="0.25">
      <c r="A313" s="73" t="s">
        <v>275</v>
      </c>
      <c r="B313" s="73">
        <v>11470</v>
      </c>
      <c r="C313" s="23" t="s">
        <v>498</v>
      </c>
      <c r="D313" s="23"/>
      <c r="E313" s="23" t="s">
        <v>2412</v>
      </c>
      <c r="F313" s="23" t="s">
        <v>2413</v>
      </c>
      <c r="G313" s="23" t="s">
        <v>153</v>
      </c>
      <c r="H313" s="74" t="s">
        <v>2381</v>
      </c>
      <c r="I313" s="383">
        <v>42906</v>
      </c>
      <c r="J313" s="383">
        <v>42916</v>
      </c>
      <c r="K313" s="384">
        <v>10</v>
      </c>
      <c r="L313" s="383">
        <v>42916</v>
      </c>
      <c r="M313" s="384">
        <v>10</v>
      </c>
      <c r="N313" s="384"/>
      <c r="O313" s="384"/>
      <c r="P313" s="383">
        <v>42926</v>
      </c>
      <c r="Q313" s="384">
        <v>20</v>
      </c>
      <c r="R313" s="385">
        <f t="shared" si="4"/>
        <v>10</v>
      </c>
      <c r="S313" s="23"/>
      <c r="T313" s="73" t="s">
        <v>2382</v>
      </c>
      <c r="U313" s="23"/>
      <c r="V313" s="23"/>
      <c r="W313" s="23" t="s">
        <v>2389</v>
      </c>
    </row>
    <row r="314" spans="1:23" x14ac:dyDescent="0.25">
      <c r="A314" s="13" t="s">
        <v>276</v>
      </c>
      <c r="B314" s="68">
        <v>11159</v>
      </c>
      <c r="C314" s="15" t="s">
        <v>498</v>
      </c>
      <c r="D314" s="15" t="s">
        <v>464</v>
      </c>
      <c r="E314" s="13" t="s">
        <v>159</v>
      </c>
      <c r="F314" s="13" t="s">
        <v>160</v>
      </c>
      <c r="G314" s="13" t="s">
        <v>153</v>
      </c>
      <c r="H314" s="13" t="s">
        <v>281</v>
      </c>
      <c r="I314" s="72">
        <v>42906</v>
      </c>
      <c r="J314" s="2">
        <v>42906</v>
      </c>
      <c r="K314" s="4">
        <v>0</v>
      </c>
      <c r="N314" s="72" t="s">
        <v>277</v>
      </c>
      <c r="O314" s="68" t="s">
        <v>277</v>
      </c>
      <c r="P314" s="72">
        <v>42927</v>
      </c>
      <c r="Q314" s="4">
        <v>21</v>
      </c>
      <c r="R314" s="4">
        <f t="shared" si="4"/>
        <v>21</v>
      </c>
      <c r="S314" s="15" t="s">
        <v>465</v>
      </c>
      <c r="T314" s="73" t="s">
        <v>2382</v>
      </c>
      <c r="V314" s="17" t="s">
        <v>161</v>
      </c>
    </row>
    <row r="315" spans="1:23" x14ac:dyDescent="0.25">
      <c r="A315" s="13" t="s">
        <v>276</v>
      </c>
      <c r="B315" s="68">
        <v>11172</v>
      </c>
      <c r="C315" s="15" t="s">
        <v>498</v>
      </c>
      <c r="D315" s="15" t="s">
        <v>464</v>
      </c>
      <c r="E315" s="13" t="s">
        <v>159</v>
      </c>
      <c r="F315" s="13" t="s">
        <v>162</v>
      </c>
      <c r="G315" s="13" t="s">
        <v>149</v>
      </c>
      <c r="H315" s="13" t="s">
        <v>281</v>
      </c>
      <c r="I315" s="72">
        <v>42907</v>
      </c>
      <c r="J315" s="2">
        <v>42907</v>
      </c>
      <c r="K315" s="4">
        <v>0</v>
      </c>
      <c r="L315" s="2">
        <v>42907</v>
      </c>
      <c r="M315" s="4">
        <v>0</v>
      </c>
      <c r="N315" s="72" t="s">
        <v>277</v>
      </c>
      <c r="O315" s="68" t="s">
        <v>277</v>
      </c>
      <c r="P315" s="72">
        <v>42928</v>
      </c>
      <c r="Q315" s="4">
        <v>21</v>
      </c>
      <c r="R315" s="4">
        <f t="shared" si="4"/>
        <v>21</v>
      </c>
      <c r="S315" s="15" t="s">
        <v>455</v>
      </c>
      <c r="T315" s="73" t="s">
        <v>2382</v>
      </c>
      <c r="V315" s="17" t="s">
        <v>161</v>
      </c>
    </row>
    <row r="316" spans="1:23" x14ac:dyDescent="0.25">
      <c r="A316" s="13" t="s">
        <v>276</v>
      </c>
      <c r="B316" s="68">
        <v>11194</v>
      </c>
      <c r="C316" s="15" t="s">
        <v>498</v>
      </c>
      <c r="D316" s="15" t="s">
        <v>464</v>
      </c>
      <c r="E316" s="13" t="s">
        <v>204</v>
      </c>
      <c r="F316" s="13" t="s">
        <v>218</v>
      </c>
      <c r="G316" s="13" t="s">
        <v>149</v>
      </c>
      <c r="H316" s="13" t="s">
        <v>281</v>
      </c>
      <c r="I316" s="72">
        <v>42908</v>
      </c>
      <c r="J316" s="2">
        <v>42908</v>
      </c>
      <c r="K316" s="4">
        <v>0</v>
      </c>
      <c r="L316" s="2">
        <v>42908</v>
      </c>
      <c r="M316" s="4">
        <v>0</v>
      </c>
      <c r="N316" s="72" t="s">
        <v>277</v>
      </c>
      <c r="O316" s="68" t="s">
        <v>277</v>
      </c>
      <c r="P316" s="72">
        <v>42929</v>
      </c>
      <c r="Q316" s="4">
        <v>21</v>
      </c>
      <c r="R316" s="4">
        <f t="shared" si="4"/>
        <v>21</v>
      </c>
      <c r="S316" s="15" t="s">
        <v>465</v>
      </c>
      <c r="T316" s="73" t="s">
        <v>2382</v>
      </c>
      <c r="V316" s="17" t="s">
        <v>206</v>
      </c>
    </row>
    <row r="317" spans="1:23" x14ac:dyDescent="0.25">
      <c r="A317" s="13" t="s">
        <v>276</v>
      </c>
      <c r="B317" s="68">
        <v>11212</v>
      </c>
      <c r="C317" s="15" t="s">
        <v>498</v>
      </c>
      <c r="D317" s="15" t="s">
        <v>464</v>
      </c>
      <c r="E317" s="13" t="s">
        <v>159</v>
      </c>
      <c r="F317" s="13" t="s">
        <v>162</v>
      </c>
      <c r="G317" s="13" t="s">
        <v>149</v>
      </c>
      <c r="H317" s="13" t="s">
        <v>281</v>
      </c>
      <c r="I317" s="72">
        <v>42912</v>
      </c>
      <c r="J317" s="2">
        <v>42912</v>
      </c>
      <c r="K317" s="4">
        <v>0</v>
      </c>
      <c r="L317" s="2">
        <v>42912</v>
      </c>
      <c r="M317" s="4">
        <v>0</v>
      </c>
      <c r="N317" s="72" t="s">
        <v>277</v>
      </c>
      <c r="O317" s="68" t="s">
        <v>277</v>
      </c>
      <c r="P317" s="72">
        <v>42933</v>
      </c>
      <c r="Q317" s="4">
        <v>21</v>
      </c>
      <c r="R317" s="4">
        <f t="shared" si="4"/>
        <v>21</v>
      </c>
      <c r="S317" s="15" t="s">
        <v>450</v>
      </c>
      <c r="T317" s="73" t="s">
        <v>2382</v>
      </c>
      <c r="V317" s="17" t="s">
        <v>161</v>
      </c>
    </row>
    <row r="318" spans="1:23" x14ac:dyDescent="0.25">
      <c r="A318" s="13" t="s">
        <v>276</v>
      </c>
      <c r="B318" s="69">
        <v>11529</v>
      </c>
      <c r="C318" s="15" t="s">
        <v>498</v>
      </c>
      <c r="D318" s="15" t="s">
        <v>464</v>
      </c>
      <c r="E318" s="13" t="s">
        <v>210</v>
      </c>
      <c r="F318" s="13" t="s">
        <v>211</v>
      </c>
      <c r="G318" s="13" t="s">
        <v>149</v>
      </c>
      <c r="H318" s="13" t="s">
        <v>281</v>
      </c>
      <c r="I318" s="72">
        <v>42922</v>
      </c>
      <c r="J318" s="2">
        <v>42922</v>
      </c>
      <c r="K318" s="4">
        <v>0</v>
      </c>
      <c r="L318" s="2">
        <v>42922</v>
      </c>
      <c r="M318" s="4">
        <v>0</v>
      </c>
      <c r="N318" s="72" t="s">
        <v>277</v>
      </c>
      <c r="O318" s="68" t="s">
        <v>277</v>
      </c>
      <c r="P318" s="72">
        <v>42943</v>
      </c>
      <c r="Q318" s="4">
        <v>21</v>
      </c>
      <c r="R318" s="4">
        <f t="shared" si="4"/>
        <v>21</v>
      </c>
      <c r="S318" s="15" t="s">
        <v>479</v>
      </c>
      <c r="T318" s="73" t="s">
        <v>2382</v>
      </c>
      <c r="V318" s="17" t="s">
        <v>221</v>
      </c>
    </row>
    <row r="319" spans="1:23" x14ac:dyDescent="0.25">
      <c r="A319" s="13" t="s">
        <v>276</v>
      </c>
      <c r="B319" s="68">
        <v>11109</v>
      </c>
      <c r="C319" s="15" t="s">
        <v>498</v>
      </c>
      <c r="D319" s="15" t="s">
        <v>464</v>
      </c>
      <c r="E319" s="13" t="s">
        <v>159</v>
      </c>
      <c r="F319" s="13" t="s">
        <v>162</v>
      </c>
      <c r="G319" s="13" t="s">
        <v>149</v>
      </c>
      <c r="H319" s="13" t="s">
        <v>278</v>
      </c>
      <c r="I319" s="72">
        <v>42900</v>
      </c>
      <c r="J319" s="2">
        <v>42901</v>
      </c>
      <c r="K319" s="4">
        <v>1</v>
      </c>
      <c r="L319" s="2">
        <v>42901</v>
      </c>
      <c r="M319" s="4">
        <v>1</v>
      </c>
      <c r="N319" s="72" t="s">
        <v>277</v>
      </c>
      <c r="O319" s="68" t="s">
        <v>277</v>
      </c>
      <c r="P319" s="72">
        <v>42922</v>
      </c>
      <c r="Q319" s="4">
        <v>22</v>
      </c>
      <c r="R319" s="4">
        <f t="shared" si="4"/>
        <v>21</v>
      </c>
      <c r="S319" s="15" t="s">
        <v>465</v>
      </c>
      <c r="T319" s="73" t="s">
        <v>2382</v>
      </c>
      <c r="V319" s="17" t="s">
        <v>161</v>
      </c>
    </row>
    <row r="320" spans="1:23" x14ac:dyDescent="0.25">
      <c r="A320" s="13" t="s">
        <v>276</v>
      </c>
      <c r="B320" s="68">
        <v>11262</v>
      </c>
      <c r="C320" s="15" t="s">
        <v>498</v>
      </c>
      <c r="D320" s="15" t="s">
        <v>464</v>
      </c>
      <c r="E320" s="13" t="s">
        <v>154</v>
      </c>
      <c r="F320" s="13" t="s">
        <v>194</v>
      </c>
      <c r="G320" s="13" t="s">
        <v>149</v>
      </c>
      <c r="H320" s="13" t="s">
        <v>281</v>
      </c>
      <c r="I320" s="72">
        <v>42915</v>
      </c>
      <c r="J320" s="2">
        <v>42915</v>
      </c>
      <c r="K320" s="4">
        <v>0</v>
      </c>
      <c r="L320" s="2">
        <v>42915</v>
      </c>
      <c r="M320" s="4">
        <v>0</v>
      </c>
      <c r="N320" s="72" t="s">
        <v>277</v>
      </c>
      <c r="O320" s="68" t="s">
        <v>277</v>
      </c>
      <c r="P320" s="72">
        <v>42937</v>
      </c>
      <c r="Q320" s="4">
        <v>22</v>
      </c>
      <c r="R320" s="4">
        <f t="shared" si="4"/>
        <v>22</v>
      </c>
      <c r="S320" s="15" t="s">
        <v>465</v>
      </c>
      <c r="T320" s="73" t="s">
        <v>2382</v>
      </c>
      <c r="V320" s="17" t="s">
        <v>195</v>
      </c>
    </row>
    <row r="321" spans="1:23" x14ac:dyDescent="0.25">
      <c r="A321" s="13" t="s">
        <v>276</v>
      </c>
      <c r="B321" s="69">
        <v>11497</v>
      </c>
      <c r="C321" s="15" t="s">
        <v>498</v>
      </c>
      <c r="D321" s="15" t="s">
        <v>464</v>
      </c>
      <c r="E321" s="13" t="s">
        <v>159</v>
      </c>
      <c r="F321" s="13" t="s">
        <v>162</v>
      </c>
      <c r="G321" s="13" t="s">
        <v>149</v>
      </c>
      <c r="H321" s="13" t="s">
        <v>281</v>
      </c>
      <c r="I321" s="72">
        <v>42919</v>
      </c>
      <c r="J321" s="2">
        <v>42919</v>
      </c>
      <c r="K321" s="4">
        <v>0</v>
      </c>
      <c r="L321" s="2">
        <v>42919</v>
      </c>
      <c r="M321" s="4">
        <v>0</v>
      </c>
      <c r="N321" s="72" t="s">
        <v>277</v>
      </c>
      <c r="O321" s="68" t="s">
        <v>277</v>
      </c>
      <c r="P321" s="72">
        <v>42941</v>
      </c>
      <c r="Q321" s="4">
        <v>22</v>
      </c>
      <c r="R321" s="4">
        <f t="shared" si="4"/>
        <v>22</v>
      </c>
      <c r="S321" s="15" t="s">
        <v>465</v>
      </c>
      <c r="T321" s="73" t="s">
        <v>2382</v>
      </c>
      <c r="V321" s="17" t="s">
        <v>161</v>
      </c>
    </row>
    <row r="322" spans="1:23" x14ac:dyDescent="0.25">
      <c r="A322" s="13" t="s">
        <v>276</v>
      </c>
      <c r="B322" s="69">
        <v>11514</v>
      </c>
      <c r="C322" s="15" t="s">
        <v>498</v>
      </c>
      <c r="D322" s="15" t="s">
        <v>464</v>
      </c>
      <c r="E322" s="13" t="s">
        <v>154</v>
      </c>
      <c r="F322" s="13" t="s">
        <v>194</v>
      </c>
      <c r="G322" s="13" t="s">
        <v>149</v>
      </c>
      <c r="H322" s="13" t="s">
        <v>281</v>
      </c>
      <c r="I322" s="72">
        <v>42921</v>
      </c>
      <c r="J322" s="2">
        <v>42922</v>
      </c>
      <c r="K322" s="4">
        <v>1</v>
      </c>
      <c r="L322" s="2">
        <v>42922</v>
      </c>
      <c r="M322" s="4">
        <v>1</v>
      </c>
      <c r="N322" s="72" t="s">
        <v>277</v>
      </c>
      <c r="O322" s="68" t="s">
        <v>277</v>
      </c>
      <c r="P322" s="72">
        <v>42943</v>
      </c>
      <c r="Q322" s="4">
        <v>22</v>
      </c>
      <c r="R322" s="4">
        <f t="shared" si="4"/>
        <v>21</v>
      </c>
      <c r="S322" s="15" t="s">
        <v>476</v>
      </c>
      <c r="T322" s="73" t="s">
        <v>2382</v>
      </c>
      <c r="V322" s="17" t="s">
        <v>195</v>
      </c>
    </row>
    <row r="323" spans="1:23" x14ac:dyDescent="0.25">
      <c r="A323" s="13" t="s">
        <v>276</v>
      </c>
      <c r="B323" s="68">
        <v>11095</v>
      </c>
      <c r="C323" s="15" t="s">
        <v>498</v>
      </c>
      <c r="D323" s="15" t="s">
        <v>464</v>
      </c>
      <c r="E323" s="13" t="s">
        <v>159</v>
      </c>
      <c r="F323" s="13" t="s">
        <v>162</v>
      </c>
      <c r="G323" s="13" t="s">
        <v>149</v>
      </c>
      <c r="H323" s="13" t="s">
        <v>281</v>
      </c>
      <c r="I323" s="72">
        <v>42899</v>
      </c>
      <c r="J323" s="2">
        <v>42899</v>
      </c>
      <c r="K323" s="4">
        <v>0</v>
      </c>
      <c r="L323" s="2">
        <v>42899</v>
      </c>
      <c r="M323" s="4">
        <v>0</v>
      </c>
      <c r="N323" s="72" t="s">
        <v>277</v>
      </c>
      <c r="O323" s="68" t="s">
        <v>277</v>
      </c>
      <c r="P323" s="72">
        <v>42922</v>
      </c>
      <c r="Q323" s="4">
        <v>23</v>
      </c>
      <c r="R323" s="4">
        <f t="shared" ref="R323:R367" si="5">P323-J323</f>
        <v>23</v>
      </c>
      <c r="S323" s="15" t="s">
        <v>461</v>
      </c>
      <c r="T323" s="73" t="s">
        <v>2382</v>
      </c>
      <c r="V323" s="17" t="s">
        <v>161</v>
      </c>
    </row>
    <row r="324" spans="1:23" x14ac:dyDescent="0.25">
      <c r="A324" s="13" t="s">
        <v>276</v>
      </c>
      <c r="B324" s="68">
        <v>11141</v>
      </c>
      <c r="C324" s="15" t="s">
        <v>498</v>
      </c>
      <c r="D324" s="15" t="s">
        <v>464</v>
      </c>
      <c r="E324" s="13" t="s">
        <v>159</v>
      </c>
      <c r="F324" s="13" t="s">
        <v>160</v>
      </c>
      <c r="G324" s="13" t="s">
        <v>153</v>
      </c>
      <c r="H324" s="13" t="s">
        <v>281</v>
      </c>
      <c r="I324" s="72">
        <v>42905</v>
      </c>
      <c r="J324" s="2">
        <v>42905</v>
      </c>
      <c r="K324" s="4">
        <v>0</v>
      </c>
      <c r="N324" s="72" t="s">
        <v>277</v>
      </c>
      <c r="O324" s="68" t="s">
        <v>277</v>
      </c>
      <c r="P324" s="72">
        <v>42928</v>
      </c>
      <c r="Q324" s="4">
        <v>23</v>
      </c>
      <c r="R324" s="4">
        <f t="shared" si="5"/>
        <v>23</v>
      </c>
      <c r="S324" s="15" t="s">
        <v>448</v>
      </c>
      <c r="T324" s="73" t="s">
        <v>2382</v>
      </c>
      <c r="V324" s="17" t="s">
        <v>161</v>
      </c>
    </row>
    <row r="325" spans="1:23" x14ac:dyDescent="0.25">
      <c r="A325" s="13" t="s">
        <v>276</v>
      </c>
      <c r="B325" s="68">
        <v>11251</v>
      </c>
      <c r="C325" s="15" t="s">
        <v>498</v>
      </c>
      <c r="D325" s="15" t="s">
        <v>464</v>
      </c>
      <c r="E325" s="13" t="s">
        <v>159</v>
      </c>
      <c r="F325" s="13" t="s">
        <v>162</v>
      </c>
      <c r="G325" s="13" t="s">
        <v>149</v>
      </c>
      <c r="H325" s="13" t="s">
        <v>281</v>
      </c>
      <c r="I325" s="72">
        <v>42914</v>
      </c>
      <c r="J325" s="2">
        <v>42914</v>
      </c>
      <c r="K325" s="4">
        <v>0</v>
      </c>
      <c r="L325" s="2">
        <v>42914</v>
      </c>
      <c r="M325" s="4">
        <v>0</v>
      </c>
      <c r="N325" s="72" t="s">
        <v>277</v>
      </c>
      <c r="O325" s="68" t="s">
        <v>277</v>
      </c>
      <c r="P325" s="72">
        <v>42937</v>
      </c>
      <c r="Q325" s="4">
        <v>23</v>
      </c>
      <c r="R325" s="4">
        <f t="shared" si="5"/>
        <v>23</v>
      </c>
      <c r="S325" s="15" t="s">
        <v>456</v>
      </c>
      <c r="T325" s="73" t="s">
        <v>2382</v>
      </c>
      <c r="V325" s="17" t="s">
        <v>161</v>
      </c>
    </row>
    <row r="326" spans="1:23" x14ac:dyDescent="0.25">
      <c r="A326" s="13" t="s">
        <v>276</v>
      </c>
      <c r="B326" s="68">
        <v>11162</v>
      </c>
      <c r="C326" s="15" t="s">
        <v>498</v>
      </c>
      <c r="D326" s="15" t="s">
        <v>464</v>
      </c>
      <c r="E326" s="13" t="s">
        <v>159</v>
      </c>
      <c r="F326" s="13" t="s">
        <v>160</v>
      </c>
      <c r="G326" s="13" t="s">
        <v>153</v>
      </c>
      <c r="H326" s="13" t="s">
        <v>281</v>
      </c>
      <c r="I326" s="72">
        <v>42906</v>
      </c>
      <c r="J326" s="2">
        <v>42906</v>
      </c>
      <c r="K326" s="4">
        <v>0</v>
      </c>
      <c r="L326" s="2">
        <v>42907</v>
      </c>
      <c r="M326" s="4">
        <v>1</v>
      </c>
      <c r="N326" s="72" t="s">
        <v>277</v>
      </c>
      <c r="O326" s="68" t="s">
        <v>277</v>
      </c>
      <c r="P326" s="72">
        <v>42930</v>
      </c>
      <c r="Q326" s="4">
        <v>24</v>
      </c>
      <c r="R326" s="4">
        <f t="shared" si="5"/>
        <v>24</v>
      </c>
      <c r="S326" s="15" t="s">
        <v>470</v>
      </c>
      <c r="T326" s="73" t="s">
        <v>2382</v>
      </c>
      <c r="V326" s="17" t="s">
        <v>161</v>
      </c>
    </row>
    <row r="327" spans="1:23" x14ac:dyDescent="0.25">
      <c r="A327" s="13" t="s">
        <v>276</v>
      </c>
      <c r="B327" s="68">
        <v>11222</v>
      </c>
      <c r="C327" s="15" t="s">
        <v>498</v>
      </c>
      <c r="D327" s="15" t="s">
        <v>464</v>
      </c>
      <c r="E327" s="13" t="s">
        <v>159</v>
      </c>
      <c r="F327" s="13" t="s">
        <v>251</v>
      </c>
      <c r="G327" s="13" t="s">
        <v>153</v>
      </c>
      <c r="H327" s="13" t="s">
        <v>281</v>
      </c>
      <c r="I327" s="72">
        <v>42912</v>
      </c>
      <c r="J327" s="2">
        <v>42912</v>
      </c>
      <c r="K327" s="4">
        <v>0</v>
      </c>
      <c r="L327" s="2">
        <v>42912</v>
      </c>
      <c r="M327" s="4">
        <v>0</v>
      </c>
      <c r="N327" s="72" t="s">
        <v>277</v>
      </c>
      <c r="O327" s="68" t="s">
        <v>277</v>
      </c>
      <c r="P327" s="72">
        <v>42936</v>
      </c>
      <c r="Q327" s="4">
        <v>24</v>
      </c>
      <c r="R327" s="4">
        <f t="shared" si="5"/>
        <v>24</v>
      </c>
      <c r="S327" s="15" t="s">
        <v>473</v>
      </c>
      <c r="T327" s="73" t="s">
        <v>2382</v>
      </c>
      <c r="V327" s="17" t="s">
        <v>195</v>
      </c>
    </row>
    <row r="328" spans="1:23" x14ac:dyDescent="0.25">
      <c r="A328" s="73" t="s">
        <v>275</v>
      </c>
      <c r="B328" s="73">
        <v>11332</v>
      </c>
      <c r="C328" s="23" t="s">
        <v>498</v>
      </c>
      <c r="D328" s="23"/>
      <c r="E328" s="23" t="s">
        <v>2392</v>
      </c>
      <c r="F328" s="23" t="s">
        <v>2400</v>
      </c>
      <c r="G328" s="23" t="s">
        <v>149</v>
      </c>
      <c r="H328" s="74" t="s">
        <v>2381</v>
      </c>
      <c r="I328" s="78">
        <v>42912</v>
      </c>
      <c r="J328" s="24">
        <v>42912</v>
      </c>
      <c r="K328" s="73">
        <v>0</v>
      </c>
      <c r="L328" s="24">
        <v>42912</v>
      </c>
      <c r="M328" s="73">
        <v>0</v>
      </c>
      <c r="N328" s="80"/>
      <c r="O328" s="80"/>
      <c r="P328" s="78">
        <v>42936</v>
      </c>
      <c r="Q328" s="73">
        <v>24</v>
      </c>
      <c r="R328" s="4">
        <f t="shared" si="5"/>
        <v>24</v>
      </c>
      <c r="S328" s="23" t="s">
        <v>2383</v>
      </c>
      <c r="T328" s="73" t="s">
        <v>2382</v>
      </c>
      <c r="U328" s="23"/>
      <c r="V328" s="23"/>
      <c r="W328" s="23" t="s">
        <v>2389</v>
      </c>
    </row>
    <row r="329" spans="1:23" x14ac:dyDescent="0.25">
      <c r="A329" s="13" t="s">
        <v>276</v>
      </c>
      <c r="B329" s="68">
        <v>11121</v>
      </c>
      <c r="C329" s="15" t="s">
        <v>498</v>
      </c>
      <c r="D329" s="15" t="s">
        <v>464</v>
      </c>
      <c r="E329" s="13" t="s">
        <v>159</v>
      </c>
      <c r="F329" s="13" t="s">
        <v>242</v>
      </c>
      <c r="G329" s="13" t="s">
        <v>153</v>
      </c>
      <c r="H329" s="13" t="s">
        <v>281</v>
      </c>
      <c r="I329" s="72">
        <v>42901</v>
      </c>
      <c r="J329" s="2">
        <v>42901</v>
      </c>
      <c r="K329" s="4">
        <v>0</v>
      </c>
      <c r="L329" s="2">
        <v>42901</v>
      </c>
      <c r="M329" s="4">
        <v>0</v>
      </c>
      <c r="N329" s="72" t="s">
        <v>277</v>
      </c>
      <c r="O329" s="68" t="s">
        <v>277</v>
      </c>
      <c r="P329" s="72">
        <v>42926</v>
      </c>
      <c r="Q329" s="4">
        <v>25</v>
      </c>
      <c r="R329" s="4">
        <f t="shared" si="5"/>
        <v>25</v>
      </c>
      <c r="S329" s="15" t="s">
        <v>465</v>
      </c>
      <c r="T329" s="73" t="s">
        <v>2382</v>
      </c>
      <c r="V329" s="17" t="s">
        <v>244</v>
      </c>
    </row>
    <row r="330" spans="1:23" x14ac:dyDescent="0.25">
      <c r="A330" s="73" t="s">
        <v>275</v>
      </c>
      <c r="B330" s="73">
        <v>11310</v>
      </c>
      <c r="C330" s="23" t="s">
        <v>498</v>
      </c>
      <c r="D330" s="23"/>
      <c r="E330" s="23" t="s">
        <v>2387</v>
      </c>
      <c r="F330" s="23" t="s">
        <v>2388</v>
      </c>
      <c r="G330" s="23" t="s">
        <v>153</v>
      </c>
      <c r="H330" s="74" t="s">
        <v>2381</v>
      </c>
      <c r="I330" s="78">
        <v>42902</v>
      </c>
      <c r="J330" s="24">
        <v>42906</v>
      </c>
      <c r="K330" s="73">
        <v>4</v>
      </c>
      <c r="L330" s="24">
        <v>42906</v>
      </c>
      <c r="M330" s="73">
        <v>4</v>
      </c>
      <c r="N330" s="80"/>
      <c r="O330" s="80"/>
      <c r="P330" s="78">
        <v>42927</v>
      </c>
      <c r="Q330" s="73">
        <v>25</v>
      </c>
      <c r="R330" s="4">
        <f t="shared" si="5"/>
        <v>21</v>
      </c>
      <c r="S330" s="23" t="s">
        <v>2383</v>
      </c>
      <c r="T330" s="73" t="s">
        <v>2382</v>
      </c>
      <c r="U330" s="23"/>
      <c r="V330" s="23"/>
      <c r="W330" s="23" t="s">
        <v>2389</v>
      </c>
    </row>
    <row r="331" spans="1:23" x14ac:dyDescent="0.25">
      <c r="A331" s="13" t="s">
        <v>276</v>
      </c>
      <c r="B331" s="68">
        <v>11197</v>
      </c>
      <c r="C331" s="15" t="s">
        <v>498</v>
      </c>
      <c r="D331" s="15" t="s">
        <v>464</v>
      </c>
      <c r="E331" s="13" t="s">
        <v>159</v>
      </c>
      <c r="F331" s="13" t="s">
        <v>160</v>
      </c>
      <c r="G331" s="13" t="s">
        <v>153</v>
      </c>
      <c r="H331" s="13" t="s">
        <v>281</v>
      </c>
      <c r="I331" s="72">
        <v>42908</v>
      </c>
      <c r="J331" s="2">
        <v>42908</v>
      </c>
      <c r="K331" s="4">
        <v>0</v>
      </c>
      <c r="L331" s="2">
        <v>42909</v>
      </c>
      <c r="M331" s="4">
        <v>1</v>
      </c>
      <c r="N331" s="72" t="s">
        <v>277</v>
      </c>
      <c r="O331" s="68" t="s">
        <v>277</v>
      </c>
      <c r="P331" s="72">
        <v>42934</v>
      </c>
      <c r="Q331" s="4">
        <v>26</v>
      </c>
      <c r="R331" s="4">
        <f t="shared" si="5"/>
        <v>26</v>
      </c>
      <c r="S331" s="15" t="s">
        <v>447</v>
      </c>
      <c r="T331" s="73" t="s">
        <v>2382</v>
      </c>
      <c r="V331" s="17" t="s">
        <v>161</v>
      </c>
    </row>
    <row r="332" spans="1:23" x14ac:dyDescent="0.25">
      <c r="A332" s="13" t="s">
        <v>276</v>
      </c>
      <c r="B332" s="68">
        <v>11270</v>
      </c>
      <c r="C332" s="15" t="s">
        <v>498</v>
      </c>
      <c r="D332" s="15" t="s">
        <v>464</v>
      </c>
      <c r="E332" s="13" t="s">
        <v>159</v>
      </c>
      <c r="F332" s="13" t="s">
        <v>162</v>
      </c>
      <c r="G332" s="13" t="s">
        <v>149</v>
      </c>
      <c r="H332" s="13" t="s">
        <v>281</v>
      </c>
      <c r="I332" s="72">
        <v>42915</v>
      </c>
      <c r="J332" s="2">
        <v>42915</v>
      </c>
      <c r="K332" s="4">
        <v>0</v>
      </c>
      <c r="L332" s="2">
        <v>42915</v>
      </c>
      <c r="M332" s="4">
        <v>0</v>
      </c>
      <c r="N332" s="72" t="s">
        <v>277</v>
      </c>
      <c r="O332" s="68" t="s">
        <v>277</v>
      </c>
      <c r="P332" s="72">
        <v>42941</v>
      </c>
      <c r="Q332" s="4">
        <v>26</v>
      </c>
      <c r="R332" s="4">
        <f t="shared" si="5"/>
        <v>26</v>
      </c>
      <c r="S332" s="15" t="s">
        <v>475</v>
      </c>
      <c r="T332" s="73" t="s">
        <v>2382</v>
      </c>
      <c r="V332" s="17" t="s">
        <v>161</v>
      </c>
    </row>
    <row r="333" spans="1:23" x14ac:dyDescent="0.25">
      <c r="A333" s="13" t="s">
        <v>276</v>
      </c>
      <c r="B333" s="68">
        <v>11271</v>
      </c>
      <c r="C333" s="15" t="s">
        <v>498</v>
      </c>
      <c r="D333" s="15" t="s">
        <v>464</v>
      </c>
      <c r="E333" s="13" t="s">
        <v>159</v>
      </c>
      <c r="F333" s="13" t="s">
        <v>162</v>
      </c>
      <c r="G333" s="13" t="s">
        <v>149</v>
      </c>
      <c r="H333" s="13" t="s">
        <v>281</v>
      </c>
      <c r="I333" s="72">
        <v>42915</v>
      </c>
      <c r="J333" s="2">
        <v>42915</v>
      </c>
      <c r="K333" s="4">
        <v>0</v>
      </c>
      <c r="L333" s="2">
        <v>42915</v>
      </c>
      <c r="M333" s="4">
        <v>0</v>
      </c>
      <c r="N333" s="72" t="s">
        <v>277</v>
      </c>
      <c r="O333" s="68" t="s">
        <v>277</v>
      </c>
      <c r="P333" s="72">
        <v>42941</v>
      </c>
      <c r="Q333" s="4">
        <v>26</v>
      </c>
      <c r="R333" s="4">
        <f t="shared" si="5"/>
        <v>26</v>
      </c>
      <c r="S333" s="15" t="s">
        <v>459</v>
      </c>
      <c r="T333" s="73" t="s">
        <v>2382</v>
      </c>
      <c r="V333" s="17" t="s">
        <v>161</v>
      </c>
    </row>
    <row r="334" spans="1:23" x14ac:dyDescent="0.25">
      <c r="A334" s="13" t="s">
        <v>276</v>
      </c>
      <c r="B334" s="68">
        <v>11266</v>
      </c>
      <c r="C334" s="15" t="s">
        <v>498</v>
      </c>
      <c r="D334" s="15" t="s">
        <v>464</v>
      </c>
      <c r="E334" s="13" t="s">
        <v>159</v>
      </c>
      <c r="F334" s="13" t="s">
        <v>162</v>
      </c>
      <c r="G334" s="13" t="s">
        <v>149</v>
      </c>
      <c r="H334" s="13" t="s">
        <v>281</v>
      </c>
      <c r="I334" s="72">
        <v>42915</v>
      </c>
      <c r="J334" s="2">
        <v>42915</v>
      </c>
      <c r="K334" s="4">
        <v>0</v>
      </c>
      <c r="L334" s="2">
        <v>42915</v>
      </c>
      <c r="M334" s="4">
        <v>0</v>
      </c>
      <c r="N334" s="72" t="s">
        <v>277</v>
      </c>
      <c r="O334" s="68" t="s">
        <v>277</v>
      </c>
      <c r="P334" s="72">
        <v>42942</v>
      </c>
      <c r="Q334" s="4">
        <v>27</v>
      </c>
      <c r="R334" s="4">
        <f t="shared" si="5"/>
        <v>27</v>
      </c>
      <c r="S334" s="15" t="s">
        <v>456</v>
      </c>
      <c r="T334" s="73" t="s">
        <v>2382</v>
      </c>
      <c r="V334" s="17" t="s">
        <v>161</v>
      </c>
    </row>
    <row r="335" spans="1:23" x14ac:dyDescent="0.25">
      <c r="A335" s="13" t="s">
        <v>276</v>
      </c>
      <c r="B335" s="68">
        <v>11078</v>
      </c>
      <c r="C335" s="15" t="s">
        <v>498</v>
      </c>
      <c r="D335" s="15" t="s">
        <v>464</v>
      </c>
      <c r="E335" s="13" t="s">
        <v>159</v>
      </c>
      <c r="F335" s="13" t="s">
        <v>160</v>
      </c>
      <c r="G335" s="13" t="s">
        <v>153</v>
      </c>
      <c r="H335" s="13" t="s">
        <v>281</v>
      </c>
      <c r="I335" s="72">
        <v>42895</v>
      </c>
      <c r="J335" s="2">
        <v>42895</v>
      </c>
      <c r="K335" s="4">
        <v>0</v>
      </c>
      <c r="L335" s="2">
        <v>42895</v>
      </c>
      <c r="M335" s="4">
        <v>0</v>
      </c>
      <c r="N335" s="72" t="s">
        <v>277</v>
      </c>
      <c r="O335" s="68" t="s">
        <v>277</v>
      </c>
      <c r="P335" s="72">
        <v>42923</v>
      </c>
      <c r="Q335" s="4">
        <v>28</v>
      </c>
      <c r="R335" s="4">
        <f t="shared" si="5"/>
        <v>28</v>
      </c>
      <c r="S335" s="15" t="s">
        <v>469</v>
      </c>
      <c r="T335" s="73" t="s">
        <v>2382</v>
      </c>
      <c r="V335" s="17" t="s">
        <v>161</v>
      </c>
    </row>
    <row r="336" spans="1:23" x14ac:dyDescent="0.25">
      <c r="A336" s="13" t="s">
        <v>276</v>
      </c>
      <c r="B336" s="68">
        <v>11181</v>
      </c>
      <c r="C336" s="15" t="s">
        <v>498</v>
      </c>
      <c r="D336" s="15" t="s">
        <v>464</v>
      </c>
      <c r="E336" s="13" t="s">
        <v>159</v>
      </c>
      <c r="F336" s="13" t="s">
        <v>162</v>
      </c>
      <c r="G336" s="13" t="s">
        <v>149</v>
      </c>
      <c r="H336" s="13" t="s">
        <v>280</v>
      </c>
      <c r="I336" s="72">
        <v>42907</v>
      </c>
      <c r="J336" s="2">
        <v>42907</v>
      </c>
      <c r="K336" s="4">
        <v>0</v>
      </c>
      <c r="L336" s="2">
        <v>42907</v>
      </c>
      <c r="M336" s="4">
        <v>0</v>
      </c>
      <c r="N336" s="72" t="s">
        <v>277</v>
      </c>
      <c r="O336" s="68" t="s">
        <v>277</v>
      </c>
      <c r="P336" s="72">
        <v>42936</v>
      </c>
      <c r="Q336" s="4">
        <v>29</v>
      </c>
      <c r="R336" s="4">
        <f t="shared" si="5"/>
        <v>29</v>
      </c>
      <c r="S336" s="15" t="s">
        <v>459</v>
      </c>
      <c r="T336" s="73" t="s">
        <v>2382</v>
      </c>
      <c r="V336" s="17" t="s">
        <v>161</v>
      </c>
    </row>
    <row r="337" spans="1:23" x14ac:dyDescent="0.25">
      <c r="A337" s="13" t="s">
        <v>276</v>
      </c>
      <c r="B337" s="68">
        <v>11221</v>
      </c>
      <c r="C337" s="15" t="s">
        <v>498</v>
      </c>
      <c r="D337" s="15" t="s">
        <v>464</v>
      </c>
      <c r="E337" s="13" t="s">
        <v>154</v>
      </c>
      <c r="F337" s="13" t="s">
        <v>194</v>
      </c>
      <c r="G337" s="13" t="s">
        <v>149</v>
      </c>
      <c r="H337" s="13" t="s">
        <v>281</v>
      </c>
      <c r="I337" s="72">
        <v>42912</v>
      </c>
      <c r="J337" s="2">
        <v>42912</v>
      </c>
      <c r="K337" s="4">
        <v>0</v>
      </c>
      <c r="L337" s="2">
        <v>42912</v>
      </c>
      <c r="M337" s="4">
        <v>0</v>
      </c>
      <c r="N337" s="72" t="s">
        <v>277</v>
      </c>
      <c r="O337" s="68" t="s">
        <v>277</v>
      </c>
      <c r="P337" s="72">
        <v>42942</v>
      </c>
      <c r="Q337" s="4">
        <v>30</v>
      </c>
      <c r="R337" s="4">
        <f t="shared" si="5"/>
        <v>30</v>
      </c>
      <c r="S337" s="15" t="s">
        <v>460</v>
      </c>
      <c r="T337" s="73" t="s">
        <v>2382</v>
      </c>
      <c r="V337" s="17" t="s">
        <v>195</v>
      </c>
    </row>
    <row r="338" spans="1:23" x14ac:dyDescent="0.25">
      <c r="A338" s="73" t="s">
        <v>275</v>
      </c>
      <c r="B338" s="73">
        <v>11306</v>
      </c>
      <c r="C338" s="23" t="s">
        <v>498</v>
      </c>
      <c r="D338" s="23"/>
      <c r="E338" s="23" t="s">
        <v>2384</v>
      </c>
      <c r="F338" s="23" t="s">
        <v>2385</v>
      </c>
      <c r="G338" s="23" t="s">
        <v>153</v>
      </c>
      <c r="H338" s="74" t="s">
        <v>2381</v>
      </c>
      <c r="I338" s="78">
        <v>42901</v>
      </c>
      <c r="J338" s="24">
        <v>42901</v>
      </c>
      <c r="K338" s="73">
        <v>0</v>
      </c>
      <c r="L338" s="24">
        <v>42901</v>
      </c>
      <c r="M338" s="73">
        <v>0</v>
      </c>
      <c r="N338" s="80"/>
      <c r="O338" s="80"/>
      <c r="P338" s="78">
        <v>42935</v>
      </c>
      <c r="Q338" s="73">
        <v>34</v>
      </c>
      <c r="R338" s="4">
        <f t="shared" si="5"/>
        <v>34</v>
      </c>
      <c r="S338" s="23" t="s">
        <v>2383</v>
      </c>
      <c r="T338" s="73" t="s">
        <v>2382</v>
      </c>
      <c r="U338" s="23"/>
      <c r="V338" s="23"/>
      <c r="W338" s="23" t="s">
        <v>2386</v>
      </c>
    </row>
    <row r="339" spans="1:23" x14ac:dyDescent="0.25">
      <c r="A339" s="13" t="s">
        <v>276</v>
      </c>
      <c r="B339" s="68">
        <v>11059</v>
      </c>
      <c r="C339" s="15" t="s">
        <v>498</v>
      </c>
      <c r="D339" s="15" t="s">
        <v>464</v>
      </c>
      <c r="E339" s="13" t="s">
        <v>159</v>
      </c>
      <c r="F339" s="13" t="s">
        <v>162</v>
      </c>
      <c r="G339" s="13" t="s">
        <v>149</v>
      </c>
      <c r="H339" s="13" t="s">
        <v>281</v>
      </c>
      <c r="I339" s="72">
        <v>42893</v>
      </c>
      <c r="J339" s="2">
        <v>42893</v>
      </c>
      <c r="K339" s="4">
        <v>0</v>
      </c>
      <c r="L339" s="2">
        <v>42893</v>
      </c>
      <c r="M339" s="4">
        <v>0</v>
      </c>
      <c r="N339" s="72" t="s">
        <v>277</v>
      </c>
      <c r="O339" s="68" t="s">
        <v>277</v>
      </c>
      <c r="P339" s="72">
        <v>42928</v>
      </c>
      <c r="Q339" s="4">
        <v>35</v>
      </c>
      <c r="R339" s="4">
        <f t="shared" si="5"/>
        <v>35</v>
      </c>
      <c r="S339" s="15" t="s">
        <v>468</v>
      </c>
      <c r="T339" s="73" t="s">
        <v>2382</v>
      </c>
      <c r="V339" s="17" t="s">
        <v>161</v>
      </c>
    </row>
    <row r="340" spans="1:23" x14ac:dyDescent="0.25">
      <c r="A340" s="73" t="s">
        <v>275</v>
      </c>
      <c r="B340" s="73">
        <v>11467</v>
      </c>
      <c r="C340" s="23" t="s">
        <v>498</v>
      </c>
      <c r="D340" s="23"/>
      <c r="E340" s="23" t="s">
        <v>2409</v>
      </c>
      <c r="F340" s="23" t="s">
        <v>2410</v>
      </c>
      <c r="G340" s="23" t="s">
        <v>149</v>
      </c>
      <c r="H340" s="74" t="s">
        <v>2381</v>
      </c>
      <c r="I340" s="78">
        <v>42899</v>
      </c>
      <c r="J340" s="24">
        <v>42916</v>
      </c>
      <c r="K340" s="73">
        <v>17</v>
      </c>
      <c r="L340" s="24">
        <v>42922</v>
      </c>
      <c r="M340" s="73">
        <v>23</v>
      </c>
      <c r="N340" s="80"/>
      <c r="O340" s="80"/>
      <c r="P340" s="78">
        <v>42934</v>
      </c>
      <c r="Q340" s="73">
        <v>35</v>
      </c>
      <c r="R340" s="4">
        <f t="shared" si="5"/>
        <v>18</v>
      </c>
      <c r="S340" s="23"/>
      <c r="T340" s="73" t="s">
        <v>2382</v>
      </c>
      <c r="U340" s="23"/>
      <c r="V340" s="23"/>
      <c r="W340" s="23" t="s">
        <v>2386</v>
      </c>
    </row>
    <row r="341" spans="1:23" x14ac:dyDescent="0.25">
      <c r="A341" s="73" t="s">
        <v>275</v>
      </c>
      <c r="B341" s="73">
        <v>11478</v>
      </c>
      <c r="C341" s="23" t="s">
        <v>497</v>
      </c>
      <c r="D341" s="23"/>
      <c r="E341" s="23" t="s">
        <v>2397</v>
      </c>
      <c r="F341" s="23" t="s">
        <v>2398</v>
      </c>
      <c r="G341" s="23" t="s">
        <v>149</v>
      </c>
      <c r="H341" s="23" t="s">
        <v>2396</v>
      </c>
      <c r="I341" s="78">
        <v>42906</v>
      </c>
      <c r="J341" s="24">
        <v>42933</v>
      </c>
      <c r="K341" s="74">
        <v>27</v>
      </c>
      <c r="L341" s="24">
        <v>42933</v>
      </c>
      <c r="M341" s="74">
        <v>27</v>
      </c>
      <c r="N341" s="81"/>
      <c r="O341" s="81"/>
      <c r="P341" s="78">
        <v>42942</v>
      </c>
      <c r="Q341" s="74">
        <v>36</v>
      </c>
      <c r="R341" s="4">
        <f t="shared" si="5"/>
        <v>9</v>
      </c>
      <c r="S341" s="23"/>
      <c r="T341" s="73" t="s">
        <v>2382</v>
      </c>
      <c r="U341" s="23"/>
      <c r="V341" s="23"/>
      <c r="W341" s="23"/>
    </row>
    <row r="342" spans="1:23" x14ac:dyDescent="0.25">
      <c r="A342" s="13" t="s">
        <v>276</v>
      </c>
      <c r="B342" s="68">
        <v>11157</v>
      </c>
      <c r="C342" s="15" t="s">
        <v>498</v>
      </c>
      <c r="D342" s="15" t="s">
        <v>464</v>
      </c>
      <c r="E342" s="13" t="s">
        <v>159</v>
      </c>
      <c r="F342" s="13" t="s">
        <v>162</v>
      </c>
      <c r="G342" s="13" t="s">
        <v>149</v>
      </c>
      <c r="H342" s="13" t="s">
        <v>281</v>
      </c>
      <c r="I342" s="72">
        <v>42906</v>
      </c>
      <c r="J342" s="2">
        <v>42906</v>
      </c>
      <c r="K342" s="4">
        <v>0</v>
      </c>
      <c r="L342" s="2">
        <v>42906</v>
      </c>
      <c r="M342" s="4">
        <v>0</v>
      </c>
      <c r="N342" s="72" t="s">
        <v>277</v>
      </c>
      <c r="O342" s="68" t="s">
        <v>277</v>
      </c>
      <c r="P342" s="72">
        <v>42943</v>
      </c>
      <c r="Q342" s="4">
        <v>37</v>
      </c>
      <c r="R342" s="4">
        <f t="shared" si="5"/>
        <v>37</v>
      </c>
      <c r="S342" s="15" t="s">
        <v>459</v>
      </c>
      <c r="T342" s="73" t="s">
        <v>2382</v>
      </c>
      <c r="V342" s="17" t="s">
        <v>161</v>
      </c>
    </row>
    <row r="343" spans="1:23" x14ac:dyDescent="0.25">
      <c r="A343" s="73" t="s">
        <v>275</v>
      </c>
      <c r="B343" s="25">
        <v>11725</v>
      </c>
      <c r="C343" s="23" t="s">
        <v>498</v>
      </c>
      <c r="D343" s="23"/>
      <c r="E343" s="23" t="s">
        <v>2390</v>
      </c>
      <c r="F343" s="23" t="s">
        <v>2399</v>
      </c>
      <c r="G343" s="23" t="s">
        <v>153</v>
      </c>
      <c r="H343" s="74" t="s">
        <v>2381</v>
      </c>
      <c r="I343" s="78">
        <v>42906</v>
      </c>
      <c r="J343" s="24">
        <v>42935</v>
      </c>
      <c r="K343" s="73">
        <v>29</v>
      </c>
      <c r="L343" s="24">
        <v>42935</v>
      </c>
      <c r="M343" s="73">
        <v>29</v>
      </c>
      <c r="N343" s="80"/>
      <c r="O343" s="80"/>
      <c r="P343" s="78">
        <v>42943</v>
      </c>
      <c r="Q343" s="73">
        <v>37</v>
      </c>
      <c r="R343" s="4">
        <f t="shared" si="5"/>
        <v>8</v>
      </c>
      <c r="S343" s="23"/>
      <c r="T343" s="73" t="s">
        <v>2382</v>
      </c>
      <c r="U343" s="23"/>
      <c r="V343" s="23"/>
      <c r="W343" s="23" t="s">
        <v>2418</v>
      </c>
    </row>
    <row r="344" spans="1:23" x14ac:dyDescent="0.25">
      <c r="A344" s="13" t="s">
        <v>276</v>
      </c>
      <c r="B344" s="68">
        <v>10749</v>
      </c>
      <c r="C344" s="15" t="s">
        <v>498</v>
      </c>
      <c r="D344" s="15" t="s">
        <v>464</v>
      </c>
      <c r="E344" s="13" t="s">
        <v>159</v>
      </c>
      <c r="F344" s="13" t="s">
        <v>162</v>
      </c>
      <c r="G344" s="13" t="s">
        <v>149</v>
      </c>
      <c r="H344" s="13" t="s">
        <v>280</v>
      </c>
      <c r="I344" s="72">
        <v>42881</v>
      </c>
      <c r="J344" s="2">
        <v>42881</v>
      </c>
      <c r="K344" s="4">
        <v>0</v>
      </c>
      <c r="L344" s="2">
        <v>42881</v>
      </c>
      <c r="M344" s="4">
        <v>0</v>
      </c>
      <c r="N344" s="72" t="s">
        <v>277</v>
      </c>
      <c r="O344" s="68" t="s">
        <v>277</v>
      </c>
      <c r="P344" s="72">
        <v>42919</v>
      </c>
      <c r="Q344" s="4">
        <v>38</v>
      </c>
      <c r="R344" s="4">
        <f t="shared" si="5"/>
        <v>38</v>
      </c>
      <c r="S344" s="15" t="s">
        <v>466</v>
      </c>
      <c r="T344" s="73" t="s">
        <v>2382</v>
      </c>
      <c r="V344" s="17" t="s">
        <v>161</v>
      </c>
    </row>
    <row r="345" spans="1:23" x14ac:dyDescent="0.25">
      <c r="A345" s="13" t="s">
        <v>276</v>
      </c>
      <c r="B345" s="68">
        <v>10752</v>
      </c>
      <c r="C345" s="15" t="s">
        <v>498</v>
      </c>
      <c r="D345" s="15" t="s">
        <v>464</v>
      </c>
      <c r="E345" s="13" t="s">
        <v>159</v>
      </c>
      <c r="F345" s="13" t="s">
        <v>162</v>
      </c>
      <c r="G345" s="13" t="s">
        <v>149</v>
      </c>
      <c r="H345" s="13" t="s">
        <v>281</v>
      </c>
      <c r="I345" s="72">
        <v>42881</v>
      </c>
      <c r="J345" s="2">
        <v>42881</v>
      </c>
      <c r="K345" s="4">
        <v>0</v>
      </c>
      <c r="L345" s="2">
        <v>42881</v>
      </c>
      <c r="M345" s="4">
        <v>0</v>
      </c>
      <c r="N345" s="72" t="s">
        <v>277</v>
      </c>
      <c r="O345" s="68" t="s">
        <v>277</v>
      </c>
      <c r="P345" s="72">
        <v>42923</v>
      </c>
      <c r="Q345" s="4">
        <v>42</v>
      </c>
      <c r="R345" s="4">
        <f t="shared" si="5"/>
        <v>42</v>
      </c>
      <c r="S345" s="15" t="s">
        <v>467</v>
      </c>
      <c r="T345" s="73" t="s">
        <v>2382</v>
      </c>
      <c r="V345" s="17" t="s">
        <v>161</v>
      </c>
    </row>
    <row r="346" spans="1:23" x14ac:dyDescent="0.25">
      <c r="A346" s="13" t="s">
        <v>276</v>
      </c>
      <c r="B346" s="68">
        <v>10740</v>
      </c>
      <c r="C346" s="15" t="s">
        <v>497</v>
      </c>
      <c r="D346" s="15" t="s">
        <v>265</v>
      </c>
      <c r="E346" s="13" t="s">
        <v>154</v>
      </c>
      <c r="F346" s="13" t="s">
        <v>194</v>
      </c>
      <c r="G346" s="13" t="s">
        <v>272</v>
      </c>
      <c r="H346" s="13" t="s">
        <v>283</v>
      </c>
      <c r="I346" s="72">
        <v>42880</v>
      </c>
      <c r="J346" s="2">
        <v>42880</v>
      </c>
      <c r="K346" s="4">
        <v>0</v>
      </c>
      <c r="L346" s="2">
        <v>42880</v>
      </c>
      <c r="M346" s="4">
        <v>0</v>
      </c>
      <c r="P346" s="72">
        <v>42923</v>
      </c>
      <c r="Q346" s="4">
        <v>43</v>
      </c>
      <c r="R346" s="4">
        <f t="shared" si="5"/>
        <v>43</v>
      </c>
      <c r="S346" s="15" t="s">
        <v>465</v>
      </c>
      <c r="T346" s="73" t="s">
        <v>2382</v>
      </c>
      <c r="V346" s="17">
        <v>0</v>
      </c>
    </row>
    <row r="347" spans="1:23" x14ac:dyDescent="0.25">
      <c r="A347" s="13" t="s">
        <v>276</v>
      </c>
      <c r="B347" s="68">
        <v>10717</v>
      </c>
      <c r="C347" s="15" t="s">
        <v>497</v>
      </c>
      <c r="D347" s="15" t="s">
        <v>271</v>
      </c>
      <c r="E347" s="13" t="s">
        <v>159</v>
      </c>
      <c r="F347" s="13" t="s">
        <v>160</v>
      </c>
      <c r="G347" s="13" t="s">
        <v>153</v>
      </c>
      <c r="H347" s="13" t="s">
        <v>284</v>
      </c>
      <c r="I347" s="72">
        <v>42878</v>
      </c>
      <c r="J347" s="2">
        <v>42878</v>
      </c>
      <c r="K347" s="4">
        <v>0</v>
      </c>
      <c r="L347" s="2">
        <v>42878</v>
      </c>
      <c r="M347" s="4">
        <v>0</v>
      </c>
      <c r="N347" s="72">
        <v>42921</v>
      </c>
      <c r="O347" s="68">
        <v>43</v>
      </c>
      <c r="P347" s="72">
        <v>42922</v>
      </c>
      <c r="Q347" s="4">
        <v>44</v>
      </c>
      <c r="R347" s="4">
        <f t="shared" si="5"/>
        <v>44</v>
      </c>
      <c r="S347" s="15" t="s">
        <v>465</v>
      </c>
      <c r="T347" s="73" t="s">
        <v>2382</v>
      </c>
      <c r="V347" s="17" t="s">
        <v>266</v>
      </c>
    </row>
    <row r="348" spans="1:23" x14ac:dyDescent="0.25">
      <c r="A348" s="13" t="s">
        <v>276</v>
      </c>
      <c r="B348" s="68">
        <v>11110</v>
      </c>
      <c r="C348" s="15" t="s">
        <v>497</v>
      </c>
      <c r="D348" s="15" t="s">
        <v>265</v>
      </c>
      <c r="E348" s="13" t="s">
        <v>159</v>
      </c>
      <c r="F348" s="13" t="s">
        <v>162</v>
      </c>
      <c r="G348" s="13" t="s">
        <v>149</v>
      </c>
      <c r="H348" s="13" t="s">
        <v>284</v>
      </c>
      <c r="I348" s="72">
        <v>42900</v>
      </c>
      <c r="J348" s="2">
        <v>42900</v>
      </c>
      <c r="K348" s="4">
        <v>0</v>
      </c>
      <c r="L348" s="2">
        <v>42900</v>
      </c>
      <c r="M348" s="4">
        <v>0</v>
      </c>
      <c r="N348" s="72">
        <v>42943</v>
      </c>
      <c r="O348" s="68">
        <v>43</v>
      </c>
      <c r="P348" s="72">
        <v>42944</v>
      </c>
      <c r="Q348" s="4">
        <v>44</v>
      </c>
      <c r="R348" s="4">
        <f t="shared" si="5"/>
        <v>44</v>
      </c>
      <c r="S348" s="15" t="s">
        <v>465</v>
      </c>
      <c r="T348" s="73" t="s">
        <v>2382</v>
      </c>
      <c r="V348" s="17" t="s">
        <v>266</v>
      </c>
    </row>
    <row r="349" spans="1:23" x14ac:dyDescent="0.25">
      <c r="A349" s="13" t="s">
        <v>276</v>
      </c>
      <c r="B349" s="68">
        <v>11026</v>
      </c>
      <c r="C349" s="15" t="s">
        <v>497</v>
      </c>
      <c r="D349" s="15" t="s">
        <v>271</v>
      </c>
      <c r="E349" s="13" t="s">
        <v>159</v>
      </c>
      <c r="F349" s="13" t="s">
        <v>160</v>
      </c>
      <c r="G349" s="13" t="s">
        <v>153</v>
      </c>
      <c r="H349" s="13" t="s">
        <v>284</v>
      </c>
      <c r="I349" s="72">
        <v>42888</v>
      </c>
      <c r="J349" s="2">
        <v>42888</v>
      </c>
      <c r="K349" s="4">
        <v>0</v>
      </c>
      <c r="L349" s="2">
        <v>42888</v>
      </c>
      <c r="M349" s="4">
        <v>0</v>
      </c>
      <c r="N349" s="72">
        <v>42930</v>
      </c>
      <c r="O349" s="68">
        <v>42</v>
      </c>
      <c r="P349" s="72">
        <v>42934</v>
      </c>
      <c r="Q349" s="4">
        <v>46</v>
      </c>
      <c r="R349" s="4">
        <f t="shared" si="5"/>
        <v>46</v>
      </c>
      <c r="S349" s="15" t="s">
        <v>465</v>
      </c>
      <c r="T349" s="73" t="s">
        <v>2382</v>
      </c>
      <c r="V349" s="17" t="s">
        <v>266</v>
      </c>
    </row>
    <row r="350" spans="1:23" x14ac:dyDescent="0.25">
      <c r="A350" s="13" t="s">
        <v>276</v>
      </c>
      <c r="B350" s="68">
        <v>10695</v>
      </c>
      <c r="C350" s="15" t="s">
        <v>497</v>
      </c>
      <c r="D350" s="15" t="s">
        <v>265</v>
      </c>
      <c r="E350" s="13" t="s">
        <v>167</v>
      </c>
      <c r="F350" s="13" t="s">
        <v>202</v>
      </c>
      <c r="G350" s="13" t="s">
        <v>149</v>
      </c>
      <c r="H350" s="13" t="s">
        <v>284</v>
      </c>
      <c r="I350" s="72">
        <v>42874</v>
      </c>
      <c r="J350" s="2">
        <v>42874</v>
      </c>
      <c r="K350" s="4">
        <v>0</v>
      </c>
      <c r="L350" s="2">
        <v>42874</v>
      </c>
      <c r="M350" s="4">
        <v>0</v>
      </c>
      <c r="N350" s="72">
        <v>42919</v>
      </c>
      <c r="O350" s="68">
        <v>45</v>
      </c>
      <c r="P350" s="72">
        <v>42921</v>
      </c>
      <c r="Q350" s="4">
        <v>47</v>
      </c>
      <c r="R350" s="4">
        <f t="shared" si="5"/>
        <v>47</v>
      </c>
      <c r="S350" s="15" t="s">
        <v>465</v>
      </c>
      <c r="T350" s="73" t="s">
        <v>2382</v>
      </c>
      <c r="V350" s="17" t="s">
        <v>266</v>
      </c>
    </row>
    <row r="351" spans="1:23" x14ac:dyDescent="0.25">
      <c r="A351" s="13" t="s">
        <v>276</v>
      </c>
      <c r="B351" s="68">
        <v>10696</v>
      </c>
      <c r="C351" s="15" t="s">
        <v>497</v>
      </c>
      <c r="D351" s="15" t="s">
        <v>265</v>
      </c>
      <c r="E351" s="13" t="s">
        <v>156</v>
      </c>
      <c r="F351" s="13" t="s">
        <v>157</v>
      </c>
      <c r="G351" s="13" t="s">
        <v>149</v>
      </c>
      <c r="H351" s="13" t="s">
        <v>284</v>
      </c>
      <c r="I351" s="72">
        <v>42874</v>
      </c>
      <c r="J351" s="2">
        <v>42874</v>
      </c>
      <c r="K351" s="4">
        <v>0</v>
      </c>
      <c r="L351" s="2">
        <v>42874</v>
      </c>
      <c r="M351" s="4">
        <v>0</v>
      </c>
      <c r="N351" s="72">
        <v>42919</v>
      </c>
      <c r="O351" s="68">
        <v>45</v>
      </c>
      <c r="P351" s="72">
        <v>42921</v>
      </c>
      <c r="Q351" s="4">
        <v>47</v>
      </c>
      <c r="R351" s="4">
        <f t="shared" si="5"/>
        <v>47</v>
      </c>
      <c r="S351" s="15" t="s">
        <v>465</v>
      </c>
      <c r="T351" s="73" t="s">
        <v>2382</v>
      </c>
      <c r="V351" s="17" t="s">
        <v>266</v>
      </c>
    </row>
    <row r="352" spans="1:23" x14ac:dyDescent="0.25">
      <c r="A352" s="13" t="s">
        <v>276</v>
      </c>
      <c r="B352" s="68">
        <v>10765</v>
      </c>
      <c r="C352" s="15" t="s">
        <v>498</v>
      </c>
      <c r="D352" s="15" t="s">
        <v>464</v>
      </c>
      <c r="E352" s="13" t="s">
        <v>159</v>
      </c>
      <c r="F352" s="13" t="s">
        <v>172</v>
      </c>
      <c r="G352" s="13" t="s">
        <v>153</v>
      </c>
      <c r="H352" s="13" t="s">
        <v>278</v>
      </c>
      <c r="I352" s="72">
        <v>42886</v>
      </c>
      <c r="J352" s="2">
        <v>42886</v>
      </c>
      <c r="K352" s="4">
        <v>0</v>
      </c>
      <c r="L352" s="2">
        <v>42886</v>
      </c>
      <c r="M352" s="4">
        <v>0</v>
      </c>
      <c r="N352" s="72" t="s">
        <v>277</v>
      </c>
      <c r="O352" s="68" t="s">
        <v>277</v>
      </c>
      <c r="P352" s="72">
        <v>42933</v>
      </c>
      <c r="Q352" s="4">
        <v>47</v>
      </c>
      <c r="R352" s="4">
        <f t="shared" si="5"/>
        <v>47</v>
      </c>
      <c r="S352" s="15" t="s">
        <v>465</v>
      </c>
      <c r="T352" s="73" t="s">
        <v>2382</v>
      </c>
      <c r="V352" s="17" t="s">
        <v>161</v>
      </c>
    </row>
    <row r="353" spans="1:23" x14ac:dyDescent="0.25">
      <c r="A353" s="13" t="s">
        <v>276</v>
      </c>
      <c r="B353" s="68">
        <v>11027</v>
      </c>
      <c r="C353" s="15" t="s">
        <v>497</v>
      </c>
      <c r="D353" s="15" t="s">
        <v>265</v>
      </c>
      <c r="E353" s="13" t="s">
        <v>159</v>
      </c>
      <c r="F353" s="13" t="s">
        <v>162</v>
      </c>
      <c r="G353" s="13" t="s">
        <v>149</v>
      </c>
      <c r="H353" s="13" t="s">
        <v>284</v>
      </c>
      <c r="I353" s="72">
        <v>42888</v>
      </c>
      <c r="J353" s="2">
        <v>42888</v>
      </c>
      <c r="K353" s="4">
        <v>0</v>
      </c>
      <c r="L353" s="2">
        <v>42888</v>
      </c>
      <c r="M353" s="4">
        <v>0</v>
      </c>
      <c r="N353" s="72">
        <v>42934</v>
      </c>
      <c r="O353" s="68">
        <v>46</v>
      </c>
      <c r="P353" s="72">
        <v>42935</v>
      </c>
      <c r="Q353" s="4">
        <v>47</v>
      </c>
      <c r="R353" s="4">
        <f t="shared" si="5"/>
        <v>47</v>
      </c>
      <c r="S353" s="15" t="s">
        <v>465</v>
      </c>
      <c r="T353" s="73" t="s">
        <v>2382</v>
      </c>
      <c r="V353" s="17" t="s">
        <v>266</v>
      </c>
    </row>
    <row r="354" spans="1:23" x14ac:dyDescent="0.25">
      <c r="A354" s="13" t="s">
        <v>276</v>
      </c>
      <c r="B354" s="68">
        <v>10754</v>
      </c>
      <c r="C354" s="15" t="s">
        <v>497</v>
      </c>
      <c r="D354" s="15" t="s">
        <v>271</v>
      </c>
      <c r="E354" s="13" t="s">
        <v>163</v>
      </c>
      <c r="F354" s="13" t="s">
        <v>213</v>
      </c>
      <c r="G354" s="13" t="s">
        <v>153</v>
      </c>
      <c r="H354" s="13" t="s">
        <v>284</v>
      </c>
      <c r="I354" s="72">
        <v>42881</v>
      </c>
      <c r="J354" s="2">
        <v>42881</v>
      </c>
      <c r="K354" s="4">
        <v>0</v>
      </c>
      <c r="L354" s="2">
        <v>42881</v>
      </c>
      <c r="M354" s="4">
        <v>0</v>
      </c>
      <c r="N354" s="72">
        <v>42928</v>
      </c>
      <c r="O354" s="68">
        <v>47</v>
      </c>
      <c r="P354" s="72">
        <v>42929</v>
      </c>
      <c r="Q354" s="4">
        <v>48</v>
      </c>
      <c r="R354" s="4">
        <f t="shared" si="5"/>
        <v>48</v>
      </c>
      <c r="S354" s="15" t="s">
        <v>465</v>
      </c>
      <c r="T354" s="73" t="s">
        <v>2382</v>
      </c>
      <c r="V354" s="17" t="s">
        <v>266</v>
      </c>
    </row>
    <row r="355" spans="1:23" x14ac:dyDescent="0.25">
      <c r="A355" s="13" t="s">
        <v>276</v>
      </c>
      <c r="B355" s="68">
        <v>11065</v>
      </c>
      <c r="C355" s="15" t="s">
        <v>497</v>
      </c>
      <c r="D355" s="15" t="s">
        <v>265</v>
      </c>
      <c r="E355" s="13" t="s">
        <v>159</v>
      </c>
      <c r="F355" s="13" t="s">
        <v>162</v>
      </c>
      <c r="G355" s="13" t="s">
        <v>149</v>
      </c>
      <c r="H355" s="13" t="s">
        <v>284</v>
      </c>
      <c r="I355" s="72">
        <v>42893</v>
      </c>
      <c r="J355" s="2">
        <v>42893</v>
      </c>
      <c r="K355" s="4">
        <v>0</v>
      </c>
      <c r="L355" s="2">
        <v>42893</v>
      </c>
      <c r="M355" s="4">
        <v>0</v>
      </c>
      <c r="N355" s="72">
        <v>42940</v>
      </c>
      <c r="O355" s="68">
        <v>47</v>
      </c>
      <c r="P355" s="72">
        <v>42941</v>
      </c>
      <c r="Q355" s="4">
        <v>48</v>
      </c>
      <c r="R355" s="4">
        <f t="shared" si="5"/>
        <v>48</v>
      </c>
      <c r="S355" s="15" t="s">
        <v>465</v>
      </c>
      <c r="T355" s="73" t="s">
        <v>2382</v>
      </c>
      <c r="V355" s="17" t="s">
        <v>266</v>
      </c>
    </row>
    <row r="356" spans="1:23" x14ac:dyDescent="0.25">
      <c r="A356" s="13" t="s">
        <v>276</v>
      </c>
      <c r="B356" s="68">
        <v>11066</v>
      </c>
      <c r="C356" s="15" t="s">
        <v>497</v>
      </c>
      <c r="D356" s="15" t="s">
        <v>265</v>
      </c>
      <c r="E356" s="13" t="s">
        <v>167</v>
      </c>
      <c r="F356" s="13" t="s">
        <v>202</v>
      </c>
      <c r="G356" s="13" t="s">
        <v>149</v>
      </c>
      <c r="H356" s="13" t="s">
        <v>284</v>
      </c>
      <c r="I356" s="72">
        <v>42893</v>
      </c>
      <c r="J356" s="2">
        <v>42894</v>
      </c>
      <c r="K356" s="4">
        <v>1</v>
      </c>
      <c r="L356" s="2">
        <v>42894</v>
      </c>
      <c r="M356" s="4">
        <v>1</v>
      </c>
      <c r="N356" s="72">
        <v>42941</v>
      </c>
      <c r="O356" s="68">
        <v>48</v>
      </c>
      <c r="P356" s="72">
        <v>42942</v>
      </c>
      <c r="Q356" s="4">
        <v>49</v>
      </c>
      <c r="R356" s="4">
        <f t="shared" si="5"/>
        <v>48</v>
      </c>
      <c r="S356" s="15" t="s">
        <v>465</v>
      </c>
      <c r="T356" s="73" t="s">
        <v>2382</v>
      </c>
      <c r="V356" s="17" t="s">
        <v>266</v>
      </c>
    </row>
    <row r="357" spans="1:23" x14ac:dyDescent="0.25">
      <c r="A357" s="13" t="s">
        <v>276</v>
      </c>
      <c r="B357" s="68">
        <v>10637</v>
      </c>
      <c r="C357" s="15" t="s">
        <v>497</v>
      </c>
      <c r="D357" s="15" t="s">
        <v>265</v>
      </c>
      <c r="E357" s="13" t="s">
        <v>164</v>
      </c>
      <c r="F357" s="13" t="s">
        <v>165</v>
      </c>
      <c r="G357" s="13" t="s">
        <v>149</v>
      </c>
      <c r="H357" s="13" t="s">
        <v>284</v>
      </c>
      <c r="I357" s="72">
        <v>42870</v>
      </c>
      <c r="J357" s="2">
        <v>42870</v>
      </c>
      <c r="K357" s="4">
        <v>0</v>
      </c>
      <c r="L357" s="2">
        <v>42870</v>
      </c>
      <c r="M357" s="4">
        <v>0</v>
      </c>
      <c r="N357" s="72">
        <v>42919</v>
      </c>
      <c r="O357" s="68">
        <v>49</v>
      </c>
      <c r="P357" s="72">
        <v>42921</v>
      </c>
      <c r="Q357" s="4">
        <v>51</v>
      </c>
      <c r="R357" s="4">
        <f t="shared" si="5"/>
        <v>51</v>
      </c>
      <c r="S357" s="15" t="s">
        <v>465</v>
      </c>
      <c r="T357" s="73" t="s">
        <v>2382</v>
      </c>
      <c r="V357" s="17" t="s">
        <v>266</v>
      </c>
    </row>
    <row r="358" spans="1:23" x14ac:dyDescent="0.25">
      <c r="A358" s="13" t="s">
        <v>276</v>
      </c>
      <c r="B358" s="69">
        <v>11028</v>
      </c>
      <c r="C358" s="15" t="s">
        <v>497</v>
      </c>
      <c r="D358" s="15" t="s">
        <v>265</v>
      </c>
      <c r="E358" s="13" t="s">
        <v>196</v>
      </c>
      <c r="F358" s="13" t="s">
        <v>223</v>
      </c>
      <c r="G358" s="13" t="s">
        <v>149</v>
      </c>
      <c r="H358" s="13" t="s">
        <v>284</v>
      </c>
      <c r="I358" s="72">
        <v>42888</v>
      </c>
      <c r="J358" s="2">
        <v>42888</v>
      </c>
      <c r="K358" s="4">
        <v>0</v>
      </c>
      <c r="L358" s="2">
        <v>42888</v>
      </c>
      <c r="M358" s="4">
        <v>0</v>
      </c>
      <c r="N358" s="72">
        <v>42937</v>
      </c>
      <c r="O358" s="68">
        <v>49</v>
      </c>
      <c r="P358" s="72">
        <v>42940</v>
      </c>
      <c r="Q358" s="4">
        <v>52</v>
      </c>
      <c r="R358" s="4">
        <f t="shared" si="5"/>
        <v>52</v>
      </c>
      <c r="S358" s="15" t="s">
        <v>465</v>
      </c>
      <c r="T358" s="73" t="s">
        <v>2382</v>
      </c>
      <c r="V358" s="17" t="s">
        <v>266</v>
      </c>
      <c r="W358" s="19" t="s">
        <v>438</v>
      </c>
    </row>
    <row r="359" spans="1:23" x14ac:dyDescent="0.25">
      <c r="A359" s="13" t="s">
        <v>276</v>
      </c>
      <c r="B359" s="68">
        <v>10606</v>
      </c>
      <c r="C359" s="15" t="s">
        <v>497</v>
      </c>
      <c r="D359" s="15" t="s">
        <v>265</v>
      </c>
      <c r="E359" s="13" t="s">
        <v>159</v>
      </c>
      <c r="F359" s="13" t="s">
        <v>162</v>
      </c>
      <c r="G359" s="13" t="s">
        <v>149</v>
      </c>
      <c r="H359" s="13" t="s">
        <v>284</v>
      </c>
      <c r="I359" s="72">
        <v>42866</v>
      </c>
      <c r="J359" s="2">
        <v>42867</v>
      </c>
      <c r="K359" s="4">
        <v>1</v>
      </c>
      <c r="L359" s="2">
        <v>42867</v>
      </c>
      <c r="M359" s="4">
        <v>1</v>
      </c>
      <c r="N359" s="72">
        <v>42916</v>
      </c>
      <c r="O359" s="68">
        <v>50</v>
      </c>
      <c r="P359" s="72">
        <v>42919</v>
      </c>
      <c r="Q359" s="4">
        <v>53</v>
      </c>
      <c r="R359" s="4">
        <f t="shared" si="5"/>
        <v>52</v>
      </c>
      <c r="S359" s="15" t="s">
        <v>465</v>
      </c>
      <c r="T359" s="73" t="s">
        <v>2382</v>
      </c>
      <c r="V359" s="17" t="s">
        <v>266</v>
      </c>
    </row>
    <row r="360" spans="1:23" x14ac:dyDescent="0.25">
      <c r="A360" s="13" t="s">
        <v>276</v>
      </c>
      <c r="B360" s="68">
        <v>11014</v>
      </c>
      <c r="C360" s="15" t="s">
        <v>497</v>
      </c>
      <c r="D360" s="15" t="s">
        <v>265</v>
      </c>
      <c r="E360" s="13" t="s">
        <v>167</v>
      </c>
      <c r="F360" s="13" t="s">
        <v>202</v>
      </c>
      <c r="G360" s="13" t="s">
        <v>149</v>
      </c>
      <c r="H360" s="13" t="s">
        <v>284</v>
      </c>
      <c r="I360" s="72">
        <v>42887</v>
      </c>
      <c r="J360" s="2">
        <v>42887</v>
      </c>
      <c r="K360" s="4">
        <v>0</v>
      </c>
      <c r="L360" s="2">
        <v>42887</v>
      </c>
      <c r="M360" s="4">
        <v>0</v>
      </c>
      <c r="N360" s="72">
        <v>42937</v>
      </c>
      <c r="O360" s="68">
        <v>50</v>
      </c>
      <c r="P360" s="72">
        <v>42940</v>
      </c>
      <c r="Q360" s="4">
        <v>53</v>
      </c>
      <c r="R360" s="4">
        <f t="shared" si="5"/>
        <v>53</v>
      </c>
      <c r="S360" s="15" t="s">
        <v>465</v>
      </c>
      <c r="T360" s="73" t="s">
        <v>2382</v>
      </c>
      <c r="V360" s="17" t="s">
        <v>266</v>
      </c>
    </row>
    <row r="361" spans="1:23" x14ac:dyDescent="0.25">
      <c r="A361" s="13" t="s">
        <v>276</v>
      </c>
      <c r="B361" s="68">
        <v>10593</v>
      </c>
      <c r="C361" s="15" t="s">
        <v>497</v>
      </c>
      <c r="D361" s="15" t="s">
        <v>265</v>
      </c>
      <c r="E361" s="13" t="s">
        <v>150</v>
      </c>
      <c r="F361" s="13" t="s">
        <v>151</v>
      </c>
      <c r="G361" s="13" t="s">
        <v>149</v>
      </c>
      <c r="H361" s="13" t="s">
        <v>284</v>
      </c>
      <c r="I361" s="72">
        <v>42865</v>
      </c>
      <c r="J361" s="2">
        <v>42866</v>
      </c>
      <c r="K361" s="4">
        <v>1</v>
      </c>
      <c r="L361" s="2">
        <v>42866</v>
      </c>
      <c r="M361" s="4">
        <v>1</v>
      </c>
      <c r="N361" s="72">
        <v>42916</v>
      </c>
      <c r="O361" s="68">
        <v>51</v>
      </c>
      <c r="P361" s="72">
        <v>42919</v>
      </c>
      <c r="Q361" s="4">
        <v>54</v>
      </c>
      <c r="R361" s="4">
        <f t="shared" si="5"/>
        <v>53</v>
      </c>
      <c r="S361" s="15" t="s">
        <v>465</v>
      </c>
      <c r="T361" s="73" t="s">
        <v>2382</v>
      </c>
      <c r="V361" s="17" t="s">
        <v>266</v>
      </c>
    </row>
    <row r="362" spans="1:23" x14ac:dyDescent="0.25">
      <c r="A362" s="13" t="s">
        <v>276</v>
      </c>
      <c r="B362" s="68">
        <v>10663</v>
      </c>
      <c r="C362" s="15" t="s">
        <v>497</v>
      </c>
      <c r="D362" s="15" t="s">
        <v>265</v>
      </c>
      <c r="E362" s="13" t="s">
        <v>159</v>
      </c>
      <c r="F362" s="13" t="s">
        <v>162</v>
      </c>
      <c r="G362" s="13" t="s">
        <v>149</v>
      </c>
      <c r="H362" s="13" t="s">
        <v>284</v>
      </c>
      <c r="I362" s="72">
        <v>42874</v>
      </c>
      <c r="J362" s="2">
        <v>42877</v>
      </c>
      <c r="K362" s="4">
        <v>3</v>
      </c>
      <c r="L362" s="2">
        <v>42877</v>
      </c>
      <c r="M362" s="4">
        <v>3</v>
      </c>
      <c r="N362" s="72">
        <v>42927</v>
      </c>
      <c r="O362" s="68">
        <v>53</v>
      </c>
      <c r="P362" s="72">
        <v>42928</v>
      </c>
      <c r="Q362" s="4">
        <v>54</v>
      </c>
      <c r="R362" s="4">
        <f t="shared" si="5"/>
        <v>51</v>
      </c>
      <c r="S362" s="15" t="s">
        <v>465</v>
      </c>
      <c r="T362" s="73" t="s">
        <v>2382</v>
      </c>
      <c r="V362" s="17" t="s">
        <v>266</v>
      </c>
    </row>
    <row r="363" spans="1:23" x14ac:dyDescent="0.25">
      <c r="A363" s="13" t="s">
        <v>276</v>
      </c>
      <c r="B363" s="68">
        <v>10682</v>
      </c>
      <c r="C363" s="15" t="s">
        <v>497</v>
      </c>
      <c r="D363" s="15" t="s">
        <v>265</v>
      </c>
      <c r="E363" s="13" t="s">
        <v>159</v>
      </c>
      <c r="F363" s="13" t="s">
        <v>162</v>
      </c>
      <c r="G363" s="13" t="s">
        <v>149</v>
      </c>
      <c r="H363" s="13" t="s">
        <v>284</v>
      </c>
      <c r="I363" s="72">
        <v>42873</v>
      </c>
      <c r="J363" s="2">
        <v>42877</v>
      </c>
      <c r="K363" s="4">
        <v>4</v>
      </c>
      <c r="L363" s="2">
        <v>42877</v>
      </c>
      <c r="M363" s="4">
        <v>4</v>
      </c>
      <c r="N363" s="72">
        <v>42927</v>
      </c>
      <c r="O363" s="68">
        <v>54</v>
      </c>
      <c r="P363" s="72">
        <v>42928</v>
      </c>
      <c r="Q363" s="4">
        <v>55</v>
      </c>
      <c r="R363" s="4">
        <f t="shared" si="5"/>
        <v>51</v>
      </c>
      <c r="S363" s="15" t="s">
        <v>465</v>
      </c>
      <c r="T363" s="73" t="s">
        <v>2382</v>
      </c>
      <c r="V363" s="17" t="s">
        <v>266</v>
      </c>
    </row>
    <row r="364" spans="1:23" x14ac:dyDescent="0.25">
      <c r="A364" s="13" t="s">
        <v>276</v>
      </c>
      <c r="B364" s="68">
        <v>10761</v>
      </c>
      <c r="C364" s="15" t="s">
        <v>497</v>
      </c>
      <c r="D364" s="15" t="s">
        <v>265</v>
      </c>
      <c r="E364" s="13" t="s">
        <v>196</v>
      </c>
      <c r="F364" s="13" t="s">
        <v>223</v>
      </c>
      <c r="G364" s="13" t="s">
        <v>149</v>
      </c>
      <c r="H364" s="13" t="s">
        <v>284</v>
      </c>
      <c r="I364" s="72">
        <v>42885</v>
      </c>
      <c r="J364" s="2">
        <v>42885</v>
      </c>
      <c r="K364" s="4">
        <v>0</v>
      </c>
      <c r="L364" s="2">
        <v>42885</v>
      </c>
      <c r="M364" s="4">
        <v>0</v>
      </c>
      <c r="N364" s="72">
        <v>42937</v>
      </c>
      <c r="O364" s="68">
        <v>52</v>
      </c>
      <c r="P364" s="72">
        <v>42940</v>
      </c>
      <c r="Q364" s="4">
        <v>55</v>
      </c>
      <c r="R364" s="4">
        <f t="shared" si="5"/>
        <v>55</v>
      </c>
      <c r="S364" s="15" t="s">
        <v>465</v>
      </c>
      <c r="T364" s="73" t="s">
        <v>2382</v>
      </c>
      <c r="V364" s="17" t="s">
        <v>266</v>
      </c>
    </row>
    <row r="365" spans="1:23" x14ac:dyDescent="0.25">
      <c r="A365" s="13" t="s">
        <v>276</v>
      </c>
      <c r="B365" s="69">
        <v>11487</v>
      </c>
      <c r="C365" s="15" t="s">
        <v>497</v>
      </c>
      <c r="D365" s="15" t="s">
        <v>265</v>
      </c>
      <c r="E365" s="13" t="s">
        <v>150</v>
      </c>
      <c r="F365" s="13" t="s">
        <v>151</v>
      </c>
      <c r="G365" s="13" t="s">
        <v>149</v>
      </c>
      <c r="H365" s="13" t="s">
        <v>284</v>
      </c>
      <c r="I365" s="72">
        <v>42878</v>
      </c>
      <c r="J365" s="2">
        <v>42878</v>
      </c>
      <c r="K365" s="4">
        <v>0</v>
      </c>
      <c r="L365" s="2">
        <v>42878</v>
      </c>
      <c r="M365" s="4">
        <v>0</v>
      </c>
      <c r="N365" s="72">
        <v>42930</v>
      </c>
      <c r="O365" s="68">
        <v>52</v>
      </c>
      <c r="P365" s="72">
        <v>42933</v>
      </c>
      <c r="Q365" s="4">
        <v>55</v>
      </c>
      <c r="R365" s="4">
        <f t="shared" si="5"/>
        <v>55</v>
      </c>
      <c r="S365" s="15" t="s">
        <v>465</v>
      </c>
      <c r="T365" s="73" t="s">
        <v>2382</v>
      </c>
      <c r="V365" s="17" t="s">
        <v>266</v>
      </c>
    </row>
    <row r="366" spans="1:23" x14ac:dyDescent="0.25">
      <c r="A366" s="13" t="s">
        <v>276</v>
      </c>
      <c r="B366" s="68">
        <v>10705</v>
      </c>
      <c r="C366" s="15" t="s">
        <v>497</v>
      </c>
      <c r="D366" s="15" t="s">
        <v>265</v>
      </c>
      <c r="E366" s="13" t="s">
        <v>204</v>
      </c>
      <c r="F366" s="13" t="s">
        <v>218</v>
      </c>
      <c r="G366" s="13" t="s">
        <v>149</v>
      </c>
      <c r="H366" s="13" t="s">
        <v>284</v>
      </c>
      <c r="I366" s="72">
        <v>42877</v>
      </c>
      <c r="J366" s="2">
        <v>42877</v>
      </c>
      <c r="K366" s="4">
        <v>0</v>
      </c>
      <c r="L366" s="2">
        <v>42877</v>
      </c>
      <c r="M366" s="4">
        <v>0</v>
      </c>
      <c r="N366" s="72">
        <v>42933</v>
      </c>
      <c r="O366" s="68">
        <v>56</v>
      </c>
      <c r="P366" s="72">
        <v>42934</v>
      </c>
      <c r="Q366" s="4">
        <v>57</v>
      </c>
      <c r="R366" s="4">
        <f t="shared" si="5"/>
        <v>57</v>
      </c>
      <c r="S366" s="15" t="s">
        <v>465</v>
      </c>
      <c r="T366" s="73" t="s">
        <v>2382</v>
      </c>
      <c r="V366" s="17" t="s">
        <v>266</v>
      </c>
    </row>
    <row r="367" spans="1:23" x14ac:dyDescent="0.25">
      <c r="A367" s="13" t="s">
        <v>276</v>
      </c>
      <c r="B367" s="68">
        <v>10309</v>
      </c>
      <c r="C367" s="15" t="s">
        <v>497</v>
      </c>
      <c r="D367" s="15" t="s">
        <v>265</v>
      </c>
      <c r="E367" s="13" t="s">
        <v>156</v>
      </c>
      <c r="F367" s="13" t="s">
        <v>157</v>
      </c>
      <c r="G367" s="13" t="s">
        <v>149</v>
      </c>
      <c r="H367" s="13" t="s">
        <v>284</v>
      </c>
      <c r="I367" s="72">
        <v>42852</v>
      </c>
      <c r="J367" s="2">
        <v>42852</v>
      </c>
      <c r="K367" s="4">
        <v>0</v>
      </c>
      <c r="L367" s="2">
        <v>42852</v>
      </c>
      <c r="M367" s="4">
        <v>0</v>
      </c>
      <c r="N367" s="72">
        <v>42943</v>
      </c>
      <c r="O367" s="68">
        <v>91</v>
      </c>
      <c r="P367" s="72">
        <v>42944</v>
      </c>
      <c r="Q367" s="4">
        <v>92</v>
      </c>
      <c r="R367" s="4">
        <f t="shared" si="5"/>
        <v>92</v>
      </c>
      <c r="S367" s="15" t="s">
        <v>445</v>
      </c>
      <c r="T367" s="73" t="s">
        <v>2382</v>
      </c>
      <c r="V367" s="17" t="s">
        <v>266</v>
      </c>
    </row>
    <row r="368" spans="1:23" x14ac:dyDescent="0.25">
      <c r="A368" s="13" t="s">
        <v>276</v>
      </c>
      <c r="B368" s="68">
        <v>10481</v>
      </c>
      <c r="C368" s="15" t="s">
        <v>497</v>
      </c>
      <c r="D368" s="15" t="s">
        <v>271</v>
      </c>
      <c r="E368" s="13" t="s">
        <v>191</v>
      </c>
      <c r="F368" s="13" t="s">
        <v>241</v>
      </c>
      <c r="G368" s="13" t="s">
        <v>153</v>
      </c>
      <c r="H368" s="13" t="s">
        <v>282</v>
      </c>
      <c r="I368" s="72">
        <v>42853</v>
      </c>
      <c r="J368" s="2">
        <v>42858</v>
      </c>
      <c r="K368" s="4">
        <v>5</v>
      </c>
      <c r="L368" s="2">
        <v>42858</v>
      </c>
      <c r="M368" s="4">
        <v>5</v>
      </c>
      <c r="N368" s="73" t="s">
        <v>2382</v>
      </c>
      <c r="O368" s="73" t="s">
        <v>2382</v>
      </c>
      <c r="P368" s="73" t="s">
        <v>2382</v>
      </c>
      <c r="Q368" s="73" t="s">
        <v>2382</v>
      </c>
      <c r="R368" s="73"/>
      <c r="T368" s="4">
        <v>94</v>
      </c>
      <c r="U368" s="15" t="s">
        <v>465</v>
      </c>
      <c r="V368" s="17">
        <v>0</v>
      </c>
    </row>
    <row r="369" spans="1:22" x14ac:dyDescent="0.25">
      <c r="A369" s="13" t="s">
        <v>276</v>
      </c>
      <c r="B369" s="68">
        <v>10592</v>
      </c>
      <c r="C369" s="15" t="s">
        <v>497</v>
      </c>
      <c r="D369" s="15" t="s">
        <v>265</v>
      </c>
      <c r="E369" s="13" t="s">
        <v>154</v>
      </c>
      <c r="F369" s="13" t="s">
        <v>194</v>
      </c>
      <c r="G369" s="13" t="s">
        <v>149</v>
      </c>
      <c r="H369" s="13" t="s">
        <v>282</v>
      </c>
      <c r="I369" s="72">
        <v>42865</v>
      </c>
      <c r="J369" s="2">
        <v>42865</v>
      </c>
      <c r="K369" s="4">
        <v>0</v>
      </c>
      <c r="L369" s="2">
        <v>42865</v>
      </c>
      <c r="M369" s="4">
        <v>0</v>
      </c>
      <c r="N369" s="73" t="s">
        <v>2382</v>
      </c>
      <c r="O369" s="73" t="s">
        <v>2382</v>
      </c>
      <c r="P369" s="73" t="s">
        <v>2382</v>
      </c>
      <c r="Q369" s="73" t="s">
        <v>2382</v>
      </c>
      <c r="R369" s="73"/>
      <c r="T369" s="4">
        <v>82</v>
      </c>
      <c r="U369" s="15" t="s">
        <v>465</v>
      </c>
      <c r="V369" s="17">
        <v>0</v>
      </c>
    </row>
    <row r="370" spans="1:22" x14ac:dyDescent="0.25">
      <c r="A370" s="13" t="s">
        <v>276</v>
      </c>
      <c r="B370" s="68">
        <v>11126</v>
      </c>
      <c r="C370" s="15" t="s">
        <v>497</v>
      </c>
      <c r="D370" s="15" t="s">
        <v>265</v>
      </c>
      <c r="E370" s="13" t="s">
        <v>167</v>
      </c>
      <c r="F370" s="13" t="s">
        <v>202</v>
      </c>
      <c r="G370" s="13" t="s">
        <v>149</v>
      </c>
      <c r="H370" s="13" t="s">
        <v>282</v>
      </c>
      <c r="I370" s="72">
        <v>42901</v>
      </c>
      <c r="J370" s="2">
        <v>42902</v>
      </c>
      <c r="K370" s="4">
        <v>1</v>
      </c>
      <c r="L370" s="2">
        <v>42902</v>
      </c>
      <c r="M370" s="4">
        <v>1</v>
      </c>
      <c r="N370" s="73" t="s">
        <v>2382</v>
      </c>
      <c r="O370" s="73" t="s">
        <v>2382</v>
      </c>
      <c r="P370" s="73" t="s">
        <v>2382</v>
      </c>
      <c r="Q370" s="73" t="s">
        <v>2382</v>
      </c>
      <c r="R370" s="73" t="s">
        <v>2382</v>
      </c>
      <c r="T370" s="4">
        <v>46</v>
      </c>
      <c r="U370" s="15" t="s">
        <v>465</v>
      </c>
      <c r="V370" s="17">
        <v>0</v>
      </c>
    </row>
    <row r="371" spans="1:22" x14ac:dyDescent="0.25">
      <c r="A371" s="13" t="s">
        <v>276</v>
      </c>
      <c r="B371" s="68">
        <v>11170</v>
      </c>
      <c r="C371" s="15" t="s">
        <v>497</v>
      </c>
      <c r="D371" s="15" t="s">
        <v>271</v>
      </c>
      <c r="E371" s="13" t="s">
        <v>159</v>
      </c>
      <c r="F371" s="13" t="s">
        <v>160</v>
      </c>
      <c r="G371" s="13" t="s">
        <v>153</v>
      </c>
      <c r="H371" s="13" t="s">
        <v>284</v>
      </c>
      <c r="I371" s="72">
        <v>42906</v>
      </c>
      <c r="J371" s="2">
        <v>42906</v>
      </c>
      <c r="K371" s="4">
        <v>0</v>
      </c>
      <c r="L371" s="2">
        <v>42906</v>
      </c>
      <c r="M371" s="4">
        <v>0</v>
      </c>
      <c r="N371" s="72">
        <v>42949</v>
      </c>
      <c r="O371" s="68">
        <v>43</v>
      </c>
      <c r="P371" s="81" t="s">
        <v>2382</v>
      </c>
      <c r="Q371" s="73" t="s">
        <v>2382</v>
      </c>
      <c r="R371" s="73" t="s">
        <v>2382</v>
      </c>
      <c r="T371" s="4">
        <v>41</v>
      </c>
      <c r="U371" s="15" t="s">
        <v>465</v>
      </c>
      <c r="V371" s="17" t="s">
        <v>266</v>
      </c>
    </row>
    <row r="372" spans="1:22" x14ac:dyDescent="0.25">
      <c r="A372" s="13" t="s">
        <v>276</v>
      </c>
      <c r="B372" s="68">
        <v>11186</v>
      </c>
      <c r="C372" s="15" t="s">
        <v>497</v>
      </c>
      <c r="D372" s="15" t="s">
        <v>265</v>
      </c>
      <c r="E372" s="13" t="s">
        <v>167</v>
      </c>
      <c r="F372" s="13" t="s">
        <v>202</v>
      </c>
      <c r="G372" s="13" t="s">
        <v>149</v>
      </c>
      <c r="H372" s="13" t="s">
        <v>282</v>
      </c>
      <c r="I372" s="72">
        <v>42907</v>
      </c>
      <c r="J372" s="2">
        <v>42907</v>
      </c>
      <c r="K372" s="4">
        <v>0</v>
      </c>
      <c r="L372" s="2">
        <v>42907</v>
      </c>
      <c r="M372" s="4">
        <v>0</v>
      </c>
      <c r="N372" s="73" t="s">
        <v>2382</v>
      </c>
      <c r="O372" s="73" t="s">
        <v>2382</v>
      </c>
      <c r="P372" s="73" t="s">
        <v>2382</v>
      </c>
      <c r="Q372" s="73" t="s">
        <v>2382</v>
      </c>
      <c r="R372" s="73" t="s">
        <v>2382</v>
      </c>
      <c r="T372" s="4">
        <v>40</v>
      </c>
      <c r="U372" s="15" t="s">
        <v>465</v>
      </c>
      <c r="V372" s="17">
        <v>0</v>
      </c>
    </row>
    <row r="373" spans="1:22" x14ac:dyDescent="0.25">
      <c r="A373" s="13" t="s">
        <v>276</v>
      </c>
      <c r="B373" s="68">
        <v>11187</v>
      </c>
      <c r="C373" s="15" t="s">
        <v>497</v>
      </c>
      <c r="D373" s="15" t="s">
        <v>265</v>
      </c>
      <c r="E373" s="13" t="s">
        <v>167</v>
      </c>
      <c r="F373" s="13" t="s">
        <v>200</v>
      </c>
      <c r="G373" s="13" t="s">
        <v>149</v>
      </c>
      <c r="H373" s="13" t="s">
        <v>282</v>
      </c>
      <c r="I373" s="72">
        <v>42907</v>
      </c>
      <c r="J373" s="2">
        <v>42909</v>
      </c>
      <c r="K373" s="4">
        <v>2</v>
      </c>
      <c r="L373" s="2">
        <v>42909</v>
      </c>
      <c r="M373" s="4">
        <v>2</v>
      </c>
      <c r="N373" s="73" t="s">
        <v>2382</v>
      </c>
      <c r="O373" s="73" t="s">
        <v>2382</v>
      </c>
      <c r="P373" s="73" t="s">
        <v>2382</v>
      </c>
      <c r="Q373" s="73" t="s">
        <v>2382</v>
      </c>
      <c r="R373" s="73" t="s">
        <v>2382</v>
      </c>
      <c r="T373" s="4">
        <v>40</v>
      </c>
      <c r="U373" s="15" t="s">
        <v>465</v>
      </c>
      <c r="V373" s="17">
        <v>0</v>
      </c>
    </row>
    <row r="374" spans="1:22" x14ac:dyDescent="0.25">
      <c r="A374" s="13" t="s">
        <v>276</v>
      </c>
      <c r="B374" s="68">
        <v>11242</v>
      </c>
      <c r="C374" s="15" t="s">
        <v>497</v>
      </c>
      <c r="D374" s="15" t="s">
        <v>271</v>
      </c>
      <c r="E374" s="13" t="s">
        <v>167</v>
      </c>
      <c r="F374" s="13" t="s">
        <v>200</v>
      </c>
      <c r="G374" s="13" t="s">
        <v>153</v>
      </c>
      <c r="H374" s="13" t="s">
        <v>282</v>
      </c>
      <c r="I374" s="72">
        <v>42913</v>
      </c>
      <c r="J374" s="2">
        <v>42913</v>
      </c>
      <c r="K374" s="4">
        <v>0</v>
      </c>
      <c r="L374" s="2">
        <v>42914</v>
      </c>
      <c r="M374" s="4">
        <v>1</v>
      </c>
      <c r="N374" s="73" t="s">
        <v>2382</v>
      </c>
      <c r="O374" s="73" t="s">
        <v>2382</v>
      </c>
      <c r="P374" s="73" t="s">
        <v>2382</v>
      </c>
      <c r="Q374" s="73" t="s">
        <v>2382</v>
      </c>
      <c r="R374" s="73" t="s">
        <v>2382</v>
      </c>
      <c r="T374" s="4">
        <v>34</v>
      </c>
      <c r="U374" s="15" t="s">
        <v>465</v>
      </c>
      <c r="V374" s="17">
        <v>0</v>
      </c>
    </row>
    <row r="375" spans="1:22" x14ac:dyDescent="0.25">
      <c r="A375" s="13" t="s">
        <v>276</v>
      </c>
      <c r="B375" s="68">
        <v>11259</v>
      </c>
      <c r="C375" s="15" t="s">
        <v>497</v>
      </c>
      <c r="D375" s="15" t="s">
        <v>265</v>
      </c>
      <c r="E375" s="13" t="s">
        <v>167</v>
      </c>
      <c r="F375" s="13" t="s">
        <v>202</v>
      </c>
      <c r="G375" s="13" t="s">
        <v>149</v>
      </c>
      <c r="H375" s="13" t="s">
        <v>282</v>
      </c>
      <c r="I375" s="72">
        <v>42914</v>
      </c>
      <c r="J375" s="2">
        <v>42916</v>
      </c>
      <c r="K375" s="4">
        <v>2</v>
      </c>
      <c r="L375" s="2">
        <v>42916</v>
      </c>
      <c r="M375" s="4">
        <v>2</v>
      </c>
      <c r="N375" s="73" t="s">
        <v>2382</v>
      </c>
      <c r="O375" s="73" t="s">
        <v>2382</v>
      </c>
      <c r="P375" s="73" t="s">
        <v>2382</v>
      </c>
      <c r="Q375" s="73" t="s">
        <v>2382</v>
      </c>
      <c r="R375" s="73" t="s">
        <v>2382</v>
      </c>
      <c r="T375" s="4">
        <v>33</v>
      </c>
      <c r="U375" s="15" t="s">
        <v>465</v>
      </c>
      <c r="V375" s="17">
        <v>0</v>
      </c>
    </row>
    <row r="376" spans="1:22" x14ac:dyDescent="0.25">
      <c r="A376" s="13" t="s">
        <v>276</v>
      </c>
      <c r="B376" s="68">
        <v>11272</v>
      </c>
      <c r="C376" s="15" t="s">
        <v>497</v>
      </c>
      <c r="D376" s="15" t="s">
        <v>265</v>
      </c>
      <c r="E376" s="13" t="s">
        <v>167</v>
      </c>
      <c r="F376" s="13" t="s">
        <v>202</v>
      </c>
      <c r="G376" s="13" t="s">
        <v>149</v>
      </c>
      <c r="H376" s="13" t="s">
        <v>282</v>
      </c>
      <c r="I376" s="72">
        <v>42915</v>
      </c>
      <c r="J376" s="2">
        <v>42916</v>
      </c>
      <c r="K376" s="4">
        <v>1</v>
      </c>
      <c r="L376" s="2">
        <v>42916</v>
      </c>
      <c r="M376" s="4">
        <v>1</v>
      </c>
      <c r="N376" s="73" t="s">
        <v>2382</v>
      </c>
      <c r="O376" s="73" t="s">
        <v>2382</v>
      </c>
      <c r="P376" s="73" t="s">
        <v>2382</v>
      </c>
      <c r="Q376" s="73" t="s">
        <v>2382</v>
      </c>
      <c r="R376" s="73" t="s">
        <v>2382</v>
      </c>
      <c r="T376" s="4">
        <v>32</v>
      </c>
      <c r="U376" s="15" t="s">
        <v>465</v>
      </c>
      <c r="V376" s="17">
        <v>0</v>
      </c>
    </row>
    <row r="377" spans="1:22" x14ac:dyDescent="0.25">
      <c r="A377" s="13" t="s">
        <v>276</v>
      </c>
      <c r="B377" s="68">
        <v>11450</v>
      </c>
      <c r="C377" s="15" t="s">
        <v>497</v>
      </c>
      <c r="D377" s="15" t="s">
        <v>265</v>
      </c>
      <c r="E377" s="13" t="s">
        <v>167</v>
      </c>
      <c r="F377" s="13" t="s">
        <v>202</v>
      </c>
      <c r="G377" s="13" t="s">
        <v>149</v>
      </c>
      <c r="H377" s="13" t="s">
        <v>282</v>
      </c>
      <c r="I377" s="72">
        <v>42912</v>
      </c>
      <c r="J377" s="2">
        <v>42922</v>
      </c>
      <c r="K377" s="4">
        <v>10</v>
      </c>
      <c r="L377" s="2">
        <v>42922</v>
      </c>
      <c r="M377" s="4">
        <v>10</v>
      </c>
      <c r="N377" s="73" t="s">
        <v>2382</v>
      </c>
      <c r="O377" s="73" t="s">
        <v>2382</v>
      </c>
      <c r="P377" s="73" t="s">
        <v>2382</v>
      </c>
      <c r="Q377" s="73" t="s">
        <v>2382</v>
      </c>
      <c r="R377" s="73" t="s">
        <v>2382</v>
      </c>
      <c r="T377" s="4">
        <v>35</v>
      </c>
      <c r="U377" s="15" t="s">
        <v>465</v>
      </c>
      <c r="V377" s="17">
        <v>0</v>
      </c>
    </row>
    <row r="378" spans="1:22" x14ac:dyDescent="0.25">
      <c r="A378" s="13" t="s">
        <v>276</v>
      </c>
      <c r="B378" s="69">
        <v>11488</v>
      </c>
      <c r="C378" s="15" t="s">
        <v>497</v>
      </c>
      <c r="D378" s="15" t="s">
        <v>271</v>
      </c>
      <c r="E378" s="13" t="s">
        <v>167</v>
      </c>
      <c r="F378" s="13" t="s">
        <v>185</v>
      </c>
      <c r="G378" s="13" t="s">
        <v>153</v>
      </c>
      <c r="H378" s="13" t="s">
        <v>282</v>
      </c>
      <c r="I378" s="72">
        <v>42899</v>
      </c>
      <c r="J378" s="2">
        <v>42899</v>
      </c>
      <c r="K378" s="4">
        <v>0</v>
      </c>
      <c r="L378" s="2">
        <v>42899</v>
      </c>
      <c r="M378" s="4">
        <v>0</v>
      </c>
      <c r="N378" s="73" t="s">
        <v>2382</v>
      </c>
      <c r="O378" s="73" t="s">
        <v>2382</v>
      </c>
      <c r="P378" s="73" t="s">
        <v>2382</v>
      </c>
      <c r="Q378" s="73" t="s">
        <v>2382</v>
      </c>
      <c r="R378" s="73" t="s">
        <v>2382</v>
      </c>
      <c r="T378" s="4">
        <v>48</v>
      </c>
      <c r="U378" s="15" t="s">
        <v>465</v>
      </c>
      <c r="V378" s="17">
        <v>0</v>
      </c>
    </row>
    <row r="379" spans="1:22" x14ac:dyDescent="0.25">
      <c r="A379" s="13" t="s">
        <v>276</v>
      </c>
      <c r="B379" s="69">
        <v>11499</v>
      </c>
      <c r="C379" s="15" t="s">
        <v>497</v>
      </c>
      <c r="D379" s="15" t="s">
        <v>265</v>
      </c>
      <c r="E379" s="13" t="s">
        <v>150</v>
      </c>
      <c r="F379" s="13" t="s">
        <v>151</v>
      </c>
      <c r="G379" s="13" t="s">
        <v>149</v>
      </c>
      <c r="H379" s="13" t="s">
        <v>282</v>
      </c>
      <c r="I379" s="72">
        <v>42919</v>
      </c>
      <c r="J379" s="2">
        <v>42919</v>
      </c>
      <c r="K379" s="4">
        <v>0</v>
      </c>
      <c r="L379" s="2">
        <v>42919</v>
      </c>
      <c r="M379" s="4">
        <v>0</v>
      </c>
      <c r="N379" s="73" t="s">
        <v>2382</v>
      </c>
      <c r="O379" s="73" t="s">
        <v>2382</v>
      </c>
      <c r="P379" s="73" t="s">
        <v>2382</v>
      </c>
      <c r="Q379" s="73" t="s">
        <v>2382</v>
      </c>
      <c r="R379" s="73" t="s">
        <v>2382</v>
      </c>
      <c r="T379" s="4">
        <v>28</v>
      </c>
      <c r="U379" s="15" t="s">
        <v>465</v>
      </c>
      <c r="V379" s="17">
        <v>0</v>
      </c>
    </row>
    <row r="380" spans="1:22" x14ac:dyDescent="0.25">
      <c r="A380" s="13" t="s">
        <v>276</v>
      </c>
      <c r="B380" s="69">
        <v>11500</v>
      </c>
      <c r="C380" s="15" t="s">
        <v>497</v>
      </c>
      <c r="D380" s="15" t="s">
        <v>271</v>
      </c>
      <c r="E380" s="13" t="s">
        <v>159</v>
      </c>
      <c r="F380" s="13" t="s">
        <v>184</v>
      </c>
      <c r="G380" s="13" t="s">
        <v>153</v>
      </c>
      <c r="H380" s="13" t="s">
        <v>282</v>
      </c>
      <c r="I380" s="72">
        <v>42919</v>
      </c>
      <c r="J380" s="2">
        <v>42920</v>
      </c>
      <c r="K380" s="4">
        <v>1</v>
      </c>
      <c r="L380" s="2">
        <v>42920</v>
      </c>
      <c r="M380" s="4">
        <v>1</v>
      </c>
      <c r="N380" s="73" t="s">
        <v>2382</v>
      </c>
      <c r="O380" s="73" t="s">
        <v>2382</v>
      </c>
      <c r="P380" s="73" t="s">
        <v>2382</v>
      </c>
      <c r="Q380" s="73" t="s">
        <v>2382</v>
      </c>
      <c r="R380" s="73" t="s">
        <v>2382</v>
      </c>
      <c r="T380" s="4">
        <v>28</v>
      </c>
      <c r="U380" s="15" t="s">
        <v>465</v>
      </c>
      <c r="V380" s="17">
        <v>0</v>
      </c>
    </row>
    <row r="381" spans="1:22" x14ac:dyDescent="0.25">
      <c r="A381" s="13" t="s">
        <v>276</v>
      </c>
      <c r="B381" s="69">
        <v>11501</v>
      </c>
      <c r="C381" s="15" t="s">
        <v>497</v>
      </c>
      <c r="D381" s="15" t="s">
        <v>265</v>
      </c>
      <c r="E381" s="13" t="s">
        <v>159</v>
      </c>
      <c r="F381" s="13" t="s">
        <v>162</v>
      </c>
      <c r="G381" s="13" t="s">
        <v>149</v>
      </c>
      <c r="H381" s="13" t="s">
        <v>282</v>
      </c>
      <c r="I381" s="72">
        <v>42919</v>
      </c>
      <c r="J381" s="2">
        <v>42921</v>
      </c>
      <c r="K381" s="4">
        <v>2</v>
      </c>
      <c r="L381" s="2">
        <v>42921</v>
      </c>
      <c r="M381" s="4">
        <v>2</v>
      </c>
      <c r="N381" s="73" t="s">
        <v>2382</v>
      </c>
      <c r="O381" s="73" t="s">
        <v>2382</v>
      </c>
      <c r="P381" s="73" t="s">
        <v>2382</v>
      </c>
      <c r="Q381" s="73" t="s">
        <v>2382</v>
      </c>
      <c r="R381" s="73" t="s">
        <v>2382</v>
      </c>
      <c r="T381" s="4">
        <v>28</v>
      </c>
      <c r="U381" s="15" t="s">
        <v>465</v>
      </c>
      <c r="V381" s="17">
        <v>0</v>
      </c>
    </row>
    <row r="382" spans="1:22" x14ac:dyDescent="0.25">
      <c r="A382" s="13" t="s">
        <v>276</v>
      </c>
      <c r="B382" s="69">
        <v>11554</v>
      </c>
      <c r="C382" s="15" t="s">
        <v>497</v>
      </c>
      <c r="D382" s="15" t="s">
        <v>265</v>
      </c>
      <c r="E382" s="13" t="s">
        <v>167</v>
      </c>
      <c r="F382" s="13" t="s">
        <v>202</v>
      </c>
      <c r="G382" s="13" t="s">
        <v>149</v>
      </c>
      <c r="H382" s="13" t="s">
        <v>282</v>
      </c>
      <c r="I382" s="72">
        <v>42926</v>
      </c>
      <c r="J382" s="2">
        <v>42927</v>
      </c>
      <c r="K382" s="4">
        <v>1</v>
      </c>
      <c r="L382" s="2">
        <v>42927</v>
      </c>
      <c r="M382" s="4">
        <v>1</v>
      </c>
      <c r="N382" s="73" t="s">
        <v>2382</v>
      </c>
      <c r="O382" s="73" t="s">
        <v>2382</v>
      </c>
      <c r="P382" s="73" t="s">
        <v>2382</v>
      </c>
      <c r="Q382" s="73" t="s">
        <v>2382</v>
      </c>
      <c r="R382" s="73" t="s">
        <v>2382</v>
      </c>
      <c r="T382" s="4">
        <v>21</v>
      </c>
      <c r="U382" s="15" t="s">
        <v>465</v>
      </c>
      <c r="V382" s="17">
        <v>0</v>
      </c>
    </row>
    <row r="383" spans="1:22" x14ac:dyDescent="0.25">
      <c r="A383" s="13" t="s">
        <v>276</v>
      </c>
      <c r="B383" s="69">
        <v>11555</v>
      </c>
      <c r="C383" s="15" t="s">
        <v>498</v>
      </c>
      <c r="D383" s="15" t="s">
        <v>464</v>
      </c>
      <c r="E383" s="13" t="s">
        <v>159</v>
      </c>
      <c r="F383" s="13" t="s">
        <v>160</v>
      </c>
      <c r="G383" s="13" t="s">
        <v>153</v>
      </c>
      <c r="H383" s="13" t="s">
        <v>281</v>
      </c>
      <c r="I383" s="72">
        <v>42926</v>
      </c>
      <c r="J383" s="2">
        <v>42926</v>
      </c>
      <c r="K383" s="4">
        <v>0</v>
      </c>
      <c r="L383" s="2">
        <v>42926</v>
      </c>
      <c r="M383" s="4">
        <v>0</v>
      </c>
      <c r="N383" s="72" t="s">
        <v>277</v>
      </c>
      <c r="O383" s="68" t="s">
        <v>277</v>
      </c>
      <c r="P383" s="81" t="s">
        <v>2382</v>
      </c>
      <c r="Q383" s="73" t="s">
        <v>2382</v>
      </c>
      <c r="R383" s="73" t="s">
        <v>2382</v>
      </c>
      <c r="T383" s="4">
        <v>21</v>
      </c>
      <c r="U383" s="15" t="s">
        <v>481</v>
      </c>
      <c r="V383" s="17" t="s">
        <v>176</v>
      </c>
    </row>
    <row r="384" spans="1:22" x14ac:dyDescent="0.25">
      <c r="A384" s="13" t="s">
        <v>276</v>
      </c>
      <c r="B384" s="69">
        <v>11571</v>
      </c>
      <c r="C384" s="15" t="s">
        <v>497</v>
      </c>
      <c r="D384" s="15" t="s">
        <v>265</v>
      </c>
      <c r="E384" s="13" t="s">
        <v>159</v>
      </c>
      <c r="F384" s="13" t="s">
        <v>162</v>
      </c>
      <c r="G384" s="13" t="s">
        <v>149</v>
      </c>
      <c r="H384" s="13" t="s">
        <v>282</v>
      </c>
      <c r="I384" s="72">
        <v>42927</v>
      </c>
      <c r="J384" s="2">
        <v>42927</v>
      </c>
      <c r="K384" s="4">
        <v>0</v>
      </c>
      <c r="L384" s="2">
        <v>42927</v>
      </c>
      <c r="M384" s="4">
        <v>0</v>
      </c>
      <c r="N384" s="73" t="s">
        <v>2382</v>
      </c>
      <c r="O384" s="73" t="s">
        <v>2382</v>
      </c>
      <c r="P384" s="73" t="s">
        <v>2382</v>
      </c>
      <c r="Q384" s="73" t="s">
        <v>2382</v>
      </c>
      <c r="R384" s="73" t="s">
        <v>2382</v>
      </c>
      <c r="T384" s="4">
        <v>20</v>
      </c>
      <c r="U384" s="15" t="s">
        <v>465</v>
      </c>
      <c r="V384" s="17">
        <v>0</v>
      </c>
    </row>
    <row r="385" spans="1:22" x14ac:dyDescent="0.25">
      <c r="A385" s="13" t="s">
        <v>276</v>
      </c>
      <c r="B385" s="69">
        <v>11572</v>
      </c>
      <c r="C385" s="15" t="s">
        <v>498</v>
      </c>
      <c r="D385" s="15" t="s">
        <v>464</v>
      </c>
      <c r="E385" s="13" t="s">
        <v>159</v>
      </c>
      <c r="F385" s="13" t="s">
        <v>162</v>
      </c>
      <c r="G385" s="13" t="s">
        <v>149</v>
      </c>
      <c r="H385" s="13" t="s">
        <v>281</v>
      </c>
      <c r="I385" s="72">
        <v>42927</v>
      </c>
      <c r="J385" s="2">
        <v>42928</v>
      </c>
      <c r="K385" s="4">
        <v>1</v>
      </c>
      <c r="L385" s="2">
        <v>42928</v>
      </c>
      <c r="M385" s="4">
        <v>1</v>
      </c>
      <c r="N385" s="72" t="s">
        <v>277</v>
      </c>
      <c r="O385" s="68" t="s">
        <v>277</v>
      </c>
      <c r="P385" s="81" t="s">
        <v>2382</v>
      </c>
      <c r="Q385" s="73" t="s">
        <v>2382</v>
      </c>
      <c r="R385" s="73" t="s">
        <v>2382</v>
      </c>
      <c r="T385" s="4">
        <v>20</v>
      </c>
      <c r="U385" s="15" t="s">
        <v>481</v>
      </c>
      <c r="V385" s="17" t="s">
        <v>161</v>
      </c>
    </row>
    <row r="386" spans="1:22" x14ac:dyDescent="0.25">
      <c r="A386" s="13" t="s">
        <v>276</v>
      </c>
      <c r="B386" s="69">
        <v>11582</v>
      </c>
      <c r="C386" s="15" t="s">
        <v>498</v>
      </c>
      <c r="D386" s="15" t="s">
        <v>464</v>
      </c>
      <c r="E386" s="13" t="s">
        <v>167</v>
      </c>
      <c r="F386" s="13" t="s">
        <v>168</v>
      </c>
      <c r="G386" s="13" t="s">
        <v>153</v>
      </c>
      <c r="H386" s="13" t="s">
        <v>281</v>
      </c>
      <c r="I386" s="72">
        <v>42928</v>
      </c>
      <c r="J386" s="2">
        <v>42928</v>
      </c>
      <c r="K386" s="4">
        <v>0</v>
      </c>
      <c r="L386" s="2">
        <v>42928</v>
      </c>
      <c r="M386" s="4">
        <v>0</v>
      </c>
      <c r="N386" s="72" t="s">
        <v>277</v>
      </c>
      <c r="O386" s="68" t="s">
        <v>277</v>
      </c>
      <c r="P386" s="81" t="s">
        <v>2382</v>
      </c>
      <c r="Q386" s="73" t="s">
        <v>2382</v>
      </c>
      <c r="R386" s="73" t="s">
        <v>2382</v>
      </c>
      <c r="T386" s="4">
        <v>19</v>
      </c>
      <c r="U386" s="15" t="s">
        <v>465</v>
      </c>
      <c r="V386" s="17" t="s">
        <v>169</v>
      </c>
    </row>
    <row r="387" spans="1:22" x14ac:dyDescent="0.25">
      <c r="A387" s="13" t="s">
        <v>276</v>
      </c>
      <c r="B387" s="69">
        <v>11589</v>
      </c>
      <c r="C387" s="15" t="s">
        <v>498</v>
      </c>
      <c r="D387" s="15" t="s">
        <v>464</v>
      </c>
      <c r="E387" s="13" t="s">
        <v>159</v>
      </c>
      <c r="F387" s="13" t="s">
        <v>187</v>
      </c>
      <c r="G387" s="13" t="s">
        <v>153</v>
      </c>
      <c r="H387" s="13" t="s">
        <v>278</v>
      </c>
      <c r="I387" s="72">
        <v>42929</v>
      </c>
      <c r="J387" s="2">
        <v>42929</v>
      </c>
      <c r="K387" s="4">
        <v>0</v>
      </c>
      <c r="L387" s="2">
        <v>42929</v>
      </c>
      <c r="M387" s="4">
        <v>0</v>
      </c>
      <c r="N387" s="72" t="s">
        <v>277</v>
      </c>
      <c r="O387" s="68" t="s">
        <v>277</v>
      </c>
      <c r="P387" s="81" t="s">
        <v>2382</v>
      </c>
      <c r="Q387" s="73" t="s">
        <v>2382</v>
      </c>
      <c r="R387" s="73" t="s">
        <v>2382</v>
      </c>
      <c r="T387" s="4">
        <v>18</v>
      </c>
      <c r="U387" s="15" t="s">
        <v>465</v>
      </c>
      <c r="V387" s="17" t="s">
        <v>161</v>
      </c>
    </row>
    <row r="388" spans="1:22" x14ac:dyDescent="0.25">
      <c r="A388" s="13" t="s">
        <v>276</v>
      </c>
      <c r="B388" s="69">
        <v>11597</v>
      </c>
      <c r="C388" s="15" t="s">
        <v>497</v>
      </c>
      <c r="D388" s="15" t="s">
        <v>265</v>
      </c>
      <c r="E388" s="13" t="s">
        <v>167</v>
      </c>
      <c r="F388" s="13" t="s">
        <v>202</v>
      </c>
      <c r="G388" s="13" t="s">
        <v>149</v>
      </c>
      <c r="H388" s="13" t="s">
        <v>282</v>
      </c>
      <c r="I388" s="72">
        <v>42930</v>
      </c>
      <c r="J388" s="2">
        <v>42930</v>
      </c>
      <c r="K388" s="4">
        <v>0</v>
      </c>
      <c r="L388" s="2">
        <v>42930</v>
      </c>
      <c r="M388" s="4">
        <v>0</v>
      </c>
      <c r="N388" s="73" t="s">
        <v>2382</v>
      </c>
      <c r="O388" s="73" t="s">
        <v>2382</v>
      </c>
      <c r="P388" s="73" t="s">
        <v>2382</v>
      </c>
      <c r="Q388" s="73" t="s">
        <v>2382</v>
      </c>
      <c r="R388" s="73" t="s">
        <v>2382</v>
      </c>
      <c r="T388" s="4">
        <v>17</v>
      </c>
      <c r="U388" s="15" t="s">
        <v>465</v>
      </c>
      <c r="V388" s="17">
        <v>0</v>
      </c>
    </row>
    <row r="389" spans="1:22" x14ac:dyDescent="0.25">
      <c r="A389" s="13" t="s">
        <v>276</v>
      </c>
      <c r="B389" s="69">
        <v>11598</v>
      </c>
      <c r="C389" s="15" t="s">
        <v>497</v>
      </c>
      <c r="D389" s="15" t="s">
        <v>265</v>
      </c>
      <c r="E389" s="13" t="s">
        <v>159</v>
      </c>
      <c r="F389" s="13" t="s">
        <v>162</v>
      </c>
      <c r="G389" s="13" t="s">
        <v>149</v>
      </c>
      <c r="H389" s="13" t="s">
        <v>282</v>
      </c>
      <c r="I389" s="72">
        <v>42930</v>
      </c>
      <c r="J389" s="2">
        <v>42934</v>
      </c>
      <c r="K389" s="4">
        <v>4</v>
      </c>
      <c r="L389" s="2">
        <v>42934</v>
      </c>
      <c r="M389" s="4">
        <v>4</v>
      </c>
      <c r="N389" s="73" t="s">
        <v>2382</v>
      </c>
      <c r="O389" s="73" t="s">
        <v>2382</v>
      </c>
      <c r="P389" s="73" t="s">
        <v>2382</v>
      </c>
      <c r="Q389" s="73" t="s">
        <v>2382</v>
      </c>
      <c r="R389" s="73" t="s">
        <v>2382</v>
      </c>
      <c r="T389" s="4">
        <v>17</v>
      </c>
      <c r="U389" s="15" t="s">
        <v>465</v>
      </c>
      <c r="V389" s="17">
        <v>0</v>
      </c>
    </row>
    <row r="390" spans="1:22" x14ac:dyDescent="0.25">
      <c r="A390" s="13" t="s">
        <v>276</v>
      </c>
      <c r="B390" s="69">
        <v>11599</v>
      </c>
      <c r="C390" s="15" t="s">
        <v>498</v>
      </c>
      <c r="D390" s="15" t="s">
        <v>464</v>
      </c>
      <c r="E390" s="13" t="s">
        <v>159</v>
      </c>
      <c r="F390" s="13" t="s">
        <v>187</v>
      </c>
      <c r="G390" s="13" t="s">
        <v>153</v>
      </c>
      <c r="H390" s="13" t="s">
        <v>281</v>
      </c>
      <c r="I390" s="72">
        <v>42930</v>
      </c>
      <c r="J390" s="2">
        <v>42930</v>
      </c>
      <c r="K390" s="4">
        <v>0</v>
      </c>
      <c r="L390" s="2">
        <v>42930</v>
      </c>
      <c r="M390" s="4">
        <v>0</v>
      </c>
      <c r="N390" s="72" t="s">
        <v>277</v>
      </c>
      <c r="O390" s="68" t="s">
        <v>277</v>
      </c>
      <c r="P390" s="81" t="s">
        <v>2382</v>
      </c>
      <c r="Q390" s="73" t="s">
        <v>2382</v>
      </c>
      <c r="R390" s="73" t="s">
        <v>2382</v>
      </c>
      <c r="T390" s="4">
        <v>17</v>
      </c>
      <c r="U390" s="15" t="s">
        <v>465</v>
      </c>
      <c r="V390" s="17" t="s">
        <v>188</v>
      </c>
    </row>
    <row r="391" spans="1:22" x14ac:dyDescent="0.25">
      <c r="A391" s="13" t="s">
        <v>276</v>
      </c>
      <c r="B391" s="69">
        <v>11600</v>
      </c>
      <c r="C391" s="15" t="s">
        <v>498</v>
      </c>
      <c r="D391" s="15" t="s">
        <v>464</v>
      </c>
      <c r="E391" s="13" t="s">
        <v>167</v>
      </c>
      <c r="F391" s="13" t="s">
        <v>202</v>
      </c>
      <c r="G391" s="13" t="s">
        <v>149</v>
      </c>
      <c r="H391" s="13" t="s">
        <v>281</v>
      </c>
      <c r="I391" s="72">
        <v>42930</v>
      </c>
      <c r="J391" s="2">
        <v>42933</v>
      </c>
      <c r="K391" s="4">
        <v>3</v>
      </c>
      <c r="L391" s="2">
        <v>42933</v>
      </c>
      <c r="M391" s="4">
        <v>3</v>
      </c>
      <c r="N391" s="72" t="s">
        <v>277</v>
      </c>
      <c r="O391" s="68" t="s">
        <v>277</v>
      </c>
      <c r="P391" s="81" t="s">
        <v>2382</v>
      </c>
      <c r="Q391" s="73" t="s">
        <v>2382</v>
      </c>
      <c r="R391" s="73" t="s">
        <v>2382</v>
      </c>
      <c r="T391" s="4">
        <v>17</v>
      </c>
      <c r="U391" s="15" t="s">
        <v>458</v>
      </c>
      <c r="V391" s="17" t="s">
        <v>169</v>
      </c>
    </row>
    <row r="392" spans="1:22" x14ac:dyDescent="0.25">
      <c r="A392" s="13" t="s">
        <v>276</v>
      </c>
      <c r="B392" s="69">
        <v>11612</v>
      </c>
      <c r="C392" s="15" t="s">
        <v>497</v>
      </c>
      <c r="D392" s="15" t="s">
        <v>265</v>
      </c>
      <c r="E392" s="13" t="s">
        <v>159</v>
      </c>
      <c r="F392" s="13" t="s">
        <v>162</v>
      </c>
      <c r="G392" s="13" t="s">
        <v>149</v>
      </c>
      <c r="H392" s="13" t="s">
        <v>282</v>
      </c>
      <c r="I392" s="72">
        <v>42933</v>
      </c>
      <c r="J392" s="2">
        <v>42934</v>
      </c>
      <c r="K392" s="4">
        <v>1</v>
      </c>
      <c r="L392" s="2">
        <v>42934</v>
      </c>
      <c r="M392" s="4">
        <v>1</v>
      </c>
      <c r="N392" s="73" t="s">
        <v>2382</v>
      </c>
      <c r="O392" s="73" t="s">
        <v>2382</v>
      </c>
      <c r="P392" s="73" t="s">
        <v>2382</v>
      </c>
      <c r="Q392" s="73" t="s">
        <v>2382</v>
      </c>
      <c r="R392" s="73" t="s">
        <v>2382</v>
      </c>
      <c r="T392" s="4">
        <v>14</v>
      </c>
      <c r="U392" s="15" t="s">
        <v>465</v>
      </c>
      <c r="V392" s="17" t="s">
        <v>266</v>
      </c>
    </row>
    <row r="393" spans="1:22" x14ac:dyDescent="0.25">
      <c r="A393" s="13" t="s">
        <v>276</v>
      </c>
      <c r="B393" s="69">
        <v>11613</v>
      </c>
      <c r="C393" s="15" t="s">
        <v>498</v>
      </c>
      <c r="D393" s="15" t="s">
        <v>464</v>
      </c>
      <c r="E393" s="13" t="s">
        <v>175</v>
      </c>
      <c r="F393" s="13" t="s">
        <v>219</v>
      </c>
      <c r="G393" s="13" t="s">
        <v>149</v>
      </c>
      <c r="H393" s="13" t="s">
        <v>281</v>
      </c>
      <c r="I393" s="72">
        <v>42933</v>
      </c>
      <c r="J393" s="2">
        <v>42937</v>
      </c>
      <c r="K393" s="4">
        <v>4</v>
      </c>
      <c r="L393" s="2">
        <v>42937</v>
      </c>
      <c r="M393" s="4">
        <v>4</v>
      </c>
      <c r="N393" s="72" t="s">
        <v>277</v>
      </c>
      <c r="O393" s="68" t="s">
        <v>277</v>
      </c>
      <c r="P393" s="81" t="s">
        <v>2382</v>
      </c>
      <c r="Q393" s="73" t="s">
        <v>2382</v>
      </c>
      <c r="R393" s="73" t="s">
        <v>2382</v>
      </c>
      <c r="T393" s="4">
        <v>14</v>
      </c>
      <c r="U393" s="15" t="s">
        <v>465</v>
      </c>
      <c r="V393" s="17" t="s">
        <v>232</v>
      </c>
    </row>
    <row r="394" spans="1:22" x14ac:dyDescent="0.25">
      <c r="A394" s="13" t="s">
        <v>276</v>
      </c>
      <c r="B394" s="69">
        <v>11626</v>
      </c>
      <c r="C394" s="15" t="s">
        <v>498</v>
      </c>
      <c r="D394" s="15" t="s">
        <v>464</v>
      </c>
      <c r="E394" s="13" t="s">
        <v>198</v>
      </c>
      <c r="F394" s="13" t="s">
        <v>201</v>
      </c>
      <c r="G394" s="13" t="s">
        <v>149</v>
      </c>
      <c r="H394" s="13" t="s">
        <v>281</v>
      </c>
      <c r="I394" s="72">
        <v>42934</v>
      </c>
      <c r="J394" s="2">
        <v>42934</v>
      </c>
      <c r="K394" s="4">
        <v>0</v>
      </c>
      <c r="N394" s="72" t="s">
        <v>277</v>
      </c>
      <c r="O394" s="68" t="s">
        <v>277</v>
      </c>
      <c r="P394" s="81" t="s">
        <v>2382</v>
      </c>
      <c r="Q394" s="73" t="s">
        <v>2382</v>
      </c>
      <c r="R394" s="73" t="s">
        <v>2382</v>
      </c>
      <c r="T394" s="4">
        <v>13</v>
      </c>
      <c r="U394" s="15" t="s">
        <v>465</v>
      </c>
      <c r="V394" s="17" t="s">
        <v>199</v>
      </c>
    </row>
    <row r="395" spans="1:22" x14ac:dyDescent="0.25">
      <c r="A395" s="13" t="s">
        <v>276</v>
      </c>
      <c r="B395" s="69">
        <v>11627</v>
      </c>
      <c r="C395" s="15" t="s">
        <v>498</v>
      </c>
      <c r="D395" s="15" t="s">
        <v>464</v>
      </c>
      <c r="E395" s="13" t="s">
        <v>159</v>
      </c>
      <c r="F395" s="13" t="s">
        <v>160</v>
      </c>
      <c r="G395" s="13" t="s">
        <v>153</v>
      </c>
      <c r="H395" s="13" t="s">
        <v>281</v>
      </c>
      <c r="I395" s="72">
        <v>42934</v>
      </c>
      <c r="J395" s="2">
        <v>42934</v>
      </c>
      <c r="K395" s="4">
        <v>0</v>
      </c>
      <c r="L395" s="2">
        <v>42935</v>
      </c>
      <c r="M395" s="4">
        <v>1</v>
      </c>
      <c r="N395" s="72" t="s">
        <v>277</v>
      </c>
      <c r="O395" s="68" t="s">
        <v>277</v>
      </c>
      <c r="P395" s="81" t="s">
        <v>2382</v>
      </c>
      <c r="Q395" s="73" t="s">
        <v>2382</v>
      </c>
      <c r="R395" s="73" t="s">
        <v>2382</v>
      </c>
      <c r="T395" s="4">
        <v>13</v>
      </c>
      <c r="U395" s="15" t="s">
        <v>465</v>
      </c>
      <c r="V395" s="17" t="s">
        <v>161</v>
      </c>
    </row>
    <row r="396" spans="1:22" x14ac:dyDescent="0.25">
      <c r="A396" s="13" t="s">
        <v>276</v>
      </c>
      <c r="B396" s="69">
        <v>11635</v>
      </c>
      <c r="C396" s="15" t="s">
        <v>497</v>
      </c>
      <c r="D396" s="15" t="s">
        <v>265</v>
      </c>
      <c r="E396" s="13" t="s">
        <v>159</v>
      </c>
      <c r="F396" s="13" t="s">
        <v>162</v>
      </c>
      <c r="G396" s="13" t="s">
        <v>149</v>
      </c>
      <c r="H396" s="13" t="s">
        <v>282</v>
      </c>
      <c r="I396" s="72">
        <v>42935</v>
      </c>
      <c r="J396" s="2">
        <v>42935</v>
      </c>
      <c r="K396" s="4">
        <v>0</v>
      </c>
      <c r="L396" s="2">
        <v>42935</v>
      </c>
      <c r="M396" s="4">
        <v>0</v>
      </c>
      <c r="N396" s="73" t="s">
        <v>2382</v>
      </c>
      <c r="O396" s="73" t="s">
        <v>2382</v>
      </c>
      <c r="P396" s="73" t="s">
        <v>2382</v>
      </c>
      <c r="Q396" s="73" t="s">
        <v>2382</v>
      </c>
      <c r="R396" s="73" t="s">
        <v>2382</v>
      </c>
      <c r="T396" s="4">
        <v>12</v>
      </c>
      <c r="U396" s="15" t="s">
        <v>465</v>
      </c>
      <c r="V396" s="17">
        <v>0</v>
      </c>
    </row>
    <row r="397" spans="1:22" x14ac:dyDescent="0.25">
      <c r="A397" s="13" t="s">
        <v>276</v>
      </c>
      <c r="B397" s="69">
        <v>11636</v>
      </c>
      <c r="C397" s="15" t="s">
        <v>498</v>
      </c>
      <c r="D397" s="15" t="s">
        <v>464</v>
      </c>
      <c r="E397" s="13" t="s">
        <v>164</v>
      </c>
      <c r="F397" s="13" t="s">
        <v>227</v>
      </c>
      <c r="G397" s="13" t="s">
        <v>153</v>
      </c>
      <c r="H397" s="13" t="s">
        <v>281</v>
      </c>
      <c r="I397" s="72">
        <v>42935</v>
      </c>
      <c r="J397" s="2">
        <v>42935</v>
      </c>
      <c r="K397" s="4">
        <v>0</v>
      </c>
      <c r="L397" s="2">
        <v>42935</v>
      </c>
      <c r="M397" s="4">
        <v>0</v>
      </c>
      <c r="N397" s="72" t="s">
        <v>277</v>
      </c>
      <c r="O397" s="68" t="s">
        <v>277</v>
      </c>
      <c r="P397" s="81" t="s">
        <v>2382</v>
      </c>
      <c r="Q397" s="73" t="s">
        <v>2382</v>
      </c>
      <c r="R397" s="73" t="s">
        <v>2382</v>
      </c>
      <c r="T397" s="4">
        <v>12</v>
      </c>
      <c r="U397" s="15" t="s">
        <v>465</v>
      </c>
      <c r="V397" s="17" t="s">
        <v>166</v>
      </c>
    </row>
    <row r="398" spans="1:22" x14ac:dyDescent="0.25">
      <c r="A398" s="13" t="s">
        <v>276</v>
      </c>
      <c r="B398" s="69">
        <v>11637</v>
      </c>
      <c r="C398" s="15" t="s">
        <v>498</v>
      </c>
      <c r="D398" s="15" t="s">
        <v>464</v>
      </c>
      <c r="E398" s="13" t="s">
        <v>198</v>
      </c>
      <c r="F398" s="13" t="s">
        <v>264</v>
      </c>
      <c r="G398" s="13">
        <v>0</v>
      </c>
      <c r="H398" s="13" t="s">
        <v>281</v>
      </c>
      <c r="I398" s="72">
        <v>42935</v>
      </c>
      <c r="J398" s="2">
        <v>42943</v>
      </c>
      <c r="K398" s="4">
        <v>8</v>
      </c>
      <c r="L398" s="74" t="s">
        <v>2382</v>
      </c>
      <c r="M398" s="73" t="s">
        <v>2382</v>
      </c>
      <c r="N398" s="72" t="s">
        <v>277</v>
      </c>
      <c r="O398" s="68" t="s">
        <v>277</v>
      </c>
      <c r="P398" s="81" t="s">
        <v>2382</v>
      </c>
      <c r="Q398" s="73" t="s">
        <v>2382</v>
      </c>
      <c r="R398" s="73" t="s">
        <v>2382</v>
      </c>
      <c r="T398" s="4">
        <v>12</v>
      </c>
      <c r="U398" s="15" t="s">
        <v>465</v>
      </c>
      <c r="V398" s="17" t="s">
        <v>199</v>
      </c>
    </row>
    <row r="399" spans="1:22" x14ac:dyDescent="0.25">
      <c r="A399" s="13" t="s">
        <v>276</v>
      </c>
      <c r="B399" s="69">
        <v>11649</v>
      </c>
      <c r="C399" s="15" t="s">
        <v>497</v>
      </c>
      <c r="D399" s="15" t="s">
        <v>265</v>
      </c>
      <c r="E399" s="13" t="s">
        <v>159</v>
      </c>
      <c r="F399" s="13" t="s">
        <v>162</v>
      </c>
      <c r="G399" s="13" t="s">
        <v>149</v>
      </c>
      <c r="H399" s="13" t="s">
        <v>282</v>
      </c>
      <c r="I399" s="72">
        <v>42936</v>
      </c>
      <c r="J399" s="2">
        <v>42936</v>
      </c>
      <c r="K399" s="4">
        <v>0</v>
      </c>
      <c r="L399" s="2">
        <v>42936</v>
      </c>
      <c r="M399" s="4">
        <v>0</v>
      </c>
      <c r="N399" s="73" t="s">
        <v>2382</v>
      </c>
      <c r="O399" s="73" t="s">
        <v>2382</v>
      </c>
      <c r="P399" s="73" t="s">
        <v>2382</v>
      </c>
      <c r="Q399" s="73" t="s">
        <v>2382</v>
      </c>
      <c r="R399" s="73" t="s">
        <v>2382</v>
      </c>
      <c r="T399" s="4">
        <v>11</v>
      </c>
      <c r="U399" s="15" t="s">
        <v>465</v>
      </c>
      <c r="V399" s="17">
        <v>0</v>
      </c>
    </row>
    <row r="400" spans="1:22" x14ac:dyDescent="0.25">
      <c r="A400" s="13" t="s">
        <v>276</v>
      </c>
      <c r="B400" s="69">
        <v>11650</v>
      </c>
      <c r="C400" s="15" t="s">
        <v>498</v>
      </c>
      <c r="D400" s="15" t="s">
        <v>464</v>
      </c>
      <c r="E400" s="13" t="s">
        <v>210</v>
      </c>
      <c r="F400" s="13" t="s">
        <v>211</v>
      </c>
      <c r="G400" s="13" t="s">
        <v>149</v>
      </c>
      <c r="H400" s="13" t="s">
        <v>281</v>
      </c>
      <c r="I400" s="72">
        <v>42936</v>
      </c>
      <c r="J400" s="2">
        <v>42936</v>
      </c>
      <c r="K400" s="4">
        <v>0</v>
      </c>
      <c r="L400" s="2">
        <v>42936</v>
      </c>
      <c r="M400" s="4">
        <v>0</v>
      </c>
      <c r="N400" s="72" t="s">
        <v>277</v>
      </c>
      <c r="O400" s="68" t="s">
        <v>277</v>
      </c>
      <c r="P400" s="81" t="s">
        <v>2382</v>
      </c>
      <c r="Q400" s="73" t="s">
        <v>2382</v>
      </c>
      <c r="R400" s="73" t="s">
        <v>2382</v>
      </c>
      <c r="T400" s="4">
        <v>11</v>
      </c>
      <c r="U400" s="15" t="s">
        <v>465</v>
      </c>
      <c r="V400" s="17" t="s">
        <v>221</v>
      </c>
    </row>
    <row r="401" spans="1:22" x14ac:dyDescent="0.25">
      <c r="A401" s="13" t="s">
        <v>276</v>
      </c>
      <c r="B401" s="69">
        <v>11651</v>
      </c>
      <c r="C401" s="15" t="s">
        <v>498</v>
      </c>
      <c r="D401" s="15" t="s">
        <v>464</v>
      </c>
      <c r="E401" s="13" t="s">
        <v>159</v>
      </c>
      <c r="F401" s="13" t="s">
        <v>207</v>
      </c>
      <c r="G401" s="13" t="s">
        <v>153</v>
      </c>
      <c r="H401" s="13" t="s">
        <v>281</v>
      </c>
      <c r="I401" s="72">
        <v>42936</v>
      </c>
      <c r="J401" s="2">
        <v>42936</v>
      </c>
      <c r="K401" s="4">
        <v>0</v>
      </c>
      <c r="L401" s="2">
        <v>42936</v>
      </c>
      <c r="M401" s="4">
        <v>0</v>
      </c>
      <c r="N401" s="72" t="s">
        <v>277</v>
      </c>
      <c r="O401" s="68" t="s">
        <v>277</v>
      </c>
      <c r="P401" s="81" t="s">
        <v>2382</v>
      </c>
      <c r="Q401" s="73" t="s">
        <v>2382</v>
      </c>
      <c r="R401" s="73" t="s">
        <v>2382</v>
      </c>
      <c r="T401" s="4">
        <v>11</v>
      </c>
      <c r="U401" s="15" t="s">
        <v>465</v>
      </c>
      <c r="V401" s="17" t="s">
        <v>173</v>
      </c>
    </row>
    <row r="402" spans="1:22" x14ac:dyDescent="0.25">
      <c r="A402" s="13" t="s">
        <v>276</v>
      </c>
      <c r="B402" s="69">
        <v>11652</v>
      </c>
      <c r="C402" s="15" t="s">
        <v>498</v>
      </c>
      <c r="D402" s="15" t="s">
        <v>464</v>
      </c>
      <c r="E402" s="13" t="s">
        <v>159</v>
      </c>
      <c r="F402" s="13" t="s">
        <v>170</v>
      </c>
      <c r="G402" s="13" t="s">
        <v>153</v>
      </c>
      <c r="H402" s="13" t="s">
        <v>281</v>
      </c>
      <c r="I402" s="72">
        <v>42936</v>
      </c>
      <c r="J402" s="2">
        <v>42936</v>
      </c>
      <c r="K402" s="4">
        <v>0</v>
      </c>
      <c r="L402" s="2">
        <v>42936</v>
      </c>
      <c r="M402" s="4">
        <v>0</v>
      </c>
      <c r="N402" s="72" t="s">
        <v>277</v>
      </c>
      <c r="O402" s="68" t="s">
        <v>277</v>
      </c>
      <c r="P402" s="81" t="s">
        <v>2382</v>
      </c>
      <c r="Q402" s="73" t="s">
        <v>2382</v>
      </c>
      <c r="R402" s="73" t="s">
        <v>2382</v>
      </c>
      <c r="T402" s="4">
        <v>11</v>
      </c>
      <c r="U402" s="15" t="s">
        <v>465</v>
      </c>
      <c r="V402" s="17" t="s">
        <v>173</v>
      </c>
    </row>
    <row r="403" spans="1:22" x14ac:dyDescent="0.25">
      <c r="A403" s="13" t="s">
        <v>276</v>
      </c>
      <c r="B403" s="69">
        <v>11663</v>
      </c>
      <c r="C403" s="15" t="s">
        <v>498</v>
      </c>
      <c r="D403" s="15" t="s">
        <v>464</v>
      </c>
      <c r="E403" s="13" t="s">
        <v>210</v>
      </c>
      <c r="F403" s="13" t="s">
        <v>260</v>
      </c>
      <c r="G403" s="13" t="s">
        <v>153</v>
      </c>
      <c r="H403" s="13" t="s">
        <v>281</v>
      </c>
      <c r="I403" s="72">
        <v>42937</v>
      </c>
      <c r="J403" s="2">
        <v>42937</v>
      </c>
      <c r="K403" s="4">
        <v>0</v>
      </c>
      <c r="L403" s="2">
        <v>42937</v>
      </c>
      <c r="M403" s="4">
        <v>0</v>
      </c>
      <c r="N403" s="72" t="s">
        <v>277</v>
      </c>
      <c r="O403" s="68" t="s">
        <v>277</v>
      </c>
      <c r="P403" s="81" t="s">
        <v>2382</v>
      </c>
      <c r="Q403" s="73" t="s">
        <v>2382</v>
      </c>
      <c r="R403" s="73" t="s">
        <v>2382</v>
      </c>
      <c r="T403" s="4">
        <v>10</v>
      </c>
      <c r="U403" s="15" t="s">
        <v>465</v>
      </c>
      <c r="V403" s="17" t="s">
        <v>221</v>
      </c>
    </row>
    <row r="404" spans="1:22" x14ac:dyDescent="0.25">
      <c r="A404" s="13" t="s">
        <v>276</v>
      </c>
      <c r="B404" s="69">
        <v>11664</v>
      </c>
      <c r="C404" s="15" t="s">
        <v>498</v>
      </c>
      <c r="D404" s="15" t="s">
        <v>464</v>
      </c>
      <c r="E404" s="13" t="s">
        <v>150</v>
      </c>
      <c r="F404" s="13" t="s">
        <v>225</v>
      </c>
      <c r="G404" s="13" t="s">
        <v>153</v>
      </c>
      <c r="H404" s="13" t="s">
        <v>281</v>
      </c>
      <c r="I404" s="72">
        <v>42937</v>
      </c>
      <c r="J404" s="2">
        <v>42937</v>
      </c>
      <c r="K404" s="4">
        <v>0</v>
      </c>
      <c r="L404" s="2">
        <v>42937</v>
      </c>
      <c r="M404" s="4">
        <v>0</v>
      </c>
      <c r="N404" s="72" t="s">
        <v>277</v>
      </c>
      <c r="O404" s="68" t="s">
        <v>277</v>
      </c>
      <c r="P404" s="81" t="s">
        <v>2382</v>
      </c>
      <c r="Q404" s="73" t="s">
        <v>2382</v>
      </c>
      <c r="R404" s="73" t="s">
        <v>2382</v>
      </c>
      <c r="T404" s="4">
        <v>10</v>
      </c>
      <c r="U404" s="15" t="s">
        <v>465</v>
      </c>
      <c r="V404" s="17" t="s">
        <v>243</v>
      </c>
    </row>
    <row r="405" spans="1:22" x14ac:dyDescent="0.25">
      <c r="A405" s="13" t="s">
        <v>276</v>
      </c>
      <c r="B405" s="69">
        <v>11673</v>
      </c>
      <c r="C405" s="15" t="s">
        <v>498</v>
      </c>
      <c r="D405" s="15" t="s">
        <v>464</v>
      </c>
      <c r="E405" s="13" t="s">
        <v>178</v>
      </c>
      <c r="F405" s="13" t="s">
        <v>179</v>
      </c>
      <c r="G405" s="13" t="s">
        <v>153</v>
      </c>
      <c r="H405" s="13" t="s">
        <v>281</v>
      </c>
      <c r="I405" s="72">
        <v>42940</v>
      </c>
      <c r="J405" s="2">
        <v>42940</v>
      </c>
      <c r="K405" s="4">
        <v>0</v>
      </c>
      <c r="L405" s="2">
        <v>42940</v>
      </c>
      <c r="M405" s="4">
        <v>0</v>
      </c>
      <c r="N405" s="72" t="s">
        <v>277</v>
      </c>
      <c r="O405" s="68" t="s">
        <v>277</v>
      </c>
      <c r="P405" s="81" t="s">
        <v>2382</v>
      </c>
      <c r="Q405" s="73" t="s">
        <v>2382</v>
      </c>
      <c r="R405" s="73" t="s">
        <v>2382</v>
      </c>
      <c r="T405" s="4">
        <v>7</v>
      </c>
      <c r="U405" s="15" t="s">
        <v>465</v>
      </c>
      <c r="V405" s="17" t="s">
        <v>180</v>
      </c>
    </row>
    <row r="406" spans="1:22" x14ac:dyDescent="0.25">
      <c r="A406" s="13" t="s">
        <v>276</v>
      </c>
      <c r="B406" s="69">
        <v>11674</v>
      </c>
      <c r="C406" s="15" t="s">
        <v>498</v>
      </c>
      <c r="D406" s="15" t="s">
        <v>464</v>
      </c>
      <c r="E406" s="13" t="s">
        <v>150</v>
      </c>
      <c r="F406" s="13" t="s">
        <v>151</v>
      </c>
      <c r="G406" s="13" t="s">
        <v>153</v>
      </c>
      <c r="H406" s="13" t="s">
        <v>281</v>
      </c>
      <c r="I406" s="72">
        <v>42940</v>
      </c>
      <c r="J406" s="2">
        <v>42941</v>
      </c>
      <c r="K406" s="4">
        <v>1</v>
      </c>
      <c r="L406" s="2">
        <v>42941</v>
      </c>
      <c r="M406" s="4">
        <v>1</v>
      </c>
      <c r="N406" s="72" t="s">
        <v>277</v>
      </c>
      <c r="O406" s="68" t="s">
        <v>277</v>
      </c>
      <c r="P406" s="81" t="s">
        <v>2382</v>
      </c>
      <c r="Q406" s="73" t="s">
        <v>2382</v>
      </c>
      <c r="R406" s="73" t="s">
        <v>2382</v>
      </c>
      <c r="T406" s="4">
        <v>7</v>
      </c>
      <c r="U406" s="15" t="s">
        <v>465</v>
      </c>
      <c r="V406" s="17" t="s">
        <v>152</v>
      </c>
    </row>
    <row r="407" spans="1:22" x14ac:dyDescent="0.25">
      <c r="A407" s="13" t="s">
        <v>276</v>
      </c>
      <c r="B407" s="69">
        <v>11675</v>
      </c>
      <c r="C407" s="15" t="s">
        <v>498</v>
      </c>
      <c r="D407" s="15" t="s">
        <v>464</v>
      </c>
      <c r="E407" s="13" t="s">
        <v>150</v>
      </c>
      <c r="F407" s="13" t="s">
        <v>225</v>
      </c>
      <c r="G407" s="13" t="s">
        <v>153</v>
      </c>
      <c r="H407" s="13" t="s">
        <v>281</v>
      </c>
      <c r="I407" s="72">
        <v>42940</v>
      </c>
      <c r="J407" s="2">
        <v>42940</v>
      </c>
      <c r="K407" s="4">
        <v>0</v>
      </c>
      <c r="L407" s="2">
        <v>42940</v>
      </c>
      <c r="M407" s="4">
        <v>0</v>
      </c>
      <c r="N407" s="72" t="s">
        <v>277</v>
      </c>
      <c r="O407" s="68" t="s">
        <v>277</v>
      </c>
      <c r="P407" s="81" t="s">
        <v>2382</v>
      </c>
      <c r="Q407" s="73" t="s">
        <v>2382</v>
      </c>
      <c r="R407" s="73" t="s">
        <v>2382</v>
      </c>
      <c r="T407" s="4">
        <v>7</v>
      </c>
      <c r="U407" s="15" t="s">
        <v>465</v>
      </c>
      <c r="V407" s="17" t="s">
        <v>243</v>
      </c>
    </row>
    <row r="408" spans="1:22" x14ac:dyDescent="0.25">
      <c r="A408" s="13" t="s">
        <v>276</v>
      </c>
      <c r="B408" s="69">
        <v>11676</v>
      </c>
      <c r="C408" s="15" t="s">
        <v>498</v>
      </c>
      <c r="D408" s="15" t="s">
        <v>464</v>
      </c>
      <c r="E408" s="13" t="s">
        <v>159</v>
      </c>
      <c r="F408" s="13" t="s">
        <v>172</v>
      </c>
      <c r="G408" s="13" t="s">
        <v>153</v>
      </c>
      <c r="H408" s="13" t="s">
        <v>281</v>
      </c>
      <c r="I408" s="72">
        <v>42940</v>
      </c>
      <c r="J408" s="2">
        <v>42940</v>
      </c>
      <c r="K408" s="4">
        <v>0</v>
      </c>
      <c r="L408" s="2">
        <v>42940</v>
      </c>
      <c r="M408" s="4">
        <v>0</v>
      </c>
      <c r="N408" s="72" t="s">
        <v>277</v>
      </c>
      <c r="O408" s="68" t="s">
        <v>277</v>
      </c>
      <c r="P408" s="81" t="s">
        <v>2382</v>
      </c>
      <c r="Q408" s="73" t="s">
        <v>2382</v>
      </c>
      <c r="R408" s="73" t="s">
        <v>2382</v>
      </c>
      <c r="T408" s="4">
        <v>7</v>
      </c>
      <c r="U408" s="15" t="s">
        <v>465</v>
      </c>
      <c r="V408" s="17" t="s">
        <v>229</v>
      </c>
    </row>
    <row r="409" spans="1:22" x14ac:dyDescent="0.25">
      <c r="A409" s="13" t="s">
        <v>276</v>
      </c>
      <c r="B409" s="69">
        <v>11677</v>
      </c>
      <c r="C409" s="15" t="s">
        <v>498</v>
      </c>
      <c r="D409" s="15" t="s">
        <v>464</v>
      </c>
      <c r="E409" s="13" t="s">
        <v>163</v>
      </c>
      <c r="F409" s="13" t="s">
        <v>187</v>
      </c>
      <c r="G409" s="13" t="s">
        <v>153</v>
      </c>
      <c r="H409" s="13" t="s">
        <v>281</v>
      </c>
      <c r="I409" s="72">
        <v>42940</v>
      </c>
      <c r="J409" s="2">
        <v>42940</v>
      </c>
      <c r="K409" s="4">
        <v>0</v>
      </c>
      <c r="L409" s="2">
        <v>42940</v>
      </c>
      <c r="M409" s="4">
        <v>0</v>
      </c>
      <c r="N409" s="72" t="s">
        <v>277</v>
      </c>
      <c r="O409" s="68" t="s">
        <v>277</v>
      </c>
      <c r="P409" s="81" t="s">
        <v>2382</v>
      </c>
      <c r="Q409" s="73" t="s">
        <v>2382</v>
      </c>
      <c r="R409" s="73" t="s">
        <v>2382</v>
      </c>
      <c r="T409" s="4">
        <v>7</v>
      </c>
      <c r="U409" s="15" t="s">
        <v>465</v>
      </c>
      <c r="V409" s="17" t="s">
        <v>188</v>
      </c>
    </row>
    <row r="410" spans="1:22" x14ac:dyDescent="0.25">
      <c r="A410" s="13" t="s">
        <v>276</v>
      </c>
      <c r="B410" s="69">
        <v>11681</v>
      </c>
      <c r="C410" s="15" t="s">
        <v>498</v>
      </c>
      <c r="D410" s="15" t="s">
        <v>464</v>
      </c>
      <c r="E410" s="13" t="s">
        <v>198</v>
      </c>
      <c r="F410" s="13" t="s">
        <v>252</v>
      </c>
      <c r="G410" s="13" t="s">
        <v>153</v>
      </c>
      <c r="H410" s="13" t="s">
        <v>281</v>
      </c>
      <c r="I410" s="72">
        <v>42941</v>
      </c>
      <c r="J410" s="2">
        <v>42941</v>
      </c>
      <c r="K410" s="4">
        <v>0</v>
      </c>
      <c r="L410" s="2">
        <v>42941</v>
      </c>
      <c r="M410" s="4">
        <v>0</v>
      </c>
      <c r="N410" s="72" t="s">
        <v>277</v>
      </c>
      <c r="O410" s="68" t="s">
        <v>277</v>
      </c>
      <c r="P410" s="81" t="s">
        <v>2382</v>
      </c>
      <c r="Q410" s="73" t="s">
        <v>2382</v>
      </c>
      <c r="R410" s="73" t="s">
        <v>2382</v>
      </c>
      <c r="T410" s="4">
        <v>6</v>
      </c>
      <c r="U410" s="15" t="s">
        <v>465</v>
      </c>
      <c r="V410" s="17" t="s">
        <v>199</v>
      </c>
    </row>
    <row r="411" spans="1:22" x14ac:dyDescent="0.25">
      <c r="A411" s="13" t="s">
        <v>276</v>
      </c>
      <c r="B411" s="69">
        <v>11682</v>
      </c>
      <c r="C411" s="15" t="s">
        <v>498</v>
      </c>
      <c r="D411" s="15" t="s">
        <v>464</v>
      </c>
      <c r="E411" s="13" t="s">
        <v>164</v>
      </c>
      <c r="F411" s="13" t="s">
        <v>190</v>
      </c>
      <c r="G411" s="13" t="s">
        <v>153</v>
      </c>
      <c r="H411" s="13" t="s">
        <v>281</v>
      </c>
      <c r="I411" s="72">
        <v>42941</v>
      </c>
      <c r="J411" s="2">
        <v>42941</v>
      </c>
      <c r="K411" s="4">
        <v>0</v>
      </c>
      <c r="L411" s="2">
        <v>42941</v>
      </c>
      <c r="M411" s="4">
        <v>0</v>
      </c>
      <c r="N411" s="72" t="s">
        <v>277</v>
      </c>
      <c r="O411" s="68" t="s">
        <v>277</v>
      </c>
      <c r="P411" s="81" t="s">
        <v>2382</v>
      </c>
      <c r="Q411" s="73" t="s">
        <v>2382</v>
      </c>
      <c r="R411" s="73" t="s">
        <v>2382</v>
      </c>
      <c r="T411" s="4">
        <v>6</v>
      </c>
      <c r="U411" s="15" t="s">
        <v>465</v>
      </c>
      <c r="V411" s="17" t="s">
        <v>166</v>
      </c>
    </row>
    <row r="412" spans="1:22" x14ac:dyDescent="0.25">
      <c r="A412" s="13" t="s">
        <v>276</v>
      </c>
      <c r="B412" s="69">
        <v>11683</v>
      </c>
      <c r="C412" s="15" t="s">
        <v>498</v>
      </c>
      <c r="D412" s="15" t="s">
        <v>464</v>
      </c>
      <c r="E412" s="13" t="s">
        <v>164</v>
      </c>
      <c r="F412" s="13" t="s">
        <v>165</v>
      </c>
      <c r="G412" s="13" t="s">
        <v>149</v>
      </c>
      <c r="H412" s="13" t="s">
        <v>281</v>
      </c>
      <c r="I412" s="72">
        <v>42941</v>
      </c>
      <c r="J412" s="2">
        <v>42942</v>
      </c>
      <c r="K412" s="4">
        <v>1</v>
      </c>
      <c r="L412" s="2">
        <v>42942</v>
      </c>
      <c r="M412" s="4">
        <v>1</v>
      </c>
      <c r="N412" s="72" t="s">
        <v>277</v>
      </c>
      <c r="O412" s="68" t="s">
        <v>277</v>
      </c>
      <c r="P412" s="81" t="s">
        <v>2382</v>
      </c>
      <c r="Q412" s="73" t="s">
        <v>2382</v>
      </c>
      <c r="R412" s="73" t="s">
        <v>2382</v>
      </c>
      <c r="T412" s="4">
        <v>6</v>
      </c>
      <c r="U412" s="15" t="s">
        <v>465</v>
      </c>
      <c r="V412" s="17" t="s">
        <v>166</v>
      </c>
    </row>
    <row r="413" spans="1:22" x14ac:dyDescent="0.25">
      <c r="A413" s="13" t="s">
        <v>276</v>
      </c>
      <c r="B413" s="69">
        <v>11686</v>
      </c>
      <c r="C413" s="15" t="s">
        <v>498</v>
      </c>
      <c r="D413" s="15" t="s">
        <v>464</v>
      </c>
      <c r="E413" s="13" t="s">
        <v>159</v>
      </c>
      <c r="F413" s="13" t="s">
        <v>160</v>
      </c>
      <c r="G413" s="13" t="s">
        <v>153</v>
      </c>
      <c r="H413" s="13" t="s">
        <v>282</v>
      </c>
      <c r="I413" s="72">
        <v>42942</v>
      </c>
      <c r="J413" s="2">
        <v>42942</v>
      </c>
      <c r="K413" s="4">
        <v>0</v>
      </c>
      <c r="L413" s="2">
        <v>42943</v>
      </c>
      <c r="M413" s="4">
        <v>1</v>
      </c>
      <c r="N413" s="72" t="s">
        <v>277</v>
      </c>
      <c r="O413" s="68" t="s">
        <v>277</v>
      </c>
      <c r="Q413" s="73" t="s">
        <v>2382</v>
      </c>
      <c r="R413" s="73" t="s">
        <v>2382</v>
      </c>
      <c r="T413" s="4">
        <v>5</v>
      </c>
      <c r="U413" s="15" t="s">
        <v>465</v>
      </c>
      <c r="V413" s="17" t="s">
        <v>161</v>
      </c>
    </row>
    <row r="414" spans="1:22" x14ac:dyDescent="0.25">
      <c r="A414" s="13" t="s">
        <v>276</v>
      </c>
      <c r="B414" s="69">
        <v>11687</v>
      </c>
      <c r="C414" s="15" t="s">
        <v>498</v>
      </c>
      <c r="D414" s="15" t="s">
        <v>464</v>
      </c>
      <c r="E414" s="13" t="s">
        <v>150</v>
      </c>
      <c r="F414" s="13" t="s">
        <v>151</v>
      </c>
      <c r="G414" s="13" t="s">
        <v>149</v>
      </c>
      <c r="H414" s="13" t="s">
        <v>282</v>
      </c>
      <c r="I414" s="72">
        <v>42942</v>
      </c>
      <c r="J414" s="2">
        <v>42942</v>
      </c>
      <c r="K414" s="4">
        <v>0</v>
      </c>
      <c r="L414" s="2">
        <v>42942</v>
      </c>
      <c r="M414" s="4">
        <v>0</v>
      </c>
      <c r="N414" s="72" t="s">
        <v>277</v>
      </c>
      <c r="O414" s="68" t="s">
        <v>277</v>
      </c>
      <c r="Q414" s="73" t="s">
        <v>2382</v>
      </c>
      <c r="R414" s="73" t="s">
        <v>2382</v>
      </c>
      <c r="T414" s="4">
        <v>5</v>
      </c>
      <c r="U414" s="15" t="s">
        <v>465</v>
      </c>
      <c r="V414" s="17" t="s">
        <v>152</v>
      </c>
    </row>
    <row r="415" spans="1:22" x14ac:dyDescent="0.25">
      <c r="A415" s="13" t="s">
        <v>276</v>
      </c>
      <c r="B415" s="69">
        <v>11688</v>
      </c>
      <c r="C415" s="15" t="s">
        <v>498</v>
      </c>
      <c r="D415" s="15" t="s">
        <v>464</v>
      </c>
      <c r="E415" s="13" t="s">
        <v>159</v>
      </c>
      <c r="F415" s="13" t="s">
        <v>187</v>
      </c>
      <c r="G415" s="13" t="s">
        <v>153</v>
      </c>
      <c r="H415" s="13" t="s">
        <v>282</v>
      </c>
      <c r="I415" s="72">
        <v>42942</v>
      </c>
      <c r="J415" s="2">
        <v>42942</v>
      </c>
      <c r="K415" s="4">
        <v>0</v>
      </c>
      <c r="L415" s="2">
        <v>42942</v>
      </c>
      <c r="M415" s="4">
        <v>0</v>
      </c>
      <c r="N415" s="72" t="s">
        <v>277</v>
      </c>
      <c r="O415" s="68" t="s">
        <v>277</v>
      </c>
      <c r="Q415" s="73" t="s">
        <v>2382</v>
      </c>
      <c r="R415" s="73" t="s">
        <v>2382</v>
      </c>
      <c r="T415" s="4">
        <v>5</v>
      </c>
      <c r="U415" s="15" t="s">
        <v>465</v>
      </c>
      <c r="V415" s="17" t="s">
        <v>188</v>
      </c>
    </row>
    <row r="416" spans="1:22" x14ac:dyDescent="0.25">
      <c r="A416" s="13" t="s">
        <v>276</v>
      </c>
      <c r="B416" s="69">
        <v>11689</v>
      </c>
      <c r="C416" s="15" t="s">
        <v>498</v>
      </c>
      <c r="D416" s="15" t="s">
        <v>464</v>
      </c>
      <c r="E416" s="13" t="s">
        <v>159</v>
      </c>
      <c r="F416" s="13" t="s">
        <v>224</v>
      </c>
      <c r="G416" s="13" t="s">
        <v>153</v>
      </c>
      <c r="H416" s="13" t="s">
        <v>282</v>
      </c>
      <c r="I416" s="72">
        <v>42942</v>
      </c>
      <c r="J416" s="2">
        <v>42942</v>
      </c>
      <c r="K416" s="4">
        <v>0</v>
      </c>
      <c r="L416" s="2">
        <v>42942</v>
      </c>
      <c r="M416" s="4">
        <v>0</v>
      </c>
      <c r="N416" s="72" t="s">
        <v>277</v>
      </c>
      <c r="O416" s="68" t="s">
        <v>277</v>
      </c>
      <c r="Q416" s="73" t="s">
        <v>2382</v>
      </c>
      <c r="R416" s="73" t="s">
        <v>2382</v>
      </c>
      <c r="T416" s="4">
        <v>5</v>
      </c>
      <c r="U416" s="15" t="s">
        <v>465</v>
      </c>
      <c r="V416" s="17" t="s">
        <v>173</v>
      </c>
    </row>
    <row r="417" spans="1:22" x14ac:dyDescent="0.25">
      <c r="A417" s="13" t="s">
        <v>276</v>
      </c>
      <c r="B417" s="69">
        <v>11690</v>
      </c>
      <c r="C417" s="15" t="s">
        <v>498</v>
      </c>
      <c r="D417" s="15" t="s">
        <v>464</v>
      </c>
      <c r="E417" s="13" t="s">
        <v>154</v>
      </c>
      <c r="F417" s="13" t="s">
        <v>203</v>
      </c>
      <c r="G417" s="13" t="s">
        <v>153</v>
      </c>
      <c r="H417" s="13" t="s">
        <v>282</v>
      </c>
      <c r="I417" s="72">
        <v>42942</v>
      </c>
      <c r="J417" s="2">
        <v>42942</v>
      </c>
      <c r="K417" s="4">
        <v>0</v>
      </c>
      <c r="L417" s="2">
        <v>42942</v>
      </c>
      <c r="M417" s="4">
        <v>0</v>
      </c>
      <c r="N417" s="72" t="s">
        <v>277</v>
      </c>
      <c r="O417" s="68" t="s">
        <v>277</v>
      </c>
      <c r="Q417" s="73" t="s">
        <v>2382</v>
      </c>
      <c r="R417" s="73" t="s">
        <v>2382</v>
      </c>
      <c r="T417" s="4">
        <v>5</v>
      </c>
      <c r="U417" s="15" t="s">
        <v>465</v>
      </c>
      <c r="V417" s="17" t="s">
        <v>195</v>
      </c>
    </row>
    <row r="418" spans="1:22" x14ac:dyDescent="0.25">
      <c r="A418" s="13" t="s">
        <v>276</v>
      </c>
      <c r="B418" s="69">
        <v>11691</v>
      </c>
      <c r="C418" s="15" t="s">
        <v>498</v>
      </c>
      <c r="D418" s="15" t="s">
        <v>464</v>
      </c>
      <c r="E418" s="13" t="s">
        <v>156</v>
      </c>
      <c r="F418" s="13" t="s">
        <v>171</v>
      </c>
      <c r="G418" s="13" t="s">
        <v>153</v>
      </c>
      <c r="H418" s="13" t="s">
        <v>282</v>
      </c>
      <c r="I418" s="72">
        <v>42942</v>
      </c>
      <c r="J418" s="2">
        <v>42942</v>
      </c>
      <c r="K418" s="4">
        <v>0</v>
      </c>
      <c r="L418" s="2">
        <v>42942</v>
      </c>
      <c r="M418" s="4">
        <v>0</v>
      </c>
      <c r="N418" s="72" t="s">
        <v>277</v>
      </c>
      <c r="O418" s="68" t="s">
        <v>277</v>
      </c>
      <c r="Q418" s="73" t="s">
        <v>2382</v>
      </c>
      <c r="R418" s="73" t="s">
        <v>2382</v>
      </c>
      <c r="T418" s="4">
        <v>5</v>
      </c>
      <c r="U418" s="15" t="s">
        <v>465</v>
      </c>
      <c r="V418" s="17" t="s">
        <v>158</v>
      </c>
    </row>
    <row r="419" spans="1:22" x14ac:dyDescent="0.25">
      <c r="A419" s="13" t="s">
        <v>276</v>
      </c>
      <c r="B419" s="69">
        <v>11692</v>
      </c>
      <c r="C419" s="15" t="s">
        <v>498</v>
      </c>
      <c r="D419" s="15" t="s">
        <v>464</v>
      </c>
      <c r="E419" s="13" t="s">
        <v>159</v>
      </c>
      <c r="F419" s="13" t="s">
        <v>160</v>
      </c>
      <c r="G419" s="13" t="s">
        <v>153</v>
      </c>
      <c r="H419" s="13" t="s">
        <v>282</v>
      </c>
      <c r="I419" s="72">
        <v>42942</v>
      </c>
      <c r="J419" s="2">
        <v>42942</v>
      </c>
      <c r="K419" s="4">
        <v>0</v>
      </c>
      <c r="N419" s="72" t="s">
        <v>277</v>
      </c>
      <c r="O419" s="68" t="s">
        <v>277</v>
      </c>
      <c r="Q419" s="73" t="s">
        <v>2382</v>
      </c>
      <c r="R419" s="73" t="s">
        <v>2382</v>
      </c>
      <c r="T419" s="4">
        <v>5</v>
      </c>
      <c r="U419" s="15" t="s">
        <v>465</v>
      </c>
      <c r="V419" s="17" t="s">
        <v>161</v>
      </c>
    </row>
    <row r="420" spans="1:22" x14ac:dyDescent="0.25">
      <c r="A420" s="13" t="s">
        <v>276</v>
      </c>
      <c r="B420" s="69">
        <v>11693</v>
      </c>
      <c r="C420" s="15" t="s">
        <v>498</v>
      </c>
      <c r="D420" s="15" t="s">
        <v>464</v>
      </c>
      <c r="E420" s="13" t="s">
        <v>210</v>
      </c>
      <c r="F420" s="13" t="s">
        <v>211</v>
      </c>
      <c r="G420" s="13" t="s">
        <v>149</v>
      </c>
      <c r="H420" s="13" t="s">
        <v>282</v>
      </c>
      <c r="I420" s="72">
        <v>42942</v>
      </c>
      <c r="J420" s="2">
        <v>42943</v>
      </c>
      <c r="K420" s="4">
        <v>1</v>
      </c>
      <c r="L420" s="2">
        <v>42943</v>
      </c>
      <c r="M420" s="4">
        <v>1</v>
      </c>
      <c r="N420" s="72" t="s">
        <v>277</v>
      </c>
      <c r="O420" s="68" t="s">
        <v>277</v>
      </c>
      <c r="Q420" s="73" t="s">
        <v>2382</v>
      </c>
      <c r="R420" s="73" t="s">
        <v>2382</v>
      </c>
      <c r="T420" s="4">
        <v>5</v>
      </c>
      <c r="U420" s="15" t="s">
        <v>465</v>
      </c>
      <c r="V420" s="17" t="s">
        <v>221</v>
      </c>
    </row>
    <row r="421" spans="1:22" x14ac:dyDescent="0.25">
      <c r="A421" s="13" t="s">
        <v>276</v>
      </c>
      <c r="B421" s="69">
        <v>11694</v>
      </c>
      <c r="C421" s="15" t="s">
        <v>498</v>
      </c>
      <c r="D421" s="15" t="s">
        <v>464</v>
      </c>
      <c r="E421" s="13" t="s">
        <v>159</v>
      </c>
      <c r="F421" s="13" t="s">
        <v>246</v>
      </c>
      <c r="G421" s="13" t="s">
        <v>153</v>
      </c>
      <c r="H421" s="13" t="s">
        <v>281</v>
      </c>
      <c r="I421" s="72">
        <v>42942</v>
      </c>
      <c r="J421" s="2">
        <v>42942</v>
      </c>
      <c r="K421" s="4">
        <v>0</v>
      </c>
      <c r="L421" s="2">
        <v>42942</v>
      </c>
      <c r="M421" s="4">
        <v>0</v>
      </c>
      <c r="N421" s="72" t="s">
        <v>277</v>
      </c>
      <c r="O421" s="68" t="s">
        <v>277</v>
      </c>
      <c r="P421" s="81" t="s">
        <v>2382</v>
      </c>
      <c r="Q421" s="73" t="s">
        <v>2382</v>
      </c>
      <c r="R421" s="73" t="s">
        <v>2382</v>
      </c>
      <c r="T421" s="4">
        <v>5</v>
      </c>
      <c r="U421" s="15" t="s">
        <v>465</v>
      </c>
      <c r="V421" s="17" t="s">
        <v>188</v>
      </c>
    </row>
    <row r="422" spans="1:22" x14ac:dyDescent="0.25">
      <c r="A422" s="13" t="s">
        <v>276</v>
      </c>
      <c r="B422" s="69">
        <v>11695</v>
      </c>
      <c r="C422" s="15" t="s">
        <v>498</v>
      </c>
      <c r="D422" s="15" t="s">
        <v>464</v>
      </c>
      <c r="E422" s="13" t="s">
        <v>164</v>
      </c>
      <c r="F422" s="13" t="s">
        <v>190</v>
      </c>
      <c r="G422" s="13" t="s">
        <v>153</v>
      </c>
      <c r="H422" s="13" t="s">
        <v>281</v>
      </c>
      <c r="I422" s="72">
        <v>42942</v>
      </c>
      <c r="J422" s="2">
        <v>42942</v>
      </c>
      <c r="K422" s="4">
        <v>0</v>
      </c>
      <c r="L422" s="2">
        <v>42942</v>
      </c>
      <c r="M422" s="4">
        <v>0</v>
      </c>
      <c r="N422" s="72" t="s">
        <v>277</v>
      </c>
      <c r="O422" s="68" t="s">
        <v>277</v>
      </c>
      <c r="P422" s="81" t="s">
        <v>2382</v>
      </c>
      <c r="Q422" s="73" t="s">
        <v>2382</v>
      </c>
      <c r="R422" s="73" t="s">
        <v>2382</v>
      </c>
      <c r="T422" s="4">
        <v>5</v>
      </c>
      <c r="U422" s="15" t="s">
        <v>465</v>
      </c>
      <c r="V422" s="17" t="s">
        <v>166</v>
      </c>
    </row>
    <row r="423" spans="1:22" x14ac:dyDescent="0.25">
      <c r="A423" s="13" t="s">
        <v>276</v>
      </c>
      <c r="B423" s="69">
        <v>11696</v>
      </c>
      <c r="C423" s="15" t="s">
        <v>498</v>
      </c>
      <c r="D423" s="15" t="s">
        <v>464</v>
      </c>
      <c r="E423" s="13" t="s">
        <v>178</v>
      </c>
      <c r="F423" s="13" t="s">
        <v>179</v>
      </c>
      <c r="G423" s="13" t="s">
        <v>153</v>
      </c>
      <c r="H423" s="13" t="s">
        <v>281</v>
      </c>
      <c r="I423" s="72">
        <v>42942</v>
      </c>
      <c r="J423" s="2">
        <v>42942</v>
      </c>
      <c r="K423" s="4">
        <v>0</v>
      </c>
      <c r="L423" s="2">
        <v>42942</v>
      </c>
      <c r="M423" s="4">
        <v>0</v>
      </c>
      <c r="N423" s="72" t="s">
        <v>277</v>
      </c>
      <c r="O423" s="68" t="s">
        <v>277</v>
      </c>
      <c r="P423" s="81" t="s">
        <v>2382</v>
      </c>
      <c r="Q423" s="73" t="s">
        <v>2382</v>
      </c>
      <c r="R423" s="73" t="s">
        <v>2382</v>
      </c>
      <c r="T423" s="4">
        <v>5</v>
      </c>
      <c r="U423" s="15" t="s">
        <v>465</v>
      </c>
      <c r="V423" s="17" t="s">
        <v>180</v>
      </c>
    </row>
    <row r="424" spans="1:22" x14ac:dyDescent="0.25">
      <c r="A424" s="13" t="s">
        <v>276</v>
      </c>
      <c r="B424" s="69">
        <v>11697</v>
      </c>
      <c r="C424" s="15" t="s">
        <v>498</v>
      </c>
      <c r="D424" s="15" t="s">
        <v>464</v>
      </c>
      <c r="E424" s="13" t="s">
        <v>167</v>
      </c>
      <c r="F424" s="13" t="s">
        <v>185</v>
      </c>
      <c r="G424" s="13" t="s">
        <v>153</v>
      </c>
      <c r="H424" s="13" t="s">
        <v>281</v>
      </c>
      <c r="I424" s="72">
        <v>42942</v>
      </c>
      <c r="J424" s="2">
        <v>42942</v>
      </c>
      <c r="K424" s="4">
        <v>0</v>
      </c>
      <c r="L424" s="2">
        <v>42942</v>
      </c>
      <c r="M424" s="4">
        <v>0</v>
      </c>
      <c r="N424" s="72" t="s">
        <v>277</v>
      </c>
      <c r="O424" s="68" t="s">
        <v>277</v>
      </c>
      <c r="P424" s="81" t="s">
        <v>2382</v>
      </c>
      <c r="Q424" s="73" t="s">
        <v>2382</v>
      </c>
      <c r="R424" s="73" t="s">
        <v>2382</v>
      </c>
      <c r="T424" s="4">
        <v>5</v>
      </c>
      <c r="U424" s="15" t="s">
        <v>465</v>
      </c>
      <c r="V424" s="17" t="s">
        <v>169</v>
      </c>
    </row>
    <row r="425" spans="1:22" x14ac:dyDescent="0.25">
      <c r="A425" s="13" t="s">
        <v>276</v>
      </c>
      <c r="B425" s="69">
        <v>11698</v>
      </c>
      <c r="C425" s="15" t="s">
        <v>498</v>
      </c>
      <c r="D425" s="15" t="s">
        <v>464</v>
      </c>
      <c r="E425" s="13" t="s">
        <v>159</v>
      </c>
      <c r="F425" s="13" t="s">
        <v>160</v>
      </c>
      <c r="G425" s="13" t="s">
        <v>153</v>
      </c>
      <c r="H425" s="13" t="s">
        <v>282</v>
      </c>
      <c r="I425" s="72">
        <v>42943</v>
      </c>
      <c r="J425" s="2">
        <v>42943</v>
      </c>
      <c r="K425" s="4">
        <v>0</v>
      </c>
      <c r="L425" s="2">
        <v>42944</v>
      </c>
      <c r="M425" s="4">
        <v>1</v>
      </c>
      <c r="N425" s="72" t="s">
        <v>277</v>
      </c>
      <c r="O425" s="68" t="s">
        <v>277</v>
      </c>
      <c r="Q425" s="73" t="s">
        <v>2382</v>
      </c>
      <c r="R425" s="73" t="s">
        <v>2382</v>
      </c>
      <c r="T425" s="4">
        <v>4</v>
      </c>
      <c r="U425" s="15" t="s">
        <v>465</v>
      </c>
      <c r="V425" s="17" t="s">
        <v>161</v>
      </c>
    </row>
    <row r="426" spans="1:22" x14ac:dyDescent="0.25">
      <c r="A426" s="13" t="s">
        <v>276</v>
      </c>
      <c r="B426" s="69">
        <v>11699</v>
      </c>
      <c r="C426" s="15" t="s">
        <v>498</v>
      </c>
      <c r="D426" s="15" t="s">
        <v>464</v>
      </c>
      <c r="E426" s="13" t="s">
        <v>159</v>
      </c>
      <c r="F426" s="13" t="s">
        <v>160</v>
      </c>
      <c r="G426" s="13" t="s">
        <v>153</v>
      </c>
      <c r="H426" s="13" t="s">
        <v>282</v>
      </c>
      <c r="I426" s="72">
        <v>42943</v>
      </c>
      <c r="J426" s="2">
        <v>42943</v>
      </c>
      <c r="K426" s="4">
        <v>0</v>
      </c>
      <c r="L426" s="2">
        <v>42943</v>
      </c>
      <c r="M426" s="4">
        <v>0</v>
      </c>
      <c r="N426" s="72" t="s">
        <v>277</v>
      </c>
      <c r="O426" s="68" t="s">
        <v>277</v>
      </c>
      <c r="Q426" s="73" t="s">
        <v>2382</v>
      </c>
      <c r="R426" s="73" t="s">
        <v>2382</v>
      </c>
      <c r="T426" s="4">
        <v>4</v>
      </c>
      <c r="U426" s="15" t="s">
        <v>465</v>
      </c>
      <c r="V426" s="17" t="s">
        <v>161</v>
      </c>
    </row>
    <row r="427" spans="1:22" x14ac:dyDescent="0.25">
      <c r="A427" s="13" t="s">
        <v>276</v>
      </c>
      <c r="B427" s="69">
        <v>11700</v>
      </c>
      <c r="C427" s="15" t="s">
        <v>498</v>
      </c>
      <c r="D427" s="15" t="s">
        <v>464</v>
      </c>
      <c r="E427" s="13" t="s">
        <v>154</v>
      </c>
      <c r="F427" s="13" t="s">
        <v>222</v>
      </c>
      <c r="G427" s="13" t="s">
        <v>153</v>
      </c>
      <c r="H427" s="13" t="s">
        <v>282</v>
      </c>
      <c r="I427" s="72">
        <v>42943</v>
      </c>
      <c r="J427" s="2">
        <v>42943</v>
      </c>
      <c r="K427" s="4">
        <v>0</v>
      </c>
      <c r="L427" s="2">
        <v>42944</v>
      </c>
      <c r="M427" s="4">
        <v>1</v>
      </c>
      <c r="N427" s="72" t="s">
        <v>277</v>
      </c>
      <c r="O427" s="68" t="s">
        <v>277</v>
      </c>
      <c r="Q427" s="73" t="s">
        <v>2382</v>
      </c>
      <c r="R427" s="73" t="s">
        <v>2382</v>
      </c>
      <c r="T427" s="4">
        <v>4</v>
      </c>
      <c r="U427" s="15" t="s">
        <v>465</v>
      </c>
      <c r="V427" s="17" t="s">
        <v>195</v>
      </c>
    </row>
    <row r="428" spans="1:22" x14ac:dyDescent="0.25">
      <c r="A428" s="13" t="s">
        <v>276</v>
      </c>
      <c r="B428" s="69">
        <v>11701</v>
      </c>
      <c r="C428" s="15" t="s">
        <v>498</v>
      </c>
      <c r="D428" s="15" t="s">
        <v>464</v>
      </c>
      <c r="E428" s="13" t="s">
        <v>159</v>
      </c>
      <c r="F428" s="13" t="s">
        <v>160</v>
      </c>
      <c r="G428" s="13" t="s">
        <v>153</v>
      </c>
      <c r="H428" s="13" t="s">
        <v>282</v>
      </c>
      <c r="I428" s="72">
        <v>42943</v>
      </c>
      <c r="J428" s="2">
        <v>42943</v>
      </c>
      <c r="K428" s="4">
        <v>0</v>
      </c>
      <c r="L428" s="2">
        <v>42943</v>
      </c>
      <c r="M428" s="4">
        <v>0</v>
      </c>
      <c r="N428" s="72" t="s">
        <v>277</v>
      </c>
      <c r="O428" s="68" t="s">
        <v>277</v>
      </c>
      <c r="Q428" s="73" t="s">
        <v>2382</v>
      </c>
      <c r="R428" s="73" t="s">
        <v>2382</v>
      </c>
      <c r="T428" s="4">
        <v>4</v>
      </c>
      <c r="U428" s="15" t="s">
        <v>465</v>
      </c>
      <c r="V428" s="17" t="s">
        <v>161</v>
      </c>
    </row>
    <row r="429" spans="1:22" x14ac:dyDescent="0.25">
      <c r="A429" s="13" t="s">
        <v>276</v>
      </c>
      <c r="B429" s="69">
        <v>11702</v>
      </c>
      <c r="C429" s="15" t="s">
        <v>498</v>
      </c>
      <c r="D429" s="15" t="s">
        <v>464</v>
      </c>
      <c r="E429" s="13" t="s">
        <v>156</v>
      </c>
      <c r="F429" s="13" t="s">
        <v>157</v>
      </c>
      <c r="G429" s="13" t="s">
        <v>149</v>
      </c>
      <c r="H429" s="13" t="s">
        <v>282</v>
      </c>
      <c r="I429" s="72">
        <v>42943</v>
      </c>
      <c r="J429" s="2">
        <v>42944</v>
      </c>
      <c r="K429" s="4">
        <v>1</v>
      </c>
      <c r="L429" s="2">
        <v>42944</v>
      </c>
      <c r="M429" s="4">
        <v>1</v>
      </c>
      <c r="N429" s="72" t="s">
        <v>277</v>
      </c>
      <c r="O429" s="68" t="s">
        <v>277</v>
      </c>
      <c r="Q429" s="73" t="s">
        <v>2382</v>
      </c>
      <c r="R429" s="73" t="s">
        <v>2382</v>
      </c>
      <c r="T429" s="4">
        <v>4</v>
      </c>
      <c r="U429" s="15" t="s">
        <v>465</v>
      </c>
      <c r="V429" s="17" t="s">
        <v>158</v>
      </c>
    </row>
    <row r="430" spans="1:22" x14ac:dyDescent="0.25">
      <c r="A430" s="13" t="s">
        <v>276</v>
      </c>
      <c r="B430" s="69">
        <v>11703</v>
      </c>
      <c r="C430" s="15" t="s">
        <v>498</v>
      </c>
      <c r="D430" s="15" t="s">
        <v>464</v>
      </c>
      <c r="E430" s="13" t="s">
        <v>167</v>
      </c>
      <c r="F430" s="13" t="s">
        <v>185</v>
      </c>
      <c r="G430" s="13" t="s">
        <v>153</v>
      </c>
      <c r="H430" s="13" t="s">
        <v>282</v>
      </c>
      <c r="I430" s="72">
        <v>42943</v>
      </c>
      <c r="J430" s="2">
        <v>42944</v>
      </c>
      <c r="K430" s="4">
        <v>1</v>
      </c>
      <c r="L430" s="2">
        <v>42944</v>
      </c>
      <c r="M430" s="4">
        <v>1</v>
      </c>
      <c r="N430" s="72" t="s">
        <v>277</v>
      </c>
      <c r="O430" s="68" t="s">
        <v>277</v>
      </c>
      <c r="Q430" s="73" t="s">
        <v>2382</v>
      </c>
      <c r="R430" s="73" t="s">
        <v>2382</v>
      </c>
      <c r="T430" s="4">
        <v>4</v>
      </c>
      <c r="U430" s="15" t="s">
        <v>465</v>
      </c>
      <c r="V430" s="17" t="s">
        <v>186</v>
      </c>
    </row>
    <row r="431" spans="1:22" x14ac:dyDescent="0.25">
      <c r="A431" s="13" t="s">
        <v>276</v>
      </c>
      <c r="B431" s="69">
        <v>11704</v>
      </c>
      <c r="C431" s="15" t="s">
        <v>498</v>
      </c>
      <c r="D431" s="15" t="s">
        <v>464</v>
      </c>
      <c r="E431" s="13" t="s">
        <v>177</v>
      </c>
      <c r="F431" s="13" t="s">
        <v>208</v>
      </c>
      <c r="G431" s="13" t="s">
        <v>149</v>
      </c>
      <c r="H431" s="13" t="s">
        <v>282</v>
      </c>
      <c r="I431" s="72">
        <v>42943</v>
      </c>
      <c r="J431" s="2">
        <v>42944</v>
      </c>
      <c r="K431" s="4">
        <v>1</v>
      </c>
      <c r="L431" s="2">
        <v>42944</v>
      </c>
      <c r="M431" s="4">
        <v>1</v>
      </c>
      <c r="N431" s="72" t="s">
        <v>277</v>
      </c>
      <c r="O431" s="68" t="s">
        <v>277</v>
      </c>
      <c r="Q431" s="73" t="s">
        <v>2382</v>
      </c>
      <c r="R431" s="73" t="s">
        <v>2382</v>
      </c>
      <c r="T431" s="4">
        <v>4</v>
      </c>
      <c r="U431" s="15" t="s">
        <v>465</v>
      </c>
      <c r="V431" s="17" t="s">
        <v>209</v>
      </c>
    </row>
    <row r="432" spans="1:22" x14ac:dyDescent="0.25">
      <c r="A432" s="13" t="s">
        <v>276</v>
      </c>
      <c r="B432" s="69">
        <v>11705</v>
      </c>
      <c r="C432" s="15" t="s">
        <v>498</v>
      </c>
      <c r="D432" s="15" t="s">
        <v>464</v>
      </c>
      <c r="E432" s="13" t="s">
        <v>167</v>
      </c>
      <c r="F432" s="13" t="s">
        <v>216</v>
      </c>
      <c r="G432" s="13" t="s">
        <v>153</v>
      </c>
      <c r="H432" s="13" t="s">
        <v>282</v>
      </c>
      <c r="I432" s="72">
        <v>42943</v>
      </c>
      <c r="J432" s="74" t="s">
        <v>2382</v>
      </c>
      <c r="K432" s="4">
        <v>5</v>
      </c>
      <c r="L432" s="74" t="s">
        <v>2382</v>
      </c>
      <c r="M432" s="73" t="s">
        <v>2382</v>
      </c>
      <c r="N432" s="72" t="s">
        <v>277</v>
      </c>
      <c r="O432" s="68" t="s">
        <v>277</v>
      </c>
      <c r="Q432" s="73" t="s">
        <v>2382</v>
      </c>
      <c r="R432" s="73" t="s">
        <v>2382</v>
      </c>
      <c r="T432" s="4">
        <v>4</v>
      </c>
      <c r="U432" s="15" t="s">
        <v>465</v>
      </c>
      <c r="V432" s="17" t="s">
        <v>217</v>
      </c>
    </row>
    <row r="433" spans="1:22" x14ac:dyDescent="0.25">
      <c r="A433" s="13" t="s">
        <v>276</v>
      </c>
      <c r="B433" s="69">
        <v>11706</v>
      </c>
      <c r="C433" s="15" t="s">
        <v>498</v>
      </c>
      <c r="D433" s="15" t="s">
        <v>464</v>
      </c>
      <c r="E433" s="13" t="s">
        <v>156</v>
      </c>
      <c r="F433" s="13" t="s">
        <v>157</v>
      </c>
      <c r="G433" s="13" t="s">
        <v>149</v>
      </c>
      <c r="H433" s="13" t="s">
        <v>282</v>
      </c>
      <c r="I433" s="72">
        <v>42944</v>
      </c>
      <c r="J433" s="2">
        <v>42944</v>
      </c>
      <c r="K433" s="4">
        <v>0</v>
      </c>
      <c r="L433" s="2">
        <v>42944</v>
      </c>
      <c r="M433" s="4">
        <v>0</v>
      </c>
      <c r="N433" s="72" t="s">
        <v>277</v>
      </c>
      <c r="O433" s="68" t="s">
        <v>277</v>
      </c>
      <c r="Q433" s="73" t="s">
        <v>2382</v>
      </c>
      <c r="R433" s="73" t="s">
        <v>2382</v>
      </c>
      <c r="T433" s="4">
        <v>3</v>
      </c>
      <c r="U433" s="15" t="s">
        <v>465</v>
      </c>
      <c r="V433" s="17" t="s">
        <v>158</v>
      </c>
    </row>
    <row r="434" spans="1:22" x14ac:dyDescent="0.25">
      <c r="A434" s="13" t="s">
        <v>276</v>
      </c>
      <c r="B434" s="69">
        <v>11707</v>
      </c>
      <c r="C434" s="15" t="s">
        <v>498</v>
      </c>
      <c r="D434" s="15" t="s">
        <v>464</v>
      </c>
      <c r="E434" s="13" t="s">
        <v>159</v>
      </c>
      <c r="F434" s="13" t="s">
        <v>162</v>
      </c>
      <c r="G434" s="13" t="s">
        <v>149</v>
      </c>
      <c r="H434" s="13" t="s">
        <v>282</v>
      </c>
      <c r="I434" s="72">
        <v>42944</v>
      </c>
      <c r="J434" s="2">
        <v>42944</v>
      </c>
      <c r="K434" s="4">
        <v>0</v>
      </c>
      <c r="L434" s="2">
        <v>42944</v>
      </c>
      <c r="M434" s="4">
        <v>0</v>
      </c>
      <c r="N434" s="72" t="s">
        <v>277</v>
      </c>
      <c r="O434" s="68" t="s">
        <v>277</v>
      </c>
      <c r="Q434" s="73" t="s">
        <v>2382</v>
      </c>
      <c r="R434" s="73" t="s">
        <v>2382</v>
      </c>
      <c r="T434" s="4">
        <v>3</v>
      </c>
      <c r="U434" s="15" t="s">
        <v>465</v>
      </c>
      <c r="V434" s="17" t="s">
        <v>161</v>
      </c>
    </row>
    <row r="435" spans="1:22" x14ac:dyDescent="0.25">
      <c r="A435" s="13" t="s">
        <v>276</v>
      </c>
      <c r="B435" s="69">
        <v>11708</v>
      </c>
      <c r="C435" s="15" t="s">
        <v>498</v>
      </c>
      <c r="D435" s="15" t="s">
        <v>464</v>
      </c>
      <c r="E435" s="13" t="s">
        <v>159</v>
      </c>
      <c r="F435" s="13" t="s">
        <v>160</v>
      </c>
      <c r="G435" s="13" t="s">
        <v>153</v>
      </c>
      <c r="H435" s="13" t="s">
        <v>282</v>
      </c>
      <c r="I435" s="72">
        <v>42944</v>
      </c>
      <c r="J435" s="2">
        <v>42944</v>
      </c>
      <c r="K435" s="4">
        <v>0</v>
      </c>
      <c r="N435" s="72" t="s">
        <v>277</v>
      </c>
      <c r="O435" s="68" t="s">
        <v>277</v>
      </c>
      <c r="Q435" s="73" t="s">
        <v>2382</v>
      </c>
      <c r="R435" s="73" t="s">
        <v>2382</v>
      </c>
      <c r="T435" s="4">
        <v>3</v>
      </c>
      <c r="U435" s="15" t="s">
        <v>465</v>
      </c>
      <c r="V435" s="17" t="s">
        <v>161</v>
      </c>
    </row>
    <row r="436" spans="1:22" x14ac:dyDescent="0.25">
      <c r="A436" s="13" t="s">
        <v>276</v>
      </c>
      <c r="B436" s="69">
        <v>11709</v>
      </c>
      <c r="C436" s="15" t="s">
        <v>498</v>
      </c>
      <c r="D436" s="15" t="s">
        <v>464</v>
      </c>
      <c r="E436" s="13" t="s">
        <v>154</v>
      </c>
      <c r="F436" s="13" t="s">
        <v>222</v>
      </c>
      <c r="G436" s="13" t="s">
        <v>153</v>
      </c>
      <c r="H436" s="13" t="s">
        <v>282</v>
      </c>
      <c r="I436" s="72">
        <v>42944</v>
      </c>
      <c r="J436" s="2">
        <v>42944</v>
      </c>
      <c r="K436" s="4">
        <v>0</v>
      </c>
      <c r="L436" s="74" t="s">
        <v>2382</v>
      </c>
      <c r="M436" s="73" t="s">
        <v>2382</v>
      </c>
      <c r="N436" s="72" t="s">
        <v>277</v>
      </c>
      <c r="O436" s="68" t="s">
        <v>277</v>
      </c>
      <c r="Q436" s="73" t="s">
        <v>2382</v>
      </c>
      <c r="R436" s="73" t="s">
        <v>2382</v>
      </c>
      <c r="T436" s="4">
        <v>3</v>
      </c>
      <c r="U436" s="15" t="s">
        <v>465</v>
      </c>
      <c r="V436" s="17" t="s">
        <v>173</v>
      </c>
    </row>
    <row r="437" spans="1:22" x14ac:dyDescent="0.25">
      <c r="A437" s="13" t="s">
        <v>276</v>
      </c>
      <c r="B437" s="69">
        <v>11710</v>
      </c>
      <c r="C437" s="15" t="s">
        <v>498</v>
      </c>
      <c r="D437" s="15" t="s">
        <v>464</v>
      </c>
      <c r="E437" s="13" t="s">
        <v>177</v>
      </c>
      <c r="F437" s="13" t="s">
        <v>240</v>
      </c>
      <c r="G437" s="13" t="s">
        <v>153</v>
      </c>
      <c r="H437" s="13" t="s">
        <v>282</v>
      </c>
      <c r="I437" s="72">
        <v>42944</v>
      </c>
      <c r="J437" s="2">
        <v>42944</v>
      </c>
      <c r="K437" s="4">
        <v>0</v>
      </c>
      <c r="N437" s="72" t="s">
        <v>277</v>
      </c>
      <c r="O437" s="68" t="s">
        <v>277</v>
      </c>
      <c r="Q437" s="73" t="s">
        <v>2382</v>
      </c>
      <c r="R437" s="73" t="s">
        <v>2382</v>
      </c>
      <c r="T437" s="4">
        <v>3</v>
      </c>
      <c r="U437" s="15" t="s">
        <v>465</v>
      </c>
      <c r="V437" s="17" t="s">
        <v>209</v>
      </c>
    </row>
    <row r="438" spans="1:22" x14ac:dyDescent="0.25">
      <c r="A438" s="13" t="s">
        <v>276</v>
      </c>
      <c r="B438" s="69">
        <v>11711</v>
      </c>
      <c r="C438" s="15" t="s">
        <v>498</v>
      </c>
      <c r="D438" s="15" t="s">
        <v>464</v>
      </c>
      <c r="E438" s="13" t="s">
        <v>159</v>
      </c>
      <c r="F438" s="13" t="s">
        <v>207</v>
      </c>
      <c r="G438" s="13" t="s">
        <v>153</v>
      </c>
      <c r="H438" s="13" t="s">
        <v>282</v>
      </c>
      <c r="I438" s="72">
        <v>42944</v>
      </c>
      <c r="J438" s="2">
        <v>42944</v>
      </c>
      <c r="K438" s="4">
        <v>0</v>
      </c>
      <c r="L438" s="2">
        <v>42944</v>
      </c>
      <c r="M438" s="4">
        <v>0</v>
      </c>
      <c r="N438" s="72" t="s">
        <v>277</v>
      </c>
      <c r="O438" s="68" t="s">
        <v>277</v>
      </c>
      <c r="Q438" s="73" t="s">
        <v>2382</v>
      </c>
      <c r="R438" s="73" t="s">
        <v>2382</v>
      </c>
      <c r="T438" s="4">
        <v>3</v>
      </c>
      <c r="U438" s="15" t="s">
        <v>465</v>
      </c>
      <c r="V438" s="17" t="s">
        <v>173</v>
      </c>
    </row>
    <row r="439" spans="1:22" x14ac:dyDescent="0.25">
      <c r="A439" s="13" t="s">
        <v>276</v>
      </c>
      <c r="B439" s="69">
        <v>11712</v>
      </c>
      <c r="C439" s="15" t="s">
        <v>498</v>
      </c>
      <c r="D439" s="15" t="s">
        <v>464</v>
      </c>
      <c r="E439" s="13" t="s">
        <v>159</v>
      </c>
      <c r="F439" s="13" t="s">
        <v>162</v>
      </c>
      <c r="G439" s="13" t="s">
        <v>149</v>
      </c>
      <c r="H439" s="13" t="s">
        <v>282</v>
      </c>
      <c r="I439" s="72">
        <v>42944</v>
      </c>
      <c r="J439" s="2">
        <v>42944</v>
      </c>
      <c r="K439" s="4">
        <v>0</v>
      </c>
      <c r="L439" s="2">
        <v>42944</v>
      </c>
      <c r="M439" s="4">
        <v>0</v>
      </c>
      <c r="N439" s="72" t="s">
        <v>277</v>
      </c>
      <c r="O439" s="68" t="s">
        <v>277</v>
      </c>
      <c r="Q439" s="73" t="s">
        <v>2382</v>
      </c>
      <c r="R439" s="73" t="s">
        <v>2382</v>
      </c>
      <c r="T439" s="4">
        <v>3</v>
      </c>
      <c r="U439" s="15" t="s">
        <v>465</v>
      </c>
      <c r="V439" s="17" t="s">
        <v>161</v>
      </c>
    </row>
    <row r="440" spans="1:22" x14ac:dyDescent="0.25">
      <c r="A440" s="13" t="s">
        <v>276</v>
      </c>
      <c r="B440" s="69">
        <v>11713</v>
      </c>
      <c r="C440" s="15" t="s">
        <v>498</v>
      </c>
      <c r="D440" s="15" t="s">
        <v>464</v>
      </c>
      <c r="E440" s="13" t="s">
        <v>204</v>
      </c>
      <c r="F440" s="13" t="s">
        <v>218</v>
      </c>
      <c r="G440" s="13" t="s">
        <v>149</v>
      </c>
      <c r="H440" s="13" t="s">
        <v>282</v>
      </c>
      <c r="I440" s="72">
        <v>42944</v>
      </c>
      <c r="J440" s="2">
        <v>42944</v>
      </c>
      <c r="K440" s="4">
        <v>0</v>
      </c>
      <c r="L440" s="2">
        <v>42944</v>
      </c>
      <c r="M440" s="4">
        <v>0</v>
      </c>
      <c r="N440" s="72" t="s">
        <v>277</v>
      </c>
      <c r="O440" s="68" t="s">
        <v>277</v>
      </c>
      <c r="Q440" s="73" t="s">
        <v>2382</v>
      </c>
      <c r="R440" s="73" t="s">
        <v>2382</v>
      </c>
      <c r="T440" s="4">
        <v>3</v>
      </c>
      <c r="U440" s="15" t="s">
        <v>465</v>
      </c>
      <c r="V440" s="17" t="s">
        <v>206</v>
      </c>
    </row>
    <row r="441" spans="1:22" x14ac:dyDescent="0.25">
      <c r="A441" s="13" t="s">
        <v>276</v>
      </c>
      <c r="B441" s="69">
        <v>11714</v>
      </c>
      <c r="C441" s="15" t="s">
        <v>498</v>
      </c>
      <c r="D441" s="15" t="s">
        <v>464</v>
      </c>
      <c r="E441" s="13" t="s">
        <v>177</v>
      </c>
      <c r="F441" s="13" t="s">
        <v>208</v>
      </c>
      <c r="G441" s="13" t="s">
        <v>149</v>
      </c>
      <c r="H441" s="13" t="s">
        <v>282</v>
      </c>
      <c r="I441" s="72">
        <v>42944</v>
      </c>
      <c r="J441" s="2">
        <v>42944</v>
      </c>
      <c r="K441" s="4">
        <v>0</v>
      </c>
      <c r="L441" s="2">
        <v>42944</v>
      </c>
      <c r="M441" s="4">
        <v>0</v>
      </c>
      <c r="N441" s="72" t="s">
        <v>277</v>
      </c>
      <c r="O441" s="68" t="s">
        <v>277</v>
      </c>
      <c r="Q441" s="73" t="s">
        <v>2382</v>
      </c>
      <c r="R441" s="73" t="s">
        <v>2382</v>
      </c>
      <c r="T441" s="4">
        <v>3</v>
      </c>
      <c r="U441" s="15" t="s">
        <v>465</v>
      </c>
      <c r="V441" s="17" t="s">
        <v>209</v>
      </c>
    </row>
    <row r="442" spans="1:22" x14ac:dyDescent="0.25">
      <c r="A442" s="13" t="s">
        <v>276</v>
      </c>
      <c r="B442" s="69">
        <v>11715</v>
      </c>
      <c r="C442" s="15" t="s">
        <v>498</v>
      </c>
      <c r="D442" s="15" t="s">
        <v>464</v>
      </c>
      <c r="E442" s="13" t="s">
        <v>181</v>
      </c>
      <c r="F442" s="13" t="s">
        <v>182</v>
      </c>
      <c r="G442" s="13" t="s">
        <v>149</v>
      </c>
      <c r="H442" s="13" t="s">
        <v>282</v>
      </c>
      <c r="I442" s="72">
        <v>42944</v>
      </c>
      <c r="J442" s="2">
        <v>42947</v>
      </c>
      <c r="K442" s="4">
        <v>3</v>
      </c>
      <c r="L442" s="2">
        <v>42947</v>
      </c>
      <c r="M442" s="4">
        <v>3</v>
      </c>
      <c r="N442" s="72" t="s">
        <v>277</v>
      </c>
      <c r="O442" s="68" t="s">
        <v>277</v>
      </c>
      <c r="Q442" s="73" t="s">
        <v>2382</v>
      </c>
      <c r="R442" s="73" t="s">
        <v>2382</v>
      </c>
      <c r="T442" s="4">
        <v>3</v>
      </c>
      <c r="U442" s="15" t="s">
        <v>465</v>
      </c>
      <c r="V442" s="17" t="s">
        <v>183</v>
      </c>
    </row>
    <row r="443" spans="1:22" x14ac:dyDescent="0.25">
      <c r="A443" s="13" t="s">
        <v>276</v>
      </c>
      <c r="B443" s="69">
        <v>11716</v>
      </c>
      <c r="C443" s="15" t="s">
        <v>497</v>
      </c>
      <c r="D443" s="15" t="s">
        <v>265</v>
      </c>
      <c r="E443" s="13" t="s">
        <v>181</v>
      </c>
      <c r="F443" s="13" t="s">
        <v>182</v>
      </c>
      <c r="G443" s="13" t="s">
        <v>149</v>
      </c>
      <c r="H443" s="13" t="s">
        <v>282</v>
      </c>
      <c r="I443" s="72">
        <v>42944</v>
      </c>
      <c r="J443" s="2">
        <v>42944</v>
      </c>
      <c r="K443" s="4">
        <v>0</v>
      </c>
      <c r="L443" s="2">
        <v>42944</v>
      </c>
      <c r="M443" s="4">
        <v>0</v>
      </c>
      <c r="N443" s="73" t="s">
        <v>2382</v>
      </c>
      <c r="O443" s="73" t="s">
        <v>2382</v>
      </c>
      <c r="P443" s="73" t="s">
        <v>2382</v>
      </c>
      <c r="Q443" s="73" t="s">
        <v>2382</v>
      </c>
      <c r="R443" s="73" t="s">
        <v>2382</v>
      </c>
      <c r="T443" s="4">
        <v>3</v>
      </c>
      <c r="U443" s="15" t="s">
        <v>465</v>
      </c>
      <c r="V443" s="17">
        <v>0</v>
      </c>
    </row>
    <row r="444" spans="1:22" x14ac:dyDescent="0.25">
      <c r="A444" s="13" t="s">
        <v>276</v>
      </c>
      <c r="B444" s="69">
        <v>11717</v>
      </c>
      <c r="C444" s="15" t="s">
        <v>498</v>
      </c>
      <c r="D444" s="15" t="s">
        <v>464</v>
      </c>
      <c r="E444" s="13" t="s">
        <v>159</v>
      </c>
      <c r="F444" s="13" t="s">
        <v>160</v>
      </c>
      <c r="G444" s="13" t="s">
        <v>153</v>
      </c>
      <c r="H444" s="13" t="s">
        <v>282</v>
      </c>
      <c r="I444" s="72">
        <v>42945</v>
      </c>
      <c r="J444" s="2">
        <v>42947</v>
      </c>
      <c r="K444" s="4">
        <v>2</v>
      </c>
      <c r="L444" s="2">
        <v>42947</v>
      </c>
      <c r="M444" s="4">
        <v>2</v>
      </c>
      <c r="N444" s="72" t="s">
        <v>277</v>
      </c>
      <c r="O444" s="68" t="s">
        <v>277</v>
      </c>
      <c r="Q444" s="73" t="s">
        <v>2382</v>
      </c>
      <c r="R444" s="73" t="s">
        <v>2382</v>
      </c>
      <c r="T444" s="4">
        <v>2</v>
      </c>
      <c r="U444" s="15" t="s">
        <v>465</v>
      </c>
      <c r="V444" s="17" t="s">
        <v>161</v>
      </c>
    </row>
    <row r="445" spans="1:22" x14ac:dyDescent="0.25">
      <c r="A445" s="13" t="s">
        <v>276</v>
      </c>
      <c r="B445" s="69">
        <v>11718</v>
      </c>
      <c r="C445" s="15" t="s">
        <v>498</v>
      </c>
      <c r="D445" s="15" t="s">
        <v>464</v>
      </c>
      <c r="E445" s="13" t="s">
        <v>159</v>
      </c>
      <c r="F445" s="13" t="s">
        <v>160</v>
      </c>
      <c r="G445" s="13" t="s">
        <v>153</v>
      </c>
      <c r="H445" s="13" t="s">
        <v>278</v>
      </c>
      <c r="I445" s="72">
        <v>42945</v>
      </c>
      <c r="J445" s="2">
        <v>42945</v>
      </c>
      <c r="K445" s="4">
        <v>0</v>
      </c>
      <c r="L445" s="2">
        <v>42947</v>
      </c>
      <c r="M445" s="4">
        <v>2</v>
      </c>
      <c r="N445" s="72" t="s">
        <v>277</v>
      </c>
      <c r="O445" s="68" t="s">
        <v>277</v>
      </c>
      <c r="P445" s="81" t="s">
        <v>2382</v>
      </c>
      <c r="Q445" s="73" t="s">
        <v>2382</v>
      </c>
      <c r="R445" s="73" t="s">
        <v>2382</v>
      </c>
      <c r="T445" s="4">
        <v>2</v>
      </c>
      <c r="U445" s="15" t="s">
        <v>465</v>
      </c>
      <c r="V445" s="17" t="s">
        <v>161</v>
      </c>
    </row>
    <row r="446" spans="1:22" x14ac:dyDescent="0.25">
      <c r="A446" s="13" t="s">
        <v>276</v>
      </c>
      <c r="B446" s="69">
        <v>11719</v>
      </c>
      <c r="C446" s="15" t="s">
        <v>498</v>
      </c>
      <c r="D446" s="15" t="s">
        <v>464</v>
      </c>
      <c r="E446" s="13" t="s">
        <v>167</v>
      </c>
      <c r="F446" s="13" t="s">
        <v>216</v>
      </c>
      <c r="G446" s="13" t="s">
        <v>153</v>
      </c>
      <c r="H446" s="13" t="s">
        <v>282</v>
      </c>
      <c r="I446" s="72">
        <v>42947</v>
      </c>
      <c r="J446" s="2">
        <v>42947</v>
      </c>
      <c r="K446" s="4">
        <v>0</v>
      </c>
      <c r="L446" s="74" t="s">
        <v>2382</v>
      </c>
      <c r="M446" s="73" t="s">
        <v>2382</v>
      </c>
      <c r="N446" s="72" t="s">
        <v>277</v>
      </c>
      <c r="O446" s="68" t="s">
        <v>277</v>
      </c>
      <c r="Q446" s="73" t="s">
        <v>2382</v>
      </c>
      <c r="R446" s="73" t="s">
        <v>2382</v>
      </c>
      <c r="T446" s="4">
        <v>0</v>
      </c>
      <c r="U446" s="15" t="s">
        <v>465</v>
      </c>
      <c r="V446" s="17" t="s">
        <v>217</v>
      </c>
    </row>
    <row r="447" spans="1:22" x14ac:dyDescent="0.25">
      <c r="A447" s="13" t="s">
        <v>276</v>
      </c>
      <c r="B447" s="69">
        <v>11720</v>
      </c>
      <c r="C447" s="15" t="s">
        <v>498</v>
      </c>
      <c r="D447" s="15" t="s">
        <v>464</v>
      </c>
      <c r="E447" s="13" t="s">
        <v>159</v>
      </c>
      <c r="F447" s="13" t="s">
        <v>162</v>
      </c>
      <c r="G447" s="13" t="s">
        <v>149</v>
      </c>
      <c r="H447" s="13" t="s">
        <v>282</v>
      </c>
      <c r="I447" s="72">
        <v>42947</v>
      </c>
      <c r="J447" s="2">
        <v>42947</v>
      </c>
      <c r="K447" s="4">
        <v>0</v>
      </c>
      <c r="L447" s="2">
        <v>42947</v>
      </c>
      <c r="M447" s="4">
        <v>0</v>
      </c>
      <c r="N447" s="72" t="s">
        <v>277</v>
      </c>
      <c r="O447" s="68" t="s">
        <v>277</v>
      </c>
      <c r="Q447" s="73" t="s">
        <v>2382</v>
      </c>
      <c r="R447" s="73" t="s">
        <v>2382</v>
      </c>
      <c r="T447" s="4">
        <v>0</v>
      </c>
      <c r="U447" s="15" t="s">
        <v>465</v>
      </c>
      <c r="V447" s="17" t="s">
        <v>161</v>
      </c>
    </row>
    <row r="448" spans="1:22" x14ac:dyDescent="0.25">
      <c r="A448" s="13" t="s">
        <v>276</v>
      </c>
      <c r="B448" s="69">
        <v>11721</v>
      </c>
      <c r="C448" s="15" t="s">
        <v>498</v>
      </c>
      <c r="D448" s="15" t="s">
        <v>464</v>
      </c>
      <c r="E448" s="13" t="s">
        <v>159</v>
      </c>
      <c r="F448" s="13" t="s">
        <v>160</v>
      </c>
      <c r="G448" s="13" t="s">
        <v>153</v>
      </c>
      <c r="H448" s="13" t="s">
        <v>282</v>
      </c>
      <c r="I448" s="72">
        <v>42947</v>
      </c>
      <c r="J448" s="2">
        <v>42947</v>
      </c>
      <c r="K448" s="4">
        <v>0</v>
      </c>
      <c r="L448" s="74" t="s">
        <v>2382</v>
      </c>
      <c r="M448" s="73" t="s">
        <v>2382</v>
      </c>
      <c r="N448" s="72" t="s">
        <v>277</v>
      </c>
      <c r="O448" s="68" t="s">
        <v>277</v>
      </c>
      <c r="Q448" s="73" t="s">
        <v>2382</v>
      </c>
      <c r="R448" s="73" t="s">
        <v>2382</v>
      </c>
      <c r="T448" s="4">
        <v>0</v>
      </c>
      <c r="U448" s="15" t="s">
        <v>465</v>
      </c>
      <c r="V448" s="17" t="s">
        <v>161</v>
      </c>
    </row>
    <row r="449" spans="1:23" x14ac:dyDescent="0.25">
      <c r="A449" s="13" t="s">
        <v>276</v>
      </c>
      <c r="B449" s="69">
        <v>11722</v>
      </c>
      <c r="C449" s="15" t="s">
        <v>498</v>
      </c>
      <c r="D449" s="15" t="s">
        <v>464</v>
      </c>
      <c r="E449" s="13" t="s">
        <v>159</v>
      </c>
      <c r="F449" s="13" t="s">
        <v>162</v>
      </c>
      <c r="G449" s="13" t="s">
        <v>149</v>
      </c>
      <c r="H449" s="13" t="s">
        <v>282</v>
      </c>
      <c r="I449" s="72">
        <v>42947</v>
      </c>
      <c r="J449" s="2">
        <v>42947</v>
      </c>
      <c r="K449" s="4">
        <v>0</v>
      </c>
      <c r="L449" s="2">
        <v>42947</v>
      </c>
      <c r="M449" s="4">
        <v>0</v>
      </c>
      <c r="N449" s="72" t="s">
        <v>277</v>
      </c>
      <c r="O449" s="68" t="s">
        <v>277</v>
      </c>
      <c r="Q449" s="73" t="s">
        <v>2382</v>
      </c>
      <c r="R449" s="73" t="s">
        <v>2382</v>
      </c>
      <c r="T449" s="4">
        <v>0</v>
      </c>
      <c r="U449" s="15" t="s">
        <v>465</v>
      </c>
      <c r="V449" s="17" t="s">
        <v>161</v>
      </c>
    </row>
    <row r="450" spans="1:23" x14ac:dyDescent="0.25">
      <c r="A450" s="13" t="s">
        <v>276</v>
      </c>
      <c r="B450" s="69">
        <v>11723</v>
      </c>
      <c r="C450" s="15" t="s">
        <v>498</v>
      </c>
      <c r="D450" s="15" t="s">
        <v>464</v>
      </c>
      <c r="E450" s="13" t="s">
        <v>191</v>
      </c>
      <c r="F450" s="13" t="s">
        <v>241</v>
      </c>
      <c r="G450" s="13" t="s">
        <v>153</v>
      </c>
      <c r="H450" s="13" t="s">
        <v>282</v>
      </c>
      <c r="I450" s="72">
        <v>42947</v>
      </c>
      <c r="J450" s="2">
        <v>42947</v>
      </c>
      <c r="K450" s="4">
        <v>0</v>
      </c>
      <c r="L450" s="2">
        <v>42947</v>
      </c>
      <c r="M450" s="4">
        <v>0</v>
      </c>
      <c r="N450" s="72" t="s">
        <v>277</v>
      </c>
      <c r="O450" s="68" t="s">
        <v>277</v>
      </c>
      <c r="Q450" s="73" t="s">
        <v>2382</v>
      </c>
      <c r="R450" s="73" t="s">
        <v>2382</v>
      </c>
      <c r="T450" s="4">
        <v>0</v>
      </c>
      <c r="U450" s="15" t="s">
        <v>465</v>
      </c>
      <c r="V450" s="17" t="s">
        <v>214</v>
      </c>
    </row>
    <row r="451" spans="1:23" x14ac:dyDescent="0.25">
      <c r="A451" s="13" t="s">
        <v>276</v>
      </c>
      <c r="B451" s="69">
        <v>11724</v>
      </c>
      <c r="C451" s="15" t="s">
        <v>498</v>
      </c>
      <c r="D451" s="15" t="s">
        <v>464</v>
      </c>
      <c r="E451" s="13" t="s">
        <v>159</v>
      </c>
      <c r="F451" s="13" t="s">
        <v>162</v>
      </c>
      <c r="G451" s="13" t="s">
        <v>149</v>
      </c>
      <c r="H451" s="13" t="s">
        <v>282</v>
      </c>
      <c r="I451" s="72">
        <v>42947</v>
      </c>
      <c r="J451" s="2">
        <v>42947</v>
      </c>
      <c r="K451" s="4">
        <v>0</v>
      </c>
      <c r="L451" s="2">
        <v>42947</v>
      </c>
      <c r="M451" s="4">
        <v>0</v>
      </c>
      <c r="N451" s="72" t="s">
        <v>277</v>
      </c>
      <c r="O451" s="68" t="s">
        <v>277</v>
      </c>
      <c r="Q451" s="73" t="s">
        <v>2382</v>
      </c>
      <c r="R451" s="73" t="s">
        <v>2382</v>
      </c>
      <c r="T451" s="4">
        <v>0</v>
      </c>
      <c r="U451" s="15" t="s">
        <v>465</v>
      </c>
      <c r="V451" s="17" t="s">
        <v>161</v>
      </c>
    </row>
    <row r="452" spans="1:23" x14ac:dyDescent="0.25">
      <c r="A452" s="73" t="s">
        <v>275</v>
      </c>
      <c r="B452" s="73">
        <v>11468</v>
      </c>
      <c r="C452" s="23" t="s">
        <v>498</v>
      </c>
      <c r="D452" s="23"/>
      <c r="E452" s="23" t="s">
        <v>270</v>
      </c>
      <c r="F452" s="23" t="s">
        <v>2404</v>
      </c>
      <c r="G452" s="23" t="s">
        <v>153</v>
      </c>
      <c r="H452" s="74" t="s">
        <v>2381</v>
      </c>
      <c r="I452" s="78">
        <v>42900</v>
      </c>
      <c r="J452" s="24">
        <v>42902</v>
      </c>
      <c r="K452" s="73">
        <v>2</v>
      </c>
      <c r="L452" s="24">
        <v>42902</v>
      </c>
      <c r="M452" s="73">
        <v>2</v>
      </c>
      <c r="N452" s="80"/>
      <c r="O452" s="80"/>
      <c r="P452" s="79" t="s">
        <v>2382</v>
      </c>
      <c r="Q452" s="73" t="s">
        <v>2382</v>
      </c>
      <c r="R452" s="73" t="s">
        <v>2382</v>
      </c>
      <c r="S452" s="23"/>
      <c r="T452" s="73">
        <v>47</v>
      </c>
      <c r="U452" s="23" t="s">
        <v>2411</v>
      </c>
      <c r="V452" s="23"/>
      <c r="W452" s="23"/>
    </row>
    <row r="453" spans="1:23" x14ac:dyDescent="0.25">
      <c r="A453" s="73" t="s">
        <v>275</v>
      </c>
      <c r="B453" s="25">
        <v>11726</v>
      </c>
      <c r="C453" s="23" t="s">
        <v>498</v>
      </c>
      <c r="D453" s="23"/>
      <c r="E453" s="23" t="s">
        <v>2406</v>
      </c>
      <c r="F453" s="23" t="s">
        <v>2407</v>
      </c>
      <c r="G453" s="23" t="s">
        <v>153</v>
      </c>
      <c r="H453" s="74" t="s">
        <v>2381</v>
      </c>
      <c r="I453" s="78">
        <v>42913</v>
      </c>
      <c r="J453" s="24">
        <v>42913</v>
      </c>
      <c r="K453" s="73">
        <v>0</v>
      </c>
      <c r="L453" s="24">
        <v>42913</v>
      </c>
      <c r="M453" s="73">
        <v>0</v>
      </c>
      <c r="N453" s="80"/>
      <c r="O453" s="80"/>
      <c r="P453" s="79" t="s">
        <v>2382</v>
      </c>
      <c r="Q453" s="73" t="s">
        <v>2382</v>
      </c>
      <c r="R453" s="73" t="s">
        <v>2382</v>
      </c>
      <c r="S453" s="23"/>
      <c r="T453" s="73">
        <v>34</v>
      </c>
      <c r="U453" s="23" t="s">
        <v>2419</v>
      </c>
      <c r="V453" s="23"/>
      <c r="W453" s="23"/>
    </row>
    <row r="454" spans="1:23" x14ac:dyDescent="0.25">
      <c r="A454" s="73" t="s">
        <v>275</v>
      </c>
      <c r="B454" s="25">
        <v>11727</v>
      </c>
      <c r="C454" s="23" t="s">
        <v>498</v>
      </c>
      <c r="D454" s="23"/>
      <c r="E454" s="23" t="s">
        <v>2409</v>
      </c>
      <c r="F454" s="23" t="s">
        <v>2410</v>
      </c>
      <c r="G454" s="23" t="s">
        <v>149</v>
      </c>
      <c r="H454" s="74" t="s">
        <v>2381</v>
      </c>
      <c r="I454" s="78">
        <v>42914</v>
      </c>
      <c r="J454" s="24">
        <v>42943</v>
      </c>
      <c r="K454" s="73">
        <v>29</v>
      </c>
      <c r="L454" s="24">
        <v>42943</v>
      </c>
      <c r="M454" s="73">
        <v>29</v>
      </c>
      <c r="N454" s="80"/>
      <c r="O454" s="80"/>
      <c r="P454" s="79" t="s">
        <v>2382</v>
      </c>
      <c r="Q454" s="73" t="s">
        <v>2382</v>
      </c>
      <c r="R454" s="73" t="s">
        <v>2382</v>
      </c>
      <c r="S454" s="23"/>
      <c r="T454" s="73">
        <v>33</v>
      </c>
      <c r="U454" s="23" t="s">
        <v>2420</v>
      </c>
      <c r="V454" s="23"/>
      <c r="W454" s="23"/>
    </row>
    <row r="455" spans="1:23" x14ac:dyDescent="0.25">
      <c r="A455" s="73" t="s">
        <v>275</v>
      </c>
      <c r="B455" s="25">
        <v>11735</v>
      </c>
      <c r="C455" s="23" t="s">
        <v>498</v>
      </c>
      <c r="D455" s="23"/>
      <c r="E455" s="23" t="s">
        <v>2392</v>
      </c>
      <c r="F455" s="23" t="s">
        <v>2393</v>
      </c>
      <c r="G455" s="23" t="s">
        <v>153</v>
      </c>
      <c r="H455" s="74" t="s">
        <v>2381</v>
      </c>
      <c r="I455" s="84">
        <v>42921</v>
      </c>
      <c r="J455" s="85">
        <v>42921</v>
      </c>
      <c r="K455" s="73">
        <v>0</v>
      </c>
      <c r="L455" s="85">
        <v>42921</v>
      </c>
      <c r="M455" s="73">
        <v>0</v>
      </c>
      <c r="N455" s="80"/>
      <c r="O455" s="80"/>
      <c r="P455" s="81" t="s">
        <v>2382</v>
      </c>
      <c r="Q455" s="73" t="s">
        <v>2382</v>
      </c>
      <c r="R455" s="73" t="s">
        <v>2382</v>
      </c>
      <c r="S455" s="23"/>
      <c r="T455" s="73">
        <v>26</v>
      </c>
      <c r="U455" s="23"/>
      <c r="V455" s="23"/>
      <c r="W455" s="23"/>
    </row>
    <row r="456" spans="1:23" x14ac:dyDescent="0.25">
      <c r="A456" s="73" t="s">
        <v>275</v>
      </c>
      <c r="B456" s="25">
        <v>11757</v>
      </c>
      <c r="C456" s="23" t="s">
        <v>498</v>
      </c>
      <c r="D456" s="23"/>
      <c r="E456" s="23" t="s">
        <v>2387</v>
      </c>
      <c r="F456" s="23" t="s">
        <v>2425</v>
      </c>
      <c r="G456" s="23" t="s">
        <v>149</v>
      </c>
      <c r="H456" s="74" t="s">
        <v>2381</v>
      </c>
      <c r="I456" s="84">
        <v>42933</v>
      </c>
      <c r="J456" s="85">
        <v>42934</v>
      </c>
      <c r="K456" s="73">
        <v>1</v>
      </c>
      <c r="L456" s="85">
        <v>42934</v>
      </c>
      <c r="M456" s="73">
        <v>1</v>
      </c>
      <c r="N456" s="80"/>
      <c r="O456" s="80"/>
      <c r="P456" s="81" t="s">
        <v>2382</v>
      </c>
      <c r="Q456" s="73" t="s">
        <v>2382</v>
      </c>
      <c r="R456" s="73" t="s">
        <v>2382</v>
      </c>
      <c r="S456" s="23"/>
      <c r="T456" s="73">
        <v>14</v>
      </c>
      <c r="U456" s="23"/>
      <c r="V456" s="23"/>
      <c r="W456" s="23"/>
    </row>
    <row r="457" spans="1:23" x14ac:dyDescent="0.25">
      <c r="A457" s="73" t="s">
        <v>275</v>
      </c>
      <c r="B457" s="25">
        <v>11758</v>
      </c>
      <c r="C457" s="23" t="s">
        <v>498</v>
      </c>
      <c r="D457" s="23"/>
      <c r="E457" s="23" t="s">
        <v>2390</v>
      </c>
      <c r="F457" s="23" t="s">
        <v>2391</v>
      </c>
      <c r="G457" s="23" t="s">
        <v>149</v>
      </c>
      <c r="H457" s="74" t="s">
        <v>2381</v>
      </c>
      <c r="I457" s="84">
        <v>42933</v>
      </c>
      <c r="J457" s="85">
        <v>42934</v>
      </c>
      <c r="K457" s="73">
        <v>1</v>
      </c>
      <c r="L457" s="85">
        <v>42934</v>
      </c>
      <c r="M457" s="73">
        <v>1</v>
      </c>
      <c r="N457" s="80"/>
      <c r="O457" s="80"/>
      <c r="P457" s="81" t="s">
        <v>2382</v>
      </c>
      <c r="Q457" s="73" t="s">
        <v>2382</v>
      </c>
      <c r="R457" s="73" t="s">
        <v>2382</v>
      </c>
      <c r="S457" s="23"/>
      <c r="T457" s="73">
        <v>14</v>
      </c>
      <c r="U457" s="23"/>
      <c r="V457" s="23"/>
      <c r="W457" s="23" t="s">
        <v>2386</v>
      </c>
    </row>
    <row r="458" spans="1:23" x14ac:dyDescent="0.25">
      <c r="A458" s="73" t="s">
        <v>275</v>
      </c>
      <c r="B458" s="25">
        <v>11759</v>
      </c>
      <c r="C458" s="23" t="s">
        <v>498</v>
      </c>
      <c r="D458" s="23"/>
      <c r="E458" s="23" t="s">
        <v>2426</v>
      </c>
      <c r="F458" s="23" t="s">
        <v>2427</v>
      </c>
      <c r="G458" s="23" t="s">
        <v>149</v>
      </c>
      <c r="H458" s="74" t="s">
        <v>2381</v>
      </c>
      <c r="I458" s="84">
        <v>42933</v>
      </c>
      <c r="J458" s="85">
        <v>42933</v>
      </c>
      <c r="K458" s="73">
        <v>0</v>
      </c>
      <c r="L458" s="85">
        <v>42934</v>
      </c>
      <c r="M458" s="73">
        <v>1</v>
      </c>
      <c r="N458" s="80"/>
      <c r="O458" s="80"/>
      <c r="P458" s="81" t="s">
        <v>2382</v>
      </c>
      <c r="Q458" s="73" t="s">
        <v>2382</v>
      </c>
      <c r="R458" s="73" t="s">
        <v>2382</v>
      </c>
      <c r="S458" s="23"/>
      <c r="T458" s="73">
        <v>14</v>
      </c>
      <c r="U458" s="23"/>
      <c r="V458" s="23"/>
      <c r="W458" s="23" t="s">
        <v>2386</v>
      </c>
    </row>
    <row r="459" spans="1:23" x14ac:dyDescent="0.25">
      <c r="A459" s="73" t="s">
        <v>275</v>
      </c>
      <c r="B459" s="25">
        <v>11768</v>
      </c>
      <c r="C459" s="23" t="s">
        <v>498</v>
      </c>
      <c r="D459" s="23"/>
      <c r="E459" s="23" t="s">
        <v>2390</v>
      </c>
      <c r="F459" s="23" t="s">
        <v>2399</v>
      </c>
      <c r="G459" s="23" t="s">
        <v>153</v>
      </c>
      <c r="H459" s="74" t="s">
        <v>2381</v>
      </c>
      <c r="I459" s="84">
        <v>42937</v>
      </c>
      <c r="J459" s="85">
        <v>42937</v>
      </c>
      <c r="K459" s="73">
        <v>0</v>
      </c>
      <c r="L459" s="85">
        <v>42937</v>
      </c>
      <c r="M459" s="73">
        <v>0</v>
      </c>
      <c r="N459" s="80"/>
      <c r="O459" s="80"/>
      <c r="P459" s="81" t="s">
        <v>2382</v>
      </c>
      <c r="Q459" s="73" t="s">
        <v>2382</v>
      </c>
      <c r="R459" s="73" t="s">
        <v>2382</v>
      </c>
      <c r="S459" s="23"/>
      <c r="T459" s="73">
        <v>10</v>
      </c>
      <c r="U459" s="23" t="s">
        <v>2431</v>
      </c>
      <c r="V459" s="23"/>
      <c r="W459" s="23"/>
    </row>
    <row r="460" spans="1:23" x14ac:dyDescent="0.25">
      <c r="A460" s="73" t="s">
        <v>275</v>
      </c>
      <c r="B460" s="25">
        <v>11770</v>
      </c>
      <c r="C460" s="23" t="s">
        <v>498</v>
      </c>
      <c r="D460" s="23"/>
      <c r="E460" s="23" t="s">
        <v>2401</v>
      </c>
      <c r="F460" s="23" t="s">
        <v>2429</v>
      </c>
      <c r="G460" s="23" t="s">
        <v>149</v>
      </c>
      <c r="H460" s="74" t="s">
        <v>2381</v>
      </c>
      <c r="I460" s="84">
        <v>42940</v>
      </c>
      <c r="J460" s="85">
        <v>42941</v>
      </c>
      <c r="K460" s="73">
        <v>1</v>
      </c>
      <c r="L460" s="85">
        <v>42941</v>
      </c>
      <c r="M460" s="73">
        <v>1</v>
      </c>
      <c r="N460" s="80"/>
      <c r="O460" s="80"/>
      <c r="P460" s="81" t="s">
        <v>2382</v>
      </c>
      <c r="Q460" s="73" t="s">
        <v>2382</v>
      </c>
      <c r="R460" s="73" t="s">
        <v>2382</v>
      </c>
      <c r="S460" s="23"/>
      <c r="T460" s="73">
        <v>7</v>
      </c>
      <c r="U460" s="23"/>
      <c r="V460" s="23"/>
      <c r="W460" s="23"/>
    </row>
    <row r="461" spans="1:23" x14ac:dyDescent="0.25">
      <c r="A461" s="73" t="s">
        <v>275</v>
      </c>
      <c r="B461" s="25">
        <v>11773</v>
      </c>
      <c r="C461" s="23" t="s">
        <v>498</v>
      </c>
      <c r="D461" s="23"/>
      <c r="E461" s="23" t="s">
        <v>2401</v>
      </c>
      <c r="F461" s="23" t="s">
        <v>2402</v>
      </c>
      <c r="G461" s="23" t="s">
        <v>153</v>
      </c>
      <c r="H461" s="74" t="s">
        <v>2381</v>
      </c>
      <c r="I461" s="84">
        <v>42941</v>
      </c>
      <c r="J461" s="85">
        <v>42942</v>
      </c>
      <c r="K461" s="73">
        <v>1</v>
      </c>
      <c r="L461" s="85">
        <v>42942</v>
      </c>
      <c r="M461" s="73">
        <v>1</v>
      </c>
      <c r="N461" s="80"/>
      <c r="O461" s="80"/>
      <c r="P461" s="81" t="s">
        <v>2382</v>
      </c>
      <c r="Q461" s="73" t="s">
        <v>2382</v>
      </c>
      <c r="R461" s="73" t="s">
        <v>2382</v>
      </c>
      <c r="S461" s="23"/>
      <c r="T461" s="73">
        <v>6</v>
      </c>
      <c r="U461" s="23"/>
      <c r="V461" s="23"/>
      <c r="W461" s="23"/>
    </row>
    <row r="462" spans="1:23" x14ac:dyDescent="0.25">
      <c r="A462" s="73" t="s">
        <v>275</v>
      </c>
      <c r="B462" s="25">
        <v>11774</v>
      </c>
      <c r="C462" s="23" t="s">
        <v>498</v>
      </c>
      <c r="D462" s="23"/>
      <c r="E462" s="23" t="s">
        <v>2390</v>
      </c>
      <c r="F462" s="23" t="s">
        <v>2391</v>
      </c>
      <c r="G462" s="23" t="s">
        <v>149</v>
      </c>
      <c r="H462" s="74" t="s">
        <v>2381</v>
      </c>
      <c r="I462" s="84">
        <v>42941</v>
      </c>
      <c r="J462" s="85">
        <v>42942</v>
      </c>
      <c r="K462" s="73">
        <v>1</v>
      </c>
      <c r="L462" s="85">
        <v>42942</v>
      </c>
      <c r="M462" s="73">
        <v>1</v>
      </c>
      <c r="N462" s="80"/>
      <c r="O462" s="80"/>
      <c r="P462" s="81" t="s">
        <v>2382</v>
      </c>
      <c r="Q462" s="73" t="s">
        <v>2382</v>
      </c>
      <c r="R462" s="73" t="s">
        <v>2382</v>
      </c>
      <c r="S462" s="23"/>
      <c r="T462" s="73">
        <v>6</v>
      </c>
      <c r="U462" s="23"/>
      <c r="V462" s="23"/>
      <c r="W462" s="23"/>
    </row>
    <row r="463" spans="1:23" x14ac:dyDescent="0.25">
      <c r="A463" s="73" t="s">
        <v>275</v>
      </c>
      <c r="B463" s="25">
        <v>11775</v>
      </c>
      <c r="C463" s="23" t="s">
        <v>498</v>
      </c>
      <c r="D463" s="23"/>
      <c r="E463" s="23" t="s">
        <v>2390</v>
      </c>
      <c r="F463" s="23" t="s">
        <v>2416</v>
      </c>
      <c r="G463" s="23" t="s">
        <v>153</v>
      </c>
      <c r="H463" s="74" t="s">
        <v>2381</v>
      </c>
      <c r="I463" s="84">
        <v>42941</v>
      </c>
      <c r="J463" s="85">
        <v>42941</v>
      </c>
      <c r="K463" s="73">
        <v>0</v>
      </c>
      <c r="L463" s="85">
        <v>42941</v>
      </c>
      <c r="M463" s="73">
        <v>0</v>
      </c>
      <c r="N463" s="80"/>
      <c r="O463" s="80"/>
      <c r="P463" s="81" t="s">
        <v>2382</v>
      </c>
      <c r="Q463" s="73" t="s">
        <v>2382</v>
      </c>
      <c r="R463" s="73" t="s">
        <v>2382</v>
      </c>
      <c r="S463" s="23"/>
      <c r="T463" s="73">
        <v>6</v>
      </c>
      <c r="U463" s="23"/>
      <c r="V463" s="23"/>
      <c r="W463" s="23"/>
    </row>
    <row r="464" spans="1:23" x14ac:dyDescent="0.25">
      <c r="A464" s="73" t="s">
        <v>275</v>
      </c>
      <c r="B464" s="25">
        <v>11777</v>
      </c>
      <c r="C464" s="23" t="s">
        <v>498</v>
      </c>
      <c r="D464" s="23"/>
      <c r="E464" s="23" t="s">
        <v>2434</v>
      </c>
      <c r="F464" s="23" t="s">
        <v>2435</v>
      </c>
      <c r="G464" s="23" t="s">
        <v>153</v>
      </c>
      <c r="H464" s="74" t="s">
        <v>2381</v>
      </c>
      <c r="I464" s="84">
        <v>42942</v>
      </c>
      <c r="J464" s="85">
        <v>42942</v>
      </c>
      <c r="K464" s="73">
        <v>0</v>
      </c>
      <c r="L464" s="85">
        <v>42943</v>
      </c>
      <c r="M464" s="73">
        <v>1</v>
      </c>
      <c r="N464" s="80"/>
      <c r="O464" s="80"/>
      <c r="P464" s="81" t="s">
        <v>2382</v>
      </c>
      <c r="Q464" s="73" t="s">
        <v>2382</v>
      </c>
      <c r="R464" s="73"/>
      <c r="S464" s="23"/>
      <c r="T464" s="73">
        <v>5</v>
      </c>
      <c r="U464" s="23"/>
      <c r="V464" s="23"/>
      <c r="W464" s="23"/>
    </row>
    <row r="465" spans="1:23" x14ac:dyDescent="0.25">
      <c r="A465" s="73" t="s">
        <v>275</v>
      </c>
      <c r="B465" s="25">
        <v>11778</v>
      </c>
      <c r="C465" s="23" t="s">
        <v>497</v>
      </c>
      <c r="D465" s="23"/>
      <c r="E465" s="23" t="s">
        <v>2397</v>
      </c>
      <c r="F465" s="23" t="s">
        <v>2398</v>
      </c>
      <c r="G465" s="23" t="s">
        <v>149</v>
      </c>
      <c r="H465" s="23" t="s">
        <v>2396</v>
      </c>
      <c r="I465" s="86">
        <v>42942</v>
      </c>
      <c r="J465" s="50">
        <v>42942</v>
      </c>
      <c r="K465" s="73">
        <v>0</v>
      </c>
      <c r="L465" s="50">
        <v>42942</v>
      </c>
      <c r="M465" s="73">
        <v>0</v>
      </c>
      <c r="N465" s="80"/>
      <c r="O465" s="80"/>
      <c r="P465" s="80" t="s">
        <v>2382</v>
      </c>
      <c r="Q465" s="73" t="s">
        <v>2382</v>
      </c>
      <c r="R465" s="73"/>
      <c r="S465" s="23"/>
      <c r="T465" s="74">
        <v>5</v>
      </c>
      <c r="U465" s="23"/>
      <c r="V465" s="23"/>
      <c r="W465" s="23"/>
    </row>
    <row r="466" spans="1:23" x14ac:dyDescent="0.25">
      <c r="A466" s="73" t="s">
        <v>275</v>
      </c>
      <c r="B466" s="25">
        <v>11779</v>
      </c>
      <c r="C466" s="23" t="s">
        <v>498</v>
      </c>
      <c r="D466" s="23"/>
      <c r="E466" s="23" t="s">
        <v>270</v>
      </c>
      <c r="F466" s="23" t="s">
        <v>2404</v>
      </c>
      <c r="G466" s="23" t="s">
        <v>153</v>
      </c>
      <c r="H466" s="74" t="s">
        <v>2381</v>
      </c>
      <c r="I466" s="84">
        <v>42944</v>
      </c>
      <c r="J466" s="85">
        <v>42944</v>
      </c>
      <c r="K466" s="73">
        <v>0</v>
      </c>
      <c r="L466" s="85">
        <v>42944</v>
      </c>
      <c r="M466" s="73">
        <v>0</v>
      </c>
      <c r="N466" s="80"/>
      <c r="O466" s="80"/>
      <c r="P466" s="81" t="s">
        <v>2382</v>
      </c>
      <c r="Q466" s="73" t="s">
        <v>2382</v>
      </c>
      <c r="R466" s="73"/>
      <c r="S466" s="23"/>
      <c r="T466" s="73">
        <v>3</v>
      </c>
      <c r="U466" s="23"/>
      <c r="V466" s="23"/>
      <c r="W466" s="23"/>
    </row>
    <row r="467" spans="1:23" x14ac:dyDescent="0.25">
      <c r="A467" s="73" t="s">
        <v>275</v>
      </c>
      <c r="B467" s="25">
        <v>11780</v>
      </c>
      <c r="C467" s="23" t="s">
        <v>498</v>
      </c>
      <c r="D467" s="23"/>
      <c r="E467" s="23" t="s">
        <v>2390</v>
      </c>
      <c r="F467" s="23" t="s">
        <v>2391</v>
      </c>
      <c r="G467" s="23" t="s">
        <v>149</v>
      </c>
      <c r="H467" s="74" t="s">
        <v>2381</v>
      </c>
      <c r="I467" s="84">
        <v>42944</v>
      </c>
      <c r="J467" s="85">
        <v>42944</v>
      </c>
      <c r="K467" s="73">
        <v>0</v>
      </c>
      <c r="L467" s="85">
        <v>42944</v>
      </c>
      <c r="M467" s="73">
        <v>0</v>
      </c>
      <c r="N467" s="80"/>
      <c r="O467" s="80"/>
      <c r="P467" s="81" t="s">
        <v>2382</v>
      </c>
      <c r="Q467" s="73" t="s">
        <v>2382</v>
      </c>
      <c r="R467" s="73"/>
      <c r="S467" s="23"/>
      <c r="T467" s="73">
        <v>3</v>
      </c>
      <c r="U467" s="23"/>
      <c r="V467" s="23"/>
      <c r="W467" s="23"/>
    </row>
    <row r="468" spans="1:23" x14ac:dyDescent="0.25">
      <c r="A468" s="73" t="s">
        <v>275</v>
      </c>
      <c r="B468" s="25">
        <v>11781</v>
      </c>
      <c r="C468" s="23" t="s">
        <v>498</v>
      </c>
      <c r="D468" s="23"/>
      <c r="E468" s="23" t="s">
        <v>2397</v>
      </c>
      <c r="F468" s="23" t="s">
        <v>2417</v>
      </c>
      <c r="G468" s="23" t="s">
        <v>153</v>
      </c>
      <c r="H468" s="74" t="s">
        <v>2381</v>
      </c>
      <c r="I468" s="84">
        <v>42944</v>
      </c>
      <c r="J468" s="85">
        <v>42944</v>
      </c>
      <c r="K468" s="73">
        <v>0</v>
      </c>
      <c r="L468" s="85">
        <v>42944</v>
      </c>
      <c r="M468" s="73">
        <v>0</v>
      </c>
      <c r="N468" s="80"/>
      <c r="O468" s="80"/>
      <c r="P468" s="81" t="s">
        <v>2382</v>
      </c>
      <c r="Q468" s="73" t="s">
        <v>2382</v>
      </c>
      <c r="R468" s="73"/>
      <c r="S468" s="23"/>
      <c r="T468" s="73">
        <v>3</v>
      </c>
      <c r="U468" s="23"/>
      <c r="V468" s="23"/>
      <c r="W468" s="23"/>
    </row>
    <row r="469" spans="1:23" x14ac:dyDescent="0.25">
      <c r="A469" s="73" t="s">
        <v>275</v>
      </c>
      <c r="B469" s="25">
        <v>11782</v>
      </c>
      <c r="C469" s="23" t="s">
        <v>498</v>
      </c>
      <c r="D469" s="23"/>
      <c r="E469" s="23" t="s">
        <v>2390</v>
      </c>
      <c r="F469" s="23" t="s">
        <v>2399</v>
      </c>
      <c r="G469" s="23" t="s">
        <v>153</v>
      </c>
      <c r="H469" s="74" t="s">
        <v>2381</v>
      </c>
      <c r="I469" s="84">
        <v>42947</v>
      </c>
      <c r="J469" s="85">
        <v>42947</v>
      </c>
      <c r="K469" s="73">
        <v>0</v>
      </c>
      <c r="L469" s="85">
        <v>42947</v>
      </c>
      <c r="M469" s="73">
        <v>0</v>
      </c>
      <c r="N469" s="80"/>
      <c r="O469" s="80"/>
      <c r="P469" s="81" t="s">
        <v>2382</v>
      </c>
      <c r="Q469" s="73" t="s">
        <v>2382</v>
      </c>
      <c r="R469" s="73"/>
      <c r="S469" s="23"/>
      <c r="T469" s="73">
        <v>0</v>
      </c>
      <c r="U469" s="23"/>
      <c r="V469" s="23"/>
      <c r="W469" s="23"/>
    </row>
    <row r="470" spans="1:23" x14ac:dyDescent="0.25">
      <c r="A470" s="73" t="s">
        <v>275</v>
      </c>
      <c r="B470" s="25">
        <v>11783</v>
      </c>
      <c r="C470" s="23" t="s">
        <v>498</v>
      </c>
      <c r="D470" s="23"/>
      <c r="E470" s="23" t="s">
        <v>2401</v>
      </c>
      <c r="F470" s="23" t="s">
        <v>2429</v>
      </c>
      <c r="G470" s="23" t="s">
        <v>149</v>
      </c>
      <c r="H470" s="74" t="s">
        <v>2381</v>
      </c>
      <c r="I470" s="84">
        <v>42947</v>
      </c>
      <c r="J470" s="74" t="s">
        <v>2382</v>
      </c>
      <c r="K470" s="73" t="s">
        <v>2382</v>
      </c>
      <c r="L470" s="74" t="s">
        <v>2382</v>
      </c>
      <c r="M470" s="73" t="s">
        <v>2382</v>
      </c>
      <c r="N470" s="80"/>
      <c r="O470" s="80"/>
      <c r="P470" s="81" t="s">
        <v>2382</v>
      </c>
      <c r="Q470" s="73" t="s">
        <v>2382</v>
      </c>
      <c r="R470" s="73"/>
      <c r="S470" s="23"/>
      <c r="T470" s="73">
        <v>0</v>
      </c>
      <c r="U470" s="23"/>
      <c r="V470" s="23"/>
      <c r="W470" s="23"/>
    </row>
    <row r="471" spans="1:23" x14ac:dyDescent="0.25">
      <c r="A471" s="73" t="s">
        <v>275</v>
      </c>
      <c r="B471" s="25">
        <v>11784</v>
      </c>
      <c r="C471" s="23" t="s">
        <v>498</v>
      </c>
      <c r="D471" s="23"/>
      <c r="E471" s="23" t="s">
        <v>2397</v>
      </c>
      <c r="F471" s="23" t="s">
        <v>2398</v>
      </c>
      <c r="G471" s="23" t="s">
        <v>149</v>
      </c>
      <c r="H471" s="74" t="s">
        <v>2381</v>
      </c>
      <c r="I471" s="84">
        <v>42947</v>
      </c>
      <c r="J471" s="74" t="s">
        <v>2382</v>
      </c>
      <c r="K471" s="73" t="s">
        <v>2382</v>
      </c>
      <c r="L471" s="74" t="s">
        <v>2382</v>
      </c>
      <c r="M471" s="73" t="s">
        <v>2382</v>
      </c>
      <c r="N471" s="80"/>
      <c r="O471" s="80"/>
      <c r="P471" s="81" t="s">
        <v>2382</v>
      </c>
      <c r="Q471" s="73" t="s">
        <v>2382</v>
      </c>
      <c r="R471" s="73"/>
      <c r="S471" s="23"/>
      <c r="T471" s="73">
        <v>0</v>
      </c>
      <c r="U471" s="23"/>
      <c r="V471" s="23"/>
      <c r="W471" s="23"/>
    </row>
    <row r="472" spans="1:23" x14ac:dyDescent="0.25">
      <c r="A472" s="13" t="s">
        <v>276</v>
      </c>
      <c r="B472" s="68">
        <v>11015</v>
      </c>
      <c r="C472" s="15" t="s">
        <v>498</v>
      </c>
      <c r="D472" s="15" t="s">
        <v>464</v>
      </c>
      <c r="E472" s="13" t="s">
        <v>159</v>
      </c>
      <c r="F472" s="13" t="s">
        <v>162</v>
      </c>
      <c r="G472" s="13" t="s">
        <v>149</v>
      </c>
      <c r="H472" s="13" t="s">
        <v>282</v>
      </c>
      <c r="I472" s="72">
        <v>42888</v>
      </c>
      <c r="J472" s="2">
        <v>42888</v>
      </c>
      <c r="K472" s="4">
        <v>0</v>
      </c>
      <c r="L472" s="2">
        <v>42891</v>
      </c>
      <c r="M472" s="4">
        <v>3</v>
      </c>
      <c r="N472" s="72" t="s">
        <v>277</v>
      </c>
      <c r="O472" s="68" t="s">
        <v>277</v>
      </c>
      <c r="T472" s="4">
        <v>59</v>
      </c>
      <c r="U472" s="15" t="s">
        <v>465</v>
      </c>
      <c r="V472" s="17" t="s">
        <v>161</v>
      </c>
    </row>
    <row r="473" spans="1:23" x14ac:dyDescent="0.25">
      <c r="A473" s="13" t="s">
        <v>276</v>
      </c>
      <c r="B473" s="68">
        <v>11153</v>
      </c>
      <c r="C473" s="15" t="s">
        <v>498</v>
      </c>
      <c r="D473" s="15" t="s">
        <v>464</v>
      </c>
      <c r="E473" s="13" t="s">
        <v>159</v>
      </c>
      <c r="F473" s="13" t="s">
        <v>162</v>
      </c>
      <c r="G473" s="13" t="s">
        <v>149</v>
      </c>
      <c r="H473" s="13" t="s">
        <v>282</v>
      </c>
      <c r="I473" s="72">
        <v>42905</v>
      </c>
      <c r="J473" s="2">
        <v>42905</v>
      </c>
      <c r="K473" s="4">
        <v>0</v>
      </c>
      <c r="L473" s="2">
        <v>42905</v>
      </c>
      <c r="M473" s="4">
        <v>0</v>
      </c>
      <c r="N473" s="72" t="s">
        <v>277</v>
      </c>
      <c r="O473" s="68" t="s">
        <v>277</v>
      </c>
      <c r="R473" s="73" t="s">
        <v>2382</v>
      </c>
      <c r="T473" s="4">
        <v>42</v>
      </c>
      <c r="U473" s="15" t="s">
        <v>465</v>
      </c>
      <c r="V473" s="17" t="s">
        <v>161</v>
      </c>
    </row>
    <row r="474" spans="1:23" x14ac:dyDescent="0.25">
      <c r="A474" s="13" t="s">
        <v>276</v>
      </c>
      <c r="B474" s="69">
        <v>11498</v>
      </c>
      <c r="C474" s="15" t="s">
        <v>498</v>
      </c>
      <c r="D474" s="15" t="s">
        <v>464</v>
      </c>
      <c r="E474" s="13" t="s">
        <v>159</v>
      </c>
      <c r="F474" s="13" t="s">
        <v>162</v>
      </c>
      <c r="G474" s="13" t="s">
        <v>149</v>
      </c>
      <c r="H474" s="13" t="s">
        <v>282</v>
      </c>
      <c r="I474" s="72">
        <v>42919</v>
      </c>
      <c r="J474" s="2">
        <v>42919</v>
      </c>
      <c r="K474" s="4">
        <v>0</v>
      </c>
      <c r="L474" s="2">
        <v>42919</v>
      </c>
      <c r="M474" s="4">
        <v>0</v>
      </c>
      <c r="N474" s="72" t="s">
        <v>277</v>
      </c>
      <c r="O474" s="68" t="s">
        <v>277</v>
      </c>
      <c r="R474" s="73" t="s">
        <v>2382</v>
      </c>
      <c r="T474" s="4">
        <v>28</v>
      </c>
      <c r="U474" s="15" t="s">
        <v>465</v>
      </c>
      <c r="V474" s="17" t="s">
        <v>161</v>
      </c>
    </row>
    <row r="475" spans="1:23" x14ac:dyDescent="0.25">
      <c r="A475" s="13" t="s">
        <v>276</v>
      </c>
      <c r="B475" s="69">
        <v>11530</v>
      </c>
      <c r="C475" s="15" t="s">
        <v>498</v>
      </c>
      <c r="D475" s="15" t="s">
        <v>464</v>
      </c>
      <c r="E475" s="13" t="s">
        <v>159</v>
      </c>
      <c r="F475" s="13" t="s">
        <v>162</v>
      </c>
      <c r="G475" s="13" t="s">
        <v>149</v>
      </c>
      <c r="H475" s="13" t="s">
        <v>282</v>
      </c>
      <c r="I475" s="72">
        <v>42922</v>
      </c>
      <c r="J475" s="2">
        <v>42926</v>
      </c>
      <c r="K475" s="4">
        <v>4</v>
      </c>
      <c r="L475" s="2">
        <v>42926</v>
      </c>
      <c r="M475" s="4">
        <v>4</v>
      </c>
      <c r="N475" s="72" t="s">
        <v>277</v>
      </c>
      <c r="O475" s="68" t="s">
        <v>277</v>
      </c>
      <c r="R475" s="73" t="s">
        <v>2382</v>
      </c>
      <c r="T475" s="4">
        <v>25</v>
      </c>
      <c r="U475" s="15" t="s">
        <v>465</v>
      </c>
      <c r="V475" s="17" t="s">
        <v>161</v>
      </c>
    </row>
    <row r="476" spans="1:23" x14ac:dyDescent="0.25">
      <c r="A476" s="13" t="s">
        <v>276</v>
      </c>
      <c r="B476" s="69">
        <v>11553</v>
      </c>
      <c r="C476" s="15" t="s">
        <v>498</v>
      </c>
      <c r="D476" s="15" t="s">
        <v>464</v>
      </c>
      <c r="E476" s="13" t="s">
        <v>159</v>
      </c>
      <c r="F476" s="13" t="s">
        <v>162</v>
      </c>
      <c r="G476" s="13" t="s">
        <v>149</v>
      </c>
      <c r="H476" s="13" t="s">
        <v>282</v>
      </c>
      <c r="I476" s="72">
        <v>42926</v>
      </c>
      <c r="J476" s="2">
        <v>42926</v>
      </c>
      <c r="K476" s="4">
        <v>0</v>
      </c>
      <c r="L476" s="2">
        <v>42926</v>
      </c>
      <c r="M476" s="4">
        <v>0</v>
      </c>
      <c r="N476" s="72" t="s">
        <v>277</v>
      </c>
      <c r="O476" s="68" t="s">
        <v>277</v>
      </c>
      <c r="R476" s="73" t="s">
        <v>2382</v>
      </c>
      <c r="T476" s="4">
        <v>21</v>
      </c>
      <c r="U476" s="15" t="s">
        <v>465</v>
      </c>
      <c r="V476" s="17" t="s">
        <v>161</v>
      </c>
    </row>
    <row r="477" spans="1:23" x14ac:dyDescent="0.25">
      <c r="A477" s="13" t="s">
        <v>276</v>
      </c>
      <c r="B477" s="69">
        <v>11596</v>
      </c>
      <c r="C477" s="15" t="s">
        <v>498</v>
      </c>
      <c r="D477" s="15" t="s">
        <v>464</v>
      </c>
      <c r="E477" s="13" t="s">
        <v>196</v>
      </c>
      <c r="F477" s="13" t="s">
        <v>223</v>
      </c>
      <c r="G477" s="13" t="s">
        <v>149</v>
      </c>
      <c r="H477" s="13" t="s">
        <v>282</v>
      </c>
      <c r="I477" s="72">
        <v>42930</v>
      </c>
      <c r="J477" s="2">
        <v>42947</v>
      </c>
      <c r="K477" s="4">
        <v>17</v>
      </c>
      <c r="L477" s="2">
        <v>42947</v>
      </c>
      <c r="M477" s="4">
        <v>17</v>
      </c>
      <c r="N477" s="72" t="s">
        <v>277</v>
      </c>
      <c r="O477" s="68" t="s">
        <v>277</v>
      </c>
      <c r="R477" s="73" t="s">
        <v>2382</v>
      </c>
      <c r="T477" s="4">
        <v>17</v>
      </c>
      <c r="U477" s="15" t="s">
        <v>465</v>
      </c>
      <c r="V477" s="17" t="s">
        <v>197</v>
      </c>
    </row>
    <row r="478" spans="1:23" x14ac:dyDescent="0.25">
      <c r="A478" s="13" t="s">
        <v>276</v>
      </c>
      <c r="B478" s="69">
        <v>11611</v>
      </c>
      <c r="C478" s="15" t="s">
        <v>498</v>
      </c>
      <c r="D478" s="15" t="s">
        <v>464</v>
      </c>
      <c r="E478" s="13" t="s">
        <v>159</v>
      </c>
      <c r="F478" s="13" t="s">
        <v>162</v>
      </c>
      <c r="G478" s="13" t="s">
        <v>149</v>
      </c>
      <c r="H478" s="13" t="s">
        <v>282</v>
      </c>
      <c r="I478" s="72">
        <v>42933</v>
      </c>
      <c r="J478" s="2">
        <v>42933</v>
      </c>
      <c r="K478" s="4">
        <v>0</v>
      </c>
      <c r="L478" s="2">
        <v>42934</v>
      </c>
      <c r="M478" s="4">
        <v>1</v>
      </c>
      <c r="N478" s="72" t="s">
        <v>277</v>
      </c>
      <c r="O478" s="68" t="s">
        <v>277</v>
      </c>
      <c r="R478" s="73" t="s">
        <v>2382</v>
      </c>
      <c r="T478" s="4">
        <v>14</v>
      </c>
      <c r="U478" s="15" t="s">
        <v>465</v>
      </c>
      <c r="V478" s="17" t="s">
        <v>161</v>
      </c>
    </row>
    <row r="479" spans="1:23" x14ac:dyDescent="0.25">
      <c r="A479" s="13" t="s">
        <v>276</v>
      </c>
      <c r="B479" s="69">
        <v>11625</v>
      </c>
      <c r="C479" s="15" t="s">
        <v>498</v>
      </c>
      <c r="D479" s="15" t="s">
        <v>464</v>
      </c>
      <c r="E479" s="13" t="s">
        <v>159</v>
      </c>
      <c r="F479" s="13" t="s">
        <v>162</v>
      </c>
      <c r="G479" s="13" t="s">
        <v>149</v>
      </c>
      <c r="H479" s="13" t="s">
        <v>282</v>
      </c>
      <c r="I479" s="72">
        <v>42934</v>
      </c>
      <c r="J479" s="2">
        <v>42934</v>
      </c>
      <c r="K479" s="4">
        <v>0</v>
      </c>
      <c r="N479" s="72" t="s">
        <v>277</v>
      </c>
      <c r="O479" s="68" t="s">
        <v>277</v>
      </c>
      <c r="R479" s="73" t="s">
        <v>2382</v>
      </c>
      <c r="T479" s="4">
        <v>13</v>
      </c>
      <c r="U479" s="15" t="s">
        <v>465</v>
      </c>
      <c r="V479" s="17" t="s">
        <v>161</v>
      </c>
    </row>
    <row r="480" spans="1:23" x14ac:dyDescent="0.25">
      <c r="A480" s="13" t="s">
        <v>276</v>
      </c>
      <c r="B480" s="69">
        <v>11645</v>
      </c>
      <c r="C480" s="15" t="s">
        <v>498</v>
      </c>
      <c r="D480" s="15" t="s">
        <v>464</v>
      </c>
      <c r="E480" s="13" t="s">
        <v>159</v>
      </c>
      <c r="F480" s="13" t="s">
        <v>162</v>
      </c>
      <c r="G480" s="13" t="s">
        <v>149</v>
      </c>
      <c r="H480" s="13" t="s">
        <v>282</v>
      </c>
      <c r="I480" s="72">
        <v>42936</v>
      </c>
      <c r="J480" s="2">
        <v>42936</v>
      </c>
      <c r="K480" s="4">
        <v>0</v>
      </c>
      <c r="L480" s="2">
        <v>42936</v>
      </c>
      <c r="M480" s="4">
        <v>0</v>
      </c>
      <c r="N480" s="72" t="s">
        <v>277</v>
      </c>
      <c r="O480" s="68" t="s">
        <v>277</v>
      </c>
      <c r="R480" s="73" t="s">
        <v>2382</v>
      </c>
      <c r="T480" s="4">
        <v>11</v>
      </c>
      <c r="U480" s="15" t="s">
        <v>465</v>
      </c>
      <c r="V480" s="17" t="s">
        <v>161</v>
      </c>
    </row>
    <row r="481" spans="1:22" x14ac:dyDescent="0.25">
      <c r="A481" s="13" t="s">
        <v>276</v>
      </c>
      <c r="B481" s="69">
        <v>11646</v>
      </c>
      <c r="C481" s="15" t="s">
        <v>498</v>
      </c>
      <c r="D481" s="15" t="s">
        <v>464</v>
      </c>
      <c r="E481" s="13" t="s">
        <v>204</v>
      </c>
      <c r="F481" s="13" t="s">
        <v>218</v>
      </c>
      <c r="G481" s="13" t="s">
        <v>149</v>
      </c>
      <c r="H481" s="13" t="s">
        <v>282</v>
      </c>
      <c r="I481" s="72">
        <v>42936</v>
      </c>
      <c r="J481" s="2">
        <v>42936</v>
      </c>
      <c r="K481" s="4">
        <v>0</v>
      </c>
      <c r="L481" s="2">
        <v>42936</v>
      </c>
      <c r="M481" s="4">
        <v>0</v>
      </c>
      <c r="N481" s="72" t="s">
        <v>277</v>
      </c>
      <c r="O481" s="68" t="s">
        <v>277</v>
      </c>
      <c r="R481" s="73" t="s">
        <v>2382</v>
      </c>
      <c r="T481" s="4">
        <v>11</v>
      </c>
      <c r="U481" s="15" t="s">
        <v>465</v>
      </c>
      <c r="V481" s="17" t="s">
        <v>206</v>
      </c>
    </row>
    <row r="482" spans="1:22" x14ac:dyDescent="0.25">
      <c r="A482" s="13" t="s">
        <v>276</v>
      </c>
      <c r="B482" s="69">
        <v>11647</v>
      </c>
      <c r="C482" s="15" t="s">
        <v>498</v>
      </c>
      <c r="D482" s="15" t="s">
        <v>464</v>
      </c>
      <c r="E482" s="13" t="s">
        <v>154</v>
      </c>
      <c r="F482" s="13" t="s">
        <v>194</v>
      </c>
      <c r="G482" s="13" t="s">
        <v>149</v>
      </c>
      <c r="H482" s="13" t="s">
        <v>282</v>
      </c>
      <c r="I482" s="72">
        <v>42936</v>
      </c>
      <c r="J482" s="2">
        <v>42936</v>
      </c>
      <c r="K482" s="4">
        <v>0</v>
      </c>
      <c r="L482" s="2">
        <v>42936</v>
      </c>
      <c r="M482" s="4">
        <v>0</v>
      </c>
      <c r="N482" s="72" t="s">
        <v>277</v>
      </c>
      <c r="O482" s="68" t="s">
        <v>277</v>
      </c>
      <c r="R482" s="73" t="s">
        <v>2382</v>
      </c>
      <c r="T482" s="4">
        <v>11</v>
      </c>
      <c r="U482" s="15" t="s">
        <v>465</v>
      </c>
      <c r="V482" s="17" t="s">
        <v>195</v>
      </c>
    </row>
    <row r="483" spans="1:22" x14ac:dyDescent="0.25">
      <c r="A483" s="13" t="s">
        <v>276</v>
      </c>
      <c r="B483" s="69">
        <v>11648</v>
      </c>
      <c r="C483" s="15" t="s">
        <v>498</v>
      </c>
      <c r="D483" s="15" t="s">
        <v>464</v>
      </c>
      <c r="E483" s="13" t="s">
        <v>204</v>
      </c>
      <c r="F483" s="13" t="s">
        <v>218</v>
      </c>
      <c r="G483" s="13" t="s">
        <v>149</v>
      </c>
      <c r="H483" s="13" t="s">
        <v>282</v>
      </c>
      <c r="I483" s="72">
        <v>42936</v>
      </c>
      <c r="J483" s="2">
        <v>42936</v>
      </c>
      <c r="K483" s="4">
        <v>0</v>
      </c>
      <c r="L483" s="2">
        <v>42936</v>
      </c>
      <c r="M483" s="4">
        <v>0</v>
      </c>
      <c r="N483" s="72" t="s">
        <v>277</v>
      </c>
      <c r="O483" s="68" t="s">
        <v>277</v>
      </c>
      <c r="R483" s="73" t="s">
        <v>2382</v>
      </c>
      <c r="T483" s="4">
        <v>11</v>
      </c>
      <c r="U483" s="15" t="s">
        <v>465</v>
      </c>
      <c r="V483" s="17" t="s">
        <v>206</v>
      </c>
    </row>
    <row r="484" spans="1:22" x14ac:dyDescent="0.25">
      <c r="A484" s="13" t="s">
        <v>276</v>
      </c>
      <c r="B484" s="69">
        <v>11658</v>
      </c>
      <c r="C484" s="15" t="s">
        <v>498</v>
      </c>
      <c r="D484" s="15" t="s">
        <v>464</v>
      </c>
      <c r="E484" s="13" t="s">
        <v>154</v>
      </c>
      <c r="F484" s="13" t="s">
        <v>194</v>
      </c>
      <c r="G484" s="13" t="s">
        <v>149</v>
      </c>
      <c r="H484" s="13" t="s">
        <v>282</v>
      </c>
      <c r="I484" s="72">
        <v>42937</v>
      </c>
      <c r="J484" s="2">
        <v>42937</v>
      </c>
      <c r="K484" s="4">
        <v>0</v>
      </c>
      <c r="L484" s="2">
        <v>42937</v>
      </c>
      <c r="M484" s="4">
        <v>0</v>
      </c>
      <c r="N484" s="72" t="s">
        <v>277</v>
      </c>
      <c r="O484" s="68" t="s">
        <v>277</v>
      </c>
      <c r="R484" s="73" t="s">
        <v>2382</v>
      </c>
      <c r="T484" s="4">
        <v>10</v>
      </c>
      <c r="U484" s="15" t="s">
        <v>465</v>
      </c>
      <c r="V484" s="17" t="s">
        <v>195</v>
      </c>
    </row>
    <row r="485" spans="1:22" x14ac:dyDescent="0.25">
      <c r="A485" s="13" t="s">
        <v>276</v>
      </c>
      <c r="B485" s="69">
        <v>11659</v>
      </c>
      <c r="C485" s="15" t="s">
        <v>498</v>
      </c>
      <c r="D485" s="15" t="s">
        <v>464</v>
      </c>
      <c r="E485" s="13" t="s">
        <v>154</v>
      </c>
      <c r="F485" s="13" t="s">
        <v>194</v>
      </c>
      <c r="G485" s="13" t="s">
        <v>149</v>
      </c>
      <c r="H485" s="13" t="s">
        <v>282</v>
      </c>
      <c r="I485" s="72">
        <v>42937</v>
      </c>
      <c r="J485" s="2">
        <v>42937</v>
      </c>
      <c r="K485" s="4">
        <v>0</v>
      </c>
      <c r="L485" s="2">
        <v>42937</v>
      </c>
      <c r="M485" s="4">
        <v>0</v>
      </c>
      <c r="N485" s="72" t="s">
        <v>277</v>
      </c>
      <c r="O485" s="68" t="s">
        <v>277</v>
      </c>
      <c r="R485" s="73" t="s">
        <v>2382</v>
      </c>
      <c r="T485" s="4">
        <v>10</v>
      </c>
      <c r="U485" s="15" t="s">
        <v>474</v>
      </c>
      <c r="V485" s="17" t="s">
        <v>195</v>
      </c>
    </row>
    <row r="486" spans="1:22" x14ac:dyDescent="0.25">
      <c r="A486" s="13" t="s">
        <v>276</v>
      </c>
      <c r="B486" s="69">
        <v>11660</v>
      </c>
      <c r="C486" s="15" t="s">
        <v>498</v>
      </c>
      <c r="D486" s="15" t="s">
        <v>464</v>
      </c>
      <c r="E486" s="13" t="s">
        <v>154</v>
      </c>
      <c r="F486" s="13" t="s">
        <v>194</v>
      </c>
      <c r="G486" s="13" t="s">
        <v>149</v>
      </c>
      <c r="H486" s="13" t="s">
        <v>282</v>
      </c>
      <c r="I486" s="72">
        <v>42937</v>
      </c>
      <c r="J486" s="2">
        <v>42937</v>
      </c>
      <c r="K486" s="4">
        <v>0</v>
      </c>
      <c r="L486" s="2">
        <v>42937</v>
      </c>
      <c r="M486" s="4">
        <v>0</v>
      </c>
      <c r="N486" s="72" t="s">
        <v>277</v>
      </c>
      <c r="O486" s="68" t="s">
        <v>277</v>
      </c>
      <c r="R486" s="73" t="s">
        <v>2382</v>
      </c>
      <c r="T486" s="4">
        <v>10</v>
      </c>
      <c r="U486" s="15" t="s">
        <v>474</v>
      </c>
      <c r="V486" s="17" t="s">
        <v>195</v>
      </c>
    </row>
    <row r="487" spans="1:22" x14ac:dyDescent="0.25">
      <c r="A487" s="13" t="s">
        <v>276</v>
      </c>
      <c r="B487" s="69">
        <v>11661</v>
      </c>
      <c r="C487" s="15" t="s">
        <v>498</v>
      </c>
      <c r="D487" s="15" t="s">
        <v>464</v>
      </c>
      <c r="E487" s="13" t="s">
        <v>154</v>
      </c>
      <c r="F487" s="13" t="s">
        <v>194</v>
      </c>
      <c r="G487" s="13" t="s">
        <v>149</v>
      </c>
      <c r="H487" s="13" t="s">
        <v>282</v>
      </c>
      <c r="I487" s="72">
        <v>42937</v>
      </c>
      <c r="J487" s="2">
        <v>42937</v>
      </c>
      <c r="K487" s="4">
        <v>0</v>
      </c>
      <c r="L487" s="2">
        <v>42937</v>
      </c>
      <c r="M487" s="4">
        <v>0</v>
      </c>
      <c r="N487" s="72" t="s">
        <v>277</v>
      </c>
      <c r="O487" s="68" t="s">
        <v>277</v>
      </c>
      <c r="R487" s="73" t="s">
        <v>2382</v>
      </c>
      <c r="T487" s="4">
        <v>10</v>
      </c>
      <c r="U487" s="15" t="s">
        <v>465</v>
      </c>
      <c r="V487" s="17" t="s">
        <v>195</v>
      </c>
    </row>
    <row r="488" spans="1:22" x14ac:dyDescent="0.25">
      <c r="A488" s="13" t="s">
        <v>276</v>
      </c>
      <c r="B488" s="69">
        <v>11662</v>
      </c>
      <c r="C488" s="15" t="s">
        <v>498</v>
      </c>
      <c r="D488" s="15" t="s">
        <v>464</v>
      </c>
      <c r="E488" s="13" t="s">
        <v>159</v>
      </c>
      <c r="F488" s="13" t="s">
        <v>162</v>
      </c>
      <c r="G488" s="13" t="s">
        <v>149</v>
      </c>
      <c r="H488" s="13" t="s">
        <v>282</v>
      </c>
      <c r="I488" s="72">
        <v>42937</v>
      </c>
      <c r="J488" s="2">
        <v>42937</v>
      </c>
      <c r="K488" s="4">
        <v>0</v>
      </c>
      <c r="L488" s="2">
        <v>42937</v>
      </c>
      <c r="M488" s="4">
        <v>0</v>
      </c>
      <c r="N488" s="72" t="s">
        <v>277</v>
      </c>
      <c r="O488" s="68" t="s">
        <v>277</v>
      </c>
      <c r="R488" s="73" t="s">
        <v>2382</v>
      </c>
      <c r="T488" s="4">
        <v>10</v>
      </c>
      <c r="U488" s="15" t="s">
        <v>465</v>
      </c>
      <c r="V488" s="17" t="s">
        <v>161</v>
      </c>
    </row>
    <row r="489" spans="1:22" x14ac:dyDescent="0.25">
      <c r="A489" s="13" t="s">
        <v>276</v>
      </c>
      <c r="B489" s="69">
        <v>11666</v>
      </c>
      <c r="C489" s="15" t="s">
        <v>498</v>
      </c>
      <c r="D489" s="15" t="s">
        <v>464</v>
      </c>
      <c r="E489" s="13" t="s">
        <v>159</v>
      </c>
      <c r="F489" s="13" t="s">
        <v>187</v>
      </c>
      <c r="G489" s="13" t="s">
        <v>153</v>
      </c>
      <c r="H489" s="13" t="s">
        <v>282</v>
      </c>
      <c r="I489" s="72">
        <v>42940</v>
      </c>
      <c r="J489" s="2">
        <v>42940</v>
      </c>
      <c r="K489" s="4">
        <v>0</v>
      </c>
      <c r="L489" s="2">
        <v>42940</v>
      </c>
      <c r="M489" s="4">
        <v>0</v>
      </c>
      <c r="N489" s="72" t="s">
        <v>277</v>
      </c>
      <c r="O489" s="68" t="s">
        <v>277</v>
      </c>
      <c r="R489" s="73" t="s">
        <v>2382</v>
      </c>
      <c r="T489" s="4">
        <v>7</v>
      </c>
      <c r="U489" s="15" t="s">
        <v>465</v>
      </c>
      <c r="V489" s="17" t="s">
        <v>188</v>
      </c>
    </row>
    <row r="490" spans="1:22" x14ac:dyDescent="0.25">
      <c r="A490" s="13" t="s">
        <v>276</v>
      </c>
      <c r="B490" s="69">
        <v>11667</v>
      </c>
      <c r="C490" s="15" t="s">
        <v>498</v>
      </c>
      <c r="D490" s="15" t="s">
        <v>464</v>
      </c>
      <c r="E490" s="13" t="s">
        <v>159</v>
      </c>
      <c r="F490" s="13" t="s">
        <v>162</v>
      </c>
      <c r="G490" s="13" t="s">
        <v>149</v>
      </c>
      <c r="H490" s="13" t="s">
        <v>282</v>
      </c>
      <c r="I490" s="72">
        <v>42940</v>
      </c>
      <c r="J490" s="2">
        <v>42940</v>
      </c>
      <c r="K490" s="4">
        <v>0</v>
      </c>
      <c r="L490" s="2">
        <v>42940</v>
      </c>
      <c r="M490" s="4">
        <v>0</v>
      </c>
      <c r="N490" s="72" t="s">
        <v>277</v>
      </c>
      <c r="O490" s="68" t="s">
        <v>277</v>
      </c>
      <c r="R490" s="73" t="s">
        <v>2382</v>
      </c>
      <c r="T490" s="4">
        <v>7</v>
      </c>
      <c r="U490" s="15" t="s">
        <v>465</v>
      </c>
      <c r="V490" s="17" t="s">
        <v>161</v>
      </c>
    </row>
    <row r="491" spans="1:22" x14ac:dyDescent="0.25">
      <c r="A491" s="13" t="s">
        <v>276</v>
      </c>
      <c r="B491" s="69">
        <v>11668</v>
      </c>
      <c r="C491" s="15" t="s">
        <v>498</v>
      </c>
      <c r="D491" s="15" t="s">
        <v>464</v>
      </c>
      <c r="E491" s="13" t="s">
        <v>159</v>
      </c>
      <c r="F491" s="13" t="s">
        <v>160</v>
      </c>
      <c r="G491" s="13" t="s">
        <v>153</v>
      </c>
      <c r="H491" s="13" t="s">
        <v>282</v>
      </c>
      <c r="I491" s="72">
        <v>42940</v>
      </c>
      <c r="J491" s="2">
        <v>42940</v>
      </c>
      <c r="K491" s="4">
        <v>0</v>
      </c>
      <c r="L491" s="2">
        <v>42941</v>
      </c>
      <c r="M491" s="4">
        <v>1</v>
      </c>
      <c r="N491" s="72" t="s">
        <v>277</v>
      </c>
      <c r="O491" s="68" t="s">
        <v>277</v>
      </c>
      <c r="R491" s="73" t="s">
        <v>2382</v>
      </c>
      <c r="T491" s="4">
        <v>7</v>
      </c>
      <c r="U491" s="15" t="s">
        <v>465</v>
      </c>
      <c r="V491" s="17" t="s">
        <v>161</v>
      </c>
    </row>
    <row r="492" spans="1:22" x14ac:dyDescent="0.25">
      <c r="A492" s="13" t="s">
        <v>276</v>
      </c>
      <c r="B492" s="69">
        <v>11669</v>
      </c>
      <c r="C492" s="15" t="s">
        <v>498</v>
      </c>
      <c r="D492" s="15" t="s">
        <v>464</v>
      </c>
      <c r="E492" s="13" t="s">
        <v>159</v>
      </c>
      <c r="F492" s="13" t="s">
        <v>160</v>
      </c>
      <c r="G492" s="13" t="s">
        <v>153</v>
      </c>
      <c r="H492" s="13" t="s">
        <v>282</v>
      </c>
      <c r="I492" s="72">
        <v>42940</v>
      </c>
      <c r="J492" s="2">
        <v>42940</v>
      </c>
      <c r="K492" s="4">
        <v>0</v>
      </c>
      <c r="L492" s="2">
        <v>42940</v>
      </c>
      <c r="M492" s="4">
        <v>0</v>
      </c>
      <c r="N492" s="72" t="s">
        <v>277</v>
      </c>
      <c r="O492" s="68" t="s">
        <v>277</v>
      </c>
      <c r="R492" s="73" t="s">
        <v>2382</v>
      </c>
      <c r="T492" s="4">
        <v>7</v>
      </c>
      <c r="U492" s="15" t="s">
        <v>465</v>
      </c>
      <c r="V492" s="17" t="s">
        <v>161</v>
      </c>
    </row>
    <row r="493" spans="1:22" x14ac:dyDescent="0.25">
      <c r="A493" s="13" t="s">
        <v>276</v>
      </c>
      <c r="B493" s="69">
        <v>11670</v>
      </c>
      <c r="C493" s="15" t="s">
        <v>498</v>
      </c>
      <c r="D493" s="15" t="s">
        <v>464</v>
      </c>
      <c r="E493" s="13" t="s">
        <v>159</v>
      </c>
      <c r="F493" s="13" t="s">
        <v>162</v>
      </c>
      <c r="G493" s="13" t="s">
        <v>149</v>
      </c>
      <c r="H493" s="13" t="s">
        <v>282</v>
      </c>
      <c r="I493" s="72">
        <v>42940</v>
      </c>
      <c r="J493" s="2">
        <v>42940</v>
      </c>
      <c r="K493" s="4">
        <v>0</v>
      </c>
      <c r="L493" s="2">
        <v>42940</v>
      </c>
      <c r="M493" s="4">
        <v>0</v>
      </c>
      <c r="N493" s="72" t="s">
        <v>277</v>
      </c>
      <c r="O493" s="68" t="s">
        <v>277</v>
      </c>
      <c r="R493" s="73" t="s">
        <v>2382</v>
      </c>
      <c r="T493" s="4">
        <v>7</v>
      </c>
      <c r="U493" s="15" t="s">
        <v>465</v>
      </c>
      <c r="V493" s="17" t="s">
        <v>161</v>
      </c>
    </row>
    <row r="494" spans="1:22" x14ac:dyDescent="0.25">
      <c r="A494" s="13" t="s">
        <v>276</v>
      </c>
      <c r="B494" s="69">
        <v>11671</v>
      </c>
      <c r="C494" s="15" t="s">
        <v>498</v>
      </c>
      <c r="D494" s="15" t="s">
        <v>464</v>
      </c>
      <c r="E494" s="13" t="s">
        <v>159</v>
      </c>
      <c r="F494" s="13" t="s">
        <v>160</v>
      </c>
      <c r="G494" s="13" t="s">
        <v>153</v>
      </c>
      <c r="H494" s="13" t="s">
        <v>282</v>
      </c>
      <c r="I494" s="72">
        <v>42940</v>
      </c>
      <c r="J494" s="2">
        <v>42940</v>
      </c>
      <c r="K494" s="4">
        <v>0</v>
      </c>
      <c r="L494" s="2">
        <v>42940</v>
      </c>
      <c r="M494" s="4">
        <v>0</v>
      </c>
      <c r="N494" s="72" t="s">
        <v>277</v>
      </c>
      <c r="O494" s="68" t="s">
        <v>277</v>
      </c>
      <c r="R494" s="73" t="s">
        <v>2382</v>
      </c>
      <c r="T494" s="4">
        <v>7</v>
      </c>
      <c r="U494" s="15" t="s">
        <v>465</v>
      </c>
      <c r="V494" s="17" t="s">
        <v>161</v>
      </c>
    </row>
    <row r="495" spans="1:22" x14ac:dyDescent="0.25">
      <c r="A495" s="13" t="s">
        <v>276</v>
      </c>
      <c r="B495" s="69">
        <v>11672</v>
      </c>
      <c r="C495" s="15" t="s">
        <v>498</v>
      </c>
      <c r="D495" s="15" t="s">
        <v>464</v>
      </c>
      <c r="E495" s="13" t="s">
        <v>178</v>
      </c>
      <c r="F495" s="13" t="s">
        <v>193</v>
      </c>
      <c r="G495" s="13" t="s">
        <v>149</v>
      </c>
      <c r="H495" s="13" t="s">
        <v>282</v>
      </c>
      <c r="I495" s="72">
        <v>42940</v>
      </c>
      <c r="J495" s="2">
        <v>42941</v>
      </c>
      <c r="K495" s="4">
        <v>1</v>
      </c>
      <c r="L495" s="2">
        <v>42942</v>
      </c>
      <c r="M495" s="4">
        <v>2</v>
      </c>
      <c r="N495" s="72" t="s">
        <v>277</v>
      </c>
      <c r="O495" s="68" t="s">
        <v>277</v>
      </c>
      <c r="R495" s="73" t="s">
        <v>2382</v>
      </c>
      <c r="T495" s="4">
        <v>7</v>
      </c>
      <c r="U495" s="15" t="s">
        <v>465</v>
      </c>
      <c r="V495" s="17" t="s">
        <v>215</v>
      </c>
    </row>
    <row r="496" spans="1:22" x14ac:dyDescent="0.25">
      <c r="A496" s="13" t="s">
        <v>276</v>
      </c>
      <c r="B496" s="69">
        <v>11679</v>
      </c>
      <c r="C496" s="15" t="s">
        <v>498</v>
      </c>
      <c r="D496" s="15" t="s">
        <v>464</v>
      </c>
      <c r="E496" s="13" t="s">
        <v>159</v>
      </c>
      <c r="F496" s="13" t="s">
        <v>160</v>
      </c>
      <c r="G496" s="13" t="s">
        <v>153</v>
      </c>
      <c r="H496" s="13" t="s">
        <v>282</v>
      </c>
      <c r="I496" s="72">
        <v>42941</v>
      </c>
      <c r="J496" s="2">
        <v>42941</v>
      </c>
      <c r="K496" s="4">
        <v>0</v>
      </c>
      <c r="N496" s="72" t="s">
        <v>277</v>
      </c>
      <c r="O496" s="68" t="s">
        <v>277</v>
      </c>
      <c r="R496" s="73" t="s">
        <v>2382</v>
      </c>
      <c r="T496" s="4">
        <v>6</v>
      </c>
      <c r="U496" s="15" t="s">
        <v>465</v>
      </c>
      <c r="V496" s="17" t="s">
        <v>161</v>
      </c>
    </row>
    <row r="497" spans="1:22" x14ac:dyDescent="0.25">
      <c r="A497" s="13" t="s">
        <v>276</v>
      </c>
      <c r="B497" s="69">
        <v>11680</v>
      </c>
      <c r="C497" s="15" t="s">
        <v>498</v>
      </c>
      <c r="D497" s="15" t="s">
        <v>464</v>
      </c>
      <c r="E497" s="13" t="s">
        <v>159</v>
      </c>
      <c r="F497" s="13" t="s">
        <v>162</v>
      </c>
      <c r="G497" s="13" t="s">
        <v>149</v>
      </c>
      <c r="H497" s="13" t="s">
        <v>282</v>
      </c>
      <c r="I497" s="72">
        <v>42941</v>
      </c>
      <c r="J497" s="2">
        <v>42941</v>
      </c>
      <c r="K497" s="4">
        <v>0</v>
      </c>
      <c r="L497" s="2">
        <v>42941</v>
      </c>
      <c r="M497" s="4">
        <v>0</v>
      </c>
      <c r="N497" s="72" t="s">
        <v>277</v>
      </c>
      <c r="O497" s="68" t="s">
        <v>277</v>
      </c>
      <c r="R497" s="73" t="s">
        <v>2382</v>
      </c>
      <c r="T497" s="4">
        <v>6</v>
      </c>
      <c r="U497" s="15" t="s">
        <v>465</v>
      </c>
      <c r="V497" s="17" t="s">
        <v>161</v>
      </c>
    </row>
    <row r="499" spans="1:22" x14ac:dyDescent="0.25">
      <c r="K499" s="342"/>
      <c r="M499" s="343"/>
      <c r="Q499" s="342"/>
      <c r="R499" s="342"/>
      <c r="T499" s="342"/>
    </row>
    <row r="500" spans="1:22" x14ac:dyDescent="0.25">
      <c r="K500" s="342"/>
      <c r="M500" s="342"/>
      <c r="Q500" s="342"/>
      <c r="R500" s="342"/>
      <c r="T500" s="342"/>
    </row>
    <row r="501" spans="1:22" x14ac:dyDescent="0.25">
      <c r="K501" s="343"/>
      <c r="M501" s="343"/>
      <c r="Q501" s="342"/>
      <c r="R501" s="342"/>
      <c r="T501" s="342"/>
    </row>
    <row r="504" spans="1:22" x14ac:dyDescent="0.25">
      <c r="T504" s="342"/>
    </row>
  </sheetData>
  <sortState ref="A3:X497">
    <sortCondition ref="Q2"/>
  </sortState>
  <conditionalFormatting sqref="Q420 Q423 Q429 Q434:Q435 Q439 Q443:Q446 Q448:Q480 Q490:R1048576 K2 T2 M2 Q2 Q482:Q489 Q69:Q417 R69:R489 Q8:R68 M8:M1048576 T8:T1048576 K8:K1048576">
    <cfRule type="cellIs" dxfId="72" priority="10" operator="lessThan">
      <formula>0</formula>
    </cfRule>
  </conditionalFormatting>
  <conditionalFormatting sqref="C8:C1048576 C1:C2">
    <cfRule type="containsText" dxfId="71" priority="9" operator="containsText" text="IP">
      <formula>NOT(ISERROR(SEARCH("IP",C1)))</formula>
    </cfRule>
  </conditionalFormatting>
  <conditionalFormatting sqref="N481:Q481 N447:Q447 N440:Q442 N436:Q438 N430:Q433 N424:Q428 N421:Q422 N418:Q419">
    <cfRule type="cellIs" dxfId="70" priority="4" operator="lessThan">
      <formula>0</formula>
    </cfRule>
  </conditionalFormatting>
  <conditionalFormatting sqref="M1 K1 U1">
    <cfRule type="cellIs" dxfId="69" priority="3" operator="lessThan">
      <formula>0</formula>
    </cfRule>
  </conditionalFormatting>
  <conditionalFormatting sqref="R2">
    <cfRule type="cellIs" dxfId="68" priority="1" operator="lessThan">
      <formula>0</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zoomScale="90" zoomScaleNormal="90" workbookViewId="0">
      <pane xSplit="2" ySplit="2" topLeftCell="C3" activePane="bottomRight" state="frozen"/>
      <selection pane="topRight" activeCell="D1" sqref="D1"/>
      <selection pane="bottomLeft" activeCell="A3" sqref="A3"/>
      <selection pane="bottomRight" activeCell="E1" sqref="E1"/>
    </sheetView>
  </sheetViews>
  <sheetFormatPr defaultColWidth="12.7109375" defaultRowHeight="15" x14ac:dyDescent="0.25"/>
  <cols>
    <col min="1" max="1" width="18" style="13" bestFit="1" customWidth="1"/>
    <col min="2" max="2" width="13.5703125" style="83" bestFit="1" customWidth="1"/>
    <col min="3" max="3" width="19" style="15" customWidth="1"/>
    <col min="4" max="4" width="18.28515625" style="13" customWidth="1"/>
    <col min="5" max="5" width="51.42578125" style="76" customWidth="1"/>
    <col min="6" max="6" width="30.140625" style="76" customWidth="1"/>
    <col min="7" max="7" width="15.28515625" style="13" customWidth="1"/>
    <col min="8" max="8" width="12.7109375" style="72"/>
    <col min="9" max="9" width="12.7109375" style="2"/>
    <col min="10" max="10" width="12.7109375" style="4" customWidth="1"/>
    <col min="11" max="11" width="12.7109375" style="2" customWidth="1"/>
    <col min="12" max="12" width="12.7109375" style="4" customWidth="1"/>
    <col min="13" max="13" width="12.7109375" style="72" customWidth="1"/>
    <col min="14" max="14" width="12.7109375" style="68" customWidth="1"/>
    <col min="15" max="15" width="12.7109375" style="72"/>
    <col min="16" max="17" width="12.7109375" style="4"/>
    <col min="18" max="18" width="45.140625" style="15" customWidth="1"/>
    <col min="19" max="19" width="12.7109375" style="4"/>
    <col min="20" max="20" width="24.140625" style="15" customWidth="1"/>
    <col min="21" max="21" width="12.7109375" style="17"/>
    <col min="22" max="22" width="49.140625" style="22" bestFit="1" customWidth="1"/>
    <col min="23" max="16384" width="12.7109375" style="9"/>
  </cols>
  <sheetData>
    <row r="1" spans="1:22" customFormat="1" x14ac:dyDescent="0.25">
      <c r="A1" s="88" t="s">
        <v>2508</v>
      </c>
      <c r="B1" s="380"/>
      <c r="G1" s="380"/>
      <c r="H1" s="380"/>
      <c r="I1" s="380"/>
      <c r="J1" s="380"/>
      <c r="K1" s="380"/>
      <c r="L1" s="380"/>
      <c r="M1" s="380"/>
      <c r="N1" s="380"/>
      <c r="O1" s="380"/>
      <c r="P1" s="380"/>
      <c r="Q1" s="380"/>
      <c r="R1" s="380"/>
      <c r="S1" s="380"/>
      <c r="V1" s="380"/>
    </row>
    <row r="2" spans="1:22" s="10" customFormat="1" ht="90" x14ac:dyDescent="0.25">
      <c r="A2" s="11" t="s">
        <v>0</v>
      </c>
      <c r="B2" s="82" t="s">
        <v>1</v>
      </c>
      <c r="C2" s="11" t="s">
        <v>3</v>
      </c>
      <c r="D2" s="11" t="s">
        <v>4</v>
      </c>
      <c r="E2" s="75" t="s">
        <v>22</v>
      </c>
      <c r="F2" s="75" t="s">
        <v>5</v>
      </c>
      <c r="G2" s="11" t="s">
        <v>6</v>
      </c>
      <c r="H2" s="1" t="s">
        <v>7</v>
      </c>
      <c r="I2" s="1" t="s">
        <v>8</v>
      </c>
      <c r="J2" s="3" t="s">
        <v>9</v>
      </c>
      <c r="K2" s="1" t="s">
        <v>10</v>
      </c>
      <c r="L2" s="3" t="s">
        <v>11</v>
      </c>
      <c r="M2" s="1" t="s">
        <v>12</v>
      </c>
      <c r="N2" s="3" t="s">
        <v>13</v>
      </c>
      <c r="O2" s="1" t="s">
        <v>14</v>
      </c>
      <c r="P2" s="3" t="s">
        <v>17</v>
      </c>
      <c r="Q2" s="11" t="s">
        <v>2512</v>
      </c>
      <c r="R2" s="11" t="s">
        <v>15</v>
      </c>
      <c r="S2" s="3" t="s">
        <v>18</v>
      </c>
      <c r="T2" s="11" t="s">
        <v>16</v>
      </c>
      <c r="U2" s="16" t="s">
        <v>20</v>
      </c>
      <c r="V2" s="18" t="s">
        <v>19</v>
      </c>
    </row>
    <row r="3" spans="1:22" x14ac:dyDescent="0.25">
      <c r="A3" s="13" t="s">
        <v>276</v>
      </c>
      <c r="B3" s="69">
        <v>11792</v>
      </c>
      <c r="C3" s="15" t="s">
        <v>267</v>
      </c>
      <c r="D3" s="13" t="s">
        <v>150</v>
      </c>
      <c r="E3" s="76" t="s">
        <v>151</v>
      </c>
      <c r="F3" s="76" t="s">
        <v>149</v>
      </c>
      <c r="G3" s="13" t="s">
        <v>284</v>
      </c>
      <c r="H3" s="72">
        <v>42921</v>
      </c>
      <c r="I3" s="2">
        <v>42921</v>
      </c>
      <c r="J3" s="4">
        <v>0</v>
      </c>
      <c r="K3" s="2">
        <v>42921</v>
      </c>
      <c r="L3" s="4">
        <v>0</v>
      </c>
      <c r="M3" s="72">
        <v>42921</v>
      </c>
      <c r="N3" s="68">
        <v>0</v>
      </c>
      <c r="O3" s="72">
        <v>42921</v>
      </c>
      <c r="P3" s="4">
        <v>0</v>
      </c>
      <c r="Q3" s="4">
        <f t="shared" ref="Q3:Q34" si="0">O3-I3</f>
        <v>0</v>
      </c>
      <c r="R3" s="15" t="s">
        <v>465</v>
      </c>
      <c r="U3" s="17" t="s">
        <v>266</v>
      </c>
    </row>
    <row r="4" spans="1:22" x14ac:dyDescent="0.25">
      <c r="A4" s="13" t="s">
        <v>276</v>
      </c>
      <c r="B4" s="69">
        <v>11793</v>
      </c>
      <c r="C4" s="15" t="s">
        <v>267</v>
      </c>
      <c r="D4" s="13" t="s">
        <v>167</v>
      </c>
      <c r="E4" s="76" t="s">
        <v>202</v>
      </c>
      <c r="F4" s="76" t="s">
        <v>149</v>
      </c>
      <c r="G4" s="13" t="s">
        <v>284</v>
      </c>
      <c r="H4" s="72">
        <v>42921</v>
      </c>
      <c r="I4" s="2">
        <v>42921</v>
      </c>
      <c r="J4" s="4">
        <v>0</v>
      </c>
      <c r="K4" s="2">
        <v>42921</v>
      </c>
      <c r="L4" s="4">
        <v>0</v>
      </c>
      <c r="M4" s="72">
        <v>42922</v>
      </c>
      <c r="N4" s="68">
        <v>1</v>
      </c>
      <c r="O4" s="72">
        <v>42921</v>
      </c>
      <c r="P4" s="4">
        <v>0</v>
      </c>
      <c r="Q4" s="4">
        <f t="shared" si="0"/>
        <v>0</v>
      </c>
      <c r="R4" s="15" t="s">
        <v>465</v>
      </c>
      <c r="U4" s="17" t="s">
        <v>266</v>
      </c>
    </row>
    <row r="5" spans="1:22" x14ac:dyDescent="0.25">
      <c r="A5" s="13" t="s">
        <v>276</v>
      </c>
      <c r="B5" s="69">
        <v>11813</v>
      </c>
      <c r="C5" s="15" t="s">
        <v>267</v>
      </c>
      <c r="D5" s="13" t="s">
        <v>159</v>
      </c>
      <c r="E5" s="76" t="s">
        <v>162</v>
      </c>
      <c r="F5" s="76" t="s">
        <v>149</v>
      </c>
      <c r="G5" s="13" t="s">
        <v>284</v>
      </c>
      <c r="H5" s="72">
        <v>42927</v>
      </c>
      <c r="I5" s="2">
        <v>42927</v>
      </c>
      <c r="J5" s="4">
        <v>0</v>
      </c>
      <c r="K5" s="2">
        <v>42927</v>
      </c>
      <c r="L5" s="4">
        <v>0</v>
      </c>
      <c r="M5" s="72">
        <v>42927</v>
      </c>
      <c r="N5" s="68">
        <v>0</v>
      </c>
      <c r="O5" s="72">
        <v>42927</v>
      </c>
      <c r="P5" s="4">
        <v>0</v>
      </c>
      <c r="Q5" s="4">
        <f t="shared" si="0"/>
        <v>0</v>
      </c>
      <c r="R5" s="15" t="s">
        <v>465</v>
      </c>
      <c r="U5" s="17" t="s">
        <v>266</v>
      </c>
    </row>
    <row r="6" spans="1:22" x14ac:dyDescent="0.25">
      <c r="A6" s="13" t="s">
        <v>276</v>
      </c>
      <c r="B6" s="69">
        <v>11816</v>
      </c>
      <c r="C6" s="15" t="s">
        <v>267</v>
      </c>
      <c r="D6" s="13" t="s">
        <v>154</v>
      </c>
      <c r="E6" s="76" t="s">
        <v>194</v>
      </c>
      <c r="F6" s="76" t="s">
        <v>272</v>
      </c>
      <c r="G6" s="13" t="s">
        <v>284</v>
      </c>
      <c r="H6" s="72">
        <v>42928</v>
      </c>
      <c r="I6" s="2">
        <v>42928</v>
      </c>
      <c r="J6" s="4">
        <v>0</v>
      </c>
      <c r="K6" s="2">
        <v>42928</v>
      </c>
      <c r="L6" s="4">
        <v>0</v>
      </c>
      <c r="M6" s="72">
        <v>42928</v>
      </c>
      <c r="N6" s="68">
        <v>0</v>
      </c>
      <c r="O6" s="72">
        <v>42928</v>
      </c>
      <c r="P6" s="4">
        <v>0</v>
      </c>
      <c r="Q6" s="4">
        <f t="shared" si="0"/>
        <v>0</v>
      </c>
      <c r="R6" s="15" t="s">
        <v>465</v>
      </c>
      <c r="U6" s="17" t="s">
        <v>266</v>
      </c>
    </row>
    <row r="7" spans="1:22" x14ac:dyDescent="0.25">
      <c r="A7" s="13" t="s">
        <v>276</v>
      </c>
      <c r="B7" s="69">
        <v>11831</v>
      </c>
      <c r="C7" s="15" t="s">
        <v>267</v>
      </c>
      <c r="D7" s="13" t="s">
        <v>181</v>
      </c>
      <c r="E7" s="76" t="s">
        <v>182</v>
      </c>
      <c r="F7" s="76" t="s">
        <v>149</v>
      </c>
      <c r="G7" s="13" t="s">
        <v>283</v>
      </c>
      <c r="H7" s="72">
        <v>42930</v>
      </c>
      <c r="I7" s="2">
        <v>42933</v>
      </c>
      <c r="J7" s="4">
        <v>3</v>
      </c>
      <c r="K7" s="2">
        <v>42933</v>
      </c>
      <c r="L7" s="4">
        <v>3</v>
      </c>
      <c r="O7" s="72">
        <v>42930</v>
      </c>
      <c r="P7" s="4">
        <v>0</v>
      </c>
      <c r="Q7" s="4">
        <f t="shared" si="0"/>
        <v>-3</v>
      </c>
      <c r="R7" s="15" t="s">
        <v>465</v>
      </c>
      <c r="U7" s="17" t="s">
        <v>266</v>
      </c>
    </row>
    <row r="8" spans="1:22" x14ac:dyDescent="0.25">
      <c r="A8" s="13" t="s">
        <v>276</v>
      </c>
      <c r="B8" s="69">
        <v>11835</v>
      </c>
      <c r="C8" s="15" t="s">
        <v>267</v>
      </c>
      <c r="D8" s="13" t="s">
        <v>159</v>
      </c>
      <c r="E8" s="76" t="s">
        <v>162</v>
      </c>
      <c r="F8" s="76" t="s">
        <v>149</v>
      </c>
      <c r="G8" s="13" t="s">
        <v>284</v>
      </c>
      <c r="H8" s="72">
        <v>42933</v>
      </c>
      <c r="I8" s="2">
        <v>42933</v>
      </c>
      <c r="J8" s="4">
        <v>0</v>
      </c>
      <c r="K8" s="2">
        <v>42933</v>
      </c>
      <c r="L8" s="4">
        <v>0</v>
      </c>
      <c r="M8" s="72">
        <v>42933</v>
      </c>
      <c r="N8" s="68">
        <v>0</v>
      </c>
      <c r="O8" s="72">
        <v>42933</v>
      </c>
      <c r="P8" s="4">
        <v>0</v>
      </c>
      <c r="Q8" s="4">
        <f t="shared" si="0"/>
        <v>0</v>
      </c>
      <c r="R8" s="15" t="s">
        <v>465</v>
      </c>
      <c r="U8" s="17" t="s">
        <v>266</v>
      </c>
    </row>
    <row r="9" spans="1:22" x14ac:dyDescent="0.25">
      <c r="A9" s="13" t="s">
        <v>276</v>
      </c>
      <c r="B9" s="69">
        <v>11848</v>
      </c>
      <c r="C9" s="15" t="s">
        <v>267</v>
      </c>
      <c r="D9" s="13" t="s">
        <v>164</v>
      </c>
      <c r="E9" s="76" t="s">
        <v>165</v>
      </c>
      <c r="F9" s="76" t="s">
        <v>149</v>
      </c>
      <c r="G9" s="13" t="s">
        <v>284</v>
      </c>
      <c r="H9" s="72">
        <v>42937</v>
      </c>
      <c r="I9" s="2">
        <v>42937</v>
      </c>
      <c r="J9" s="4">
        <v>0</v>
      </c>
      <c r="K9" s="2">
        <v>42937</v>
      </c>
      <c r="L9" s="4">
        <v>0</v>
      </c>
      <c r="M9" s="72">
        <v>42940</v>
      </c>
      <c r="N9" s="68">
        <v>3</v>
      </c>
      <c r="O9" s="72">
        <v>42937</v>
      </c>
      <c r="P9" s="4">
        <v>0</v>
      </c>
      <c r="Q9" s="4">
        <f t="shared" si="0"/>
        <v>0</v>
      </c>
      <c r="R9" s="15" t="s">
        <v>465</v>
      </c>
      <c r="U9" s="17" t="s">
        <v>266</v>
      </c>
    </row>
    <row r="10" spans="1:22" x14ac:dyDescent="0.25">
      <c r="A10" s="13" t="s">
        <v>276</v>
      </c>
      <c r="B10" s="69">
        <v>11859</v>
      </c>
      <c r="C10" s="15" t="s">
        <v>267</v>
      </c>
      <c r="D10" s="13" t="s">
        <v>156</v>
      </c>
      <c r="E10" s="76" t="s">
        <v>157</v>
      </c>
      <c r="F10" s="76" t="s">
        <v>272</v>
      </c>
      <c r="G10" s="13" t="s">
        <v>284</v>
      </c>
      <c r="H10" s="72">
        <v>42941</v>
      </c>
      <c r="I10" s="2">
        <v>42941</v>
      </c>
      <c r="J10" s="4">
        <v>0</v>
      </c>
      <c r="K10" s="2">
        <v>42941</v>
      </c>
      <c r="L10" s="4">
        <v>0</v>
      </c>
      <c r="O10" s="72">
        <v>42941</v>
      </c>
      <c r="P10" s="4">
        <v>0</v>
      </c>
      <c r="Q10" s="4">
        <f t="shared" si="0"/>
        <v>0</v>
      </c>
      <c r="R10" s="15" t="s">
        <v>465</v>
      </c>
      <c r="U10" s="17" t="s">
        <v>266</v>
      </c>
    </row>
    <row r="11" spans="1:22" x14ac:dyDescent="0.25">
      <c r="A11" s="13" t="s">
        <v>276</v>
      </c>
      <c r="B11" s="69">
        <v>11862</v>
      </c>
      <c r="C11" s="15" t="s">
        <v>267</v>
      </c>
      <c r="D11" s="13" t="s">
        <v>167</v>
      </c>
      <c r="E11" s="76" t="s">
        <v>202</v>
      </c>
      <c r="F11" s="76" t="s">
        <v>149</v>
      </c>
      <c r="G11" s="13" t="s">
        <v>284</v>
      </c>
      <c r="H11" s="72">
        <v>42942</v>
      </c>
      <c r="I11" s="2">
        <v>42942</v>
      </c>
      <c r="J11" s="4">
        <v>0</v>
      </c>
      <c r="K11" s="2">
        <v>42942</v>
      </c>
      <c r="L11" s="4">
        <v>0</v>
      </c>
      <c r="M11" s="72">
        <v>42942</v>
      </c>
      <c r="N11" s="68">
        <v>0</v>
      </c>
      <c r="O11" s="72">
        <v>42942</v>
      </c>
      <c r="P11" s="4">
        <v>0</v>
      </c>
      <c r="Q11" s="4">
        <f t="shared" si="0"/>
        <v>0</v>
      </c>
      <c r="R11" s="15" t="s">
        <v>465</v>
      </c>
      <c r="U11" s="17" t="s">
        <v>266</v>
      </c>
    </row>
    <row r="12" spans="1:22" x14ac:dyDescent="0.25">
      <c r="A12" s="13" t="s">
        <v>276</v>
      </c>
      <c r="B12" s="69">
        <v>11863</v>
      </c>
      <c r="C12" s="15" t="s">
        <v>267</v>
      </c>
      <c r="D12" s="13" t="s">
        <v>159</v>
      </c>
      <c r="E12" s="76" t="s">
        <v>162</v>
      </c>
      <c r="F12" s="76" t="s">
        <v>149</v>
      </c>
      <c r="G12" s="13" t="s">
        <v>284</v>
      </c>
      <c r="H12" s="72">
        <v>42942</v>
      </c>
      <c r="I12" s="2">
        <v>42942</v>
      </c>
      <c r="J12" s="4">
        <v>0</v>
      </c>
      <c r="K12" s="2">
        <v>42942</v>
      </c>
      <c r="L12" s="4">
        <v>0</v>
      </c>
      <c r="M12" s="72">
        <v>42942</v>
      </c>
      <c r="N12" s="68">
        <v>0</v>
      </c>
      <c r="O12" s="72">
        <v>42942</v>
      </c>
      <c r="P12" s="4">
        <v>0</v>
      </c>
      <c r="Q12" s="4">
        <f t="shared" si="0"/>
        <v>0</v>
      </c>
      <c r="R12" s="15" t="s">
        <v>465</v>
      </c>
      <c r="U12" s="17" t="s">
        <v>266</v>
      </c>
    </row>
    <row r="13" spans="1:22" x14ac:dyDescent="0.25">
      <c r="A13" s="13" t="s">
        <v>276</v>
      </c>
      <c r="B13" s="69">
        <v>11865</v>
      </c>
      <c r="C13" s="15" t="s">
        <v>267</v>
      </c>
      <c r="D13" s="13" t="s">
        <v>154</v>
      </c>
      <c r="E13" s="76" t="s">
        <v>194</v>
      </c>
      <c r="F13" s="76" t="s">
        <v>274</v>
      </c>
      <c r="G13" s="13" t="s">
        <v>284</v>
      </c>
      <c r="H13" s="72">
        <v>42943</v>
      </c>
      <c r="I13" s="2">
        <v>42943</v>
      </c>
      <c r="J13" s="4">
        <v>0</v>
      </c>
      <c r="K13" s="2">
        <v>42943</v>
      </c>
      <c r="L13" s="4">
        <v>0</v>
      </c>
      <c r="M13" s="72">
        <v>42943</v>
      </c>
      <c r="N13" s="68">
        <v>0</v>
      </c>
      <c r="O13" s="72">
        <v>42943</v>
      </c>
      <c r="P13" s="4">
        <v>0</v>
      </c>
      <c r="Q13" s="4">
        <f t="shared" si="0"/>
        <v>0</v>
      </c>
      <c r="R13" s="15" t="s">
        <v>465</v>
      </c>
      <c r="U13" s="17" t="s">
        <v>266</v>
      </c>
    </row>
    <row r="14" spans="1:22" x14ac:dyDescent="0.25">
      <c r="A14" s="13" t="s">
        <v>276</v>
      </c>
      <c r="B14" s="69">
        <v>11866</v>
      </c>
      <c r="C14" s="15" t="s">
        <v>267</v>
      </c>
      <c r="D14" s="13" t="s">
        <v>159</v>
      </c>
      <c r="E14" s="76" t="s">
        <v>162</v>
      </c>
      <c r="F14" s="76" t="s">
        <v>149</v>
      </c>
      <c r="G14" s="13" t="s">
        <v>284</v>
      </c>
      <c r="H14" s="72">
        <v>42943</v>
      </c>
      <c r="I14" s="2">
        <v>42943</v>
      </c>
      <c r="J14" s="4">
        <v>0</v>
      </c>
      <c r="K14" s="2">
        <v>42943</v>
      </c>
      <c r="L14" s="4">
        <v>0</v>
      </c>
      <c r="M14" s="72">
        <v>42943</v>
      </c>
      <c r="N14" s="68">
        <v>0</v>
      </c>
      <c r="O14" s="72">
        <v>42943</v>
      </c>
      <c r="P14" s="4">
        <v>0</v>
      </c>
      <c r="Q14" s="4">
        <f t="shared" si="0"/>
        <v>0</v>
      </c>
      <c r="R14" s="15" t="s">
        <v>465</v>
      </c>
      <c r="U14" s="17" t="s">
        <v>266</v>
      </c>
    </row>
    <row r="15" spans="1:22" x14ac:dyDescent="0.25">
      <c r="A15" s="13" t="s">
        <v>276</v>
      </c>
      <c r="B15" s="69">
        <v>11880</v>
      </c>
      <c r="C15" s="15" t="s">
        <v>267</v>
      </c>
      <c r="D15" s="13" t="s">
        <v>159</v>
      </c>
      <c r="E15" s="76" t="s">
        <v>162</v>
      </c>
      <c r="F15" s="76" t="s">
        <v>149</v>
      </c>
      <c r="G15" s="13" t="s">
        <v>284</v>
      </c>
      <c r="H15" s="72">
        <v>42947</v>
      </c>
      <c r="I15" s="2">
        <v>42947</v>
      </c>
      <c r="J15" s="4">
        <v>0</v>
      </c>
      <c r="K15" s="2">
        <v>42947</v>
      </c>
      <c r="L15" s="4">
        <v>0</v>
      </c>
      <c r="M15" s="72">
        <v>42947</v>
      </c>
      <c r="N15" s="68">
        <v>0</v>
      </c>
      <c r="O15" s="72">
        <v>42947</v>
      </c>
      <c r="P15" s="4">
        <v>0</v>
      </c>
      <c r="Q15" s="4">
        <f t="shared" si="0"/>
        <v>0</v>
      </c>
      <c r="R15" s="15" t="s">
        <v>465</v>
      </c>
      <c r="U15" s="17" t="s">
        <v>266</v>
      </c>
    </row>
    <row r="16" spans="1:22" x14ac:dyDescent="0.25">
      <c r="A16" s="73" t="s">
        <v>275</v>
      </c>
      <c r="B16" s="25">
        <v>11890</v>
      </c>
      <c r="C16" s="23"/>
      <c r="D16" s="23" t="s">
        <v>2390</v>
      </c>
      <c r="E16" s="23" t="s">
        <v>2391</v>
      </c>
      <c r="F16" s="23" t="s">
        <v>149</v>
      </c>
      <c r="G16" s="74" t="s">
        <v>2396</v>
      </c>
      <c r="H16" s="85">
        <v>42923</v>
      </c>
      <c r="I16" s="85">
        <v>42923</v>
      </c>
      <c r="J16" s="74">
        <v>0</v>
      </c>
      <c r="K16" s="85">
        <v>42923</v>
      </c>
      <c r="L16" s="74">
        <v>0</v>
      </c>
      <c r="M16" s="74"/>
      <c r="N16" s="74"/>
      <c r="O16" s="50">
        <v>42923</v>
      </c>
      <c r="P16" s="74">
        <v>0</v>
      </c>
      <c r="Q16" s="4">
        <f t="shared" si="0"/>
        <v>0</v>
      </c>
      <c r="R16" s="23"/>
      <c r="S16" s="74" t="s">
        <v>2382</v>
      </c>
      <c r="T16" s="23"/>
      <c r="U16" s="23"/>
      <c r="V16" s="23"/>
    </row>
    <row r="17" spans="1:22" x14ac:dyDescent="0.25">
      <c r="A17" s="13" t="s">
        <v>276</v>
      </c>
      <c r="B17" s="69">
        <v>11819</v>
      </c>
      <c r="C17" s="15" t="s">
        <v>267</v>
      </c>
      <c r="D17" s="13">
        <v>0</v>
      </c>
      <c r="E17" s="76" t="s">
        <v>171</v>
      </c>
      <c r="F17" s="76">
        <v>0</v>
      </c>
      <c r="G17" s="13" t="s">
        <v>284</v>
      </c>
      <c r="H17" s="72">
        <v>42929</v>
      </c>
      <c r="I17" s="2">
        <v>42929</v>
      </c>
      <c r="J17" s="4">
        <v>0</v>
      </c>
      <c r="K17" s="2">
        <v>42929</v>
      </c>
      <c r="L17" s="4">
        <v>0</v>
      </c>
      <c r="M17" s="72">
        <v>42929</v>
      </c>
      <c r="N17" s="68">
        <v>0</v>
      </c>
      <c r="O17" s="72">
        <v>42930</v>
      </c>
      <c r="P17" s="4">
        <v>1</v>
      </c>
      <c r="Q17" s="4">
        <f t="shared" si="0"/>
        <v>1</v>
      </c>
      <c r="R17" s="15" t="s">
        <v>465</v>
      </c>
      <c r="U17" s="17" t="s">
        <v>266</v>
      </c>
    </row>
    <row r="18" spans="1:22" x14ac:dyDescent="0.25">
      <c r="A18" s="13" t="s">
        <v>276</v>
      </c>
      <c r="B18" s="69">
        <v>11817</v>
      </c>
      <c r="C18" s="15" t="s">
        <v>267</v>
      </c>
      <c r="D18" s="13" t="s">
        <v>204</v>
      </c>
      <c r="E18" s="76" t="s">
        <v>218</v>
      </c>
      <c r="F18" s="76" t="s">
        <v>149</v>
      </c>
      <c r="G18" s="13" t="s">
        <v>284</v>
      </c>
      <c r="H18" s="72">
        <v>42928</v>
      </c>
      <c r="I18" s="2">
        <v>42928</v>
      </c>
      <c r="J18" s="4">
        <v>0</v>
      </c>
      <c r="K18" s="2">
        <v>42928</v>
      </c>
      <c r="L18" s="4">
        <v>0</v>
      </c>
      <c r="M18" s="72">
        <v>42929</v>
      </c>
      <c r="N18" s="68">
        <v>1</v>
      </c>
      <c r="O18" s="72">
        <v>42930</v>
      </c>
      <c r="P18" s="4">
        <v>2</v>
      </c>
      <c r="Q18" s="4">
        <f t="shared" si="0"/>
        <v>2</v>
      </c>
      <c r="R18" s="15" t="s">
        <v>465</v>
      </c>
      <c r="U18" s="17" t="s">
        <v>266</v>
      </c>
    </row>
    <row r="19" spans="1:22" x14ac:dyDescent="0.25">
      <c r="A19" s="73" t="s">
        <v>275</v>
      </c>
      <c r="B19" s="25">
        <v>11893</v>
      </c>
      <c r="C19" s="23"/>
      <c r="D19" s="23" t="s">
        <v>2390</v>
      </c>
      <c r="E19" s="23" t="s">
        <v>2399</v>
      </c>
      <c r="F19" s="23" t="s">
        <v>149</v>
      </c>
      <c r="G19" s="74" t="s">
        <v>2396</v>
      </c>
      <c r="H19" s="85">
        <v>42928</v>
      </c>
      <c r="I19" s="85">
        <v>42928</v>
      </c>
      <c r="J19" s="74">
        <v>0</v>
      </c>
      <c r="K19" s="85">
        <v>42928</v>
      </c>
      <c r="L19" s="74">
        <v>0</v>
      </c>
      <c r="M19" s="74"/>
      <c r="N19" s="74"/>
      <c r="O19" s="50">
        <v>42930</v>
      </c>
      <c r="P19" s="74">
        <v>2</v>
      </c>
      <c r="Q19" s="4">
        <f t="shared" si="0"/>
        <v>2</v>
      </c>
      <c r="R19" s="23"/>
      <c r="S19" s="74" t="s">
        <v>2382</v>
      </c>
      <c r="T19" s="23"/>
      <c r="U19" s="23"/>
      <c r="V19" s="23"/>
    </row>
    <row r="20" spans="1:22" x14ac:dyDescent="0.25">
      <c r="A20" s="13" t="s">
        <v>276</v>
      </c>
      <c r="B20" s="69">
        <v>11789</v>
      </c>
      <c r="C20" s="15" t="s">
        <v>267</v>
      </c>
      <c r="D20" s="13" t="s">
        <v>150</v>
      </c>
      <c r="E20" s="76" t="s">
        <v>151</v>
      </c>
      <c r="F20" s="76" t="s">
        <v>149</v>
      </c>
      <c r="G20" s="13" t="s">
        <v>284</v>
      </c>
      <c r="H20" s="72">
        <v>42919</v>
      </c>
      <c r="I20" s="2">
        <v>42921</v>
      </c>
      <c r="J20" s="4">
        <v>2</v>
      </c>
      <c r="K20" s="2">
        <v>42921</v>
      </c>
      <c r="L20" s="4">
        <v>2</v>
      </c>
      <c r="M20" s="72">
        <v>42922</v>
      </c>
      <c r="N20" s="68">
        <v>3</v>
      </c>
      <c r="O20" s="72">
        <v>42923</v>
      </c>
      <c r="P20" s="4">
        <v>4</v>
      </c>
      <c r="Q20" s="4">
        <f t="shared" si="0"/>
        <v>2</v>
      </c>
      <c r="R20" s="15" t="s">
        <v>465</v>
      </c>
      <c r="U20" s="17" t="s">
        <v>266</v>
      </c>
    </row>
    <row r="21" spans="1:22" x14ac:dyDescent="0.25">
      <c r="A21" s="13" t="s">
        <v>276</v>
      </c>
      <c r="B21" s="69">
        <v>11799</v>
      </c>
      <c r="C21" s="15" t="s">
        <v>267</v>
      </c>
      <c r="D21" s="13" t="s">
        <v>154</v>
      </c>
      <c r="E21" s="76" t="s">
        <v>194</v>
      </c>
      <c r="F21" s="76" t="s">
        <v>149</v>
      </c>
      <c r="G21" s="13" t="s">
        <v>284</v>
      </c>
      <c r="H21" s="72">
        <v>42922</v>
      </c>
      <c r="I21" s="2">
        <v>42922</v>
      </c>
      <c r="J21" s="4">
        <v>0</v>
      </c>
      <c r="K21" s="2">
        <v>42922</v>
      </c>
      <c r="L21" s="4">
        <v>0</v>
      </c>
      <c r="M21" s="72">
        <v>42923</v>
      </c>
      <c r="N21" s="68">
        <v>1</v>
      </c>
      <c r="O21" s="72">
        <v>42926</v>
      </c>
      <c r="P21" s="4">
        <v>4</v>
      </c>
      <c r="Q21" s="4">
        <f t="shared" si="0"/>
        <v>4</v>
      </c>
      <c r="R21" s="15" t="s">
        <v>465</v>
      </c>
      <c r="U21" s="17" t="s">
        <v>266</v>
      </c>
    </row>
    <row r="22" spans="1:22" x14ac:dyDescent="0.25">
      <c r="A22" s="13" t="s">
        <v>276</v>
      </c>
      <c r="B22" s="69">
        <v>11849</v>
      </c>
      <c r="C22" s="15" t="s">
        <v>267</v>
      </c>
      <c r="D22" s="13" t="s">
        <v>159</v>
      </c>
      <c r="E22" s="76" t="s">
        <v>162</v>
      </c>
      <c r="F22" s="76" t="s">
        <v>149</v>
      </c>
      <c r="G22" s="13" t="s">
        <v>284</v>
      </c>
      <c r="H22" s="72">
        <v>42937</v>
      </c>
      <c r="I22" s="2">
        <v>42937</v>
      </c>
      <c r="J22" s="4">
        <v>0</v>
      </c>
      <c r="K22" s="2">
        <v>42937</v>
      </c>
      <c r="L22" s="4">
        <v>0</v>
      </c>
      <c r="M22" s="72">
        <v>42940</v>
      </c>
      <c r="N22" s="68">
        <v>3</v>
      </c>
      <c r="O22" s="72">
        <v>42941</v>
      </c>
      <c r="P22" s="4">
        <v>4</v>
      </c>
      <c r="Q22" s="4">
        <f t="shared" si="0"/>
        <v>4</v>
      </c>
      <c r="R22" s="15" t="s">
        <v>465</v>
      </c>
      <c r="U22" s="17" t="s">
        <v>266</v>
      </c>
    </row>
    <row r="23" spans="1:22" x14ac:dyDescent="0.25">
      <c r="A23" s="13" t="s">
        <v>276</v>
      </c>
      <c r="B23" s="69">
        <v>11804</v>
      </c>
      <c r="C23" s="15" t="s">
        <v>267</v>
      </c>
      <c r="D23" s="13" t="s">
        <v>159</v>
      </c>
      <c r="E23" s="76" t="s">
        <v>162</v>
      </c>
      <c r="F23" s="76" t="s">
        <v>274</v>
      </c>
      <c r="G23" s="13" t="s">
        <v>284</v>
      </c>
      <c r="H23" s="72">
        <v>42922</v>
      </c>
      <c r="I23" s="2">
        <v>42923</v>
      </c>
      <c r="J23" s="4">
        <v>1</v>
      </c>
      <c r="K23" s="2">
        <v>42923</v>
      </c>
      <c r="L23" s="4">
        <v>1</v>
      </c>
      <c r="M23" s="72">
        <v>42926</v>
      </c>
      <c r="N23" s="68">
        <v>4</v>
      </c>
      <c r="O23" s="72">
        <v>42927</v>
      </c>
      <c r="P23" s="4">
        <v>5</v>
      </c>
      <c r="Q23" s="4">
        <f t="shared" si="0"/>
        <v>4</v>
      </c>
      <c r="R23" s="15" t="s">
        <v>465</v>
      </c>
      <c r="U23" s="17" t="s">
        <v>266</v>
      </c>
    </row>
    <row r="24" spans="1:22" x14ac:dyDescent="0.25">
      <c r="A24" s="73" t="s">
        <v>275</v>
      </c>
      <c r="B24" s="25">
        <v>11894</v>
      </c>
      <c r="C24" s="23"/>
      <c r="D24" s="23" t="s">
        <v>2390</v>
      </c>
      <c r="E24" s="23" t="s">
        <v>2391</v>
      </c>
      <c r="F24" s="23" t="s">
        <v>149</v>
      </c>
      <c r="G24" s="74" t="s">
        <v>2396</v>
      </c>
      <c r="H24" s="85">
        <v>42928</v>
      </c>
      <c r="I24" s="85">
        <v>42929</v>
      </c>
      <c r="J24" s="74">
        <v>1</v>
      </c>
      <c r="K24" s="85">
        <v>42929</v>
      </c>
      <c r="L24" s="74">
        <v>1</v>
      </c>
      <c r="M24" s="74"/>
      <c r="N24" s="74"/>
      <c r="O24" s="50">
        <v>42933</v>
      </c>
      <c r="P24" s="74">
        <v>5</v>
      </c>
      <c r="Q24" s="4">
        <f t="shared" si="0"/>
        <v>4</v>
      </c>
      <c r="R24" s="23"/>
      <c r="S24" s="74" t="s">
        <v>2382</v>
      </c>
      <c r="T24" s="23"/>
      <c r="U24" s="23"/>
      <c r="V24" s="23"/>
    </row>
    <row r="25" spans="1:22" x14ac:dyDescent="0.25">
      <c r="A25" s="73" t="s">
        <v>275</v>
      </c>
      <c r="B25" s="25">
        <v>11895</v>
      </c>
      <c r="C25" s="23"/>
      <c r="D25" s="23" t="s">
        <v>2390</v>
      </c>
      <c r="E25" s="23" t="s">
        <v>2391</v>
      </c>
      <c r="F25" s="23" t="s">
        <v>149</v>
      </c>
      <c r="G25" s="74" t="s">
        <v>2396</v>
      </c>
      <c r="H25" s="85">
        <v>42929</v>
      </c>
      <c r="I25" s="85">
        <v>42930</v>
      </c>
      <c r="J25" s="74">
        <v>1</v>
      </c>
      <c r="K25" s="85">
        <v>42930</v>
      </c>
      <c r="L25" s="74">
        <v>1</v>
      </c>
      <c r="M25" s="74"/>
      <c r="N25" s="74"/>
      <c r="O25" s="50">
        <v>42935</v>
      </c>
      <c r="P25" s="74">
        <v>6</v>
      </c>
      <c r="Q25" s="4">
        <f t="shared" si="0"/>
        <v>5</v>
      </c>
      <c r="R25" s="23"/>
      <c r="S25" s="74" t="s">
        <v>2382</v>
      </c>
      <c r="T25" s="23"/>
      <c r="U25" s="23"/>
      <c r="V25" s="23"/>
    </row>
    <row r="26" spans="1:22" x14ac:dyDescent="0.25">
      <c r="A26" s="73" t="s">
        <v>275</v>
      </c>
      <c r="B26" s="25">
        <v>11897</v>
      </c>
      <c r="C26" s="23"/>
      <c r="D26" s="23" t="s">
        <v>2409</v>
      </c>
      <c r="E26" s="23" t="s">
        <v>2410</v>
      </c>
      <c r="F26" s="23" t="s">
        <v>149</v>
      </c>
      <c r="G26" s="74" t="s">
        <v>2396</v>
      </c>
      <c r="H26" s="85">
        <v>42936</v>
      </c>
      <c r="I26" s="85">
        <v>42936</v>
      </c>
      <c r="J26" s="74">
        <v>0</v>
      </c>
      <c r="K26" s="85">
        <v>42936</v>
      </c>
      <c r="L26" s="74">
        <v>0</v>
      </c>
      <c r="M26" s="74"/>
      <c r="N26" s="74"/>
      <c r="O26" s="50">
        <v>42943</v>
      </c>
      <c r="P26" s="74">
        <v>7</v>
      </c>
      <c r="Q26" s="4">
        <f t="shared" si="0"/>
        <v>7</v>
      </c>
      <c r="R26" s="23" t="s">
        <v>2405</v>
      </c>
      <c r="S26" s="74" t="s">
        <v>2382</v>
      </c>
      <c r="T26" s="23"/>
      <c r="U26" s="23"/>
      <c r="V26" s="23" t="s">
        <v>2405</v>
      </c>
    </row>
    <row r="27" spans="1:22" x14ac:dyDescent="0.25">
      <c r="A27" s="73" t="s">
        <v>275</v>
      </c>
      <c r="B27" s="25">
        <v>11891</v>
      </c>
      <c r="C27" s="23"/>
      <c r="D27" s="23" t="s">
        <v>2406</v>
      </c>
      <c r="E27" s="23" t="s">
        <v>2407</v>
      </c>
      <c r="F27" s="23" t="s">
        <v>149</v>
      </c>
      <c r="G27" s="74" t="s">
        <v>2396</v>
      </c>
      <c r="H27" s="349">
        <v>42927</v>
      </c>
      <c r="I27" s="349">
        <v>42929</v>
      </c>
      <c r="J27" s="351">
        <v>2</v>
      </c>
      <c r="K27" s="349">
        <v>42929</v>
      </c>
      <c r="L27" s="351">
        <v>2</v>
      </c>
      <c r="M27" s="351"/>
      <c r="N27" s="351"/>
      <c r="O27" s="352">
        <v>42935</v>
      </c>
      <c r="P27" s="351">
        <v>8</v>
      </c>
      <c r="Q27" s="344">
        <f t="shared" si="0"/>
        <v>6</v>
      </c>
      <c r="R27" s="23" t="s">
        <v>2405</v>
      </c>
      <c r="S27" s="74" t="s">
        <v>2382</v>
      </c>
      <c r="T27" s="23"/>
      <c r="U27" s="23"/>
      <c r="V27" s="23" t="s">
        <v>2405</v>
      </c>
    </row>
    <row r="28" spans="1:22" x14ac:dyDescent="0.25">
      <c r="A28" s="13" t="s">
        <v>276</v>
      </c>
      <c r="B28" s="69">
        <v>11844</v>
      </c>
      <c r="C28" s="15" t="s">
        <v>267</v>
      </c>
      <c r="D28" s="13" t="s">
        <v>156</v>
      </c>
      <c r="E28" s="76" t="s">
        <v>157</v>
      </c>
      <c r="F28" s="76" t="s">
        <v>149</v>
      </c>
      <c r="G28" s="13" t="s">
        <v>284</v>
      </c>
      <c r="H28" s="386">
        <v>42928</v>
      </c>
      <c r="I28" s="386">
        <v>42936</v>
      </c>
      <c r="J28" s="385">
        <v>8</v>
      </c>
      <c r="K28" s="386">
        <v>42936</v>
      </c>
      <c r="L28" s="385">
        <v>8</v>
      </c>
      <c r="M28" s="386">
        <v>42936</v>
      </c>
      <c r="N28" s="385">
        <v>8</v>
      </c>
      <c r="O28" s="386">
        <v>42937</v>
      </c>
      <c r="P28" s="385">
        <v>9</v>
      </c>
      <c r="Q28" s="385">
        <f t="shared" si="0"/>
        <v>1</v>
      </c>
      <c r="R28" s="15" t="s">
        <v>465</v>
      </c>
      <c r="U28" s="17" t="s">
        <v>266</v>
      </c>
    </row>
    <row r="29" spans="1:22" x14ac:dyDescent="0.25">
      <c r="A29" s="73" t="s">
        <v>275</v>
      </c>
      <c r="B29" s="73">
        <v>11486</v>
      </c>
      <c r="C29" s="23"/>
      <c r="D29" s="23" t="s">
        <v>2390</v>
      </c>
      <c r="E29" s="23" t="s">
        <v>2391</v>
      </c>
      <c r="F29" s="23" t="s">
        <v>149</v>
      </c>
      <c r="G29" s="74" t="s">
        <v>2396</v>
      </c>
      <c r="H29" s="85">
        <v>42914</v>
      </c>
      <c r="I29" s="85">
        <v>42915</v>
      </c>
      <c r="J29" s="74">
        <v>1</v>
      </c>
      <c r="K29" s="85">
        <v>42915</v>
      </c>
      <c r="L29" s="74">
        <v>1</v>
      </c>
      <c r="M29" s="74"/>
      <c r="N29" s="74"/>
      <c r="O29" s="50">
        <v>42923</v>
      </c>
      <c r="P29" s="74">
        <v>9</v>
      </c>
      <c r="Q29" s="4">
        <f t="shared" si="0"/>
        <v>8</v>
      </c>
      <c r="R29" s="23"/>
      <c r="S29" s="74" t="s">
        <v>2382</v>
      </c>
      <c r="T29" s="23"/>
      <c r="U29" s="23"/>
      <c r="V29" s="23"/>
    </row>
    <row r="30" spans="1:22" x14ac:dyDescent="0.25">
      <c r="A30" s="73" t="s">
        <v>275</v>
      </c>
      <c r="B30" s="73">
        <v>11485</v>
      </c>
      <c r="C30" s="23"/>
      <c r="D30" s="23" t="s">
        <v>2390</v>
      </c>
      <c r="E30" s="23" t="s">
        <v>2399</v>
      </c>
      <c r="F30" s="23" t="s">
        <v>153</v>
      </c>
      <c r="G30" s="74" t="s">
        <v>2396</v>
      </c>
      <c r="H30" s="85">
        <v>42913</v>
      </c>
      <c r="I30" s="85">
        <v>42914</v>
      </c>
      <c r="J30" s="74">
        <v>1</v>
      </c>
      <c r="K30" s="85">
        <v>42914</v>
      </c>
      <c r="L30" s="74">
        <v>1</v>
      </c>
      <c r="M30" s="74"/>
      <c r="N30" s="74"/>
      <c r="O30" s="50">
        <v>42923</v>
      </c>
      <c r="P30" s="74">
        <v>10</v>
      </c>
      <c r="Q30" s="4">
        <f t="shared" si="0"/>
        <v>9</v>
      </c>
      <c r="R30" s="23"/>
      <c r="S30" s="74" t="s">
        <v>2382</v>
      </c>
      <c r="T30" s="23"/>
      <c r="U30" s="23"/>
      <c r="V30" s="23"/>
    </row>
    <row r="31" spans="1:22" x14ac:dyDescent="0.25">
      <c r="A31" s="73" t="s">
        <v>275</v>
      </c>
      <c r="B31" s="25">
        <v>11896</v>
      </c>
      <c r="C31" s="23"/>
      <c r="D31" s="23" t="s">
        <v>2390</v>
      </c>
      <c r="E31" s="23" t="s">
        <v>2391</v>
      </c>
      <c r="F31" s="23" t="s">
        <v>149</v>
      </c>
      <c r="G31" s="74" t="s">
        <v>2396</v>
      </c>
      <c r="H31" s="85">
        <v>42929</v>
      </c>
      <c r="I31" s="85">
        <v>42930</v>
      </c>
      <c r="J31" s="74">
        <v>1</v>
      </c>
      <c r="K31" s="85">
        <v>42930</v>
      </c>
      <c r="L31" s="74">
        <v>1</v>
      </c>
      <c r="M31" s="74"/>
      <c r="N31" s="74"/>
      <c r="O31" s="50">
        <v>42940</v>
      </c>
      <c r="P31" s="74">
        <v>11</v>
      </c>
      <c r="Q31" s="4">
        <f t="shared" si="0"/>
        <v>10</v>
      </c>
      <c r="R31" s="23" t="s">
        <v>2405</v>
      </c>
      <c r="S31" s="74" t="s">
        <v>2382</v>
      </c>
      <c r="T31" s="23"/>
      <c r="U31" s="23"/>
      <c r="V31" s="23" t="s">
        <v>2405</v>
      </c>
    </row>
    <row r="32" spans="1:22" x14ac:dyDescent="0.25">
      <c r="A32" s="13" t="s">
        <v>276</v>
      </c>
      <c r="B32" s="83">
        <v>11426</v>
      </c>
      <c r="C32" s="15" t="s">
        <v>267</v>
      </c>
      <c r="D32" s="13" t="s">
        <v>150</v>
      </c>
      <c r="E32" s="76" t="s">
        <v>151</v>
      </c>
      <c r="F32" s="76" t="s">
        <v>149</v>
      </c>
      <c r="G32" s="13" t="s">
        <v>284</v>
      </c>
      <c r="H32" s="72">
        <v>42914</v>
      </c>
      <c r="I32" s="2">
        <v>42915</v>
      </c>
      <c r="J32" s="4">
        <v>1</v>
      </c>
      <c r="K32" s="2">
        <v>42915</v>
      </c>
      <c r="L32" s="4">
        <v>1</v>
      </c>
      <c r="M32" s="72">
        <v>42923</v>
      </c>
      <c r="N32" s="68">
        <v>9</v>
      </c>
      <c r="O32" s="72">
        <v>42926</v>
      </c>
      <c r="P32" s="4">
        <v>12</v>
      </c>
      <c r="Q32" s="4">
        <f t="shared" si="0"/>
        <v>11</v>
      </c>
      <c r="R32" s="15" t="s">
        <v>465</v>
      </c>
      <c r="U32" s="17" t="s">
        <v>266</v>
      </c>
    </row>
    <row r="33" spans="1:22" x14ac:dyDescent="0.25">
      <c r="A33" s="73" t="s">
        <v>275</v>
      </c>
      <c r="B33" s="73">
        <v>11446</v>
      </c>
      <c r="C33" s="23"/>
      <c r="D33" s="23" t="s">
        <v>2392</v>
      </c>
      <c r="E33" s="23" t="s">
        <v>2400</v>
      </c>
      <c r="F33" s="23" t="s">
        <v>149</v>
      </c>
      <c r="G33" s="74" t="s">
        <v>2396</v>
      </c>
      <c r="H33" s="85">
        <v>42915</v>
      </c>
      <c r="I33" s="85">
        <v>42915</v>
      </c>
      <c r="J33" s="74">
        <v>0</v>
      </c>
      <c r="K33" s="85">
        <v>42915</v>
      </c>
      <c r="L33" s="74">
        <v>0</v>
      </c>
      <c r="M33" s="74"/>
      <c r="N33" s="74"/>
      <c r="O33" s="50">
        <v>42928</v>
      </c>
      <c r="P33" s="74">
        <v>13</v>
      </c>
      <c r="Q33" s="4">
        <f t="shared" si="0"/>
        <v>13</v>
      </c>
      <c r="R33" s="23"/>
      <c r="S33" s="74" t="s">
        <v>2382</v>
      </c>
      <c r="T33" s="23"/>
      <c r="U33" s="23"/>
      <c r="V33" s="23"/>
    </row>
    <row r="34" spans="1:22" x14ac:dyDescent="0.25">
      <c r="A34" s="13" t="s">
        <v>276</v>
      </c>
      <c r="B34" s="69">
        <v>11795</v>
      </c>
      <c r="C34" s="15" t="s">
        <v>267</v>
      </c>
      <c r="D34" s="13" t="s">
        <v>156</v>
      </c>
      <c r="E34" s="76" t="s">
        <v>157</v>
      </c>
      <c r="F34" s="76" t="s">
        <v>149</v>
      </c>
      <c r="G34" s="13" t="s">
        <v>284</v>
      </c>
      <c r="H34" s="72">
        <v>42921</v>
      </c>
      <c r="I34" s="2">
        <v>42921</v>
      </c>
      <c r="J34" s="4">
        <v>0</v>
      </c>
      <c r="K34" s="2">
        <v>42921</v>
      </c>
      <c r="L34" s="4">
        <v>0</v>
      </c>
      <c r="M34" s="72">
        <v>42934</v>
      </c>
      <c r="N34" s="68">
        <v>13</v>
      </c>
      <c r="O34" s="72">
        <v>42935</v>
      </c>
      <c r="P34" s="4">
        <v>14</v>
      </c>
      <c r="Q34" s="4">
        <f t="shared" si="0"/>
        <v>14</v>
      </c>
      <c r="R34" s="15" t="s">
        <v>465</v>
      </c>
      <c r="U34" s="17" t="s">
        <v>266</v>
      </c>
    </row>
    <row r="35" spans="1:22" x14ac:dyDescent="0.25">
      <c r="A35" s="13" t="s">
        <v>276</v>
      </c>
      <c r="B35" s="69">
        <v>11823</v>
      </c>
      <c r="C35" s="15" t="s">
        <v>267</v>
      </c>
      <c r="D35" s="13" t="s">
        <v>191</v>
      </c>
      <c r="E35" s="76" t="s">
        <v>192</v>
      </c>
      <c r="F35" s="76" t="s">
        <v>273</v>
      </c>
      <c r="G35" s="13" t="s">
        <v>284</v>
      </c>
      <c r="H35" s="72">
        <v>42921</v>
      </c>
      <c r="I35" s="2">
        <v>42930</v>
      </c>
      <c r="J35" s="4">
        <v>9</v>
      </c>
      <c r="K35" s="2">
        <v>42930</v>
      </c>
      <c r="L35" s="4">
        <v>9</v>
      </c>
      <c r="M35" s="72">
        <v>42936</v>
      </c>
      <c r="N35" s="68">
        <v>15</v>
      </c>
      <c r="O35" s="72">
        <v>42937</v>
      </c>
      <c r="P35" s="4">
        <v>16</v>
      </c>
      <c r="Q35" s="4">
        <f t="shared" ref="Q35:Q66" si="1">O35-I35</f>
        <v>7</v>
      </c>
      <c r="R35" s="15" t="s">
        <v>465</v>
      </c>
      <c r="U35" s="17" t="s">
        <v>266</v>
      </c>
    </row>
    <row r="36" spans="1:22" x14ac:dyDescent="0.25">
      <c r="A36" s="73" t="s">
        <v>275</v>
      </c>
      <c r="B36" s="25">
        <v>11892</v>
      </c>
      <c r="C36" s="23"/>
      <c r="D36" s="23" t="s">
        <v>2390</v>
      </c>
      <c r="E36" s="23" t="s">
        <v>2391</v>
      </c>
      <c r="F36" s="23" t="s">
        <v>149</v>
      </c>
      <c r="G36" s="74" t="s">
        <v>2396</v>
      </c>
      <c r="H36" s="85">
        <v>42927</v>
      </c>
      <c r="I36" s="85">
        <v>42933</v>
      </c>
      <c r="J36" s="74">
        <v>6</v>
      </c>
      <c r="K36" s="85">
        <v>42933</v>
      </c>
      <c r="L36" s="74">
        <v>6</v>
      </c>
      <c r="M36" s="74"/>
      <c r="N36" s="74"/>
      <c r="O36" s="50">
        <v>42944</v>
      </c>
      <c r="P36" s="74">
        <v>17</v>
      </c>
      <c r="Q36" s="4">
        <f t="shared" si="1"/>
        <v>11</v>
      </c>
      <c r="R36" s="23" t="s">
        <v>2405</v>
      </c>
      <c r="S36" s="74" t="s">
        <v>2382</v>
      </c>
      <c r="T36" s="23"/>
      <c r="U36" s="23"/>
      <c r="V36" s="23" t="s">
        <v>2405</v>
      </c>
    </row>
    <row r="37" spans="1:22" x14ac:dyDescent="0.25">
      <c r="A37" s="13" t="s">
        <v>276</v>
      </c>
      <c r="B37" s="69">
        <v>11843</v>
      </c>
      <c r="C37" s="15" t="s">
        <v>267</v>
      </c>
      <c r="D37" s="13" t="s">
        <v>154</v>
      </c>
      <c r="E37" s="76" t="s">
        <v>194</v>
      </c>
      <c r="F37" s="76" t="s">
        <v>149</v>
      </c>
      <c r="G37" s="13" t="s">
        <v>284</v>
      </c>
      <c r="H37" s="72">
        <v>42916</v>
      </c>
      <c r="I37" s="2">
        <v>42936</v>
      </c>
      <c r="J37" s="4">
        <v>20</v>
      </c>
      <c r="K37" s="2">
        <v>42936</v>
      </c>
      <c r="L37" s="4">
        <v>20</v>
      </c>
      <c r="M37" s="72">
        <v>42936</v>
      </c>
      <c r="N37" s="68">
        <v>20</v>
      </c>
      <c r="O37" s="72">
        <v>42934</v>
      </c>
      <c r="P37" s="4">
        <v>18</v>
      </c>
      <c r="Q37" s="4">
        <f t="shared" si="1"/>
        <v>-2</v>
      </c>
      <c r="R37" s="15" t="s">
        <v>465</v>
      </c>
      <c r="U37" s="17" t="s">
        <v>266</v>
      </c>
    </row>
    <row r="38" spans="1:22" x14ac:dyDescent="0.25">
      <c r="A38" s="13" t="s">
        <v>276</v>
      </c>
      <c r="B38" s="69">
        <v>11796</v>
      </c>
      <c r="C38" s="15" t="s">
        <v>267</v>
      </c>
      <c r="D38" s="13" t="s">
        <v>150</v>
      </c>
      <c r="E38" s="76" t="s">
        <v>151</v>
      </c>
      <c r="F38" s="76" t="s">
        <v>149</v>
      </c>
      <c r="G38" s="13" t="s">
        <v>284</v>
      </c>
      <c r="H38" s="72">
        <v>42921</v>
      </c>
      <c r="I38" s="2">
        <v>42921</v>
      </c>
      <c r="J38" s="4">
        <v>0</v>
      </c>
      <c r="K38" s="2">
        <v>42921</v>
      </c>
      <c r="L38" s="4">
        <v>0</v>
      </c>
      <c r="M38" s="72">
        <v>42937</v>
      </c>
      <c r="N38" s="68">
        <v>16</v>
      </c>
      <c r="O38" s="72">
        <v>42940</v>
      </c>
      <c r="P38" s="4">
        <v>19</v>
      </c>
      <c r="Q38" s="4">
        <f t="shared" si="1"/>
        <v>19</v>
      </c>
      <c r="R38" s="15" t="s">
        <v>465</v>
      </c>
      <c r="U38" s="17" t="s">
        <v>266</v>
      </c>
    </row>
    <row r="39" spans="1:22" x14ac:dyDescent="0.25">
      <c r="A39" s="13" t="s">
        <v>276</v>
      </c>
      <c r="B39" s="69">
        <v>11800</v>
      </c>
      <c r="C39" s="15" t="s">
        <v>267</v>
      </c>
      <c r="D39" s="13" t="s">
        <v>177</v>
      </c>
      <c r="E39" s="76" t="s">
        <v>208</v>
      </c>
      <c r="F39" s="76" t="s">
        <v>149</v>
      </c>
      <c r="G39" s="13" t="s">
        <v>284</v>
      </c>
      <c r="H39" s="72">
        <v>42922</v>
      </c>
      <c r="I39" s="2">
        <v>42922</v>
      </c>
      <c r="J39" s="4">
        <v>0</v>
      </c>
      <c r="K39" s="2">
        <v>42922</v>
      </c>
      <c r="L39" s="4">
        <v>0</v>
      </c>
      <c r="O39" s="72">
        <v>42941</v>
      </c>
      <c r="P39" s="4">
        <v>19</v>
      </c>
      <c r="Q39" s="4">
        <f t="shared" si="1"/>
        <v>19</v>
      </c>
      <c r="R39" s="15" t="s">
        <v>465</v>
      </c>
      <c r="U39" s="17" t="s">
        <v>266</v>
      </c>
    </row>
    <row r="40" spans="1:22" x14ac:dyDescent="0.25">
      <c r="A40" s="13" t="s">
        <v>276</v>
      </c>
      <c r="B40" s="83">
        <v>11388</v>
      </c>
      <c r="C40" s="15" t="s">
        <v>268</v>
      </c>
      <c r="D40" s="13" t="s">
        <v>159</v>
      </c>
      <c r="E40" s="76" t="s">
        <v>226</v>
      </c>
      <c r="F40" s="76" t="s">
        <v>153</v>
      </c>
      <c r="G40" s="13" t="s">
        <v>283</v>
      </c>
      <c r="H40" s="72">
        <v>42900</v>
      </c>
      <c r="I40" s="2">
        <v>42900</v>
      </c>
      <c r="J40" s="4">
        <v>0</v>
      </c>
      <c r="K40" s="2">
        <v>42900</v>
      </c>
      <c r="L40" s="4">
        <v>0</v>
      </c>
      <c r="O40" s="72">
        <v>42930</v>
      </c>
      <c r="P40" s="4">
        <v>30</v>
      </c>
      <c r="Q40" s="4">
        <f t="shared" si="1"/>
        <v>30</v>
      </c>
      <c r="R40" s="15" t="s">
        <v>465</v>
      </c>
      <c r="U40" s="17" t="s">
        <v>266</v>
      </c>
    </row>
    <row r="41" spans="1:22" x14ac:dyDescent="0.25">
      <c r="A41" s="13" t="s">
        <v>276</v>
      </c>
      <c r="B41" s="83">
        <v>11376</v>
      </c>
      <c r="C41" s="15" t="s">
        <v>268</v>
      </c>
      <c r="D41" s="13" t="s">
        <v>159</v>
      </c>
      <c r="E41" s="76" t="s">
        <v>207</v>
      </c>
      <c r="F41" s="76" t="s">
        <v>153</v>
      </c>
      <c r="G41" s="13" t="s">
        <v>284</v>
      </c>
      <c r="H41" s="72">
        <v>42899</v>
      </c>
      <c r="I41" s="2">
        <v>42899</v>
      </c>
      <c r="J41" s="4">
        <v>0</v>
      </c>
      <c r="K41" s="2">
        <v>42899</v>
      </c>
      <c r="L41" s="4">
        <v>0</v>
      </c>
      <c r="M41" s="72">
        <v>42930</v>
      </c>
      <c r="N41" s="68">
        <v>31</v>
      </c>
      <c r="O41" s="72">
        <v>42933</v>
      </c>
      <c r="P41" s="4">
        <v>34</v>
      </c>
      <c r="Q41" s="4">
        <f t="shared" si="1"/>
        <v>34</v>
      </c>
      <c r="R41" s="15" t="s">
        <v>465</v>
      </c>
      <c r="U41" s="17" t="s">
        <v>266</v>
      </c>
    </row>
    <row r="42" spans="1:22" x14ac:dyDescent="0.25">
      <c r="A42" s="73" t="s">
        <v>275</v>
      </c>
      <c r="B42" s="73">
        <v>11436</v>
      </c>
      <c r="C42" s="23"/>
      <c r="D42" s="23" t="s">
        <v>2406</v>
      </c>
      <c r="E42" s="23" t="s">
        <v>2428</v>
      </c>
      <c r="F42" s="23" t="s">
        <v>149</v>
      </c>
      <c r="G42" s="74" t="s">
        <v>2396</v>
      </c>
      <c r="H42" s="85">
        <v>42892</v>
      </c>
      <c r="I42" s="85">
        <v>42915</v>
      </c>
      <c r="J42" s="74">
        <v>23</v>
      </c>
      <c r="K42" s="85">
        <v>42915</v>
      </c>
      <c r="L42" s="74">
        <v>23</v>
      </c>
      <c r="M42" s="74"/>
      <c r="N42" s="74"/>
      <c r="O42" s="50">
        <v>42928</v>
      </c>
      <c r="P42" s="74">
        <v>36</v>
      </c>
      <c r="Q42" s="4">
        <f t="shared" si="1"/>
        <v>13</v>
      </c>
      <c r="R42" s="23"/>
      <c r="S42" s="74" t="s">
        <v>2382</v>
      </c>
      <c r="T42" s="23"/>
      <c r="U42" s="23"/>
      <c r="V42" s="23"/>
    </row>
    <row r="43" spans="1:22" x14ac:dyDescent="0.25">
      <c r="A43" s="13" t="s">
        <v>276</v>
      </c>
      <c r="B43" s="83">
        <v>11355</v>
      </c>
      <c r="C43" s="15" t="s">
        <v>268</v>
      </c>
      <c r="D43" s="13" t="s">
        <v>159</v>
      </c>
      <c r="E43" s="76" t="s">
        <v>207</v>
      </c>
      <c r="F43" s="76" t="s">
        <v>153</v>
      </c>
      <c r="G43" s="13" t="s">
        <v>284</v>
      </c>
      <c r="H43" s="72">
        <v>42892</v>
      </c>
      <c r="I43" s="2">
        <v>42892</v>
      </c>
      <c r="J43" s="4">
        <v>0</v>
      </c>
      <c r="K43" s="2">
        <v>42892</v>
      </c>
      <c r="L43" s="4">
        <v>0</v>
      </c>
      <c r="M43" s="72">
        <v>42930</v>
      </c>
      <c r="N43" s="68">
        <v>38</v>
      </c>
      <c r="O43" s="72">
        <v>42934</v>
      </c>
      <c r="P43" s="4">
        <v>42</v>
      </c>
      <c r="Q43" s="4">
        <f t="shared" si="1"/>
        <v>42</v>
      </c>
      <c r="R43" s="15" t="s">
        <v>465</v>
      </c>
      <c r="U43" s="17" t="s">
        <v>266</v>
      </c>
    </row>
    <row r="44" spans="1:22" x14ac:dyDescent="0.25">
      <c r="A44" s="13" t="s">
        <v>276</v>
      </c>
      <c r="B44" s="83">
        <v>10931</v>
      </c>
      <c r="C44" s="15" t="s">
        <v>268</v>
      </c>
      <c r="D44" s="13" t="s">
        <v>159</v>
      </c>
      <c r="E44" s="76" t="s">
        <v>172</v>
      </c>
      <c r="F44" s="76" t="s">
        <v>153</v>
      </c>
      <c r="G44" s="13" t="s">
        <v>284</v>
      </c>
      <c r="H44" s="72">
        <v>42878</v>
      </c>
      <c r="I44" s="2">
        <v>42879</v>
      </c>
      <c r="J44" s="4">
        <v>1</v>
      </c>
      <c r="K44" s="2">
        <v>42879</v>
      </c>
      <c r="L44" s="4">
        <v>1</v>
      </c>
      <c r="M44" s="72">
        <v>42919</v>
      </c>
      <c r="N44" s="68">
        <v>41</v>
      </c>
      <c r="O44" s="72">
        <v>42921</v>
      </c>
      <c r="P44" s="4">
        <v>43</v>
      </c>
      <c r="Q44" s="4">
        <f t="shared" si="1"/>
        <v>42</v>
      </c>
      <c r="R44" s="15" t="s">
        <v>465</v>
      </c>
      <c r="U44" s="17" t="s">
        <v>266</v>
      </c>
    </row>
    <row r="45" spans="1:22" x14ac:dyDescent="0.25">
      <c r="A45" s="13" t="s">
        <v>276</v>
      </c>
      <c r="B45" s="83">
        <v>10932</v>
      </c>
      <c r="C45" s="15" t="s">
        <v>268</v>
      </c>
      <c r="D45" s="13" t="s">
        <v>178</v>
      </c>
      <c r="E45" s="76" t="s">
        <v>253</v>
      </c>
      <c r="F45" s="76" t="s">
        <v>153</v>
      </c>
      <c r="G45" s="13" t="s">
        <v>284</v>
      </c>
      <c r="H45" s="72">
        <v>42878</v>
      </c>
      <c r="I45" s="2">
        <v>42879</v>
      </c>
      <c r="J45" s="4">
        <v>1</v>
      </c>
      <c r="K45" s="2">
        <v>42879</v>
      </c>
      <c r="L45" s="4">
        <v>1</v>
      </c>
      <c r="M45" s="72">
        <v>42922</v>
      </c>
      <c r="N45" s="68">
        <v>44</v>
      </c>
      <c r="O45" s="72">
        <v>42923</v>
      </c>
      <c r="P45" s="4">
        <v>45</v>
      </c>
      <c r="Q45" s="4">
        <f t="shared" si="1"/>
        <v>44</v>
      </c>
      <c r="R45" s="15" t="s">
        <v>465</v>
      </c>
      <c r="U45" s="17" t="s">
        <v>266</v>
      </c>
    </row>
    <row r="46" spans="1:22" x14ac:dyDescent="0.25">
      <c r="A46" s="13" t="s">
        <v>276</v>
      </c>
      <c r="B46" s="83">
        <v>10947</v>
      </c>
      <c r="C46" s="15" t="s">
        <v>268</v>
      </c>
      <c r="D46" s="13" t="s">
        <v>159</v>
      </c>
      <c r="E46" s="76" t="s">
        <v>172</v>
      </c>
      <c r="F46" s="76" t="s">
        <v>153</v>
      </c>
      <c r="G46" s="13" t="s">
        <v>284</v>
      </c>
      <c r="H46" s="72">
        <v>42886</v>
      </c>
      <c r="I46" s="2">
        <v>42886</v>
      </c>
      <c r="J46" s="4">
        <v>0</v>
      </c>
      <c r="K46" s="2">
        <v>42886</v>
      </c>
      <c r="L46" s="4">
        <v>0</v>
      </c>
      <c r="M46" s="72">
        <v>42934</v>
      </c>
      <c r="N46" s="68">
        <v>48</v>
      </c>
      <c r="O46" s="72">
        <v>42935</v>
      </c>
      <c r="P46" s="4">
        <v>49</v>
      </c>
      <c r="Q46" s="4">
        <f t="shared" si="1"/>
        <v>49</v>
      </c>
      <c r="R46" s="15" t="s">
        <v>465</v>
      </c>
      <c r="U46" s="17" t="s">
        <v>266</v>
      </c>
    </row>
    <row r="47" spans="1:22" x14ac:dyDescent="0.25">
      <c r="A47" s="13" t="s">
        <v>276</v>
      </c>
      <c r="B47" s="83">
        <v>10945</v>
      </c>
      <c r="C47" s="15" t="s">
        <v>268</v>
      </c>
      <c r="D47" s="13" t="s">
        <v>150</v>
      </c>
      <c r="E47" s="76" t="s">
        <v>225</v>
      </c>
      <c r="F47" s="76" t="s">
        <v>153</v>
      </c>
      <c r="G47" s="13" t="s">
        <v>284</v>
      </c>
      <c r="H47" s="72">
        <v>42881</v>
      </c>
      <c r="I47" s="2">
        <v>42881</v>
      </c>
      <c r="J47" s="4">
        <v>0</v>
      </c>
      <c r="K47" s="2">
        <v>42881</v>
      </c>
      <c r="L47" s="4">
        <v>0</v>
      </c>
      <c r="M47" s="72">
        <v>42930</v>
      </c>
      <c r="N47" s="68">
        <v>49</v>
      </c>
      <c r="O47" s="72">
        <v>42933</v>
      </c>
      <c r="P47" s="4">
        <v>52</v>
      </c>
      <c r="Q47" s="4">
        <f t="shared" si="1"/>
        <v>52</v>
      </c>
      <c r="R47" s="15" t="s">
        <v>465</v>
      </c>
      <c r="U47" s="17" t="s">
        <v>266</v>
      </c>
    </row>
    <row r="48" spans="1:22" x14ac:dyDescent="0.25">
      <c r="A48" s="13" t="s">
        <v>276</v>
      </c>
      <c r="B48" s="69">
        <v>11356</v>
      </c>
      <c r="C48" s="15" t="s">
        <v>267</v>
      </c>
      <c r="D48" s="13" t="s">
        <v>167</v>
      </c>
      <c r="E48" s="76" t="s">
        <v>202</v>
      </c>
      <c r="F48" s="76" t="s">
        <v>149</v>
      </c>
      <c r="G48" s="13" t="s">
        <v>284</v>
      </c>
      <c r="H48" s="72">
        <v>42892</v>
      </c>
      <c r="I48" s="2">
        <v>42893</v>
      </c>
      <c r="J48" s="4">
        <v>1</v>
      </c>
      <c r="K48" s="2">
        <v>42893</v>
      </c>
      <c r="L48" s="4">
        <v>1</v>
      </c>
      <c r="M48" s="72">
        <v>42943</v>
      </c>
      <c r="N48" s="68">
        <v>51</v>
      </c>
      <c r="O48" s="72">
        <v>42944</v>
      </c>
      <c r="P48" s="4">
        <v>52</v>
      </c>
      <c r="Q48" s="4">
        <f t="shared" si="1"/>
        <v>51</v>
      </c>
      <c r="R48" s="15" t="s">
        <v>465</v>
      </c>
      <c r="U48" s="17" t="s">
        <v>266</v>
      </c>
      <c r="V48" s="22" t="s">
        <v>442</v>
      </c>
    </row>
    <row r="49" spans="1:22" x14ac:dyDescent="0.25">
      <c r="A49" s="13" t="s">
        <v>276</v>
      </c>
      <c r="B49" s="83">
        <v>10946</v>
      </c>
      <c r="C49" s="15" t="s">
        <v>267</v>
      </c>
      <c r="D49" s="13" t="s">
        <v>196</v>
      </c>
      <c r="E49" s="76" t="s">
        <v>223</v>
      </c>
      <c r="F49" s="76" t="s">
        <v>149</v>
      </c>
      <c r="G49" s="13" t="s">
        <v>284</v>
      </c>
      <c r="H49" s="72">
        <v>42881</v>
      </c>
      <c r="I49" s="2">
        <v>42886</v>
      </c>
      <c r="J49" s="4">
        <v>5</v>
      </c>
      <c r="K49" s="2">
        <v>42886</v>
      </c>
      <c r="L49" s="4">
        <v>5</v>
      </c>
      <c r="M49" s="72">
        <v>42941</v>
      </c>
      <c r="N49" s="68">
        <v>60</v>
      </c>
      <c r="O49" s="72">
        <v>42942</v>
      </c>
      <c r="P49" s="4">
        <v>61</v>
      </c>
      <c r="Q49" s="4">
        <f t="shared" si="1"/>
        <v>56</v>
      </c>
      <c r="R49" s="15" t="s">
        <v>465</v>
      </c>
      <c r="U49" s="17" t="s">
        <v>266</v>
      </c>
    </row>
    <row r="50" spans="1:22" x14ac:dyDescent="0.25">
      <c r="A50" s="13" t="s">
        <v>276</v>
      </c>
      <c r="B50" s="83">
        <v>10878</v>
      </c>
      <c r="C50" s="15" t="s">
        <v>267</v>
      </c>
      <c r="D50" s="13" t="s">
        <v>156</v>
      </c>
      <c r="E50" s="76" t="s">
        <v>157</v>
      </c>
      <c r="F50" s="76" t="s">
        <v>149</v>
      </c>
      <c r="G50" s="13" t="s">
        <v>284</v>
      </c>
      <c r="H50" s="72">
        <v>42860</v>
      </c>
      <c r="I50" s="2">
        <v>42860</v>
      </c>
      <c r="J50" s="4">
        <v>0</v>
      </c>
      <c r="K50" s="2">
        <v>42860</v>
      </c>
      <c r="L50" s="4">
        <v>0</v>
      </c>
      <c r="M50" s="72">
        <v>42927</v>
      </c>
      <c r="N50" s="68">
        <v>67</v>
      </c>
      <c r="O50" s="72">
        <v>42928</v>
      </c>
      <c r="P50" s="4">
        <v>68</v>
      </c>
      <c r="Q50" s="4">
        <f t="shared" si="1"/>
        <v>68</v>
      </c>
      <c r="R50" s="15" t="s">
        <v>465</v>
      </c>
      <c r="U50" s="17" t="s">
        <v>266</v>
      </c>
    </row>
    <row r="51" spans="1:22" x14ac:dyDescent="0.25">
      <c r="A51" s="13" t="s">
        <v>276</v>
      </c>
      <c r="B51" s="83">
        <v>10448</v>
      </c>
      <c r="C51" s="15" t="s">
        <v>267</v>
      </c>
      <c r="D51" s="13" t="s">
        <v>210</v>
      </c>
      <c r="E51" s="76" t="s">
        <v>211</v>
      </c>
      <c r="F51" s="76" t="s">
        <v>149</v>
      </c>
      <c r="G51" s="13" t="s">
        <v>284</v>
      </c>
      <c r="H51" s="72">
        <v>42852</v>
      </c>
      <c r="I51" s="2">
        <v>42852</v>
      </c>
      <c r="J51" s="4">
        <v>0</v>
      </c>
      <c r="K51" s="2">
        <v>42852</v>
      </c>
      <c r="L51" s="4">
        <v>0</v>
      </c>
      <c r="M51" s="72">
        <v>42921</v>
      </c>
      <c r="N51" s="68">
        <v>69</v>
      </c>
      <c r="O51" s="72">
        <v>42922</v>
      </c>
      <c r="P51" s="4">
        <v>70</v>
      </c>
      <c r="Q51" s="4">
        <f t="shared" si="1"/>
        <v>70</v>
      </c>
      <c r="R51" s="15" t="s">
        <v>465</v>
      </c>
      <c r="U51" s="17" t="s">
        <v>266</v>
      </c>
    </row>
    <row r="52" spans="1:22" x14ac:dyDescent="0.25">
      <c r="A52" s="13" t="s">
        <v>276</v>
      </c>
      <c r="B52" s="83">
        <v>10874</v>
      </c>
      <c r="C52" s="15" t="s">
        <v>267</v>
      </c>
      <c r="D52" s="13" t="s">
        <v>167</v>
      </c>
      <c r="E52" s="76" t="s">
        <v>202</v>
      </c>
      <c r="F52" s="76" t="s">
        <v>149</v>
      </c>
      <c r="G52" s="13" t="s">
        <v>284</v>
      </c>
      <c r="H52" s="72">
        <v>42859</v>
      </c>
      <c r="I52" s="2">
        <v>42860</v>
      </c>
      <c r="J52" s="4">
        <v>1</v>
      </c>
      <c r="K52" s="2">
        <v>42860</v>
      </c>
      <c r="L52" s="4">
        <v>1</v>
      </c>
      <c r="M52" s="72">
        <v>42928</v>
      </c>
      <c r="N52" s="68">
        <v>69</v>
      </c>
      <c r="O52" s="72">
        <v>42929</v>
      </c>
      <c r="P52" s="4">
        <v>70</v>
      </c>
      <c r="Q52" s="4">
        <f t="shared" si="1"/>
        <v>69</v>
      </c>
      <c r="R52" s="15" t="s">
        <v>465</v>
      </c>
      <c r="U52" s="17" t="s">
        <v>266</v>
      </c>
    </row>
    <row r="53" spans="1:22" x14ac:dyDescent="0.25">
      <c r="A53" s="13" t="s">
        <v>276</v>
      </c>
      <c r="B53" s="83">
        <v>10886</v>
      </c>
      <c r="C53" s="15" t="s">
        <v>267</v>
      </c>
      <c r="D53" s="13" t="s">
        <v>210</v>
      </c>
      <c r="E53" s="76" t="s">
        <v>211</v>
      </c>
      <c r="F53" s="76" t="s">
        <v>149</v>
      </c>
      <c r="G53" s="13" t="s">
        <v>284</v>
      </c>
      <c r="H53" s="72">
        <v>42864</v>
      </c>
      <c r="I53" s="2">
        <v>42864</v>
      </c>
      <c r="J53" s="4">
        <v>0</v>
      </c>
      <c r="K53" s="2">
        <v>42864</v>
      </c>
      <c r="L53" s="4">
        <v>0</v>
      </c>
      <c r="M53" s="72">
        <v>42933</v>
      </c>
      <c r="N53" s="68">
        <v>69</v>
      </c>
      <c r="O53" s="72">
        <v>42934</v>
      </c>
      <c r="P53" s="4">
        <v>70</v>
      </c>
      <c r="Q53" s="4">
        <f t="shared" si="1"/>
        <v>70</v>
      </c>
      <c r="R53" s="15" t="s">
        <v>465</v>
      </c>
      <c r="U53" s="17" t="s">
        <v>266</v>
      </c>
    </row>
    <row r="54" spans="1:22" x14ac:dyDescent="0.25">
      <c r="A54" s="13" t="s">
        <v>276</v>
      </c>
      <c r="B54" s="83">
        <v>10887</v>
      </c>
      <c r="C54" s="15" t="s">
        <v>267</v>
      </c>
      <c r="D54" s="13" t="s">
        <v>167</v>
      </c>
      <c r="E54" s="76" t="s">
        <v>202</v>
      </c>
      <c r="F54" s="76" t="s">
        <v>149</v>
      </c>
      <c r="G54" s="13" t="s">
        <v>284</v>
      </c>
      <c r="H54" s="72">
        <v>42864</v>
      </c>
      <c r="I54" s="2">
        <v>42865</v>
      </c>
      <c r="J54" s="4">
        <v>1</v>
      </c>
      <c r="K54" s="2">
        <v>42865</v>
      </c>
      <c r="L54" s="4">
        <v>1</v>
      </c>
      <c r="M54" s="72">
        <v>42933</v>
      </c>
      <c r="N54" s="68">
        <v>69</v>
      </c>
      <c r="O54" s="72">
        <v>42934</v>
      </c>
      <c r="P54" s="4">
        <v>70</v>
      </c>
      <c r="Q54" s="4">
        <f t="shared" si="1"/>
        <v>69</v>
      </c>
      <c r="R54" s="15" t="s">
        <v>465</v>
      </c>
      <c r="U54" s="17" t="s">
        <v>266</v>
      </c>
    </row>
    <row r="55" spans="1:22" x14ac:dyDescent="0.25">
      <c r="A55" s="13" t="s">
        <v>276</v>
      </c>
      <c r="B55" s="69">
        <v>10895</v>
      </c>
      <c r="C55" s="15" t="s">
        <v>267</v>
      </c>
      <c r="D55" s="13" t="s">
        <v>167</v>
      </c>
      <c r="E55" s="76" t="s">
        <v>202</v>
      </c>
      <c r="F55" s="76" t="s">
        <v>149</v>
      </c>
      <c r="G55" s="13" t="s">
        <v>284</v>
      </c>
      <c r="H55" s="72">
        <v>42866</v>
      </c>
      <c r="I55" s="2">
        <v>42867</v>
      </c>
      <c r="J55" s="4">
        <v>1</v>
      </c>
      <c r="K55" s="2">
        <v>42867</v>
      </c>
      <c r="L55" s="4">
        <v>1</v>
      </c>
      <c r="M55" s="72">
        <v>42935</v>
      </c>
      <c r="N55" s="68">
        <v>69</v>
      </c>
      <c r="O55" s="72">
        <v>42936</v>
      </c>
      <c r="P55" s="4">
        <v>70</v>
      </c>
      <c r="Q55" s="4">
        <f t="shared" si="1"/>
        <v>69</v>
      </c>
      <c r="R55" s="15" t="s">
        <v>465</v>
      </c>
      <c r="U55" s="17" t="s">
        <v>266</v>
      </c>
      <c r="V55" s="22" t="s">
        <v>440</v>
      </c>
    </row>
    <row r="56" spans="1:22" x14ac:dyDescent="0.25">
      <c r="A56" s="13" t="s">
        <v>276</v>
      </c>
      <c r="B56" s="83">
        <v>10898</v>
      </c>
      <c r="C56" s="15" t="s">
        <v>267</v>
      </c>
      <c r="D56" s="13" t="s">
        <v>167</v>
      </c>
      <c r="E56" s="76" t="s">
        <v>202</v>
      </c>
      <c r="F56" s="76" t="s">
        <v>149</v>
      </c>
      <c r="G56" s="13" t="s">
        <v>284</v>
      </c>
      <c r="H56" s="72">
        <v>42867</v>
      </c>
      <c r="I56" s="2">
        <v>42867</v>
      </c>
      <c r="J56" s="4">
        <v>0</v>
      </c>
      <c r="K56" s="2">
        <v>42867</v>
      </c>
      <c r="L56" s="4">
        <v>0</v>
      </c>
      <c r="M56" s="72">
        <v>42936</v>
      </c>
      <c r="N56" s="68">
        <v>69</v>
      </c>
      <c r="O56" s="72">
        <v>42937</v>
      </c>
      <c r="P56" s="4">
        <v>70</v>
      </c>
      <c r="Q56" s="4">
        <f t="shared" si="1"/>
        <v>70</v>
      </c>
      <c r="R56" s="15" t="s">
        <v>465</v>
      </c>
      <c r="U56" s="17" t="s">
        <v>266</v>
      </c>
    </row>
    <row r="57" spans="1:22" x14ac:dyDescent="0.25">
      <c r="A57" s="13" t="s">
        <v>276</v>
      </c>
      <c r="B57" s="83">
        <v>10922</v>
      </c>
      <c r="C57" s="15" t="s">
        <v>267</v>
      </c>
      <c r="D57" s="13" t="s">
        <v>167</v>
      </c>
      <c r="E57" s="76" t="s">
        <v>202</v>
      </c>
      <c r="F57" s="76" t="s">
        <v>149</v>
      </c>
      <c r="G57" s="13" t="s">
        <v>284</v>
      </c>
      <c r="H57" s="72">
        <v>42874</v>
      </c>
      <c r="I57" s="2">
        <v>42878</v>
      </c>
      <c r="J57" s="4">
        <v>4</v>
      </c>
      <c r="K57" s="2">
        <v>42878</v>
      </c>
      <c r="L57" s="4">
        <v>4</v>
      </c>
      <c r="M57" s="72">
        <v>42943</v>
      </c>
      <c r="N57" s="68">
        <v>69</v>
      </c>
      <c r="O57" s="72">
        <v>42944</v>
      </c>
      <c r="P57" s="4">
        <v>70</v>
      </c>
      <c r="Q57" s="4">
        <f t="shared" si="1"/>
        <v>66</v>
      </c>
      <c r="R57" s="15" t="s">
        <v>465</v>
      </c>
      <c r="U57" s="17" t="s">
        <v>266</v>
      </c>
    </row>
    <row r="58" spans="1:22" x14ac:dyDescent="0.25">
      <c r="A58" s="13" t="s">
        <v>276</v>
      </c>
      <c r="B58" s="83">
        <v>10924</v>
      </c>
      <c r="C58" s="15" t="s">
        <v>267</v>
      </c>
      <c r="D58" s="13" t="s">
        <v>196</v>
      </c>
      <c r="E58" s="76" t="s">
        <v>223</v>
      </c>
      <c r="F58" s="76" t="s">
        <v>149</v>
      </c>
      <c r="G58" s="13" t="s">
        <v>284</v>
      </c>
      <c r="H58" s="72">
        <v>42877</v>
      </c>
      <c r="I58" s="2">
        <v>42877</v>
      </c>
      <c r="J58" s="4">
        <v>0</v>
      </c>
      <c r="K58" s="2">
        <v>42877</v>
      </c>
      <c r="L58" s="4">
        <v>0</v>
      </c>
      <c r="M58" s="72">
        <v>42944</v>
      </c>
      <c r="N58" s="68">
        <v>67</v>
      </c>
      <c r="O58" s="72">
        <v>42947</v>
      </c>
      <c r="P58" s="4">
        <v>70</v>
      </c>
      <c r="Q58" s="4">
        <f t="shared" si="1"/>
        <v>70</v>
      </c>
      <c r="R58" s="15" t="s">
        <v>465</v>
      </c>
      <c r="U58" s="17" t="s">
        <v>266</v>
      </c>
    </row>
    <row r="59" spans="1:22" x14ac:dyDescent="0.25">
      <c r="A59" s="13" t="s">
        <v>276</v>
      </c>
      <c r="B59" s="83">
        <v>10926</v>
      </c>
      <c r="C59" s="15" t="s">
        <v>267</v>
      </c>
      <c r="D59" s="13" t="s">
        <v>150</v>
      </c>
      <c r="E59" s="76" t="s">
        <v>151</v>
      </c>
      <c r="F59" s="76" t="s">
        <v>149</v>
      </c>
      <c r="G59" s="13" t="s">
        <v>284</v>
      </c>
      <c r="H59" s="72">
        <v>42877</v>
      </c>
      <c r="I59" s="2">
        <v>42877</v>
      </c>
      <c r="J59" s="4">
        <v>0</v>
      </c>
      <c r="K59" s="2">
        <v>42877</v>
      </c>
      <c r="L59" s="4">
        <v>0</v>
      </c>
      <c r="M59" s="72">
        <v>42944</v>
      </c>
      <c r="N59" s="68">
        <v>67</v>
      </c>
      <c r="O59" s="72">
        <v>42947</v>
      </c>
      <c r="P59" s="4">
        <v>70</v>
      </c>
      <c r="Q59" s="4">
        <f t="shared" si="1"/>
        <v>70</v>
      </c>
      <c r="R59" s="15" t="s">
        <v>465</v>
      </c>
      <c r="U59" s="17" t="s">
        <v>266</v>
      </c>
    </row>
    <row r="60" spans="1:22" x14ac:dyDescent="0.25">
      <c r="A60" s="13" t="s">
        <v>276</v>
      </c>
      <c r="B60" s="83">
        <v>10438</v>
      </c>
      <c r="C60" s="15" t="s">
        <v>267</v>
      </c>
      <c r="D60" s="13" t="s">
        <v>159</v>
      </c>
      <c r="E60" s="76" t="s">
        <v>162</v>
      </c>
      <c r="F60" s="76" t="s">
        <v>149</v>
      </c>
      <c r="G60" s="13" t="s">
        <v>284</v>
      </c>
      <c r="H60" s="72">
        <v>42851</v>
      </c>
      <c r="I60" s="2">
        <v>42851</v>
      </c>
      <c r="J60" s="4">
        <v>0</v>
      </c>
      <c r="K60" s="2">
        <v>42851</v>
      </c>
      <c r="L60" s="4">
        <v>0</v>
      </c>
      <c r="M60" s="72">
        <v>42921</v>
      </c>
      <c r="N60" s="68">
        <v>70</v>
      </c>
      <c r="O60" s="72">
        <v>42922</v>
      </c>
      <c r="P60" s="4">
        <v>71</v>
      </c>
      <c r="Q60" s="4">
        <f t="shared" si="1"/>
        <v>71</v>
      </c>
      <c r="R60" s="15" t="s">
        <v>465</v>
      </c>
      <c r="U60" s="17" t="s">
        <v>266</v>
      </c>
    </row>
    <row r="61" spans="1:22" x14ac:dyDescent="0.25">
      <c r="A61" s="13" t="s">
        <v>276</v>
      </c>
      <c r="B61" s="83">
        <v>10447</v>
      </c>
      <c r="C61" s="15" t="s">
        <v>267</v>
      </c>
      <c r="D61" s="13" t="s">
        <v>156</v>
      </c>
      <c r="E61" s="76" t="s">
        <v>157</v>
      </c>
      <c r="F61" s="76" t="s">
        <v>149</v>
      </c>
      <c r="G61" s="13" t="s">
        <v>284</v>
      </c>
      <c r="H61" s="72">
        <v>42852</v>
      </c>
      <c r="I61" s="2">
        <v>42853</v>
      </c>
      <c r="J61" s="4">
        <v>1</v>
      </c>
      <c r="K61" s="2">
        <v>42853</v>
      </c>
      <c r="L61" s="4">
        <v>1</v>
      </c>
      <c r="M61" s="72">
        <v>42921</v>
      </c>
      <c r="N61" s="68">
        <v>69</v>
      </c>
      <c r="O61" s="72">
        <v>42923</v>
      </c>
      <c r="P61" s="4">
        <v>71</v>
      </c>
      <c r="Q61" s="4">
        <f t="shared" si="1"/>
        <v>70</v>
      </c>
      <c r="R61" s="15" t="s">
        <v>465</v>
      </c>
      <c r="U61" s="17" t="s">
        <v>266</v>
      </c>
    </row>
    <row r="62" spans="1:22" x14ac:dyDescent="0.25">
      <c r="A62" s="13" t="s">
        <v>276</v>
      </c>
      <c r="B62" s="83">
        <v>10911</v>
      </c>
      <c r="C62" s="15" t="s">
        <v>267</v>
      </c>
      <c r="D62" s="13" t="s">
        <v>159</v>
      </c>
      <c r="E62" s="76" t="s">
        <v>162</v>
      </c>
      <c r="F62" s="76" t="s">
        <v>149</v>
      </c>
      <c r="G62" s="13" t="s">
        <v>284</v>
      </c>
      <c r="H62" s="72">
        <v>42872</v>
      </c>
      <c r="I62" s="2">
        <v>42872</v>
      </c>
      <c r="J62" s="4">
        <v>0</v>
      </c>
      <c r="K62" s="2">
        <v>42872</v>
      </c>
      <c r="L62" s="4">
        <v>0</v>
      </c>
      <c r="M62" s="72">
        <v>42942</v>
      </c>
      <c r="N62" s="68">
        <v>70</v>
      </c>
      <c r="O62" s="72">
        <v>42943</v>
      </c>
      <c r="P62" s="4">
        <v>71</v>
      </c>
      <c r="Q62" s="4">
        <f t="shared" si="1"/>
        <v>71</v>
      </c>
      <c r="R62" s="15" t="s">
        <v>465</v>
      </c>
      <c r="U62" s="17" t="s">
        <v>266</v>
      </c>
    </row>
    <row r="63" spans="1:22" x14ac:dyDescent="0.25">
      <c r="A63" s="13" t="s">
        <v>276</v>
      </c>
      <c r="B63" s="83">
        <v>10432</v>
      </c>
      <c r="C63" s="15" t="s">
        <v>267</v>
      </c>
      <c r="D63" s="13" t="s">
        <v>159</v>
      </c>
      <c r="E63" s="76" t="s">
        <v>162</v>
      </c>
      <c r="F63" s="76" t="s">
        <v>149</v>
      </c>
      <c r="G63" s="13" t="s">
        <v>284</v>
      </c>
      <c r="H63" s="72">
        <v>42849</v>
      </c>
      <c r="I63" s="2">
        <v>42849</v>
      </c>
      <c r="J63" s="4">
        <v>0</v>
      </c>
      <c r="K63" s="2">
        <v>42849</v>
      </c>
      <c r="L63" s="4">
        <v>0</v>
      </c>
      <c r="M63" s="72">
        <v>42921</v>
      </c>
      <c r="N63" s="68">
        <v>72</v>
      </c>
      <c r="O63" s="72">
        <v>42922</v>
      </c>
      <c r="P63" s="4">
        <v>73</v>
      </c>
      <c r="Q63" s="4">
        <f t="shared" si="1"/>
        <v>73</v>
      </c>
      <c r="R63" s="15" t="s">
        <v>465</v>
      </c>
      <c r="U63" s="17" t="s">
        <v>266</v>
      </c>
    </row>
    <row r="64" spans="1:22" x14ac:dyDescent="0.25">
      <c r="A64" s="13" t="s">
        <v>276</v>
      </c>
      <c r="B64" s="83">
        <v>10902</v>
      </c>
      <c r="C64" s="15" t="s">
        <v>267</v>
      </c>
      <c r="D64" s="13" t="s">
        <v>178</v>
      </c>
      <c r="E64" s="76" t="s">
        <v>193</v>
      </c>
      <c r="F64" s="76" t="s">
        <v>149</v>
      </c>
      <c r="G64" s="13" t="s">
        <v>284</v>
      </c>
      <c r="H64" s="72">
        <v>42870</v>
      </c>
      <c r="I64" s="2">
        <v>42870</v>
      </c>
      <c r="J64" s="4">
        <v>0</v>
      </c>
      <c r="K64" s="2">
        <v>42870</v>
      </c>
      <c r="L64" s="4">
        <v>0</v>
      </c>
      <c r="M64" s="72">
        <v>42942</v>
      </c>
      <c r="N64" s="68">
        <v>72</v>
      </c>
      <c r="O64" s="72">
        <v>42943</v>
      </c>
      <c r="P64" s="4">
        <v>73</v>
      </c>
      <c r="Q64" s="4">
        <f t="shared" si="1"/>
        <v>73</v>
      </c>
      <c r="R64" s="15" t="s">
        <v>465</v>
      </c>
      <c r="U64" s="17" t="s">
        <v>266</v>
      </c>
    </row>
    <row r="65" spans="1:22" x14ac:dyDescent="0.25">
      <c r="A65" s="13" t="s">
        <v>276</v>
      </c>
      <c r="B65" s="69">
        <v>11785</v>
      </c>
      <c r="C65" s="15" t="s">
        <v>267</v>
      </c>
      <c r="D65" s="13" t="s">
        <v>156</v>
      </c>
      <c r="E65" s="76" t="s">
        <v>157</v>
      </c>
      <c r="F65" s="76" t="s">
        <v>149</v>
      </c>
      <c r="G65" s="13" t="s">
        <v>284</v>
      </c>
      <c r="H65" s="72">
        <v>42864</v>
      </c>
      <c r="I65" s="2">
        <v>42865</v>
      </c>
      <c r="J65" s="4">
        <v>1</v>
      </c>
      <c r="K65" s="2">
        <v>42865</v>
      </c>
      <c r="L65" s="4">
        <v>1</v>
      </c>
      <c r="M65" s="72">
        <v>42936</v>
      </c>
      <c r="N65" s="68">
        <v>72</v>
      </c>
      <c r="O65" s="72">
        <v>42937</v>
      </c>
      <c r="P65" s="4">
        <v>73</v>
      </c>
      <c r="Q65" s="4">
        <f t="shared" si="1"/>
        <v>72</v>
      </c>
      <c r="R65" s="15" t="s">
        <v>465</v>
      </c>
      <c r="U65" s="17" t="s">
        <v>266</v>
      </c>
    </row>
    <row r="66" spans="1:22" x14ac:dyDescent="0.25">
      <c r="A66" s="13" t="s">
        <v>276</v>
      </c>
      <c r="B66" s="83">
        <v>10883</v>
      </c>
      <c r="C66" s="15" t="s">
        <v>267</v>
      </c>
      <c r="D66" s="13" t="s">
        <v>159</v>
      </c>
      <c r="E66" s="76" t="s">
        <v>162</v>
      </c>
      <c r="F66" s="76" t="s">
        <v>149</v>
      </c>
      <c r="G66" s="13" t="s">
        <v>284</v>
      </c>
      <c r="H66" s="72">
        <v>42863</v>
      </c>
      <c r="I66" s="2">
        <v>42863</v>
      </c>
      <c r="J66" s="4">
        <v>0</v>
      </c>
      <c r="K66" s="2">
        <v>42863</v>
      </c>
      <c r="L66" s="4">
        <v>0</v>
      </c>
      <c r="M66" s="72">
        <v>42936</v>
      </c>
      <c r="N66" s="68">
        <v>73</v>
      </c>
      <c r="O66" s="72">
        <v>42937</v>
      </c>
      <c r="P66" s="4">
        <v>74</v>
      </c>
      <c r="Q66" s="4">
        <f t="shared" si="1"/>
        <v>74</v>
      </c>
      <c r="R66" s="15" t="s">
        <v>465</v>
      </c>
      <c r="U66" s="17" t="s">
        <v>266</v>
      </c>
    </row>
    <row r="67" spans="1:22" x14ac:dyDescent="0.25">
      <c r="A67" s="13" t="s">
        <v>276</v>
      </c>
      <c r="B67" s="83">
        <v>10421</v>
      </c>
      <c r="C67" s="15" t="s">
        <v>267</v>
      </c>
      <c r="D67" s="13" t="s">
        <v>159</v>
      </c>
      <c r="E67" s="76" t="s">
        <v>162</v>
      </c>
      <c r="F67" s="76" t="s">
        <v>149</v>
      </c>
      <c r="G67" s="13" t="s">
        <v>284</v>
      </c>
      <c r="H67" s="72">
        <v>42844</v>
      </c>
      <c r="I67" s="2">
        <v>42844</v>
      </c>
      <c r="J67" s="4">
        <v>0</v>
      </c>
      <c r="K67" s="2">
        <v>42844</v>
      </c>
      <c r="L67" s="4">
        <v>0</v>
      </c>
      <c r="O67" s="72">
        <v>42919</v>
      </c>
      <c r="P67" s="4">
        <v>75</v>
      </c>
      <c r="Q67" s="4">
        <f t="shared" ref="Q67:Q79" si="2">O67-I67</f>
        <v>75</v>
      </c>
      <c r="R67" s="15" t="s">
        <v>465</v>
      </c>
      <c r="U67" s="17" t="s">
        <v>266</v>
      </c>
    </row>
    <row r="68" spans="1:22" x14ac:dyDescent="0.25">
      <c r="A68" s="13" t="s">
        <v>276</v>
      </c>
      <c r="B68" s="83">
        <v>10440</v>
      </c>
      <c r="C68" s="15" t="s">
        <v>267</v>
      </c>
      <c r="D68" s="13" t="s">
        <v>159</v>
      </c>
      <c r="E68" s="76" t="s">
        <v>162</v>
      </c>
      <c r="F68" s="76" t="s">
        <v>149</v>
      </c>
      <c r="G68" s="13" t="s">
        <v>284</v>
      </c>
      <c r="H68" s="72">
        <v>42851</v>
      </c>
      <c r="I68" s="2">
        <v>42851</v>
      </c>
      <c r="J68" s="4">
        <v>0</v>
      </c>
      <c r="K68" s="2">
        <v>42851</v>
      </c>
      <c r="L68" s="4">
        <v>0</v>
      </c>
      <c r="M68" s="72">
        <v>42926</v>
      </c>
      <c r="N68" s="68">
        <v>75</v>
      </c>
      <c r="O68" s="72">
        <v>42927</v>
      </c>
      <c r="P68" s="4">
        <v>76</v>
      </c>
      <c r="Q68" s="4">
        <f t="shared" si="2"/>
        <v>76</v>
      </c>
      <c r="R68" s="15" t="s">
        <v>465</v>
      </c>
      <c r="U68" s="17" t="s">
        <v>266</v>
      </c>
    </row>
    <row r="69" spans="1:22" x14ac:dyDescent="0.25">
      <c r="A69" s="13" t="s">
        <v>276</v>
      </c>
      <c r="B69" s="83">
        <v>10867</v>
      </c>
      <c r="C69" s="15" t="s">
        <v>267</v>
      </c>
      <c r="D69" s="13" t="s">
        <v>164</v>
      </c>
      <c r="E69" s="76" t="s">
        <v>165</v>
      </c>
      <c r="F69" s="76" t="s">
        <v>149</v>
      </c>
      <c r="G69" s="13" t="s">
        <v>284</v>
      </c>
      <c r="H69" s="72">
        <v>42858</v>
      </c>
      <c r="I69" s="2">
        <v>42858</v>
      </c>
      <c r="J69" s="4">
        <v>0</v>
      </c>
      <c r="K69" s="2">
        <v>42858</v>
      </c>
      <c r="L69" s="4">
        <v>0</v>
      </c>
      <c r="M69" s="72">
        <v>42933</v>
      </c>
      <c r="N69" s="68">
        <v>75</v>
      </c>
      <c r="O69" s="72">
        <v>42934</v>
      </c>
      <c r="P69" s="4">
        <v>76</v>
      </c>
      <c r="Q69" s="4">
        <f t="shared" si="2"/>
        <v>76</v>
      </c>
      <c r="R69" s="15" t="s">
        <v>465</v>
      </c>
      <c r="U69" s="17" t="s">
        <v>266</v>
      </c>
    </row>
    <row r="70" spans="1:22" x14ac:dyDescent="0.25">
      <c r="A70" s="13" t="s">
        <v>276</v>
      </c>
      <c r="B70" s="83">
        <v>10900</v>
      </c>
      <c r="C70" s="15" t="s">
        <v>267</v>
      </c>
      <c r="D70" s="13" t="s">
        <v>150</v>
      </c>
      <c r="E70" s="76" t="s">
        <v>151</v>
      </c>
      <c r="F70" s="76" t="s">
        <v>149</v>
      </c>
      <c r="G70" s="13" t="s">
        <v>284</v>
      </c>
      <c r="H70" s="72">
        <v>42867</v>
      </c>
      <c r="I70" s="2">
        <v>42870</v>
      </c>
      <c r="J70" s="4">
        <v>3</v>
      </c>
      <c r="K70" s="2">
        <v>42870</v>
      </c>
      <c r="L70" s="4">
        <v>3</v>
      </c>
      <c r="M70" s="72">
        <v>42942</v>
      </c>
      <c r="N70" s="68">
        <v>75</v>
      </c>
      <c r="O70" s="72">
        <v>42943</v>
      </c>
      <c r="P70" s="4">
        <v>76</v>
      </c>
      <c r="Q70" s="4">
        <f t="shared" si="2"/>
        <v>73</v>
      </c>
      <c r="R70" s="15" t="s">
        <v>465</v>
      </c>
      <c r="U70" s="17" t="s">
        <v>266</v>
      </c>
    </row>
    <row r="71" spans="1:22" x14ac:dyDescent="0.25">
      <c r="A71" s="13" t="s">
        <v>276</v>
      </c>
      <c r="B71" s="83">
        <v>10445</v>
      </c>
      <c r="C71" s="15" t="s">
        <v>267</v>
      </c>
      <c r="D71" s="13" t="s">
        <v>167</v>
      </c>
      <c r="E71" s="76" t="s">
        <v>202</v>
      </c>
      <c r="F71" s="76" t="s">
        <v>149</v>
      </c>
      <c r="G71" s="13" t="s">
        <v>284</v>
      </c>
      <c r="H71" s="72">
        <v>42852</v>
      </c>
      <c r="I71" s="2">
        <v>42853</v>
      </c>
      <c r="J71" s="4">
        <v>1</v>
      </c>
      <c r="K71" s="2">
        <v>42853</v>
      </c>
      <c r="L71" s="4">
        <v>1</v>
      </c>
      <c r="M71" s="72">
        <v>42929</v>
      </c>
      <c r="N71" s="68">
        <v>77</v>
      </c>
      <c r="O71" s="72">
        <v>42930</v>
      </c>
      <c r="P71" s="4">
        <v>78</v>
      </c>
      <c r="Q71" s="4">
        <f t="shared" si="2"/>
        <v>77</v>
      </c>
      <c r="R71" s="15" t="s">
        <v>465</v>
      </c>
      <c r="U71" s="17" t="s">
        <v>266</v>
      </c>
    </row>
    <row r="72" spans="1:22" x14ac:dyDescent="0.25">
      <c r="A72" s="13" t="s">
        <v>276</v>
      </c>
      <c r="B72" s="83">
        <v>10869</v>
      </c>
      <c r="C72" s="15" t="s">
        <v>267</v>
      </c>
      <c r="D72" s="13" t="s">
        <v>167</v>
      </c>
      <c r="E72" s="76" t="s">
        <v>202</v>
      </c>
      <c r="F72" s="76" t="s">
        <v>149</v>
      </c>
      <c r="G72" s="13" t="s">
        <v>284</v>
      </c>
      <c r="H72" s="72">
        <v>42858</v>
      </c>
      <c r="I72" s="2">
        <v>42870</v>
      </c>
      <c r="J72" s="4">
        <v>12</v>
      </c>
      <c r="K72" s="2">
        <v>42870</v>
      </c>
      <c r="L72" s="4">
        <v>12</v>
      </c>
      <c r="M72" s="72">
        <v>42935</v>
      </c>
      <c r="N72" s="68">
        <v>77</v>
      </c>
      <c r="O72" s="72">
        <v>42936</v>
      </c>
      <c r="P72" s="4">
        <v>78</v>
      </c>
      <c r="Q72" s="4">
        <f t="shared" si="2"/>
        <v>66</v>
      </c>
      <c r="R72" s="15" t="s">
        <v>465</v>
      </c>
      <c r="U72" s="17" t="s">
        <v>266</v>
      </c>
    </row>
    <row r="73" spans="1:22" x14ac:dyDescent="0.25">
      <c r="A73" s="13" t="s">
        <v>276</v>
      </c>
      <c r="B73" s="69">
        <v>10891</v>
      </c>
      <c r="C73" s="15" t="s">
        <v>267</v>
      </c>
      <c r="D73" s="13" t="s">
        <v>167</v>
      </c>
      <c r="E73" s="76" t="s">
        <v>202</v>
      </c>
      <c r="F73" s="76" t="s">
        <v>149</v>
      </c>
      <c r="G73" s="13" t="s">
        <v>284</v>
      </c>
      <c r="H73" s="72">
        <v>42865</v>
      </c>
      <c r="I73" s="2">
        <v>42865</v>
      </c>
      <c r="J73" s="4">
        <v>0</v>
      </c>
      <c r="K73" s="2">
        <v>42865</v>
      </c>
      <c r="L73" s="4">
        <v>0</v>
      </c>
      <c r="M73" s="72">
        <v>42942</v>
      </c>
      <c r="N73" s="68">
        <v>77</v>
      </c>
      <c r="O73" s="72">
        <v>42943</v>
      </c>
      <c r="P73" s="4">
        <v>78</v>
      </c>
      <c r="Q73" s="4">
        <f t="shared" si="2"/>
        <v>78</v>
      </c>
      <c r="R73" s="15" t="s">
        <v>465</v>
      </c>
      <c r="U73" s="17" t="s">
        <v>266</v>
      </c>
      <c r="V73" s="22" t="s">
        <v>441</v>
      </c>
    </row>
    <row r="74" spans="1:22" x14ac:dyDescent="0.25">
      <c r="A74" s="13" t="s">
        <v>276</v>
      </c>
      <c r="B74" s="83">
        <v>10893</v>
      </c>
      <c r="C74" s="15" t="s">
        <v>267</v>
      </c>
      <c r="D74" s="13" t="s">
        <v>167</v>
      </c>
      <c r="E74" s="76" t="s">
        <v>202</v>
      </c>
      <c r="F74" s="76" t="s">
        <v>149</v>
      </c>
      <c r="G74" s="13" t="s">
        <v>284</v>
      </c>
      <c r="H74" s="72">
        <v>42866</v>
      </c>
      <c r="I74" s="2">
        <v>42867</v>
      </c>
      <c r="J74" s="4">
        <v>1</v>
      </c>
      <c r="K74" s="2">
        <v>42867</v>
      </c>
      <c r="L74" s="4">
        <v>1</v>
      </c>
      <c r="M74" s="72">
        <v>42943</v>
      </c>
      <c r="N74" s="68">
        <v>77</v>
      </c>
      <c r="O74" s="72">
        <v>42944</v>
      </c>
      <c r="P74" s="4">
        <v>78</v>
      </c>
      <c r="Q74" s="4">
        <f t="shared" si="2"/>
        <v>77</v>
      </c>
      <c r="R74" s="15" t="s">
        <v>465</v>
      </c>
      <c r="U74" s="17" t="s">
        <v>266</v>
      </c>
    </row>
    <row r="75" spans="1:22" x14ac:dyDescent="0.25">
      <c r="A75" s="13" t="s">
        <v>276</v>
      </c>
      <c r="B75" s="83">
        <v>10854</v>
      </c>
      <c r="C75" s="15" t="s">
        <v>267</v>
      </c>
      <c r="D75" s="13" t="s">
        <v>159</v>
      </c>
      <c r="E75" s="76" t="s">
        <v>162</v>
      </c>
      <c r="F75" s="76" t="s">
        <v>149</v>
      </c>
      <c r="G75" s="13" t="s">
        <v>284</v>
      </c>
      <c r="H75" s="72">
        <v>42856</v>
      </c>
      <c r="I75" s="2">
        <v>42856</v>
      </c>
      <c r="J75" s="4">
        <v>0</v>
      </c>
      <c r="K75" s="2">
        <v>42856</v>
      </c>
      <c r="L75" s="4">
        <v>0</v>
      </c>
      <c r="M75" s="72">
        <v>42935</v>
      </c>
      <c r="N75" s="68">
        <v>79</v>
      </c>
      <c r="O75" s="72">
        <v>42936</v>
      </c>
      <c r="P75" s="4">
        <v>80</v>
      </c>
      <c r="Q75" s="4">
        <f t="shared" si="2"/>
        <v>80</v>
      </c>
      <c r="R75" s="15" t="s">
        <v>465</v>
      </c>
      <c r="U75" s="17" t="s">
        <v>266</v>
      </c>
    </row>
    <row r="76" spans="1:22" x14ac:dyDescent="0.25">
      <c r="A76" s="13" t="s">
        <v>276</v>
      </c>
      <c r="B76" s="83">
        <v>10860</v>
      </c>
      <c r="C76" s="15" t="s">
        <v>267</v>
      </c>
      <c r="D76" s="13" t="s">
        <v>159</v>
      </c>
      <c r="E76" s="76" t="s">
        <v>162</v>
      </c>
      <c r="F76" s="76" t="s">
        <v>149</v>
      </c>
      <c r="G76" s="13" t="s">
        <v>284</v>
      </c>
      <c r="H76" s="72">
        <v>42857</v>
      </c>
      <c r="I76" s="2">
        <v>42857</v>
      </c>
      <c r="J76" s="4">
        <v>0</v>
      </c>
      <c r="K76" s="2">
        <v>42857</v>
      </c>
      <c r="L76" s="4">
        <v>0</v>
      </c>
      <c r="M76" s="72">
        <v>42940</v>
      </c>
      <c r="N76" s="68">
        <v>83</v>
      </c>
      <c r="O76" s="72">
        <v>42941</v>
      </c>
      <c r="P76" s="4">
        <v>84</v>
      </c>
      <c r="Q76" s="4">
        <f t="shared" si="2"/>
        <v>84</v>
      </c>
      <c r="R76" s="15" t="s">
        <v>465</v>
      </c>
      <c r="U76" s="17" t="s">
        <v>266</v>
      </c>
    </row>
    <row r="77" spans="1:22" x14ac:dyDescent="0.25">
      <c r="A77" s="13" t="s">
        <v>276</v>
      </c>
      <c r="B77" s="83">
        <v>10995</v>
      </c>
      <c r="C77" s="15" t="s">
        <v>267</v>
      </c>
      <c r="D77" s="13" t="s">
        <v>167</v>
      </c>
      <c r="E77" s="76" t="s">
        <v>202</v>
      </c>
      <c r="F77" s="76" t="s">
        <v>149</v>
      </c>
      <c r="G77" s="13" t="s">
        <v>284</v>
      </c>
      <c r="H77" s="72">
        <v>42845</v>
      </c>
      <c r="I77" s="2">
        <v>42893</v>
      </c>
      <c r="J77" s="4">
        <v>48</v>
      </c>
      <c r="K77" s="2">
        <v>42893</v>
      </c>
      <c r="L77" s="4">
        <v>48</v>
      </c>
      <c r="M77" s="72">
        <v>42928</v>
      </c>
      <c r="N77" s="68">
        <v>83</v>
      </c>
      <c r="O77" s="72">
        <v>42929</v>
      </c>
      <c r="P77" s="4">
        <v>84</v>
      </c>
      <c r="Q77" s="4">
        <f t="shared" si="2"/>
        <v>36</v>
      </c>
      <c r="R77" s="15" t="s">
        <v>465</v>
      </c>
      <c r="U77" s="17" t="s">
        <v>266</v>
      </c>
    </row>
    <row r="78" spans="1:22" x14ac:dyDescent="0.25">
      <c r="A78" s="13" t="s">
        <v>276</v>
      </c>
      <c r="B78" s="69">
        <v>10997</v>
      </c>
      <c r="C78" s="15" t="s">
        <v>267</v>
      </c>
      <c r="D78" s="13" t="s">
        <v>167</v>
      </c>
      <c r="E78" s="76" t="s">
        <v>202</v>
      </c>
      <c r="F78" s="76" t="s">
        <v>149</v>
      </c>
      <c r="G78" s="13" t="s">
        <v>284</v>
      </c>
      <c r="H78" s="72">
        <v>42846</v>
      </c>
      <c r="I78" s="2">
        <v>42893</v>
      </c>
      <c r="J78" s="4">
        <v>47</v>
      </c>
      <c r="K78" s="2">
        <v>42893</v>
      </c>
      <c r="L78" s="4">
        <v>47</v>
      </c>
      <c r="M78" s="72">
        <v>42929</v>
      </c>
      <c r="N78" s="68">
        <v>83</v>
      </c>
      <c r="O78" s="72">
        <v>42930</v>
      </c>
      <c r="P78" s="4">
        <v>84</v>
      </c>
      <c r="Q78" s="4">
        <f t="shared" si="2"/>
        <v>37</v>
      </c>
      <c r="R78" s="15" t="s">
        <v>465</v>
      </c>
      <c r="U78" s="17" t="s">
        <v>266</v>
      </c>
      <c r="V78" s="40" t="s">
        <v>2193</v>
      </c>
    </row>
    <row r="79" spans="1:22" x14ac:dyDescent="0.25">
      <c r="A79" s="13" t="s">
        <v>276</v>
      </c>
      <c r="B79" s="83">
        <v>10868</v>
      </c>
      <c r="C79" s="15" t="s">
        <v>267</v>
      </c>
      <c r="D79" s="13" t="s">
        <v>150</v>
      </c>
      <c r="E79" s="76" t="s">
        <v>151</v>
      </c>
      <c r="F79" s="76" t="s">
        <v>149</v>
      </c>
      <c r="G79" s="13" t="s">
        <v>284</v>
      </c>
      <c r="H79" s="72">
        <v>42858</v>
      </c>
      <c r="I79" s="2">
        <v>42858</v>
      </c>
      <c r="J79" s="4">
        <v>0</v>
      </c>
      <c r="K79" s="2">
        <v>42858</v>
      </c>
      <c r="L79" s="4">
        <v>0</v>
      </c>
      <c r="M79" s="72">
        <v>42942</v>
      </c>
      <c r="N79" s="68">
        <v>84</v>
      </c>
      <c r="O79" s="72">
        <v>42943</v>
      </c>
      <c r="P79" s="4">
        <v>85</v>
      </c>
      <c r="Q79" s="4">
        <f t="shared" si="2"/>
        <v>85</v>
      </c>
      <c r="R79" s="15" t="s">
        <v>465</v>
      </c>
      <c r="U79" s="17" t="s">
        <v>266</v>
      </c>
    </row>
    <row r="80" spans="1:22" x14ac:dyDescent="0.25">
      <c r="A80" s="13" t="s">
        <v>276</v>
      </c>
      <c r="B80" s="83">
        <v>10894</v>
      </c>
      <c r="C80" s="15" t="s">
        <v>267</v>
      </c>
      <c r="D80" s="13" t="s">
        <v>156</v>
      </c>
      <c r="E80" s="76" t="s">
        <v>157</v>
      </c>
      <c r="F80" s="76" t="s">
        <v>149</v>
      </c>
      <c r="G80" s="13" t="s">
        <v>284</v>
      </c>
      <c r="H80" s="72">
        <v>42866</v>
      </c>
      <c r="I80" s="2">
        <v>42867</v>
      </c>
      <c r="J80" s="4">
        <v>1</v>
      </c>
      <c r="K80" s="2">
        <v>42867</v>
      </c>
      <c r="L80" s="4">
        <v>1</v>
      </c>
      <c r="M80" s="72" t="s">
        <v>2382</v>
      </c>
      <c r="N80" s="68" t="s">
        <v>2382</v>
      </c>
      <c r="O80" s="73" t="s">
        <v>2382</v>
      </c>
      <c r="P80" s="74" t="s">
        <v>2382</v>
      </c>
      <c r="R80" s="87"/>
      <c r="S80" s="4">
        <f>DATE(2017,7,31)-H80</f>
        <v>81</v>
      </c>
      <c r="T80" s="15" t="s">
        <v>465</v>
      </c>
      <c r="U80" s="17" t="s">
        <v>266</v>
      </c>
    </row>
    <row r="81" spans="1:21" x14ac:dyDescent="0.25">
      <c r="A81" s="13" t="s">
        <v>276</v>
      </c>
      <c r="B81" s="83">
        <v>10916</v>
      </c>
      <c r="C81" s="15" t="s">
        <v>267</v>
      </c>
      <c r="D81" s="13" t="s">
        <v>156</v>
      </c>
      <c r="E81" s="76" t="s">
        <v>157</v>
      </c>
      <c r="F81" s="76" t="s">
        <v>149</v>
      </c>
      <c r="G81" s="13" t="s">
        <v>282</v>
      </c>
      <c r="H81" s="72">
        <v>42873</v>
      </c>
      <c r="I81" s="2">
        <v>42874</v>
      </c>
      <c r="J81" s="4">
        <v>1</v>
      </c>
      <c r="K81" s="2">
        <v>42874</v>
      </c>
      <c r="L81" s="4">
        <v>1</v>
      </c>
      <c r="M81" s="72" t="s">
        <v>2382</v>
      </c>
      <c r="N81" s="68" t="s">
        <v>2382</v>
      </c>
      <c r="O81" s="73" t="s">
        <v>2382</v>
      </c>
      <c r="P81" s="74" t="s">
        <v>2382</v>
      </c>
      <c r="S81" s="4">
        <v>74</v>
      </c>
      <c r="T81" s="15" t="s">
        <v>465</v>
      </c>
      <c r="U81" s="17" t="s">
        <v>266</v>
      </c>
    </row>
    <row r="82" spans="1:21" x14ac:dyDescent="0.25">
      <c r="A82" s="13" t="s">
        <v>276</v>
      </c>
      <c r="B82" s="83">
        <v>10934</v>
      </c>
      <c r="C82" s="15" t="s">
        <v>267</v>
      </c>
      <c r="D82" s="13" t="s">
        <v>150</v>
      </c>
      <c r="E82" s="76" t="s">
        <v>151</v>
      </c>
      <c r="F82" s="76" t="s">
        <v>149</v>
      </c>
      <c r="G82" s="13" t="s">
        <v>282</v>
      </c>
      <c r="H82" s="72">
        <v>42879</v>
      </c>
      <c r="I82" s="2">
        <v>42879</v>
      </c>
      <c r="J82" s="4">
        <v>0</v>
      </c>
      <c r="K82" s="2">
        <v>42879</v>
      </c>
      <c r="L82" s="4">
        <v>0</v>
      </c>
      <c r="M82" s="72" t="s">
        <v>2382</v>
      </c>
      <c r="N82" s="68" t="s">
        <v>2382</v>
      </c>
      <c r="O82" s="73" t="s">
        <v>2382</v>
      </c>
      <c r="P82" s="74" t="s">
        <v>2382</v>
      </c>
      <c r="S82" s="4">
        <v>68</v>
      </c>
      <c r="T82" s="15" t="s">
        <v>465</v>
      </c>
      <c r="U82" s="17" t="s">
        <v>266</v>
      </c>
    </row>
    <row r="83" spans="1:21" x14ac:dyDescent="0.25">
      <c r="A83" s="13" t="s">
        <v>276</v>
      </c>
      <c r="B83" s="83">
        <v>10941</v>
      </c>
      <c r="C83" s="15" t="s">
        <v>267</v>
      </c>
      <c r="D83" s="13" t="s">
        <v>164</v>
      </c>
      <c r="E83" s="76" t="s">
        <v>165</v>
      </c>
      <c r="F83" s="76" t="s">
        <v>149</v>
      </c>
      <c r="G83" s="13" t="s">
        <v>284</v>
      </c>
      <c r="H83" s="72">
        <v>42880</v>
      </c>
      <c r="I83" s="2">
        <v>42881</v>
      </c>
      <c r="J83" s="4">
        <v>1</v>
      </c>
      <c r="K83" s="2">
        <v>42881</v>
      </c>
      <c r="L83" s="4">
        <v>1</v>
      </c>
      <c r="M83" s="72" t="s">
        <v>2382</v>
      </c>
      <c r="N83" s="68" t="s">
        <v>2382</v>
      </c>
      <c r="O83" s="73" t="s">
        <v>2382</v>
      </c>
      <c r="P83" s="74" t="s">
        <v>2382</v>
      </c>
      <c r="R83" s="87"/>
      <c r="S83" s="4">
        <f>DATE(2017,7,31)-H83</f>
        <v>67</v>
      </c>
      <c r="T83" s="15" t="s">
        <v>465</v>
      </c>
      <c r="U83" s="17" t="s">
        <v>266</v>
      </c>
    </row>
    <row r="84" spans="1:21" x14ac:dyDescent="0.25">
      <c r="A84" s="13" t="s">
        <v>276</v>
      </c>
      <c r="B84" s="83">
        <v>10999</v>
      </c>
      <c r="C84" s="15" t="s">
        <v>267</v>
      </c>
      <c r="D84" s="13" t="s">
        <v>167</v>
      </c>
      <c r="E84" s="76" t="s">
        <v>202</v>
      </c>
      <c r="F84" s="76" t="s">
        <v>149</v>
      </c>
      <c r="G84" s="13" t="s">
        <v>284</v>
      </c>
      <c r="H84" s="72">
        <v>42886</v>
      </c>
      <c r="I84" s="2">
        <v>42887</v>
      </c>
      <c r="J84" s="4">
        <v>1</v>
      </c>
      <c r="K84" s="2">
        <v>42887</v>
      </c>
      <c r="L84" s="4">
        <v>1</v>
      </c>
      <c r="M84" s="72" t="s">
        <v>2382</v>
      </c>
      <c r="N84" s="68" t="s">
        <v>2382</v>
      </c>
      <c r="O84" s="73" t="s">
        <v>2382</v>
      </c>
      <c r="P84" s="74" t="s">
        <v>2382</v>
      </c>
      <c r="Q84" s="74"/>
      <c r="R84" s="87"/>
      <c r="S84" s="4">
        <f>DATE(2017,7,31)-H84</f>
        <v>61</v>
      </c>
      <c r="T84" s="15" t="s">
        <v>465</v>
      </c>
      <c r="U84" s="17" t="s">
        <v>266</v>
      </c>
    </row>
    <row r="85" spans="1:21" x14ac:dyDescent="0.25">
      <c r="A85" s="13" t="s">
        <v>276</v>
      </c>
      <c r="B85" s="83">
        <v>11345</v>
      </c>
      <c r="C85" s="15" t="s">
        <v>268</v>
      </c>
      <c r="D85" s="13" t="s">
        <v>159</v>
      </c>
      <c r="E85" s="76" t="s">
        <v>242</v>
      </c>
      <c r="F85" s="76" t="s">
        <v>153</v>
      </c>
      <c r="G85" s="13" t="s">
        <v>282</v>
      </c>
      <c r="H85" s="72">
        <v>42887</v>
      </c>
      <c r="I85" s="2">
        <v>42887</v>
      </c>
      <c r="J85" s="4">
        <v>0</v>
      </c>
      <c r="K85" s="2">
        <v>42887</v>
      </c>
      <c r="L85" s="4">
        <v>0</v>
      </c>
      <c r="M85" s="72" t="s">
        <v>2382</v>
      </c>
      <c r="N85" s="68" t="s">
        <v>2382</v>
      </c>
      <c r="O85" s="73" t="s">
        <v>2382</v>
      </c>
      <c r="P85" s="74" t="s">
        <v>2382</v>
      </c>
      <c r="Q85" s="74"/>
      <c r="S85" s="4">
        <v>60</v>
      </c>
      <c r="T85" s="15" t="s">
        <v>465</v>
      </c>
      <c r="U85" s="17" t="s">
        <v>266</v>
      </c>
    </row>
    <row r="86" spans="1:21" x14ac:dyDescent="0.25">
      <c r="A86" s="13" t="s">
        <v>276</v>
      </c>
      <c r="B86" s="83">
        <v>11346</v>
      </c>
      <c r="C86" s="15" t="s">
        <v>267</v>
      </c>
      <c r="D86" s="13" t="s">
        <v>150</v>
      </c>
      <c r="E86" s="76" t="s">
        <v>151</v>
      </c>
      <c r="F86" s="76" t="s">
        <v>149</v>
      </c>
      <c r="G86" s="13" t="s">
        <v>282</v>
      </c>
      <c r="H86" s="72">
        <v>42887</v>
      </c>
      <c r="I86" s="2">
        <v>42887</v>
      </c>
      <c r="J86" s="4">
        <v>0</v>
      </c>
      <c r="K86" s="2">
        <v>42887</v>
      </c>
      <c r="L86" s="4">
        <v>0</v>
      </c>
      <c r="M86" s="72" t="s">
        <v>2382</v>
      </c>
      <c r="N86" s="68" t="s">
        <v>2382</v>
      </c>
      <c r="O86" s="73" t="s">
        <v>2382</v>
      </c>
      <c r="P86" s="74" t="s">
        <v>2382</v>
      </c>
      <c r="Q86" s="74"/>
      <c r="S86" s="4">
        <v>60</v>
      </c>
      <c r="T86" s="15" t="s">
        <v>465</v>
      </c>
      <c r="U86" s="17" t="s">
        <v>266</v>
      </c>
    </row>
    <row r="87" spans="1:21" x14ac:dyDescent="0.25">
      <c r="A87" s="13" t="s">
        <v>276</v>
      </c>
      <c r="B87" s="83">
        <v>11350</v>
      </c>
      <c r="C87" s="15" t="s">
        <v>267</v>
      </c>
      <c r="D87" s="13" t="s">
        <v>150</v>
      </c>
      <c r="E87" s="76" t="s">
        <v>151</v>
      </c>
      <c r="F87" s="76" t="s">
        <v>149</v>
      </c>
      <c r="G87" s="13" t="s">
        <v>282</v>
      </c>
      <c r="H87" s="72">
        <v>42891</v>
      </c>
      <c r="I87" s="2">
        <v>42892</v>
      </c>
      <c r="J87" s="4">
        <v>1</v>
      </c>
      <c r="K87" s="2">
        <v>42892</v>
      </c>
      <c r="L87" s="4">
        <v>1</v>
      </c>
      <c r="M87" s="72" t="s">
        <v>2382</v>
      </c>
      <c r="N87" s="68" t="s">
        <v>2382</v>
      </c>
      <c r="O87" s="73" t="s">
        <v>2382</v>
      </c>
      <c r="P87" s="74" t="s">
        <v>2382</v>
      </c>
      <c r="Q87" s="74"/>
      <c r="S87" s="4">
        <v>56</v>
      </c>
      <c r="T87" s="15" t="s">
        <v>465</v>
      </c>
      <c r="U87" s="17">
        <v>0</v>
      </c>
    </row>
    <row r="88" spans="1:21" x14ac:dyDescent="0.25">
      <c r="A88" s="13" t="s">
        <v>276</v>
      </c>
      <c r="B88" s="83">
        <v>11352</v>
      </c>
      <c r="C88" s="15" t="s">
        <v>267</v>
      </c>
      <c r="D88" s="13" t="s">
        <v>154</v>
      </c>
      <c r="E88" s="76" t="s">
        <v>194</v>
      </c>
      <c r="F88" s="76" t="s">
        <v>149</v>
      </c>
      <c r="G88" s="13" t="s">
        <v>282</v>
      </c>
      <c r="H88" s="72">
        <v>42891</v>
      </c>
      <c r="I88" s="2">
        <v>42891</v>
      </c>
      <c r="J88" s="4">
        <v>0</v>
      </c>
      <c r="K88" s="2">
        <v>42891</v>
      </c>
      <c r="L88" s="4">
        <v>0</v>
      </c>
      <c r="M88" s="72" t="s">
        <v>2382</v>
      </c>
      <c r="N88" s="68" t="s">
        <v>2382</v>
      </c>
      <c r="O88" s="73" t="s">
        <v>2382</v>
      </c>
      <c r="P88" s="74" t="s">
        <v>2382</v>
      </c>
      <c r="Q88" s="74"/>
      <c r="S88" s="4">
        <v>56</v>
      </c>
      <c r="T88" s="15" t="s">
        <v>465</v>
      </c>
      <c r="U88" s="17" t="s">
        <v>266</v>
      </c>
    </row>
    <row r="89" spans="1:21" x14ac:dyDescent="0.25">
      <c r="A89" s="13" t="s">
        <v>276</v>
      </c>
      <c r="B89" s="83">
        <v>11361</v>
      </c>
      <c r="C89" s="15" t="s">
        <v>267</v>
      </c>
      <c r="D89" s="13" t="s">
        <v>167</v>
      </c>
      <c r="E89" s="76" t="s">
        <v>202</v>
      </c>
      <c r="F89" s="76" t="s">
        <v>149</v>
      </c>
      <c r="G89" s="13" t="s">
        <v>282</v>
      </c>
      <c r="H89" s="72">
        <v>42893</v>
      </c>
      <c r="I89" s="2">
        <v>42894</v>
      </c>
      <c r="J89" s="4">
        <v>1</v>
      </c>
      <c r="K89" s="2">
        <v>42894</v>
      </c>
      <c r="L89" s="4">
        <v>1</v>
      </c>
      <c r="M89" s="72" t="s">
        <v>2382</v>
      </c>
      <c r="N89" s="68" t="s">
        <v>2382</v>
      </c>
      <c r="O89" s="73" t="s">
        <v>2382</v>
      </c>
      <c r="P89" s="74" t="s">
        <v>2382</v>
      </c>
      <c r="Q89" s="74"/>
      <c r="S89" s="4">
        <v>54</v>
      </c>
      <c r="T89" s="15" t="s">
        <v>465</v>
      </c>
      <c r="U89" s="17" t="s">
        <v>266</v>
      </c>
    </row>
    <row r="90" spans="1:21" x14ac:dyDescent="0.25">
      <c r="A90" s="13" t="s">
        <v>276</v>
      </c>
      <c r="B90" s="83">
        <v>11368</v>
      </c>
      <c r="C90" s="15" t="s">
        <v>267</v>
      </c>
      <c r="D90" s="13" t="s">
        <v>167</v>
      </c>
      <c r="E90" s="76" t="s">
        <v>202</v>
      </c>
      <c r="F90" s="76" t="s">
        <v>149</v>
      </c>
      <c r="G90" s="13" t="s">
        <v>282</v>
      </c>
      <c r="H90" s="72">
        <v>42894</v>
      </c>
      <c r="I90" s="2">
        <v>42895</v>
      </c>
      <c r="J90" s="4">
        <v>1</v>
      </c>
      <c r="K90" s="2">
        <v>42895</v>
      </c>
      <c r="L90" s="4">
        <v>1</v>
      </c>
      <c r="M90" s="72" t="s">
        <v>2382</v>
      </c>
      <c r="N90" s="68" t="s">
        <v>2382</v>
      </c>
      <c r="O90" s="73" t="s">
        <v>2382</v>
      </c>
      <c r="P90" s="74" t="s">
        <v>2382</v>
      </c>
      <c r="Q90" s="74"/>
      <c r="S90" s="4">
        <v>53</v>
      </c>
      <c r="T90" s="15" t="s">
        <v>465</v>
      </c>
      <c r="U90" s="17" t="s">
        <v>266</v>
      </c>
    </row>
    <row r="91" spans="1:21" x14ac:dyDescent="0.25">
      <c r="A91" s="13" t="s">
        <v>276</v>
      </c>
      <c r="B91" s="83">
        <v>11369</v>
      </c>
      <c r="C91" s="15" t="s">
        <v>267</v>
      </c>
      <c r="D91" s="13" t="s">
        <v>167</v>
      </c>
      <c r="E91" s="76" t="s">
        <v>202</v>
      </c>
      <c r="F91" s="76" t="s">
        <v>149</v>
      </c>
      <c r="G91" s="13" t="s">
        <v>282</v>
      </c>
      <c r="H91" s="72">
        <v>42894</v>
      </c>
      <c r="I91" s="2">
        <v>42895</v>
      </c>
      <c r="J91" s="4">
        <v>1</v>
      </c>
      <c r="K91" s="2">
        <v>42895</v>
      </c>
      <c r="L91" s="4">
        <v>1</v>
      </c>
      <c r="M91" s="72" t="s">
        <v>2382</v>
      </c>
      <c r="N91" s="68" t="s">
        <v>2382</v>
      </c>
      <c r="O91" s="73" t="s">
        <v>2382</v>
      </c>
      <c r="P91" s="74" t="s">
        <v>2382</v>
      </c>
      <c r="Q91" s="74"/>
      <c r="S91" s="4">
        <v>53</v>
      </c>
      <c r="T91" s="15" t="s">
        <v>465</v>
      </c>
      <c r="U91" s="17" t="s">
        <v>266</v>
      </c>
    </row>
    <row r="92" spans="1:21" x14ac:dyDescent="0.25">
      <c r="A92" s="13" t="s">
        <v>276</v>
      </c>
      <c r="B92" s="83">
        <v>11370</v>
      </c>
      <c r="C92" s="15" t="s">
        <v>267</v>
      </c>
      <c r="D92" s="13" t="s">
        <v>196</v>
      </c>
      <c r="E92" s="76" t="s">
        <v>223</v>
      </c>
      <c r="F92" s="76" t="s">
        <v>149</v>
      </c>
      <c r="G92" s="13" t="s">
        <v>282</v>
      </c>
      <c r="H92" s="72">
        <v>42895</v>
      </c>
      <c r="I92" s="2">
        <v>42898</v>
      </c>
      <c r="J92" s="4">
        <v>3</v>
      </c>
      <c r="K92" s="2">
        <v>42898</v>
      </c>
      <c r="L92" s="4">
        <v>3</v>
      </c>
      <c r="M92" s="72" t="s">
        <v>2382</v>
      </c>
      <c r="N92" s="68" t="s">
        <v>2382</v>
      </c>
      <c r="O92" s="73" t="s">
        <v>2382</v>
      </c>
      <c r="P92" s="74" t="s">
        <v>2382</v>
      </c>
      <c r="Q92" s="74"/>
      <c r="S92" s="4">
        <v>52</v>
      </c>
      <c r="T92" s="15" t="s">
        <v>465</v>
      </c>
      <c r="U92" s="17" t="s">
        <v>266</v>
      </c>
    </row>
    <row r="93" spans="1:21" x14ac:dyDescent="0.25">
      <c r="A93" s="13" t="s">
        <v>276</v>
      </c>
      <c r="B93" s="83">
        <v>11375</v>
      </c>
      <c r="C93" s="15" t="s">
        <v>267</v>
      </c>
      <c r="D93" s="13" t="s">
        <v>159</v>
      </c>
      <c r="E93" s="76" t="s">
        <v>162</v>
      </c>
      <c r="F93" s="76" t="s">
        <v>149</v>
      </c>
      <c r="G93" s="13" t="s">
        <v>282</v>
      </c>
      <c r="H93" s="72">
        <v>42899</v>
      </c>
      <c r="I93" s="2">
        <v>42899</v>
      </c>
      <c r="J93" s="4">
        <v>0</v>
      </c>
      <c r="K93" s="2">
        <v>42899</v>
      </c>
      <c r="L93" s="4">
        <v>0</v>
      </c>
      <c r="M93" s="72" t="s">
        <v>2382</v>
      </c>
      <c r="N93" s="68" t="s">
        <v>2382</v>
      </c>
      <c r="O93" s="73" t="s">
        <v>2382</v>
      </c>
      <c r="P93" s="74" t="s">
        <v>2382</v>
      </c>
      <c r="Q93" s="74"/>
      <c r="S93" s="4">
        <v>48</v>
      </c>
      <c r="T93" s="15" t="s">
        <v>465</v>
      </c>
      <c r="U93" s="17" t="s">
        <v>266</v>
      </c>
    </row>
    <row r="94" spans="1:21" x14ac:dyDescent="0.25">
      <c r="A94" s="13" t="s">
        <v>276</v>
      </c>
      <c r="B94" s="83">
        <v>11378</v>
      </c>
      <c r="C94" s="15" t="s">
        <v>267</v>
      </c>
      <c r="D94" s="13" t="s">
        <v>210</v>
      </c>
      <c r="E94" s="76" t="s">
        <v>211</v>
      </c>
      <c r="F94" s="76" t="s">
        <v>149</v>
      </c>
      <c r="G94" s="13" t="s">
        <v>282</v>
      </c>
      <c r="H94" s="72">
        <v>42899</v>
      </c>
      <c r="I94" s="2">
        <v>42899</v>
      </c>
      <c r="J94" s="4">
        <v>0</v>
      </c>
      <c r="K94" s="2">
        <v>42899</v>
      </c>
      <c r="L94" s="4">
        <v>0</v>
      </c>
      <c r="M94" s="72" t="s">
        <v>2382</v>
      </c>
      <c r="N94" s="68" t="s">
        <v>2382</v>
      </c>
      <c r="O94" s="73" t="s">
        <v>2382</v>
      </c>
      <c r="P94" s="74" t="s">
        <v>2382</v>
      </c>
      <c r="Q94" s="74"/>
      <c r="S94" s="4">
        <v>48</v>
      </c>
      <c r="T94" s="15" t="s">
        <v>465</v>
      </c>
      <c r="U94" s="17" t="s">
        <v>266</v>
      </c>
    </row>
    <row r="95" spans="1:21" x14ac:dyDescent="0.25">
      <c r="A95" s="13" t="s">
        <v>276</v>
      </c>
      <c r="B95" s="83">
        <v>11384</v>
      </c>
      <c r="C95" s="15" t="s">
        <v>267</v>
      </c>
      <c r="D95" s="13" t="s">
        <v>167</v>
      </c>
      <c r="E95" s="76" t="s">
        <v>202</v>
      </c>
      <c r="F95" s="76" t="s">
        <v>149</v>
      </c>
      <c r="G95" s="13" t="s">
        <v>282</v>
      </c>
      <c r="H95" s="72">
        <v>42900</v>
      </c>
      <c r="I95" s="2">
        <v>42901</v>
      </c>
      <c r="J95" s="4">
        <v>1</v>
      </c>
      <c r="K95" s="2">
        <v>42901</v>
      </c>
      <c r="L95" s="4">
        <v>1</v>
      </c>
      <c r="M95" s="72" t="s">
        <v>2382</v>
      </c>
      <c r="N95" s="68" t="s">
        <v>2382</v>
      </c>
      <c r="O95" s="73" t="s">
        <v>2382</v>
      </c>
      <c r="P95" s="74" t="s">
        <v>2382</v>
      </c>
      <c r="Q95" s="74"/>
      <c r="S95" s="4">
        <v>47</v>
      </c>
      <c r="T95" s="15" t="s">
        <v>465</v>
      </c>
      <c r="U95" s="17" t="s">
        <v>266</v>
      </c>
    </row>
    <row r="96" spans="1:21" x14ac:dyDescent="0.25">
      <c r="A96" s="13" t="s">
        <v>276</v>
      </c>
      <c r="B96" s="83">
        <v>11387</v>
      </c>
      <c r="C96" s="15" t="s">
        <v>267</v>
      </c>
      <c r="D96" s="13" t="s">
        <v>159</v>
      </c>
      <c r="E96" s="76" t="s">
        <v>162</v>
      </c>
      <c r="F96" s="76" t="s">
        <v>149</v>
      </c>
      <c r="G96" s="13" t="s">
        <v>282</v>
      </c>
      <c r="H96" s="72">
        <v>42900</v>
      </c>
      <c r="I96" s="2">
        <v>42900</v>
      </c>
      <c r="J96" s="4">
        <v>0</v>
      </c>
      <c r="K96" s="2">
        <v>42900</v>
      </c>
      <c r="L96" s="4">
        <v>0</v>
      </c>
      <c r="M96" s="72" t="s">
        <v>2382</v>
      </c>
      <c r="N96" s="68" t="s">
        <v>2382</v>
      </c>
      <c r="O96" s="73" t="s">
        <v>2382</v>
      </c>
      <c r="P96" s="74" t="s">
        <v>2382</v>
      </c>
      <c r="Q96" s="74"/>
      <c r="S96" s="4">
        <v>47</v>
      </c>
      <c r="T96" s="15" t="s">
        <v>465</v>
      </c>
      <c r="U96" s="17" t="s">
        <v>266</v>
      </c>
    </row>
    <row r="97" spans="1:21" x14ac:dyDescent="0.25">
      <c r="A97" s="13" t="s">
        <v>276</v>
      </c>
      <c r="B97" s="83">
        <v>11391</v>
      </c>
      <c r="C97" s="15" t="s">
        <v>267</v>
      </c>
      <c r="D97" s="13" t="s">
        <v>159</v>
      </c>
      <c r="E97" s="76" t="s">
        <v>162</v>
      </c>
      <c r="F97" s="76" t="s">
        <v>149</v>
      </c>
      <c r="G97" s="13" t="s">
        <v>282</v>
      </c>
      <c r="H97" s="72">
        <v>42901</v>
      </c>
      <c r="I97" s="2">
        <v>42901</v>
      </c>
      <c r="J97" s="4">
        <v>0</v>
      </c>
      <c r="K97" s="2">
        <v>42901</v>
      </c>
      <c r="L97" s="4">
        <v>0</v>
      </c>
      <c r="M97" s="72" t="s">
        <v>2382</v>
      </c>
      <c r="N97" s="68" t="s">
        <v>2382</v>
      </c>
      <c r="O97" s="73" t="s">
        <v>2382</v>
      </c>
      <c r="P97" s="74" t="s">
        <v>2382</v>
      </c>
      <c r="Q97" s="74"/>
      <c r="S97" s="4">
        <v>46</v>
      </c>
      <c r="T97" s="15" t="s">
        <v>465</v>
      </c>
      <c r="U97" s="17" t="s">
        <v>266</v>
      </c>
    </row>
    <row r="98" spans="1:21" x14ac:dyDescent="0.25">
      <c r="A98" s="13" t="s">
        <v>276</v>
      </c>
      <c r="B98" s="83">
        <v>11392</v>
      </c>
      <c r="C98" s="15" t="s">
        <v>267</v>
      </c>
      <c r="D98" s="13" t="s">
        <v>167</v>
      </c>
      <c r="E98" s="76" t="s">
        <v>202</v>
      </c>
      <c r="F98" s="76" t="s">
        <v>149</v>
      </c>
      <c r="G98" s="13" t="s">
        <v>282</v>
      </c>
      <c r="H98" s="72">
        <v>42901</v>
      </c>
      <c r="I98" s="2">
        <v>42902</v>
      </c>
      <c r="J98" s="4">
        <v>1</v>
      </c>
      <c r="K98" s="2">
        <v>42902</v>
      </c>
      <c r="L98" s="4">
        <v>1</v>
      </c>
      <c r="M98" s="72" t="s">
        <v>2382</v>
      </c>
      <c r="N98" s="68" t="s">
        <v>2382</v>
      </c>
      <c r="O98" s="73" t="s">
        <v>2382</v>
      </c>
      <c r="P98" s="74" t="s">
        <v>2382</v>
      </c>
      <c r="Q98" s="74"/>
      <c r="S98" s="4">
        <v>46</v>
      </c>
      <c r="T98" s="15" t="s">
        <v>465</v>
      </c>
      <c r="U98" s="17" t="s">
        <v>266</v>
      </c>
    </row>
    <row r="99" spans="1:21" x14ac:dyDescent="0.25">
      <c r="A99" s="13" t="s">
        <v>276</v>
      </c>
      <c r="B99" s="83">
        <v>11393</v>
      </c>
      <c r="C99" s="15" t="s">
        <v>267</v>
      </c>
      <c r="D99" s="13" t="s">
        <v>167</v>
      </c>
      <c r="E99" s="76" t="s">
        <v>202</v>
      </c>
      <c r="F99" s="76" t="s">
        <v>149</v>
      </c>
      <c r="G99" s="13" t="s">
        <v>282</v>
      </c>
      <c r="H99" s="72">
        <v>42902</v>
      </c>
      <c r="I99" s="2">
        <v>42905</v>
      </c>
      <c r="J99" s="4">
        <v>3</v>
      </c>
      <c r="K99" s="2">
        <v>42905</v>
      </c>
      <c r="L99" s="4">
        <v>3</v>
      </c>
      <c r="M99" s="72" t="s">
        <v>2382</v>
      </c>
      <c r="N99" s="68" t="s">
        <v>2382</v>
      </c>
      <c r="O99" s="73" t="s">
        <v>2382</v>
      </c>
      <c r="P99" s="74" t="s">
        <v>2382</v>
      </c>
      <c r="Q99" s="74"/>
      <c r="S99" s="4">
        <v>45</v>
      </c>
      <c r="T99" s="15" t="s">
        <v>465</v>
      </c>
      <c r="U99" s="17" t="s">
        <v>266</v>
      </c>
    </row>
    <row r="100" spans="1:21" x14ac:dyDescent="0.25">
      <c r="A100" s="13" t="s">
        <v>276</v>
      </c>
      <c r="B100" s="83">
        <v>11395</v>
      </c>
      <c r="C100" s="15" t="s">
        <v>267</v>
      </c>
      <c r="D100" s="13" t="s">
        <v>191</v>
      </c>
      <c r="E100" s="76" t="s">
        <v>192</v>
      </c>
      <c r="F100" s="76" t="s">
        <v>149</v>
      </c>
      <c r="G100" s="13" t="s">
        <v>282</v>
      </c>
      <c r="H100" s="72">
        <v>42902</v>
      </c>
      <c r="I100" s="2">
        <v>42905</v>
      </c>
      <c r="J100" s="4">
        <v>3</v>
      </c>
      <c r="K100" s="2">
        <v>42905</v>
      </c>
      <c r="L100" s="4">
        <v>3</v>
      </c>
      <c r="M100" s="72" t="s">
        <v>2382</v>
      </c>
      <c r="N100" s="68" t="s">
        <v>2382</v>
      </c>
      <c r="O100" s="73" t="s">
        <v>2382</v>
      </c>
      <c r="P100" s="74" t="s">
        <v>2382</v>
      </c>
      <c r="Q100" s="74"/>
      <c r="S100" s="4">
        <v>45</v>
      </c>
      <c r="T100" s="15" t="s">
        <v>465</v>
      </c>
      <c r="U100" s="17" t="s">
        <v>266</v>
      </c>
    </row>
    <row r="101" spans="1:21" x14ac:dyDescent="0.25">
      <c r="A101" s="13" t="s">
        <v>276</v>
      </c>
      <c r="B101" s="83">
        <v>11396</v>
      </c>
      <c r="C101" s="15" t="s">
        <v>267</v>
      </c>
      <c r="D101" s="13" t="s">
        <v>196</v>
      </c>
      <c r="E101" s="76" t="s">
        <v>223</v>
      </c>
      <c r="F101" s="76" t="s">
        <v>149</v>
      </c>
      <c r="G101" s="13" t="s">
        <v>282</v>
      </c>
      <c r="H101" s="72">
        <v>42902</v>
      </c>
      <c r="I101" s="2">
        <v>42902</v>
      </c>
      <c r="J101" s="4">
        <v>0</v>
      </c>
      <c r="K101" s="2">
        <v>42902</v>
      </c>
      <c r="L101" s="4">
        <v>0</v>
      </c>
      <c r="M101" s="72" t="s">
        <v>2382</v>
      </c>
      <c r="N101" s="68" t="s">
        <v>2382</v>
      </c>
      <c r="O101" s="73" t="s">
        <v>2382</v>
      </c>
      <c r="P101" s="74" t="s">
        <v>2382</v>
      </c>
      <c r="Q101" s="74"/>
      <c r="S101" s="4">
        <v>45</v>
      </c>
      <c r="T101" s="15" t="s">
        <v>465</v>
      </c>
      <c r="U101" s="17" t="s">
        <v>266</v>
      </c>
    </row>
    <row r="102" spans="1:21" x14ac:dyDescent="0.25">
      <c r="A102" s="13" t="s">
        <v>276</v>
      </c>
      <c r="B102" s="83">
        <v>11397</v>
      </c>
      <c r="C102" s="15" t="s">
        <v>268</v>
      </c>
      <c r="D102" s="13" t="s">
        <v>167</v>
      </c>
      <c r="E102" s="76" t="s">
        <v>200</v>
      </c>
      <c r="F102" s="76" t="s">
        <v>153</v>
      </c>
      <c r="G102" s="13" t="s">
        <v>282</v>
      </c>
      <c r="H102" s="72">
        <v>42905</v>
      </c>
      <c r="I102" s="2">
        <v>42905</v>
      </c>
      <c r="J102" s="4">
        <v>0</v>
      </c>
      <c r="K102" s="2">
        <v>42906</v>
      </c>
      <c r="L102" s="4">
        <v>1</v>
      </c>
      <c r="M102" s="72" t="s">
        <v>2382</v>
      </c>
      <c r="N102" s="68" t="s">
        <v>2382</v>
      </c>
      <c r="O102" s="73" t="s">
        <v>2382</v>
      </c>
      <c r="P102" s="74" t="s">
        <v>2382</v>
      </c>
      <c r="Q102" s="74"/>
      <c r="S102" s="4">
        <v>42</v>
      </c>
      <c r="T102" s="15" t="s">
        <v>465</v>
      </c>
      <c r="U102" s="17" t="s">
        <v>266</v>
      </c>
    </row>
    <row r="103" spans="1:21" x14ac:dyDescent="0.25">
      <c r="A103" s="13" t="s">
        <v>276</v>
      </c>
      <c r="B103" s="83">
        <v>11398</v>
      </c>
      <c r="C103" s="15" t="s">
        <v>267</v>
      </c>
      <c r="D103" s="13" t="s">
        <v>150</v>
      </c>
      <c r="E103" s="76" t="s">
        <v>151</v>
      </c>
      <c r="F103" s="76" t="s">
        <v>149</v>
      </c>
      <c r="G103" s="13" t="s">
        <v>282</v>
      </c>
      <c r="H103" s="72">
        <v>42905</v>
      </c>
      <c r="I103" s="2">
        <v>42905</v>
      </c>
      <c r="J103" s="4">
        <v>0</v>
      </c>
      <c r="K103" s="2">
        <v>42905</v>
      </c>
      <c r="L103" s="4">
        <v>0</v>
      </c>
      <c r="M103" s="72" t="s">
        <v>2382</v>
      </c>
      <c r="N103" s="68" t="s">
        <v>2382</v>
      </c>
      <c r="O103" s="73" t="s">
        <v>2382</v>
      </c>
      <c r="P103" s="74" t="s">
        <v>2382</v>
      </c>
      <c r="Q103" s="74"/>
      <c r="S103" s="4">
        <v>42</v>
      </c>
      <c r="T103" s="15" t="s">
        <v>465</v>
      </c>
      <c r="U103" s="17" t="s">
        <v>266</v>
      </c>
    </row>
    <row r="104" spans="1:21" x14ac:dyDescent="0.25">
      <c r="A104" s="13" t="s">
        <v>276</v>
      </c>
      <c r="B104" s="83">
        <v>11404</v>
      </c>
      <c r="C104" s="15" t="s">
        <v>267</v>
      </c>
      <c r="D104" s="13" t="s">
        <v>159</v>
      </c>
      <c r="E104" s="76" t="s">
        <v>162</v>
      </c>
      <c r="F104" s="76" t="s">
        <v>149</v>
      </c>
      <c r="G104" s="13" t="s">
        <v>282</v>
      </c>
      <c r="H104" s="72">
        <v>42907</v>
      </c>
      <c r="I104" s="2">
        <v>42907</v>
      </c>
      <c r="J104" s="4">
        <v>0</v>
      </c>
      <c r="K104" s="2">
        <v>42907</v>
      </c>
      <c r="L104" s="4">
        <v>0</v>
      </c>
      <c r="M104" s="72" t="s">
        <v>2382</v>
      </c>
      <c r="N104" s="68" t="s">
        <v>2382</v>
      </c>
      <c r="O104" s="73" t="s">
        <v>2382</v>
      </c>
      <c r="P104" s="74" t="s">
        <v>2382</v>
      </c>
      <c r="Q104" s="74"/>
      <c r="S104" s="4">
        <v>40</v>
      </c>
      <c r="T104" s="15" t="s">
        <v>465</v>
      </c>
      <c r="U104" s="17" t="s">
        <v>266</v>
      </c>
    </row>
    <row r="105" spans="1:21" x14ac:dyDescent="0.25">
      <c r="A105" s="13" t="s">
        <v>276</v>
      </c>
      <c r="B105" s="83">
        <v>11405</v>
      </c>
      <c r="C105" s="15" t="s">
        <v>267</v>
      </c>
      <c r="D105" s="13" t="s">
        <v>156</v>
      </c>
      <c r="E105" s="76" t="s">
        <v>157</v>
      </c>
      <c r="F105" s="76" t="s">
        <v>149</v>
      </c>
      <c r="G105" s="13" t="s">
        <v>282</v>
      </c>
      <c r="H105" s="72">
        <v>42907</v>
      </c>
      <c r="I105" s="2">
        <v>42907</v>
      </c>
      <c r="J105" s="4">
        <v>0</v>
      </c>
      <c r="K105" s="2">
        <v>42907</v>
      </c>
      <c r="L105" s="4">
        <v>0</v>
      </c>
      <c r="M105" s="72" t="s">
        <v>2382</v>
      </c>
      <c r="N105" s="68" t="s">
        <v>2382</v>
      </c>
      <c r="O105" s="73" t="s">
        <v>2382</v>
      </c>
      <c r="P105" s="74" t="s">
        <v>2382</v>
      </c>
      <c r="Q105" s="74"/>
      <c r="S105" s="4">
        <v>40</v>
      </c>
      <c r="T105" s="15" t="s">
        <v>465</v>
      </c>
      <c r="U105" s="17" t="s">
        <v>266</v>
      </c>
    </row>
    <row r="106" spans="1:21" x14ac:dyDescent="0.25">
      <c r="A106" s="13" t="s">
        <v>276</v>
      </c>
      <c r="B106" s="83">
        <v>11412</v>
      </c>
      <c r="C106" s="15" t="s">
        <v>267</v>
      </c>
      <c r="D106" s="13" t="s">
        <v>167</v>
      </c>
      <c r="E106" s="76" t="s">
        <v>202</v>
      </c>
      <c r="F106" s="76" t="s">
        <v>149</v>
      </c>
      <c r="G106" s="13" t="s">
        <v>282</v>
      </c>
      <c r="H106" s="72">
        <v>42908</v>
      </c>
      <c r="I106" s="2">
        <v>42908</v>
      </c>
      <c r="J106" s="4">
        <v>0</v>
      </c>
      <c r="K106" s="2">
        <v>42908</v>
      </c>
      <c r="L106" s="4">
        <v>0</v>
      </c>
      <c r="M106" s="72" t="s">
        <v>2382</v>
      </c>
      <c r="N106" s="68" t="s">
        <v>2382</v>
      </c>
      <c r="O106" s="73" t="s">
        <v>2382</v>
      </c>
      <c r="P106" s="74" t="s">
        <v>2382</v>
      </c>
      <c r="Q106" s="74"/>
      <c r="S106" s="4">
        <v>39</v>
      </c>
      <c r="T106" s="15" t="s">
        <v>465</v>
      </c>
      <c r="U106" s="17" t="s">
        <v>266</v>
      </c>
    </row>
    <row r="107" spans="1:21" x14ac:dyDescent="0.25">
      <c r="A107" s="13" t="s">
        <v>276</v>
      </c>
      <c r="B107" s="83">
        <v>11413</v>
      </c>
      <c r="C107" s="15" t="s">
        <v>267</v>
      </c>
      <c r="D107" s="13" t="s">
        <v>177</v>
      </c>
      <c r="E107" s="76" t="s">
        <v>208</v>
      </c>
      <c r="F107" s="76" t="s">
        <v>149</v>
      </c>
      <c r="G107" s="13" t="s">
        <v>282</v>
      </c>
      <c r="H107" s="72">
        <v>42908</v>
      </c>
      <c r="I107" s="2">
        <v>42908</v>
      </c>
      <c r="J107" s="4">
        <v>0</v>
      </c>
      <c r="K107" s="2">
        <v>42908</v>
      </c>
      <c r="L107" s="4">
        <v>0</v>
      </c>
      <c r="M107" s="72" t="s">
        <v>2382</v>
      </c>
      <c r="N107" s="68" t="s">
        <v>2382</v>
      </c>
      <c r="O107" s="73" t="s">
        <v>2382</v>
      </c>
      <c r="P107" s="74" t="s">
        <v>2382</v>
      </c>
      <c r="Q107" s="74"/>
      <c r="S107" s="4">
        <v>39</v>
      </c>
      <c r="T107" s="15" t="s">
        <v>465</v>
      </c>
      <c r="U107" s="17" t="s">
        <v>266</v>
      </c>
    </row>
    <row r="108" spans="1:21" x14ac:dyDescent="0.25">
      <c r="A108" s="13" t="s">
        <v>276</v>
      </c>
      <c r="B108" s="83">
        <v>11416</v>
      </c>
      <c r="C108" s="15" t="s">
        <v>267</v>
      </c>
      <c r="D108" s="13" t="s">
        <v>167</v>
      </c>
      <c r="E108" s="76" t="s">
        <v>202</v>
      </c>
      <c r="F108" s="76" t="s">
        <v>149</v>
      </c>
      <c r="G108" s="13" t="s">
        <v>282</v>
      </c>
      <c r="H108" s="72">
        <v>42909</v>
      </c>
      <c r="I108" s="2">
        <v>42909</v>
      </c>
      <c r="J108" s="4">
        <v>0</v>
      </c>
      <c r="K108" s="2">
        <v>42909</v>
      </c>
      <c r="L108" s="4">
        <v>0</v>
      </c>
      <c r="M108" s="72" t="s">
        <v>2382</v>
      </c>
      <c r="N108" s="68" t="s">
        <v>2382</v>
      </c>
      <c r="O108" s="73" t="s">
        <v>2382</v>
      </c>
      <c r="P108" s="74" t="s">
        <v>2382</v>
      </c>
      <c r="Q108" s="74"/>
      <c r="S108" s="4">
        <v>38</v>
      </c>
      <c r="T108" s="15" t="s">
        <v>465</v>
      </c>
      <c r="U108" s="17" t="s">
        <v>266</v>
      </c>
    </row>
    <row r="109" spans="1:21" x14ac:dyDescent="0.25">
      <c r="A109" s="13" t="s">
        <v>276</v>
      </c>
      <c r="B109" s="83">
        <v>11418</v>
      </c>
      <c r="C109" s="15" t="s">
        <v>267</v>
      </c>
      <c r="D109" s="13" t="s">
        <v>178</v>
      </c>
      <c r="E109" s="76" t="s">
        <v>193</v>
      </c>
      <c r="F109" s="76" t="s">
        <v>149</v>
      </c>
      <c r="G109" s="13" t="s">
        <v>282</v>
      </c>
      <c r="H109" s="72">
        <v>42912</v>
      </c>
      <c r="I109" s="2">
        <v>42913</v>
      </c>
      <c r="J109" s="4">
        <v>1</v>
      </c>
      <c r="K109" s="2">
        <v>42913</v>
      </c>
      <c r="L109" s="4">
        <v>1</v>
      </c>
      <c r="M109" s="72" t="s">
        <v>2382</v>
      </c>
      <c r="N109" s="68" t="s">
        <v>2382</v>
      </c>
      <c r="O109" s="73" t="s">
        <v>2382</v>
      </c>
      <c r="P109" s="74" t="s">
        <v>2382</v>
      </c>
      <c r="Q109" s="74"/>
      <c r="S109" s="4">
        <v>35</v>
      </c>
      <c r="T109" s="15" t="s">
        <v>465</v>
      </c>
      <c r="U109" s="17">
        <v>0</v>
      </c>
    </row>
    <row r="110" spans="1:21" x14ac:dyDescent="0.25">
      <c r="A110" s="13" t="s">
        <v>276</v>
      </c>
      <c r="B110" s="83">
        <v>11420</v>
      </c>
      <c r="C110" s="15" t="s">
        <v>267</v>
      </c>
      <c r="D110" s="13" t="s">
        <v>159</v>
      </c>
      <c r="E110" s="76" t="s">
        <v>162</v>
      </c>
      <c r="F110" s="76" t="s">
        <v>149</v>
      </c>
      <c r="G110" s="13" t="s">
        <v>282</v>
      </c>
      <c r="H110" s="72">
        <v>42912</v>
      </c>
      <c r="I110" s="2">
        <v>42912</v>
      </c>
      <c r="J110" s="4">
        <v>0</v>
      </c>
      <c r="K110" s="2">
        <v>42912</v>
      </c>
      <c r="L110" s="4">
        <v>0</v>
      </c>
      <c r="M110" s="72" t="s">
        <v>2382</v>
      </c>
      <c r="N110" s="68" t="s">
        <v>2382</v>
      </c>
      <c r="O110" s="73" t="s">
        <v>2382</v>
      </c>
      <c r="P110" s="74" t="s">
        <v>2382</v>
      </c>
      <c r="Q110" s="74"/>
      <c r="S110" s="4">
        <v>35</v>
      </c>
      <c r="T110" s="15" t="s">
        <v>465</v>
      </c>
      <c r="U110" s="17">
        <v>0</v>
      </c>
    </row>
    <row r="111" spans="1:21" x14ac:dyDescent="0.25">
      <c r="A111" s="13" t="s">
        <v>276</v>
      </c>
      <c r="B111" s="83">
        <v>11422</v>
      </c>
      <c r="C111" s="15" t="s">
        <v>268</v>
      </c>
      <c r="D111" s="13" t="s">
        <v>167</v>
      </c>
      <c r="E111" s="76" t="s">
        <v>200</v>
      </c>
      <c r="F111" s="76" t="s">
        <v>153</v>
      </c>
      <c r="G111" s="13" t="s">
        <v>283</v>
      </c>
      <c r="H111" s="72">
        <v>42912</v>
      </c>
      <c r="I111" s="2">
        <v>42912</v>
      </c>
      <c r="J111" s="4">
        <v>0</v>
      </c>
      <c r="K111" s="2">
        <v>42913</v>
      </c>
      <c r="L111" s="4">
        <v>1</v>
      </c>
      <c r="O111" s="73" t="s">
        <v>2382</v>
      </c>
      <c r="P111" s="74" t="s">
        <v>2382</v>
      </c>
      <c r="Q111" s="74"/>
      <c r="R111" s="87"/>
      <c r="S111" s="4">
        <f>DATE(2017,7,31)-H111</f>
        <v>35</v>
      </c>
      <c r="T111" s="15" t="s">
        <v>465</v>
      </c>
      <c r="U111" s="17" t="s">
        <v>266</v>
      </c>
    </row>
    <row r="112" spans="1:21" x14ac:dyDescent="0.25">
      <c r="A112" s="13" t="s">
        <v>276</v>
      </c>
      <c r="B112" s="83">
        <v>11424</v>
      </c>
      <c r="C112" s="15" t="s">
        <v>267</v>
      </c>
      <c r="D112" s="13" t="s">
        <v>150</v>
      </c>
      <c r="E112" s="76" t="s">
        <v>151</v>
      </c>
      <c r="F112" s="76" t="s">
        <v>149</v>
      </c>
      <c r="G112" s="13" t="s">
        <v>282</v>
      </c>
      <c r="H112" s="72">
        <v>42913</v>
      </c>
      <c r="I112" s="2">
        <v>42913</v>
      </c>
      <c r="J112" s="4">
        <v>0</v>
      </c>
      <c r="K112" s="2">
        <v>42913</v>
      </c>
      <c r="L112" s="4">
        <v>0</v>
      </c>
      <c r="M112" s="72" t="s">
        <v>2382</v>
      </c>
      <c r="N112" s="68" t="s">
        <v>2382</v>
      </c>
      <c r="O112" s="73" t="s">
        <v>2382</v>
      </c>
      <c r="P112" s="74" t="s">
        <v>2382</v>
      </c>
      <c r="Q112" s="74"/>
      <c r="S112" s="4">
        <v>34</v>
      </c>
      <c r="T112" s="15" t="s">
        <v>465</v>
      </c>
      <c r="U112" s="17" t="s">
        <v>266</v>
      </c>
    </row>
    <row r="113" spans="1:21" x14ac:dyDescent="0.25">
      <c r="A113" s="13" t="s">
        <v>276</v>
      </c>
      <c r="B113" s="83">
        <v>11425</v>
      </c>
      <c r="C113" s="15" t="s">
        <v>267</v>
      </c>
      <c r="D113" s="13" t="s">
        <v>156</v>
      </c>
      <c r="E113" s="76" t="s">
        <v>157</v>
      </c>
      <c r="F113" s="76" t="s">
        <v>149</v>
      </c>
      <c r="G113" s="13" t="s">
        <v>282</v>
      </c>
      <c r="H113" s="72">
        <v>42914</v>
      </c>
      <c r="I113" s="2">
        <v>42915</v>
      </c>
      <c r="J113" s="4">
        <v>1</v>
      </c>
      <c r="K113" s="2">
        <v>42915</v>
      </c>
      <c r="L113" s="4">
        <v>1</v>
      </c>
      <c r="M113" s="72" t="s">
        <v>2382</v>
      </c>
      <c r="N113" s="68" t="s">
        <v>2382</v>
      </c>
      <c r="O113" s="73" t="s">
        <v>2382</v>
      </c>
      <c r="P113" s="74" t="s">
        <v>2382</v>
      </c>
      <c r="Q113" s="74"/>
      <c r="S113" s="4">
        <v>33</v>
      </c>
      <c r="T113" s="15" t="s">
        <v>465</v>
      </c>
      <c r="U113" s="17" t="s">
        <v>266</v>
      </c>
    </row>
    <row r="114" spans="1:21" x14ac:dyDescent="0.25">
      <c r="A114" s="13" t="s">
        <v>276</v>
      </c>
      <c r="B114" s="83">
        <v>11427</v>
      </c>
      <c r="C114" s="15" t="s">
        <v>267</v>
      </c>
      <c r="D114" s="13" t="s">
        <v>178</v>
      </c>
      <c r="E114" s="76" t="s">
        <v>193</v>
      </c>
      <c r="F114" s="76" t="s">
        <v>149</v>
      </c>
      <c r="G114" s="13" t="s">
        <v>282</v>
      </c>
      <c r="H114" s="72">
        <v>42914</v>
      </c>
      <c r="I114" s="2">
        <v>42914</v>
      </c>
      <c r="J114" s="4">
        <v>0</v>
      </c>
      <c r="K114" s="2">
        <v>42914</v>
      </c>
      <c r="L114" s="4">
        <v>0</v>
      </c>
      <c r="M114" s="72" t="s">
        <v>2382</v>
      </c>
      <c r="N114" s="68" t="s">
        <v>2382</v>
      </c>
      <c r="O114" s="73" t="s">
        <v>2382</v>
      </c>
      <c r="P114" s="74" t="s">
        <v>2382</v>
      </c>
      <c r="Q114" s="74"/>
      <c r="S114" s="4">
        <v>33</v>
      </c>
      <c r="T114" s="15" t="s">
        <v>465</v>
      </c>
      <c r="U114" s="17" t="s">
        <v>266</v>
      </c>
    </row>
    <row r="115" spans="1:21" x14ac:dyDescent="0.25">
      <c r="A115" s="13" t="s">
        <v>276</v>
      </c>
      <c r="B115" s="83">
        <v>11430</v>
      </c>
      <c r="C115" s="15" t="s">
        <v>268</v>
      </c>
      <c r="D115" s="13" t="s">
        <v>150</v>
      </c>
      <c r="E115" s="76" t="s">
        <v>174</v>
      </c>
      <c r="F115" s="76" t="s">
        <v>153</v>
      </c>
      <c r="G115" s="13" t="s">
        <v>282</v>
      </c>
      <c r="H115" s="72">
        <v>42914</v>
      </c>
      <c r="I115" s="2">
        <v>42915</v>
      </c>
      <c r="J115" s="4">
        <v>1</v>
      </c>
      <c r="K115" s="2">
        <v>42915</v>
      </c>
      <c r="L115" s="4">
        <v>1</v>
      </c>
      <c r="M115" s="72" t="s">
        <v>2382</v>
      </c>
      <c r="N115" s="68" t="s">
        <v>2382</v>
      </c>
      <c r="O115" s="73" t="s">
        <v>2382</v>
      </c>
      <c r="P115" s="74" t="s">
        <v>2382</v>
      </c>
      <c r="Q115" s="74"/>
      <c r="S115" s="4">
        <v>33</v>
      </c>
      <c r="T115" s="15" t="s">
        <v>465</v>
      </c>
      <c r="U115" s="17" t="s">
        <v>266</v>
      </c>
    </row>
    <row r="116" spans="1:21" x14ac:dyDescent="0.25">
      <c r="A116" s="13" t="s">
        <v>276</v>
      </c>
      <c r="B116" s="83">
        <v>11431</v>
      </c>
      <c r="C116" s="15" t="s">
        <v>267</v>
      </c>
      <c r="D116" s="13" t="s">
        <v>204</v>
      </c>
      <c r="E116" s="76" t="s">
        <v>218</v>
      </c>
      <c r="F116" s="76" t="s">
        <v>149</v>
      </c>
      <c r="G116" s="13" t="s">
        <v>282</v>
      </c>
      <c r="H116" s="72">
        <v>42915</v>
      </c>
      <c r="I116" s="2">
        <v>42916</v>
      </c>
      <c r="J116" s="4">
        <v>1</v>
      </c>
      <c r="K116" s="2">
        <v>42916</v>
      </c>
      <c r="L116" s="4">
        <v>1</v>
      </c>
      <c r="M116" s="72" t="s">
        <v>2382</v>
      </c>
      <c r="N116" s="68" t="s">
        <v>2382</v>
      </c>
      <c r="O116" s="73" t="s">
        <v>2382</v>
      </c>
      <c r="P116" s="74" t="s">
        <v>2382</v>
      </c>
      <c r="Q116" s="74"/>
      <c r="S116" s="4">
        <v>32</v>
      </c>
      <c r="T116" s="15" t="s">
        <v>465</v>
      </c>
      <c r="U116" s="17">
        <v>0</v>
      </c>
    </row>
    <row r="117" spans="1:21" x14ac:dyDescent="0.25">
      <c r="A117" s="13" t="s">
        <v>276</v>
      </c>
      <c r="B117" s="83">
        <v>11482</v>
      </c>
      <c r="C117" s="15" t="s">
        <v>268</v>
      </c>
      <c r="D117" s="13" t="s">
        <v>150</v>
      </c>
      <c r="E117" s="76" t="s">
        <v>174</v>
      </c>
      <c r="F117" s="76" t="s">
        <v>153</v>
      </c>
      <c r="G117" s="13" t="s">
        <v>282</v>
      </c>
      <c r="H117" s="72">
        <v>42916</v>
      </c>
      <c r="I117" s="2">
        <v>42916</v>
      </c>
      <c r="J117" s="4">
        <v>0</v>
      </c>
      <c r="K117" s="2">
        <v>42916</v>
      </c>
      <c r="L117" s="4">
        <v>0</v>
      </c>
      <c r="M117" s="72" t="s">
        <v>2382</v>
      </c>
      <c r="N117" s="68" t="s">
        <v>2382</v>
      </c>
      <c r="O117" s="73" t="s">
        <v>2382</v>
      </c>
      <c r="P117" s="74" t="s">
        <v>2382</v>
      </c>
      <c r="Q117" s="74"/>
      <c r="S117" s="4">
        <v>31</v>
      </c>
      <c r="T117" s="15" t="s">
        <v>465</v>
      </c>
      <c r="U117" s="17" t="s">
        <v>266</v>
      </c>
    </row>
    <row r="118" spans="1:21" x14ac:dyDescent="0.25">
      <c r="A118" s="13" t="s">
        <v>276</v>
      </c>
      <c r="B118" s="83">
        <v>11483</v>
      </c>
      <c r="C118" s="15" t="s">
        <v>267</v>
      </c>
      <c r="D118" s="13" t="s">
        <v>164</v>
      </c>
      <c r="E118" s="76" t="s">
        <v>165</v>
      </c>
      <c r="F118" s="76" t="s">
        <v>149</v>
      </c>
      <c r="G118" s="13" t="s">
        <v>282</v>
      </c>
      <c r="H118" s="72">
        <v>42916</v>
      </c>
      <c r="I118" s="2">
        <v>42916</v>
      </c>
      <c r="J118" s="4">
        <v>0</v>
      </c>
      <c r="K118" s="2">
        <v>42916</v>
      </c>
      <c r="L118" s="4">
        <v>0</v>
      </c>
      <c r="M118" s="72" t="s">
        <v>2382</v>
      </c>
      <c r="N118" s="68" t="s">
        <v>2382</v>
      </c>
      <c r="O118" s="73" t="s">
        <v>2382</v>
      </c>
      <c r="P118" s="74" t="s">
        <v>2382</v>
      </c>
      <c r="Q118" s="74"/>
      <c r="S118" s="4">
        <v>31</v>
      </c>
      <c r="T118" s="15" t="s">
        <v>465</v>
      </c>
      <c r="U118" s="17">
        <v>0</v>
      </c>
    </row>
    <row r="119" spans="1:21" x14ac:dyDescent="0.25">
      <c r="A119" s="13" t="s">
        <v>276</v>
      </c>
      <c r="B119" s="69">
        <v>11786</v>
      </c>
      <c r="C119" s="15" t="s">
        <v>267</v>
      </c>
      <c r="D119" s="13" t="s">
        <v>191</v>
      </c>
      <c r="E119" s="76" t="s">
        <v>192</v>
      </c>
      <c r="F119" s="76" t="s">
        <v>149</v>
      </c>
      <c r="G119" s="13" t="s">
        <v>282</v>
      </c>
      <c r="H119" s="72">
        <v>42891</v>
      </c>
      <c r="I119" s="2">
        <v>42892</v>
      </c>
      <c r="J119" s="4">
        <v>1</v>
      </c>
      <c r="K119" s="2">
        <v>42892</v>
      </c>
      <c r="L119" s="4">
        <v>1</v>
      </c>
      <c r="M119" s="72" t="s">
        <v>2382</v>
      </c>
      <c r="N119" s="68" t="s">
        <v>2382</v>
      </c>
      <c r="O119" s="73" t="s">
        <v>2382</v>
      </c>
      <c r="P119" s="74" t="s">
        <v>2382</v>
      </c>
      <c r="Q119" s="74"/>
      <c r="S119" s="4">
        <v>56</v>
      </c>
      <c r="T119" s="15" t="s">
        <v>465</v>
      </c>
      <c r="U119" s="17">
        <v>0</v>
      </c>
    </row>
    <row r="120" spans="1:21" x14ac:dyDescent="0.25">
      <c r="A120" s="13" t="s">
        <v>276</v>
      </c>
      <c r="B120" s="69">
        <v>11787</v>
      </c>
      <c r="C120" s="15" t="s">
        <v>267</v>
      </c>
      <c r="D120" s="13" t="s">
        <v>150</v>
      </c>
      <c r="E120" s="76" t="s">
        <v>151</v>
      </c>
      <c r="F120" s="76" t="s">
        <v>149</v>
      </c>
      <c r="G120" s="13" t="s">
        <v>282</v>
      </c>
      <c r="H120" s="72">
        <v>42919</v>
      </c>
      <c r="I120" s="2">
        <v>42919</v>
      </c>
      <c r="J120" s="4">
        <v>0</v>
      </c>
      <c r="K120" s="2">
        <v>42919</v>
      </c>
      <c r="L120" s="4">
        <v>0</v>
      </c>
      <c r="M120" s="72" t="s">
        <v>2382</v>
      </c>
      <c r="N120" s="68" t="s">
        <v>2382</v>
      </c>
      <c r="O120" s="73" t="s">
        <v>2382</v>
      </c>
      <c r="P120" s="74" t="s">
        <v>2382</v>
      </c>
      <c r="Q120" s="74"/>
      <c r="S120" s="4">
        <v>28</v>
      </c>
      <c r="T120" s="15" t="s">
        <v>465</v>
      </c>
      <c r="U120" s="17" t="s">
        <v>266</v>
      </c>
    </row>
    <row r="121" spans="1:21" x14ac:dyDescent="0.25">
      <c r="A121" s="13" t="s">
        <v>276</v>
      </c>
      <c r="B121" s="69">
        <v>11788</v>
      </c>
      <c r="C121" s="15" t="s">
        <v>267</v>
      </c>
      <c r="D121" s="13" t="s">
        <v>150</v>
      </c>
      <c r="E121" s="76" t="s">
        <v>151</v>
      </c>
      <c r="F121" s="76" t="s">
        <v>149</v>
      </c>
      <c r="G121" s="13" t="s">
        <v>282</v>
      </c>
      <c r="H121" s="72">
        <v>42919</v>
      </c>
      <c r="I121" s="2">
        <v>42919</v>
      </c>
      <c r="J121" s="4">
        <v>0</v>
      </c>
      <c r="K121" s="2">
        <v>42919</v>
      </c>
      <c r="L121" s="4">
        <v>0</v>
      </c>
      <c r="M121" s="72" t="s">
        <v>2382</v>
      </c>
      <c r="N121" s="68" t="s">
        <v>2382</v>
      </c>
      <c r="O121" s="73" t="s">
        <v>2382</v>
      </c>
      <c r="P121" s="74" t="s">
        <v>2382</v>
      </c>
      <c r="Q121" s="74"/>
      <c r="S121" s="4">
        <v>28</v>
      </c>
      <c r="T121" s="15" t="s">
        <v>465</v>
      </c>
      <c r="U121" s="17" t="s">
        <v>266</v>
      </c>
    </row>
    <row r="122" spans="1:21" x14ac:dyDescent="0.25">
      <c r="A122" s="13" t="s">
        <v>276</v>
      </c>
      <c r="B122" s="69">
        <v>11791</v>
      </c>
      <c r="C122" s="15" t="s">
        <v>268</v>
      </c>
      <c r="D122" s="13" t="s">
        <v>167</v>
      </c>
      <c r="E122" s="76" t="s">
        <v>254</v>
      </c>
      <c r="F122" s="76" t="s">
        <v>153</v>
      </c>
      <c r="G122" s="13" t="s">
        <v>282</v>
      </c>
      <c r="H122" s="72">
        <v>42919</v>
      </c>
      <c r="I122" s="2">
        <v>42921</v>
      </c>
      <c r="J122" s="4">
        <v>2</v>
      </c>
      <c r="K122" s="2">
        <v>42921</v>
      </c>
      <c r="L122" s="4">
        <v>2</v>
      </c>
      <c r="M122" s="72" t="s">
        <v>2382</v>
      </c>
      <c r="N122" s="68" t="s">
        <v>2382</v>
      </c>
      <c r="O122" s="73" t="s">
        <v>2382</v>
      </c>
      <c r="P122" s="74" t="s">
        <v>2382</v>
      </c>
      <c r="Q122" s="74"/>
      <c r="S122" s="4">
        <v>28</v>
      </c>
      <c r="T122" s="15" t="s">
        <v>465</v>
      </c>
      <c r="U122" s="17" t="s">
        <v>266</v>
      </c>
    </row>
    <row r="123" spans="1:21" x14ac:dyDescent="0.25">
      <c r="A123" s="13" t="s">
        <v>276</v>
      </c>
      <c r="B123" s="69">
        <v>11797</v>
      </c>
      <c r="C123" s="15" t="s">
        <v>267</v>
      </c>
      <c r="D123" s="13" t="s">
        <v>191</v>
      </c>
      <c r="E123" s="76" t="s">
        <v>192</v>
      </c>
      <c r="F123" s="76" t="s">
        <v>149</v>
      </c>
      <c r="G123" s="13" t="s">
        <v>282</v>
      </c>
      <c r="H123" s="72">
        <v>42919</v>
      </c>
      <c r="I123" s="2">
        <v>42922</v>
      </c>
      <c r="J123" s="4">
        <v>3</v>
      </c>
      <c r="K123" s="2">
        <v>42922</v>
      </c>
      <c r="L123" s="4">
        <v>3</v>
      </c>
      <c r="M123" s="72" t="s">
        <v>2382</v>
      </c>
      <c r="N123" s="68" t="s">
        <v>2382</v>
      </c>
      <c r="O123" s="73" t="s">
        <v>2382</v>
      </c>
      <c r="P123" s="74" t="s">
        <v>2382</v>
      </c>
      <c r="Q123" s="74"/>
      <c r="S123" s="4">
        <v>28</v>
      </c>
      <c r="T123" s="15" t="s">
        <v>465</v>
      </c>
      <c r="U123" s="17" t="s">
        <v>266</v>
      </c>
    </row>
    <row r="124" spans="1:21" x14ac:dyDescent="0.25">
      <c r="A124" s="13" t="s">
        <v>276</v>
      </c>
      <c r="B124" s="69">
        <v>11802</v>
      </c>
      <c r="C124" s="15" t="s">
        <v>267</v>
      </c>
      <c r="D124" s="13" t="s">
        <v>154</v>
      </c>
      <c r="E124" s="76" t="s">
        <v>194</v>
      </c>
      <c r="F124" s="76" t="s">
        <v>149</v>
      </c>
      <c r="G124" s="13" t="s">
        <v>282</v>
      </c>
      <c r="H124" s="72">
        <v>42922</v>
      </c>
      <c r="I124" s="2">
        <v>42922</v>
      </c>
      <c r="J124" s="4">
        <v>0</v>
      </c>
      <c r="K124" s="2">
        <v>42922</v>
      </c>
      <c r="L124" s="4">
        <v>0</v>
      </c>
      <c r="M124" s="72" t="s">
        <v>2382</v>
      </c>
      <c r="N124" s="68" t="s">
        <v>2382</v>
      </c>
      <c r="O124" s="73" t="s">
        <v>2382</v>
      </c>
      <c r="P124" s="74" t="s">
        <v>2382</v>
      </c>
      <c r="Q124" s="74"/>
      <c r="S124" s="4">
        <v>25</v>
      </c>
      <c r="T124" s="15" t="s">
        <v>465</v>
      </c>
      <c r="U124" s="17" t="s">
        <v>266</v>
      </c>
    </row>
    <row r="125" spans="1:21" x14ac:dyDescent="0.25">
      <c r="A125" s="13" t="s">
        <v>276</v>
      </c>
      <c r="B125" s="69">
        <v>11805</v>
      </c>
      <c r="C125" s="15" t="s">
        <v>267</v>
      </c>
      <c r="D125" s="13" t="s">
        <v>167</v>
      </c>
      <c r="E125" s="76" t="s">
        <v>202</v>
      </c>
      <c r="F125" s="76" t="s">
        <v>149</v>
      </c>
      <c r="G125" s="13" t="s">
        <v>282</v>
      </c>
      <c r="H125" s="72">
        <v>42922</v>
      </c>
      <c r="I125" s="2">
        <v>42923</v>
      </c>
      <c r="J125" s="4">
        <v>1</v>
      </c>
      <c r="K125" s="2">
        <v>42923</v>
      </c>
      <c r="L125" s="4">
        <v>1</v>
      </c>
      <c r="M125" s="72" t="s">
        <v>2382</v>
      </c>
      <c r="N125" s="68" t="s">
        <v>2382</v>
      </c>
      <c r="O125" s="73" t="s">
        <v>2382</v>
      </c>
      <c r="P125" s="74" t="s">
        <v>2382</v>
      </c>
      <c r="Q125" s="74"/>
      <c r="S125" s="4">
        <v>25</v>
      </c>
      <c r="T125" s="15" t="s">
        <v>465</v>
      </c>
      <c r="U125" s="17" t="s">
        <v>266</v>
      </c>
    </row>
    <row r="126" spans="1:21" x14ac:dyDescent="0.25">
      <c r="A126" s="13" t="s">
        <v>276</v>
      </c>
      <c r="B126" s="69">
        <v>11806</v>
      </c>
      <c r="C126" s="15" t="s">
        <v>267</v>
      </c>
      <c r="D126" s="13" t="s">
        <v>167</v>
      </c>
      <c r="E126" s="76" t="s">
        <v>202</v>
      </c>
      <c r="F126" s="76" t="s">
        <v>149</v>
      </c>
      <c r="G126" s="13" t="s">
        <v>282</v>
      </c>
      <c r="H126" s="72">
        <v>42922</v>
      </c>
      <c r="I126" s="2">
        <v>42923</v>
      </c>
      <c r="J126" s="4">
        <v>1</v>
      </c>
      <c r="K126" s="2">
        <v>42923</v>
      </c>
      <c r="L126" s="4">
        <v>1</v>
      </c>
      <c r="M126" s="72" t="s">
        <v>2382</v>
      </c>
      <c r="N126" s="68" t="s">
        <v>2382</v>
      </c>
      <c r="O126" s="73" t="s">
        <v>2382</v>
      </c>
      <c r="P126" s="74" t="s">
        <v>2382</v>
      </c>
      <c r="Q126" s="74"/>
      <c r="S126" s="4">
        <v>25</v>
      </c>
      <c r="T126" s="15" t="s">
        <v>465</v>
      </c>
      <c r="U126" s="17" t="s">
        <v>266</v>
      </c>
    </row>
    <row r="127" spans="1:21" x14ac:dyDescent="0.25">
      <c r="A127" s="13" t="s">
        <v>276</v>
      </c>
      <c r="B127" s="69">
        <v>11810</v>
      </c>
      <c r="C127" s="15" t="s">
        <v>267</v>
      </c>
      <c r="D127" s="13" t="s">
        <v>159</v>
      </c>
      <c r="E127" s="76" t="s">
        <v>162</v>
      </c>
      <c r="F127" s="76" t="s">
        <v>149</v>
      </c>
      <c r="G127" s="13" t="s">
        <v>282</v>
      </c>
      <c r="H127" s="72">
        <v>42926</v>
      </c>
      <c r="I127" s="2">
        <v>42926</v>
      </c>
      <c r="J127" s="4">
        <v>0</v>
      </c>
      <c r="K127" s="2">
        <v>42926</v>
      </c>
      <c r="L127" s="4">
        <v>0</v>
      </c>
      <c r="M127" s="72" t="s">
        <v>2382</v>
      </c>
      <c r="N127" s="68" t="s">
        <v>2382</v>
      </c>
      <c r="O127" s="73" t="s">
        <v>2382</v>
      </c>
      <c r="P127" s="74" t="s">
        <v>2382</v>
      </c>
      <c r="Q127" s="74"/>
      <c r="S127" s="4">
        <v>21</v>
      </c>
      <c r="T127" s="15" t="s">
        <v>465</v>
      </c>
      <c r="U127" s="17" t="s">
        <v>266</v>
      </c>
    </row>
    <row r="128" spans="1:21" x14ac:dyDescent="0.25">
      <c r="A128" s="13" t="s">
        <v>276</v>
      </c>
      <c r="B128" s="69">
        <v>11811</v>
      </c>
      <c r="C128" s="15" t="s">
        <v>267</v>
      </c>
      <c r="D128" s="13" t="s">
        <v>150</v>
      </c>
      <c r="E128" s="76" t="s">
        <v>151</v>
      </c>
      <c r="F128" s="76" t="s">
        <v>149</v>
      </c>
      <c r="G128" s="13" t="s">
        <v>283</v>
      </c>
      <c r="H128" s="72">
        <v>42926</v>
      </c>
      <c r="I128" s="2">
        <v>42926</v>
      </c>
      <c r="J128" s="4">
        <v>0</v>
      </c>
      <c r="K128" s="2">
        <v>42926</v>
      </c>
      <c r="L128" s="4">
        <v>0</v>
      </c>
      <c r="O128" s="73" t="s">
        <v>2382</v>
      </c>
      <c r="P128" s="74" t="s">
        <v>2382</v>
      </c>
      <c r="Q128" s="74"/>
      <c r="R128" s="87"/>
      <c r="S128" s="4">
        <f>DATE(2017,7,31)-H128</f>
        <v>21</v>
      </c>
      <c r="T128" s="15" t="s">
        <v>465</v>
      </c>
      <c r="U128" s="17" t="s">
        <v>266</v>
      </c>
    </row>
    <row r="129" spans="1:21" x14ac:dyDescent="0.25">
      <c r="A129" s="13" t="s">
        <v>276</v>
      </c>
      <c r="B129" s="69">
        <v>11815</v>
      </c>
      <c r="C129" s="15" t="s">
        <v>267</v>
      </c>
      <c r="D129" s="13" t="s">
        <v>210</v>
      </c>
      <c r="E129" s="76" t="s">
        <v>211</v>
      </c>
      <c r="F129" s="76" t="s">
        <v>149</v>
      </c>
      <c r="G129" s="13" t="s">
        <v>282</v>
      </c>
      <c r="H129" s="72">
        <v>42927</v>
      </c>
      <c r="I129" s="2">
        <v>42927</v>
      </c>
      <c r="J129" s="4">
        <v>0</v>
      </c>
      <c r="K129" s="2">
        <v>42927</v>
      </c>
      <c r="L129" s="4">
        <v>0</v>
      </c>
      <c r="M129" s="72" t="s">
        <v>2382</v>
      </c>
      <c r="N129" s="68" t="s">
        <v>2382</v>
      </c>
      <c r="O129" s="73" t="s">
        <v>2382</v>
      </c>
      <c r="P129" s="74" t="s">
        <v>2382</v>
      </c>
      <c r="Q129" s="74"/>
      <c r="S129" s="4">
        <v>20</v>
      </c>
      <c r="T129" s="15" t="s">
        <v>465</v>
      </c>
      <c r="U129" s="17">
        <v>0</v>
      </c>
    </row>
    <row r="130" spans="1:21" x14ac:dyDescent="0.25">
      <c r="A130" s="13" t="s">
        <v>276</v>
      </c>
      <c r="B130" s="69">
        <v>11818</v>
      </c>
      <c r="C130" s="15" t="s">
        <v>268</v>
      </c>
      <c r="D130" s="13" t="s">
        <v>159</v>
      </c>
      <c r="E130" s="76" t="s">
        <v>187</v>
      </c>
      <c r="F130" s="76" t="s">
        <v>153</v>
      </c>
      <c r="G130" s="13" t="s">
        <v>282</v>
      </c>
      <c r="H130" s="72">
        <v>42928</v>
      </c>
      <c r="I130" s="2">
        <v>42929</v>
      </c>
      <c r="J130" s="4">
        <v>1</v>
      </c>
      <c r="K130" s="2">
        <v>42929</v>
      </c>
      <c r="L130" s="4">
        <v>1</v>
      </c>
      <c r="M130" s="72" t="s">
        <v>2382</v>
      </c>
      <c r="N130" s="68" t="s">
        <v>2382</v>
      </c>
      <c r="O130" s="73" t="s">
        <v>2382</v>
      </c>
      <c r="P130" s="74" t="s">
        <v>2382</v>
      </c>
      <c r="Q130" s="74"/>
      <c r="S130" s="4">
        <v>19</v>
      </c>
      <c r="T130" s="15" t="s">
        <v>465</v>
      </c>
      <c r="U130" s="17" t="s">
        <v>266</v>
      </c>
    </row>
    <row r="131" spans="1:21" x14ac:dyDescent="0.25">
      <c r="A131" s="13" t="s">
        <v>276</v>
      </c>
      <c r="B131" s="69">
        <v>11820</v>
      </c>
      <c r="C131" s="15" t="s">
        <v>268</v>
      </c>
      <c r="D131" s="13" t="s">
        <v>154</v>
      </c>
      <c r="E131" s="76" t="s">
        <v>194</v>
      </c>
      <c r="F131" s="76" t="s">
        <v>153</v>
      </c>
      <c r="G131" s="13" t="s">
        <v>282</v>
      </c>
      <c r="H131" s="72">
        <v>42929</v>
      </c>
      <c r="I131" s="2">
        <v>42929</v>
      </c>
      <c r="J131" s="4">
        <v>0</v>
      </c>
      <c r="K131" s="2">
        <v>42929</v>
      </c>
      <c r="L131" s="4">
        <v>0</v>
      </c>
      <c r="M131" s="72" t="s">
        <v>2382</v>
      </c>
      <c r="N131" s="68" t="s">
        <v>2382</v>
      </c>
      <c r="O131" s="73" t="s">
        <v>2382</v>
      </c>
      <c r="P131" s="74" t="s">
        <v>2382</v>
      </c>
      <c r="Q131" s="74"/>
      <c r="S131" s="4">
        <v>18</v>
      </c>
      <c r="T131" s="15" t="s">
        <v>465</v>
      </c>
      <c r="U131" s="17" t="s">
        <v>266</v>
      </c>
    </row>
    <row r="132" spans="1:21" x14ac:dyDescent="0.25">
      <c r="A132" s="13" t="s">
        <v>276</v>
      </c>
      <c r="B132" s="69">
        <v>11822</v>
      </c>
      <c r="C132" s="15" t="s">
        <v>267</v>
      </c>
      <c r="D132" s="13" t="s">
        <v>177</v>
      </c>
      <c r="E132" s="76" t="s">
        <v>208</v>
      </c>
      <c r="F132" s="76" t="s">
        <v>149</v>
      </c>
      <c r="G132" s="13" t="s">
        <v>282</v>
      </c>
      <c r="H132" s="72">
        <v>42929</v>
      </c>
      <c r="I132" s="2">
        <v>42929</v>
      </c>
      <c r="J132" s="4">
        <v>0</v>
      </c>
      <c r="K132" s="2">
        <v>42929</v>
      </c>
      <c r="L132" s="4">
        <v>0</v>
      </c>
      <c r="M132" s="72" t="s">
        <v>2382</v>
      </c>
      <c r="N132" s="68" t="s">
        <v>2382</v>
      </c>
      <c r="O132" s="73" t="s">
        <v>2382</v>
      </c>
      <c r="P132" s="74" t="s">
        <v>2382</v>
      </c>
      <c r="Q132" s="74"/>
      <c r="S132" s="4">
        <v>18</v>
      </c>
      <c r="T132" s="15" t="s">
        <v>465</v>
      </c>
      <c r="U132" s="17" t="s">
        <v>266</v>
      </c>
    </row>
    <row r="133" spans="1:21" x14ac:dyDescent="0.25">
      <c r="A133" s="13" t="s">
        <v>276</v>
      </c>
      <c r="B133" s="69">
        <v>11827</v>
      </c>
      <c r="C133" s="15" t="s">
        <v>268</v>
      </c>
      <c r="D133" s="13" t="s">
        <v>159</v>
      </c>
      <c r="E133" s="76" t="s">
        <v>170</v>
      </c>
      <c r="F133" s="76" t="s">
        <v>153</v>
      </c>
      <c r="G133" s="13" t="s">
        <v>282</v>
      </c>
      <c r="H133" s="72">
        <v>42930</v>
      </c>
      <c r="I133" s="2">
        <v>42930</v>
      </c>
      <c r="J133" s="4">
        <v>0</v>
      </c>
      <c r="K133" s="2">
        <v>42930</v>
      </c>
      <c r="L133" s="4">
        <v>0</v>
      </c>
      <c r="M133" s="72" t="s">
        <v>2382</v>
      </c>
      <c r="N133" s="68" t="s">
        <v>2382</v>
      </c>
      <c r="O133" s="73" t="s">
        <v>2382</v>
      </c>
      <c r="P133" s="74" t="s">
        <v>2382</v>
      </c>
      <c r="Q133" s="74"/>
      <c r="S133" s="4">
        <v>17</v>
      </c>
      <c r="T133" s="15" t="s">
        <v>465</v>
      </c>
      <c r="U133" s="17" t="s">
        <v>266</v>
      </c>
    </row>
    <row r="134" spans="1:21" x14ac:dyDescent="0.25">
      <c r="A134" s="13" t="s">
        <v>276</v>
      </c>
      <c r="B134" s="69">
        <v>11828</v>
      </c>
      <c r="C134" s="15" t="s">
        <v>267</v>
      </c>
      <c r="D134" s="13" t="s">
        <v>164</v>
      </c>
      <c r="E134" s="76" t="s">
        <v>165</v>
      </c>
      <c r="F134" s="76" t="s">
        <v>149</v>
      </c>
      <c r="G134" s="13" t="s">
        <v>282</v>
      </c>
      <c r="H134" s="72">
        <v>42930</v>
      </c>
      <c r="I134" s="2">
        <v>42930</v>
      </c>
      <c r="J134" s="4">
        <v>0</v>
      </c>
      <c r="K134" s="2">
        <v>42930</v>
      </c>
      <c r="L134" s="4">
        <v>0</v>
      </c>
      <c r="M134" s="72" t="s">
        <v>2382</v>
      </c>
      <c r="N134" s="68" t="s">
        <v>2382</v>
      </c>
      <c r="O134" s="73" t="s">
        <v>2382</v>
      </c>
      <c r="P134" s="74" t="s">
        <v>2382</v>
      </c>
      <c r="Q134" s="74"/>
      <c r="S134" s="4">
        <v>17</v>
      </c>
      <c r="T134" s="15" t="s">
        <v>465</v>
      </c>
      <c r="U134" s="17">
        <v>0</v>
      </c>
    </row>
    <row r="135" spans="1:21" x14ac:dyDescent="0.25">
      <c r="A135" s="13" t="s">
        <v>276</v>
      </c>
      <c r="B135" s="69">
        <v>11829</v>
      </c>
      <c r="C135" s="15" t="s">
        <v>267</v>
      </c>
      <c r="D135" s="13" t="s">
        <v>167</v>
      </c>
      <c r="E135" s="76" t="s">
        <v>202</v>
      </c>
      <c r="F135" s="76" t="s">
        <v>149</v>
      </c>
      <c r="G135" s="13" t="s">
        <v>282</v>
      </c>
      <c r="H135" s="72">
        <v>42933</v>
      </c>
      <c r="I135" s="2">
        <v>42930</v>
      </c>
      <c r="J135" s="4">
        <v>-3</v>
      </c>
      <c r="K135" s="2">
        <v>42930</v>
      </c>
      <c r="L135" s="4">
        <v>-3</v>
      </c>
      <c r="M135" s="72" t="s">
        <v>2382</v>
      </c>
      <c r="N135" s="68" t="s">
        <v>2382</v>
      </c>
      <c r="O135" s="73" t="s">
        <v>2382</v>
      </c>
      <c r="P135" s="74" t="s">
        <v>2382</v>
      </c>
      <c r="Q135" s="74"/>
      <c r="S135" s="4">
        <v>14</v>
      </c>
      <c r="T135" s="15" t="s">
        <v>465</v>
      </c>
      <c r="U135" s="17" t="s">
        <v>266</v>
      </c>
    </row>
    <row r="136" spans="1:21" x14ac:dyDescent="0.25">
      <c r="A136" s="13" t="s">
        <v>276</v>
      </c>
      <c r="B136" s="69">
        <v>11830</v>
      </c>
      <c r="C136" s="15" t="s">
        <v>267</v>
      </c>
      <c r="D136" s="13" t="s">
        <v>167</v>
      </c>
      <c r="E136" s="76" t="s">
        <v>202</v>
      </c>
      <c r="F136" s="76" t="s">
        <v>149</v>
      </c>
      <c r="G136" s="13" t="s">
        <v>282</v>
      </c>
      <c r="H136" s="72">
        <v>42929</v>
      </c>
      <c r="I136" s="2">
        <v>42933</v>
      </c>
      <c r="J136" s="4">
        <v>4</v>
      </c>
      <c r="K136" s="2">
        <v>42933</v>
      </c>
      <c r="L136" s="4">
        <v>4</v>
      </c>
      <c r="M136" s="72" t="s">
        <v>2382</v>
      </c>
      <c r="N136" s="68" t="s">
        <v>2382</v>
      </c>
      <c r="O136" s="73" t="s">
        <v>2382</v>
      </c>
      <c r="P136" s="74" t="s">
        <v>2382</v>
      </c>
      <c r="Q136" s="74"/>
      <c r="S136" s="4">
        <v>18</v>
      </c>
      <c r="T136" s="15" t="s">
        <v>465</v>
      </c>
      <c r="U136" s="17" t="s">
        <v>266</v>
      </c>
    </row>
    <row r="137" spans="1:21" x14ac:dyDescent="0.25">
      <c r="A137" s="13" t="s">
        <v>276</v>
      </c>
      <c r="B137" s="69">
        <v>11832</v>
      </c>
      <c r="C137" s="15" t="s">
        <v>267</v>
      </c>
      <c r="D137" s="13" t="s">
        <v>181</v>
      </c>
      <c r="E137" s="76" t="s">
        <v>182</v>
      </c>
      <c r="F137" s="76" t="s">
        <v>149</v>
      </c>
      <c r="G137" s="13" t="s">
        <v>282</v>
      </c>
      <c r="H137" s="72">
        <v>42930</v>
      </c>
      <c r="I137" s="2">
        <v>42933</v>
      </c>
      <c r="J137" s="4">
        <v>3</v>
      </c>
      <c r="K137" s="2">
        <v>42933</v>
      </c>
      <c r="L137" s="4">
        <v>3</v>
      </c>
      <c r="M137" s="72" t="s">
        <v>2382</v>
      </c>
      <c r="N137" s="68" t="s">
        <v>2382</v>
      </c>
      <c r="O137" s="73" t="s">
        <v>2382</v>
      </c>
      <c r="P137" s="74" t="s">
        <v>2382</v>
      </c>
      <c r="Q137" s="74"/>
      <c r="S137" s="4">
        <v>17</v>
      </c>
      <c r="T137" s="15" t="s">
        <v>465</v>
      </c>
      <c r="U137" s="17" t="s">
        <v>266</v>
      </c>
    </row>
    <row r="138" spans="1:21" x14ac:dyDescent="0.25">
      <c r="A138" s="13" t="s">
        <v>276</v>
      </c>
      <c r="B138" s="69">
        <v>11833</v>
      </c>
      <c r="C138" s="15" t="s">
        <v>267</v>
      </c>
      <c r="D138" s="13" t="s">
        <v>181</v>
      </c>
      <c r="E138" s="76" t="s">
        <v>182</v>
      </c>
      <c r="F138" s="76" t="s">
        <v>149</v>
      </c>
      <c r="G138" s="13" t="s">
        <v>283</v>
      </c>
      <c r="H138" s="72">
        <v>42930</v>
      </c>
      <c r="I138" s="2">
        <v>42933</v>
      </c>
      <c r="J138" s="4">
        <v>3</v>
      </c>
      <c r="K138" s="2">
        <v>42933</v>
      </c>
      <c r="L138" s="4">
        <v>3</v>
      </c>
      <c r="O138" s="73" t="s">
        <v>2382</v>
      </c>
      <c r="P138" s="74" t="s">
        <v>2382</v>
      </c>
      <c r="Q138" s="74"/>
      <c r="R138" s="87"/>
      <c r="S138" s="4">
        <f>DATE(2017,7,31)-H138</f>
        <v>17</v>
      </c>
      <c r="T138" s="15" t="s">
        <v>465</v>
      </c>
      <c r="U138" s="17" t="s">
        <v>266</v>
      </c>
    </row>
    <row r="139" spans="1:21" x14ac:dyDescent="0.25">
      <c r="A139" s="13" t="s">
        <v>276</v>
      </c>
      <c r="B139" s="69">
        <v>11834</v>
      </c>
      <c r="C139" s="15" t="s">
        <v>267</v>
      </c>
      <c r="D139" s="13" t="s">
        <v>181</v>
      </c>
      <c r="E139" s="76" t="s">
        <v>182</v>
      </c>
      <c r="F139" s="76" t="s">
        <v>149</v>
      </c>
      <c r="G139" s="13" t="s">
        <v>284</v>
      </c>
      <c r="H139" s="72">
        <v>42930</v>
      </c>
      <c r="I139" s="2">
        <v>42933</v>
      </c>
      <c r="J139" s="4">
        <v>3</v>
      </c>
      <c r="K139" s="2">
        <v>42933</v>
      </c>
      <c r="L139" s="4">
        <v>3</v>
      </c>
      <c r="M139" s="72" t="s">
        <v>2382</v>
      </c>
      <c r="N139" s="68" t="s">
        <v>2382</v>
      </c>
      <c r="O139" s="73" t="s">
        <v>2382</v>
      </c>
      <c r="P139" s="74" t="s">
        <v>2382</v>
      </c>
      <c r="Q139" s="74"/>
      <c r="R139" s="87"/>
      <c r="S139" s="4">
        <f>DATE(2017,7,31)-H139</f>
        <v>17</v>
      </c>
      <c r="T139" s="15" t="s">
        <v>465</v>
      </c>
      <c r="U139" s="17" t="s">
        <v>266</v>
      </c>
    </row>
    <row r="140" spans="1:21" x14ac:dyDescent="0.25">
      <c r="A140" s="13" t="s">
        <v>276</v>
      </c>
      <c r="B140" s="69">
        <v>11836</v>
      </c>
      <c r="C140" s="15" t="s">
        <v>267</v>
      </c>
      <c r="D140" s="13" t="s">
        <v>150</v>
      </c>
      <c r="E140" s="76" t="s">
        <v>151</v>
      </c>
      <c r="F140" s="76" t="s">
        <v>149</v>
      </c>
      <c r="G140" s="13" t="s">
        <v>282</v>
      </c>
      <c r="H140" s="72">
        <v>42933</v>
      </c>
      <c r="I140" s="2">
        <v>42933</v>
      </c>
      <c r="J140" s="4">
        <v>0</v>
      </c>
      <c r="K140" s="2">
        <v>42933</v>
      </c>
      <c r="L140" s="4">
        <v>0</v>
      </c>
      <c r="M140" s="72" t="s">
        <v>2382</v>
      </c>
      <c r="N140" s="68" t="s">
        <v>2382</v>
      </c>
      <c r="O140" s="73" t="s">
        <v>2382</v>
      </c>
      <c r="P140" s="74" t="s">
        <v>2382</v>
      </c>
      <c r="Q140" s="74"/>
      <c r="S140" s="4">
        <v>14</v>
      </c>
      <c r="T140" s="15" t="s">
        <v>465</v>
      </c>
      <c r="U140" s="17" t="s">
        <v>266</v>
      </c>
    </row>
    <row r="141" spans="1:21" x14ac:dyDescent="0.25">
      <c r="A141" s="13" t="s">
        <v>276</v>
      </c>
      <c r="B141" s="69">
        <v>11837</v>
      </c>
      <c r="C141" s="15" t="s">
        <v>268</v>
      </c>
      <c r="D141" s="13" t="s">
        <v>159</v>
      </c>
      <c r="E141" s="76" t="s">
        <v>184</v>
      </c>
      <c r="F141" s="76" t="s">
        <v>153</v>
      </c>
      <c r="G141" s="13" t="s">
        <v>282</v>
      </c>
      <c r="H141" s="72">
        <v>42934</v>
      </c>
      <c r="I141" s="2">
        <v>42934</v>
      </c>
      <c r="J141" s="4">
        <v>0</v>
      </c>
      <c r="K141" s="2">
        <v>42934</v>
      </c>
      <c r="L141" s="4">
        <v>0</v>
      </c>
      <c r="M141" s="72" t="s">
        <v>2382</v>
      </c>
      <c r="N141" s="68" t="s">
        <v>2382</v>
      </c>
      <c r="O141" s="73" t="s">
        <v>2382</v>
      </c>
      <c r="P141" s="74" t="s">
        <v>2382</v>
      </c>
      <c r="Q141" s="74"/>
      <c r="S141" s="4">
        <v>13</v>
      </c>
      <c r="T141" s="15" t="s">
        <v>465</v>
      </c>
      <c r="U141" s="17" t="s">
        <v>266</v>
      </c>
    </row>
    <row r="142" spans="1:21" x14ac:dyDescent="0.25">
      <c r="A142" s="13" t="s">
        <v>276</v>
      </c>
      <c r="B142" s="69">
        <v>11838</v>
      </c>
      <c r="C142" s="15" t="s">
        <v>268</v>
      </c>
      <c r="D142" s="13" t="s">
        <v>156</v>
      </c>
      <c r="E142" s="76" t="s">
        <v>171</v>
      </c>
      <c r="F142" s="76" t="s">
        <v>153</v>
      </c>
      <c r="G142" s="13" t="s">
        <v>282</v>
      </c>
      <c r="H142" s="72">
        <v>42934</v>
      </c>
      <c r="I142" s="2">
        <v>42935</v>
      </c>
      <c r="J142" s="4">
        <v>1</v>
      </c>
      <c r="K142" s="2">
        <v>42935</v>
      </c>
      <c r="L142" s="4">
        <v>1</v>
      </c>
      <c r="M142" s="72" t="s">
        <v>2382</v>
      </c>
      <c r="N142" s="68" t="s">
        <v>2382</v>
      </c>
      <c r="O142" s="73" t="s">
        <v>2382</v>
      </c>
      <c r="P142" s="74" t="s">
        <v>2382</v>
      </c>
      <c r="Q142" s="74"/>
      <c r="S142" s="4">
        <v>13</v>
      </c>
      <c r="T142" s="15" t="s">
        <v>465</v>
      </c>
      <c r="U142" s="17" t="s">
        <v>266</v>
      </c>
    </row>
    <row r="143" spans="1:21" x14ac:dyDescent="0.25">
      <c r="A143" s="13" t="s">
        <v>276</v>
      </c>
      <c r="B143" s="69">
        <v>11839</v>
      </c>
      <c r="C143" s="15" t="s">
        <v>267</v>
      </c>
      <c r="D143" s="13" t="s">
        <v>167</v>
      </c>
      <c r="E143" s="76" t="s">
        <v>202</v>
      </c>
      <c r="F143" s="76" t="s">
        <v>149</v>
      </c>
      <c r="G143" s="13" t="s">
        <v>284</v>
      </c>
      <c r="H143" s="72">
        <v>42934</v>
      </c>
      <c r="I143" s="2">
        <v>42935</v>
      </c>
      <c r="J143" s="4">
        <v>1</v>
      </c>
      <c r="K143" s="2">
        <v>42935</v>
      </c>
      <c r="L143" s="4">
        <v>1</v>
      </c>
      <c r="M143" s="72" t="s">
        <v>2382</v>
      </c>
      <c r="N143" s="68" t="s">
        <v>2382</v>
      </c>
      <c r="O143" s="73" t="s">
        <v>2382</v>
      </c>
      <c r="P143" s="74" t="s">
        <v>2382</v>
      </c>
      <c r="Q143" s="74"/>
      <c r="R143" s="87"/>
      <c r="S143" s="4">
        <f>DATE(2017,7,31)-H143</f>
        <v>13</v>
      </c>
      <c r="T143" s="15" t="s">
        <v>465</v>
      </c>
      <c r="U143" s="17" t="s">
        <v>266</v>
      </c>
    </row>
    <row r="144" spans="1:21" x14ac:dyDescent="0.25">
      <c r="A144" s="13" t="s">
        <v>276</v>
      </c>
      <c r="B144" s="69">
        <v>11840</v>
      </c>
      <c r="C144" s="15" t="s">
        <v>267</v>
      </c>
      <c r="D144" s="13" t="s">
        <v>159</v>
      </c>
      <c r="E144" s="76" t="s">
        <v>162</v>
      </c>
      <c r="F144" s="76" t="s">
        <v>149</v>
      </c>
      <c r="G144" s="13" t="s">
        <v>282</v>
      </c>
      <c r="H144" s="72">
        <v>42935</v>
      </c>
      <c r="I144" s="2">
        <v>42935</v>
      </c>
      <c r="J144" s="4">
        <v>0</v>
      </c>
      <c r="K144" s="2">
        <v>42935</v>
      </c>
      <c r="L144" s="4">
        <v>0</v>
      </c>
      <c r="M144" s="72" t="s">
        <v>2382</v>
      </c>
      <c r="N144" s="68" t="s">
        <v>2382</v>
      </c>
      <c r="O144" s="73" t="s">
        <v>2382</v>
      </c>
      <c r="P144" s="74" t="s">
        <v>2382</v>
      </c>
      <c r="Q144" s="74"/>
      <c r="S144" s="4">
        <v>12</v>
      </c>
      <c r="T144" s="15" t="s">
        <v>465</v>
      </c>
      <c r="U144" s="17" t="s">
        <v>266</v>
      </c>
    </row>
    <row r="145" spans="1:21" x14ac:dyDescent="0.25">
      <c r="A145" s="13" t="s">
        <v>276</v>
      </c>
      <c r="B145" s="69">
        <v>11841</v>
      </c>
      <c r="C145" s="15" t="s">
        <v>267</v>
      </c>
      <c r="D145" s="13" t="s">
        <v>159</v>
      </c>
      <c r="E145" s="76" t="s">
        <v>162</v>
      </c>
      <c r="F145" s="76" t="s">
        <v>149</v>
      </c>
      <c r="G145" s="13" t="s">
        <v>282</v>
      </c>
      <c r="H145" s="72">
        <v>42935</v>
      </c>
      <c r="I145" s="2">
        <v>42935</v>
      </c>
      <c r="J145" s="4">
        <v>0</v>
      </c>
      <c r="K145" s="2">
        <v>42935</v>
      </c>
      <c r="L145" s="4">
        <v>0</v>
      </c>
      <c r="M145" s="72" t="s">
        <v>2382</v>
      </c>
      <c r="N145" s="68" t="s">
        <v>2382</v>
      </c>
      <c r="O145" s="73" t="s">
        <v>2382</v>
      </c>
      <c r="P145" s="74" t="s">
        <v>2382</v>
      </c>
      <c r="Q145" s="74"/>
      <c r="S145" s="4">
        <v>12</v>
      </c>
      <c r="T145" s="15" t="s">
        <v>465</v>
      </c>
      <c r="U145" s="17" t="s">
        <v>275</v>
      </c>
    </row>
    <row r="146" spans="1:21" x14ac:dyDescent="0.25">
      <c r="A146" s="13" t="s">
        <v>276</v>
      </c>
      <c r="B146" s="69">
        <v>11842</v>
      </c>
      <c r="C146" s="15" t="s">
        <v>267</v>
      </c>
      <c r="D146" s="13" t="s">
        <v>159</v>
      </c>
      <c r="E146" s="76" t="s">
        <v>162</v>
      </c>
      <c r="F146" s="76" t="s">
        <v>149</v>
      </c>
      <c r="G146" s="13" t="s">
        <v>282</v>
      </c>
      <c r="H146" s="72">
        <v>42935</v>
      </c>
      <c r="I146" s="2">
        <v>42935</v>
      </c>
      <c r="J146" s="4">
        <v>0</v>
      </c>
      <c r="K146" s="2">
        <v>42935</v>
      </c>
      <c r="L146" s="4">
        <v>0</v>
      </c>
      <c r="M146" s="72" t="s">
        <v>2382</v>
      </c>
      <c r="N146" s="68" t="s">
        <v>2382</v>
      </c>
      <c r="O146" s="73" t="s">
        <v>2382</v>
      </c>
      <c r="P146" s="74" t="s">
        <v>2382</v>
      </c>
      <c r="Q146" s="74"/>
      <c r="S146" s="4">
        <v>12</v>
      </c>
      <c r="T146" s="15" t="s">
        <v>465</v>
      </c>
      <c r="U146" s="17">
        <v>0</v>
      </c>
    </row>
    <row r="147" spans="1:21" x14ac:dyDescent="0.25">
      <c r="A147" s="13" t="s">
        <v>276</v>
      </c>
      <c r="B147" s="69">
        <v>11847</v>
      </c>
      <c r="C147" s="15" t="s">
        <v>267</v>
      </c>
      <c r="D147" s="13" t="s">
        <v>167</v>
      </c>
      <c r="E147" s="76" t="s">
        <v>202</v>
      </c>
      <c r="F147" s="76" t="s">
        <v>149</v>
      </c>
      <c r="G147" s="13" t="s">
        <v>282</v>
      </c>
      <c r="H147" s="72">
        <v>42936</v>
      </c>
      <c r="I147" s="2">
        <v>42937</v>
      </c>
      <c r="J147" s="4">
        <v>1</v>
      </c>
      <c r="K147" s="2">
        <v>42937</v>
      </c>
      <c r="L147" s="4">
        <v>1</v>
      </c>
      <c r="M147" s="72" t="s">
        <v>2382</v>
      </c>
      <c r="N147" s="68" t="s">
        <v>2382</v>
      </c>
      <c r="O147" s="73" t="s">
        <v>2382</v>
      </c>
      <c r="P147" s="74" t="s">
        <v>2382</v>
      </c>
      <c r="Q147" s="74"/>
      <c r="S147" s="4">
        <v>11</v>
      </c>
      <c r="T147" s="15" t="s">
        <v>465</v>
      </c>
      <c r="U147" s="17" t="s">
        <v>266</v>
      </c>
    </row>
    <row r="148" spans="1:21" x14ac:dyDescent="0.25">
      <c r="A148" s="13" t="s">
        <v>276</v>
      </c>
      <c r="B148" s="69">
        <v>11850</v>
      </c>
      <c r="C148" s="15" t="s">
        <v>267</v>
      </c>
      <c r="D148" s="13" t="s">
        <v>167</v>
      </c>
      <c r="E148" s="76" t="s">
        <v>202</v>
      </c>
      <c r="F148" s="76" t="s">
        <v>149</v>
      </c>
      <c r="G148" s="13" t="s">
        <v>282</v>
      </c>
      <c r="H148" s="72">
        <v>42937</v>
      </c>
      <c r="I148" s="2">
        <v>42937</v>
      </c>
      <c r="J148" s="4">
        <v>0</v>
      </c>
      <c r="K148" s="2">
        <v>42937</v>
      </c>
      <c r="L148" s="4">
        <v>0</v>
      </c>
      <c r="M148" s="72" t="s">
        <v>2382</v>
      </c>
      <c r="N148" s="68" t="s">
        <v>2382</v>
      </c>
      <c r="O148" s="73" t="s">
        <v>2382</v>
      </c>
      <c r="P148" s="74" t="s">
        <v>2382</v>
      </c>
      <c r="Q148" s="74"/>
      <c r="S148" s="4">
        <v>10</v>
      </c>
      <c r="T148" s="15" t="s">
        <v>465</v>
      </c>
      <c r="U148" s="17" t="s">
        <v>266</v>
      </c>
    </row>
    <row r="149" spans="1:21" x14ac:dyDescent="0.25">
      <c r="A149" s="13" t="s">
        <v>276</v>
      </c>
      <c r="B149" s="69">
        <v>11851</v>
      </c>
      <c r="C149" s="15" t="s">
        <v>267</v>
      </c>
      <c r="D149" s="13" t="s">
        <v>167</v>
      </c>
      <c r="E149" s="76" t="s">
        <v>202</v>
      </c>
      <c r="F149" s="76" t="s">
        <v>149</v>
      </c>
      <c r="G149" s="13" t="s">
        <v>282</v>
      </c>
      <c r="H149" s="72">
        <v>42936</v>
      </c>
      <c r="I149" s="2">
        <v>42940</v>
      </c>
      <c r="J149" s="4">
        <v>4</v>
      </c>
      <c r="K149" s="2">
        <v>42940</v>
      </c>
      <c r="L149" s="4">
        <v>4</v>
      </c>
      <c r="M149" s="72" t="s">
        <v>2382</v>
      </c>
      <c r="N149" s="68" t="s">
        <v>2382</v>
      </c>
      <c r="O149" s="73" t="s">
        <v>2382</v>
      </c>
      <c r="P149" s="74" t="s">
        <v>2382</v>
      </c>
      <c r="Q149" s="74"/>
      <c r="S149" s="4">
        <v>11</v>
      </c>
      <c r="T149" s="15" t="s">
        <v>465</v>
      </c>
      <c r="U149" s="17" t="s">
        <v>266</v>
      </c>
    </row>
    <row r="150" spans="1:21" x14ac:dyDescent="0.25">
      <c r="A150" s="13" t="s">
        <v>276</v>
      </c>
      <c r="B150" s="69">
        <v>11852</v>
      </c>
      <c r="C150" s="15" t="s">
        <v>267</v>
      </c>
      <c r="D150" s="13" t="s">
        <v>177</v>
      </c>
      <c r="E150" s="76" t="s">
        <v>208</v>
      </c>
      <c r="F150" s="76" t="s">
        <v>149</v>
      </c>
      <c r="G150" s="13" t="s">
        <v>282</v>
      </c>
      <c r="H150" s="72">
        <v>42937</v>
      </c>
      <c r="I150" s="2">
        <v>42940</v>
      </c>
      <c r="J150" s="4">
        <v>3</v>
      </c>
      <c r="K150" s="2">
        <v>42940</v>
      </c>
      <c r="L150" s="4">
        <v>3</v>
      </c>
      <c r="M150" s="72" t="s">
        <v>2382</v>
      </c>
      <c r="N150" s="68" t="s">
        <v>2382</v>
      </c>
      <c r="O150" s="73" t="s">
        <v>2382</v>
      </c>
      <c r="P150" s="74" t="s">
        <v>2382</v>
      </c>
      <c r="Q150" s="74"/>
      <c r="S150" s="4">
        <v>10</v>
      </c>
      <c r="T150" s="15" t="s">
        <v>465</v>
      </c>
      <c r="U150" s="17">
        <v>0</v>
      </c>
    </row>
    <row r="151" spans="1:21" x14ac:dyDescent="0.25">
      <c r="A151" s="13" t="s">
        <v>276</v>
      </c>
      <c r="B151" s="69">
        <v>11853</v>
      </c>
      <c r="C151" s="15" t="s">
        <v>267</v>
      </c>
      <c r="D151" s="13" t="s">
        <v>167</v>
      </c>
      <c r="E151" s="76" t="s">
        <v>202</v>
      </c>
      <c r="F151" s="76" t="s">
        <v>149</v>
      </c>
      <c r="G151" s="13" t="s">
        <v>282</v>
      </c>
      <c r="H151" s="72">
        <v>42937</v>
      </c>
      <c r="I151" s="2">
        <v>42940</v>
      </c>
      <c r="J151" s="4">
        <v>3</v>
      </c>
      <c r="K151" s="2">
        <v>42940</v>
      </c>
      <c r="L151" s="4">
        <v>3</v>
      </c>
      <c r="M151" s="72" t="s">
        <v>2382</v>
      </c>
      <c r="N151" s="68" t="s">
        <v>2382</v>
      </c>
      <c r="O151" s="73" t="s">
        <v>2382</v>
      </c>
      <c r="P151" s="74" t="s">
        <v>2382</v>
      </c>
      <c r="Q151" s="74"/>
      <c r="S151" s="4">
        <v>10</v>
      </c>
      <c r="T151" s="15" t="s">
        <v>465</v>
      </c>
      <c r="U151" s="17" t="s">
        <v>266</v>
      </c>
    </row>
    <row r="152" spans="1:21" x14ac:dyDescent="0.25">
      <c r="A152" s="13" t="s">
        <v>276</v>
      </c>
      <c r="B152" s="69">
        <v>11854</v>
      </c>
      <c r="C152" s="15" t="s">
        <v>267</v>
      </c>
      <c r="D152" s="13" t="s">
        <v>150</v>
      </c>
      <c r="E152" s="76" t="s">
        <v>151</v>
      </c>
      <c r="F152" s="76" t="s">
        <v>149</v>
      </c>
      <c r="G152" s="13" t="s">
        <v>282</v>
      </c>
      <c r="H152" s="72">
        <v>42940</v>
      </c>
      <c r="I152" s="2">
        <v>42940</v>
      </c>
      <c r="J152" s="4">
        <v>0</v>
      </c>
      <c r="K152" s="2">
        <v>42940</v>
      </c>
      <c r="L152" s="4">
        <v>0</v>
      </c>
      <c r="M152" s="72" t="s">
        <v>2382</v>
      </c>
      <c r="N152" s="68" t="s">
        <v>2382</v>
      </c>
      <c r="O152" s="73" t="s">
        <v>2382</v>
      </c>
      <c r="P152" s="74" t="s">
        <v>2382</v>
      </c>
      <c r="Q152" s="74"/>
      <c r="S152" s="4">
        <v>7</v>
      </c>
      <c r="T152" s="15" t="s">
        <v>465</v>
      </c>
      <c r="U152" s="17" t="s">
        <v>266</v>
      </c>
    </row>
    <row r="153" spans="1:21" x14ac:dyDescent="0.25">
      <c r="A153" s="13" t="s">
        <v>276</v>
      </c>
      <c r="B153" s="69">
        <v>11855</v>
      </c>
      <c r="C153" s="15" t="s">
        <v>267</v>
      </c>
      <c r="D153" s="13" t="s">
        <v>150</v>
      </c>
      <c r="E153" s="76" t="s">
        <v>151</v>
      </c>
      <c r="F153" s="76" t="s">
        <v>149</v>
      </c>
      <c r="G153" s="13" t="s">
        <v>282</v>
      </c>
      <c r="H153" s="72">
        <v>42940</v>
      </c>
      <c r="I153" s="2">
        <v>42940</v>
      </c>
      <c r="J153" s="4">
        <v>0</v>
      </c>
      <c r="K153" s="2">
        <v>42940</v>
      </c>
      <c r="L153" s="4">
        <v>0</v>
      </c>
      <c r="M153" s="72" t="s">
        <v>2382</v>
      </c>
      <c r="N153" s="68" t="s">
        <v>2382</v>
      </c>
      <c r="O153" s="73" t="s">
        <v>2382</v>
      </c>
      <c r="P153" s="74" t="s">
        <v>2382</v>
      </c>
      <c r="Q153" s="74"/>
      <c r="S153" s="4">
        <v>7</v>
      </c>
      <c r="T153" s="15" t="s">
        <v>465</v>
      </c>
      <c r="U153" s="17" t="s">
        <v>266</v>
      </c>
    </row>
    <row r="154" spans="1:21" x14ac:dyDescent="0.25">
      <c r="A154" s="13" t="s">
        <v>276</v>
      </c>
      <c r="B154" s="69">
        <v>11857</v>
      </c>
      <c r="C154" s="15" t="s">
        <v>267</v>
      </c>
      <c r="D154" s="13" t="s">
        <v>159</v>
      </c>
      <c r="E154" s="76" t="s">
        <v>162</v>
      </c>
      <c r="F154" s="76" t="s">
        <v>149</v>
      </c>
      <c r="G154" s="13" t="s">
        <v>284</v>
      </c>
      <c r="H154" s="72">
        <v>42940</v>
      </c>
      <c r="I154" s="2">
        <v>42940</v>
      </c>
      <c r="J154" s="4">
        <v>0</v>
      </c>
      <c r="K154" s="2">
        <v>42940</v>
      </c>
      <c r="L154" s="4">
        <v>0</v>
      </c>
      <c r="M154" s="72" t="s">
        <v>2382</v>
      </c>
      <c r="N154" s="68" t="s">
        <v>2382</v>
      </c>
      <c r="O154" s="73" t="s">
        <v>2382</v>
      </c>
      <c r="P154" s="74" t="s">
        <v>2382</v>
      </c>
      <c r="Q154" s="74"/>
      <c r="R154" s="87"/>
      <c r="S154" s="4">
        <f>DATE(2017,7,31)-H154</f>
        <v>7</v>
      </c>
      <c r="T154" s="15" t="s">
        <v>465</v>
      </c>
      <c r="U154" s="17" t="s">
        <v>266</v>
      </c>
    </row>
    <row r="155" spans="1:21" x14ac:dyDescent="0.25">
      <c r="A155" s="13" t="s">
        <v>276</v>
      </c>
      <c r="B155" s="69">
        <v>11858</v>
      </c>
      <c r="C155" s="15" t="s">
        <v>267</v>
      </c>
      <c r="D155" s="13" t="s">
        <v>150</v>
      </c>
      <c r="E155" s="76" t="s">
        <v>151</v>
      </c>
      <c r="F155" s="76" t="s">
        <v>149</v>
      </c>
      <c r="G155" s="13" t="s">
        <v>282</v>
      </c>
      <c r="H155" s="72">
        <v>42940</v>
      </c>
      <c r="I155" s="2">
        <v>42941</v>
      </c>
      <c r="J155" s="4">
        <v>1</v>
      </c>
      <c r="K155" s="2">
        <v>42941</v>
      </c>
      <c r="L155" s="4">
        <v>1</v>
      </c>
      <c r="M155" s="72" t="s">
        <v>2382</v>
      </c>
      <c r="N155" s="68" t="s">
        <v>2382</v>
      </c>
      <c r="O155" s="73" t="s">
        <v>2382</v>
      </c>
      <c r="P155" s="74" t="s">
        <v>2382</v>
      </c>
      <c r="Q155" s="74"/>
      <c r="S155" s="4">
        <v>7</v>
      </c>
      <c r="T155" s="15" t="s">
        <v>465</v>
      </c>
      <c r="U155" s="17">
        <v>0</v>
      </c>
    </row>
    <row r="156" spans="1:21" x14ac:dyDescent="0.25">
      <c r="A156" s="13" t="s">
        <v>276</v>
      </c>
      <c r="B156" s="69">
        <v>11860</v>
      </c>
      <c r="C156" s="15" t="s">
        <v>267</v>
      </c>
      <c r="D156" s="13" t="s">
        <v>150</v>
      </c>
      <c r="E156" s="76" t="s">
        <v>151</v>
      </c>
      <c r="F156" s="76" t="s">
        <v>149</v>
      </c>
      <c r="G156" s="13" t="s">
        <v>282</v>
      </c>
      <c r="H156" s="72">
        <v>42941</v>
      </c>
      <c r="I156" s="2">
        <v>42941</v>
      </c>
      <c r="J156" s="4">
        <v>0</v>
      </c>
      <c r="K156" s="2">
        <v>42941</v>
      </c>
      <c r="L156" s="4">
        <v>0</v>
      </c>
      <c r="M156" s="72" t="s">
        <v>2382</v>
      </c>
      <c r="N156" s="68" t="s">
        <v>2382</v>
      </c>
      <c r="O156" s="73" t="s">
        <v>2382</v>
      </c>
      <c r="P156" s="74" t="s">
        <v>2382</v>
      </c>
      <c r="Q156" s="74"/>
      <c r="S156" s="4">
        <v>6</v>
      </c>
      <c r="T156" s="15" t="s">
        <v>465</v>
      </c>
      <c r="U156" s="17" t="s">
        <v>266</v>
      </c>
    </row>
    <row r="157" spans="1:21" x14ac:dyDescent="0.25">
      <c r="A157" s="13" t="s">
        <v>276</v>
      </c>
      <c r="B157" s="69">
        <v>11864</v>
      </c>
      <c r="C157" s="15" t="s">
        <v>268</v>
      </c>
      <c r="D157" s="13" t="s">
        <v>167</v>
      </c>
      <c r="E157" s="76" t="s">
        <v>202</v>
      </c>
      <c r="F157" s="76" t="s">
        <v>153</v>
      </c>
      <c r="G157" s="13" t="s">
        <v>282</v>
      </c>
      <c r="H157" s="72">
        <v>42940</v>
      </c>
      <c r="I157" s="2">
        <v>42943</v>
      </c>
      <c r="J157" s="4">
        <v>3</v>
      </c>
      <c r="K157" s="2">
        <v>42943</v>
      </c>
      <c r="L157" s="4">
        <v>3</v>
      </c>
      <c r="M157" s="72" t="s">
        <v>2382</v>
      </c>
      <c r="N157" s="68" t="s">
        <v>2382</v>
      </c>
      <c r="O157" s="73" t="s">
        <v>2382</v>
      </c>
      <c r="P157" s="74" t="s">
        <v>2382</v>
      </c>
      <c r="Q157" s="74"/>
      <c r="S157" s="4">
        <v>7</v>
      </c>
      <c r="T157" s="15" t="s">
        <v>465</v>
      </c>
      <c r="U157" s="17" t="s">
        <v>266</v>
      </c>
    </row>
    <row r="158" spans="1:21" x14ac:dyDescent="0.25">
      <c r="A158" s="13" t="s">
        <v>276</v>
      </c>
      <c r="B158" s="69">
        <v>11867</v>
      </c>
      <c r="C158" s="15" t="s">
        <v>267</v>
      </c>
      <c r="D158" s="13" t="s">
        <v>159</v>
      </c>
      <c r="E158" s="76" t="s">
        <v>162</v>
      </c>
      <c r="F158" s="76" t="s">
        <v>149</v>
      </c>
      <c r="G158" s="13" t="s">
        <v>282</v>
      </c>
      <c r="H158" s="72">
        <v>42943</v>
      </c>
      <c r="I158" s="2">
        <v>42943</v>
      </c>
      <c r="J158" s="4">
        <v>0</v>
      </c>
      <c r="K158" s="2">
        <v>42943</v>
      </c>
      <c r="L158" s="4">
        <v>0</v>
      </c>
      <c r="M158" s="72" t="s">
        <v>2382</v>
      </c>
      <c r="N158" s="68" t="s">
        <v>2382</v>
      </c>
      <c r="O158" s="73" t="s">
        <v>2382</v>
      </c>
      <c r="P158" s="74" t="s">
        <v>2382</v>
      </c>
      <c r="Q158" s="74"/>
      <c r="S158" s="4">
        <v>4</v>
      </c>
      <c r="T158" s="15" t="s">
        <v>465</v>
      </c>
      <c r="U158" s="17" t="s">
        <v>266</v>
      </c>
    </row>
    <row r="159" spans="1:21" x14ac:dyDescent="0.25">
      <c r="A159" s="13" t="s">
        <v>276</v>
      </c>
      <c r="B159" s="69">
        <v>11868</v>
      </c>
      <c r="C159" s="15" t="s">
        <v>267</v>
      </c>
      <c r="D159" s="13" t="s">
        <v>154</v>
      </c>
      <c r="E159" s="76" t="s">
        <v>194</v>
      </c>
      <c r="F159" s="76" t="s">
        <v>149</v>
      </c>
      <c r="G159" s="13" t="s">
        <v>282</v>
      </c>
      <c r="H159" s="72">
        <v>42943</v>
      </c>
      <c r="I159" s="2">
        <v>42943</v>
      </c>
      <c r="J159" s="4">
        <v>0</v>
      </c>
      <c r="K159" s="2">
        <v>42943</v>
      </c>
      <c r="L159" s="4">
        <v>0</v>
      </c>
      <c r="M159" s="72" t="s">
        <v>2382</v>
      </c>
      <c r="N159" s="68" t="s">
        <v>2382</v>
      </c>
      <c r="O159" s="73" t="s">
        <v>2382</v>
      </c>
      <c r="P159" s="74" t="s">
        <v>2382</v>
      </c>
      <c r="Q159" s="74"/>
      <c r="S159" s="4">
        <v>4</v>
      </c>
      <c r="T159" s="15" t="s">
        <v>465</v>
      </c>
      <c r="U159" s="17" t="s">
        <v>275</v>
      </c>
    </row>
    <row r="160" spans="1:21" x14ac:dyDescent="0.25">
      <c r="A160" s="13" t="s">
        <v>276</v>
      </c>
      <c r="B160" s="69">
        <v>11869</v>
      </c>
      <c r="C160" s="15" t="s">
        <v>267</v>
      </c>
      <c r="D160" s="13" t="s">
        <v>154</v>
      </c>
      <c r="E160" s="76" t="s">
        <v>194</v>
      </c>
      <c r="F160" s="76" t="s">
        <v>149</v>
      </c>
      <c r="G160" s="13" t="s">
        <v>282</v>
      </c>
      <c r="H160" s="72">
        <v>42943</v>
      </c>
      <c r="I160" s="2">
        <v>42943</v>
      </c>
      <c r="J160" s="4">
        <v>0</v>
      </c>
      <c r="K160" s="2">
        <v>42943</v>
      </c>
      <c r="L160" s="4">
        <v>0</v>
      </c>
      <c r="M160" s="72" t="s">
        <v>2382</v>
      </c>
      <c r="N160" s="68" t="s">
        <v>2382</v>
      </c>
      <c r="O160" s="73" t="s">
        <v>2382</v>
      </c>
      <c r="P160" s="74" t="s">
        <v>2382</v>
      </c>
      <c r="Q160" s="74"/>
      <c r="S160" s="4">
        <v>4</v>
      </c>
      <c r="T160" s="15" t="s">
        <v>465</v>
      </c>
      <c r="U160" s="17" t="s">
        <v>266</v>
      </c>
    </row>
    <row r="161" spans="1:21" x14ac:dyDescent="0.25">
      <c r="A161" s="13" t="s">
        <v>276</v>
      </c>
      <c r="B161" s="69">
        <v>11870</v>
      </c>
      <c r="C161" s="15" t="s">
        <v>267</v>
      </c>
      <c r="D161" s="13" t="s">
        <v>159</v>
      </c>
      <c r="E161" s="76" t="s">
        <v>162</v>
      </c>
      <c r="F161" s="76" t="s">
        <v>149</v>
      </c>
      <c r="G161" s="13" t="s">
        <v>282</v>
      </c>
      <c r="H161" s="72">
        <v>42943</v>
      </c>
      <c r="I161" s="2">
        <v>42943</v>
      </c>
      <c r="J161" s="4">
        <v>0</v>
      </c>
      <c r="K161" s="2">
        <v>42943</v>
      </c>
      <c r="L161" s="4">
        <v>0</v>
      </c>
      <c r="M161" s="72" t="s">
        <v>2382</v>
      </c>
      <c r="N161" s="68" t="s">
        <v>2382</v>
      </c>
      <c r="O161" s="73" t="s">
        <v>2382</v>
      </c>
      <c r="P161" s="74" t="s">
        <v>2382</v>
      </c>
      <c r="Q161" s="74"/>
      <c r="S161" s="4">
        <v>4</v>
      </c>
      <c r="T161" s="15" t="s">
        <v>465</v>
      </c>
      <c r="U161" s="17" t="s">
        <v>275</v>
      </c>
    </row>
    <row r="162" spans="1:21" x14ac:dyDescent="0.25">
      <c r="A162" s="13" t="s">
        <v>276</v>
      </c>
      <c r="B162" s="69">
        <v>11871</v>
      </c>
      <c r="C162" s="15" t="s">
        <v>268</v>
      </c>
      <c r="D162" s="13" t="s">
        <v>154</v>
      </c>
      <c r="E162" s="76" t="s">
        <v>194</v>
      </c>
      <c r="F162" s="76" t="s">
        <v>153</v>
      </c>
      <c r="G162" s="13" t="s">
        <v>282</v>
      </c>
      <c r="H162" s="72">
        <v>42943</v>
      </c>
      <c r="I162" s="2">
        <v>42943</v>
      </c>
      <c r="J162" s="4">
        <v>0</v>
      </c>
      <c r="K162" s="2">
        <v>42943</v>
      </c>
      <c r="L162" s="4">
        <v>0</v>
      </c>
      <c r="M162" s="72" t="s">
        <v>2382</v>
      </c>
      <c r="N162" s="68" t="s">
        <v>2382</v>
      </c>
      <c r="O162" s="73" t="s">
        <v>2382</v>
      </c>
      <c r="P162" s="74" t="s">
        <v>2382</v>
      </c>
      <c r="Q162" s="74"/>
      <c r="S162" s="4">
        <v>4</v>
      </c>
      <c r="T162" s="15" t="s">
        <v>465</v>
      </c>
      <c r="U162" s="17">
        <v>0</v>
      </c>
    </row>
    <row r="163" spans="1:21" x14ac:dyDescent="0.25">
      <c r="A163" s="13" t="s">
        <v>276</v>
      </c>
      <c r="B163" s="69">
        <v>11872</v>
      </c>
      <c r="C163" s="15" t="s">
        <v>267</v>
      </c>
      <c r="D163" s="13" t="s">
        <v>159</v>
      </c>
      <c r="E163" s="76" t="s">
        <v>162</v>
      </c>
      <c r="F163" s="76" t="s">
        <v>149</v>
      </c>
      <c r="G163" s="13" t="s">
        <v>282</v>
      </c>
      <c r="H163" s="72">
        <v>42943</v>
      </c>
      <c r="I163" s="2">
        <v>42943</v>
      </c>
      <c r="J163" s="4">
        <v>0</v>
      </c>
      <c r="K163" s="2">
        <v>42943</v>
      </c>
      <c r="L163" s="4">
        <v>0</v>
      </c>
      <c r="M163" s="72" t="s">
        <v>2382</v>
      </c>
      <c r="N163" s="68" t="s">
        <v>2382</v>
      </c>
      <c r="O163" s="73" t="s">
        <v>2382</v>
      </c>
      <c r="P163" s="74" t="s">
        <v>2382</v>
      </c>
      <c r="Q163" s="74"/>
      <c r="S163" s="4">
        <v>4</v>
      </c>
      <c r="T163" s="15" t="s">
        <v>465</v>
      </c>
      <c r="U163" s="17" t="s">
        <v>266</v>
      </c>
    </row>
    <row r="164" spans="1:21" x14ac:dyDescent="0.25">
      <c r="A164" s="13" t="s">
        <v>276</v>
      </c>
      <c r="B164" s="69">
        <v>11873</v>
      </c>
      <c r="C164" s="15" t="s">
        <v>267</v>
      </c>
      <c r="D164" s="13" t="s">
        <v>167</v>
      </c>
      <c r="E164" s="76" t="s">
        <v>202</v>
      </c>
      <c r="F164" s="76" t="s">
        <v>149</v>
      </c>
      <c r="G164" s="13" t="s">
        <v>282</v>
      </c>
      <c r="H164" s="72">
        <v>42943</v>
      </c>
      <c r="I164" s="2">
        <v>42943</v>
      </c>
      <c r="J164" s="4">
        <v>0</v>
      </c>
      <c r="K164" s="2">
        <v>42943</v>
      </c>
      <c r="L164" s="4">
        <v>0</v>
      </c>
      <c r="M164" s="72" t="s">
        <v>2382</v>
      </c>
      <c r="N164" s="68" t="s">
        <v>2382</v>
      </c>
      <c r="O164" s="73" t="s">
        <v>2382</v>
      </c>
      <c r="P164" s="74" t="s">
        <v>2382</v>
      </c>
      <c r="Q164" s="74"/>
      <c r="S164" s="4">
        <v>4</v>
      </c>
      <c r="T164" s="15" t="s">
        <v>465</v>
      </c>
      <c r="U164" s="17">
        <v>0</v>
      </c>
    </row>
    <row r="165" spans="1:21" x14ac:dyDescent="0.25">
      <c r="A165" s="13" t="s">
        <v>276</v>
      </c>
      <c r="B165" s="69">
        <v>11874</v>
      </c>
      <c r="C165" s="15" t="s">
        <v>267</v>
      </c>
      <c r="D165" s="13" t="s">
        <v>156</v>
      </c>
      <c r="E165" s="76" t="s">
        <v>157</v>
      </c>
      <c r="F165" s="76" t="s">
        <v>149</v>
      </c>
      <c r="G165" s="13" t="s">
        <v>282</v>
      </c>
      <c r="H165" s="72">
        <v>42941</v>
      </c>
      <c r="I165" s="2">
        <v>42944</v>
      </c>
      <c r="J165" s="4">
        <v>3</v>
      </c>
      <c r="K165" s="2">
        <v>42944</v>
      </c>
      <c r="L165" s="4">
        <v>3</v>
      </c>
      <c r="M165" s="72" t="s">
        <v>2382</v>
      </c>
      <c r="N165" s="68" t="s">
        <v>2382</v>
      </c>
      <c r="O165" s="73" t="s">
        <v>2382</v>
      </c>
      <c r="P165" s="74" t="s">
        <v>2382</v>
      </c>
      <c r="Q165" s="74"/>
      <c r="S165" s="4">
        <v>6</v>
      </c>
      <c r="T165" s="15" t="s">
        <v>465</v>
      </c>
      <c r="U165" s="17">
        <v>0</v>
      </c>
    </row>
    <row r="166" spans="1:21" x14ac:dyDescent="0.25">
      <c r="A166" s="13" t="s">
        <v>276</v>
      </c>
      <c r="B166" s="69">
        <v>11875</v>
      </c>
      <c r="C166" s="15" t="s">
        <v>267</v>
      </c>
      <c r="D166" s="13" t="s">
        <v>156</v>
      </c>
      <c r="E166" s="76" t="s">
        <v>157</v>
      </c>
      <c r="F166" s="76" t="s">
        <v>149</v>
      </c>
      <c r="G166" s="13" t="s">
        <v>282</v>
      </c>
      <c r="H166" s="72">
        <v>42944</v>
      </c>
      <c r="I166" s="2">
        <v>42944</v>
      </c>
      <c r="J166" s="4">
        <v>0</v>
      </c>
      <c r="K166" s="2">
        <v>42944</v>
      </c>
      <c r="L166" s="4">
        <v>0</v>
      </c>
      <c r="M166" s="72" t="s">
        <v>2382</v>
      </c>
      <c r="N166" s="68" t="s">
        <v>2382</v>
      </c>
      <c r="O166" s="73" t="s">
        <v>2382</v>
      </c>
      <c r="P166" s="74" t="s">
        <v>2382</v>
      </c>
      <c r="Q166" s="74"/>
      <c r="S166" s="4">
        <v>3</v>
      </c>
      <c r="T166" s="15" t="s">
        <v>465</v>
      </c>
      <c r="U166" s="17">
        <v>0</v>
      </c>
    </row>
    <row r="167" spans="1:21" x14ac:dyDescent="0.25">
      <c r="A167" s="13" t="s">
        <v>276</v>
      </c>
      <c r="B167" s="69">
        <v>11876</v>
      </c>
      <c r="C167" s="15" t="s">
        <v>268</v>
      </c>
      <c r="D167" s="13" t="s">
        <v>164</v>
      </c>
      <c r="E167" s="76" t="s">
        <v>227</v>
      </c>
      <c r="F167" s="76" t="s">
        <v>153</v>
      </c>
      <c r="G167" s="13" t="s">
        <v>282</v>
      </c>
      <c r="H167" s="72">
        <v>42944</v>
      </c>
      <c r="I167" s="2">
        <v>42944</v>
      </c>
      <c r="J167" s="4">
        <v>0</v>
      </c>
      <c r="K167" s="2">
        <v>42944</v>
      </c>
      <c r="L167" s="4">
        <v>0</v>
      </c>
      <c r="M167" s="72" t="s">
        <v>2382</v>
      </c>
      <c r="N167" s="68" t="s">
        <v>2382</v>
      </c>
      <c r="O167" s="73" t="s">
        <v>2382</v>
      </c>
      <c r="P167" s="74" t="s">
        <v>2382</v>
      </c>
      <c r="Q167" s="74"/>
      <c r="S167" s="4">
        <v>3</v>
      </c>
      <c r="T167" s="15" t="s">
        <v>465</v>
      </c>
      <c r="U167" s="17">
        <v>0</v>
      </c>
    </row>
    <row r="168" spans="1:21" x14ac:dyDescent="0.25">
      <c r="A168" s="13" t="s">
        <v>276</v>
      </c>
      <c r="B168" s="69">
        <v>11877</v>
      </c>
      <c r="C168" s="15" t="s">
        <v>268</v>
      </c>
      <c r="D168" s="13" t="s">
        <v>154</v>
      </c>
      <c r="E168" s="76" t="s">
        <v>212</v>
      </c>
      <c r="F168" s="76" t="s">
        <v>153</v>
      </c>
      <c r="G168" s="13" t="s">
        <v>282</v>
      </c>
      <c r="H168" s="72">
        <v>42944</v>
      </c>
      <c r="I168" s="2">
        <v>42944</v>
      </c>
      <c r="J168" s="4">
        <v>0</v>
      </c>
      <c r="K168" s="2">
        <v>42944</v>
      </c>
      <c r="L168" s="4">
        <v>0</v>
      </c>
      <c r="M168" s="72" t="s">
        <v>2382</v>
      </c>
      <c r="N168" s="68" t="s">
        <v>2382</v>
      </c>
      <c r="O168" s="73" t="s">
        <v>2382</v>
      </c>
      <c r="P168" s="74" t="s">
        <v>2382</v>
      </c>
      <c r="Q168" s="74"/>
      <c r="S168" s="4">
        <v>3</v>
      </c>
      <c r="T168" s="15" t="s">
        <v>465</v>
      </c>
      <c r="U168" s="17">
        <v>0</v>
      </c>
    </row>
    <row r="169" spans="1:21" x14ac:dyDescent="0.25">
      <c r="A169" s="13" t="s">
        <v>276</v>
      </c>
      <c r="B169" s="69">
        <v>11878</v>
      </c>
      <c r="C169" s="15" t="s">
        <v>267</v>
      </c>
      <c r="D169" s="13" t="s">
        <v>150</v>
      </c>
      <c r="E169" s="76" t="s">
        <v>151</v>
      </c>
      <c r="F169" s="76" t="s">
        <v>149</v>
      </c>
      <c r="G169" s="13" t="s">
        <v>282</v>
      </c>
      <c r="H169" s="72">
        <v>42944</v>
      </c>
      <c r="I169" s="2">
        <v>42947</v>
      </c>
      <c r="J169" s="4">
        <v>3</v>
      </c>
      <c r="K169" s="2">
        <v>42947</v>
      </c>
      <c r="L169" s="4">
        <v>3</v>
      </c>
      <c r="M169" s="72" t="s">
        <v>2382</v>
      </c>
      <c r="N169" s="68" t="s">
        <v>2382</v>
      </c>
      <c r="O169" s="73" t="s">
        <v>2382</v>
      </c>
      <c r="P169" s="74" t="s">
        <v>2382</v>
      </c>
      <c r="Q169" s="74"/>
      <c r="S169" s="4">
        <v>3</v>
      </c>
      <c r="T169" s="15" t="s">
        <v>465</v>
      </c>
      <c r="U169" s="17">
        <v>0</v>
      </c>
    </row>
    <row r="170" spans="1:21" x14ac:dyDescent="0.25">
      <c r="A170" s="13" t="s">
        <v>276</v>
      </c>
      <c r="B170" s="69">
        <v>11879</v>
      </c>
      <c r="C170" s="15" t="s">
        <v>267</v>
      </c>
      <c r="D170" s="13" t="s">
        <v>156</v>
      </c>
      <c r="E170" s="76" t="s">
        <v>157</v>
      </c>
      <c r="F170" s="76" t="s">
        <v>149</v>
      </c>
      <c r="G170" s="13" t="s">
        <v>284</v>
      </c>
      <c r="H170" s="72">
        <v>42944</v>
      </c>
      <c r="I170" s="2">
        <v>42947</v>
      </c>
      <c r="J170" s="4">
        <v>3</v>
      </c>
      <c r="K170" s="2">
        <v>42947</v>
      </c>
      <c r="L170" s="4">
        <v>3</v>
      </c>
      <c r="M170" s="72" t="s">
        <v>2382</v>
      </c>
      <c r="N170" s="68" t="s">
        <v>2382</v>
      </c>
      <c r="O170" s="73" t="s">
        <v>2382</v>
      </c>
      <c r="P170" s="74" t="s">
        <v>2382</v>
      </c>
      <c r="Q170" s="74"/>
      <c r="R170" s="87"/>
      <c r="S170" s="4">
        <f>DATE(2017,7,31)-H170</f>
        <v>3</v>
      </c>
      <c r="T170" s="15" t="s">
        <v>465</v>
      </c>
      <c r="U170" s="17" t="s">
        <v>266</v>
      </c>
    </row>
    <row r="171" spans="1:21" x14ac:dyDescent="0.25">
      <c r="A171" s="13" t="s">
        <v>276</v>
      </c>
      <c r="B171" s="69">
        <v>11881</v>
      </c>
      <c r="C171" s="15" t="s">
        <v>267</v>
      </c>
      <c r="D171" s="13" t="s">
        <v>150</v>
      </c>
      <c r="E171" s="76" t="s">
        <v>151</v>
      </c>
      <c r="F171" s="76" t="s">
        <v>149</v>
      </c>
      <c r="G171" s="13" t="s">
        <v>282</v>
      </c>
      <c r="H171" s="72">
        <v>42947</v>
      </c>
      <c r="I171" s="2">
        <v>42947</v>
      </c>
      <c r="J171" s="4">
        <v>0</v>
      </c>
      <c r="K171" s="2">
        <v>42947</v>
      </c>
      <c r="L171" s="4">
        <v>0</v>
      </c>
      <c r="M171" s="72" t="s">
        <v>2382</v>
      </c>
      <c r="N171" s="68" t="s">
        <v>2382</v>
      </c>
      <c r="O171" s="73" t="s">
        <v>2382</v>
      </c>
      <c r="P171" s="74" t="s">
        <v>2382</v>
      </c>
      <c r="Q171" s="74"/>
      <c r="S171" s="4">
        <v>0</v>
      </c>
      <c r="T171" s="15" t="s">
        <v>465</v>
      </c>
      <c r="U171" s="17">
        <v>0</v>
      </c>
    </row>
    <row r="172" spans="1:21" x14ac:dyDescent="0.25">
      <c r="A172" s="13" t="s">
        <v>276</v>
      </c>
      <c r="B172" s="69">
        <v>11882</v>
      </c>
      <c r="C172" s="15" t="s">
        <v>267</v>
      </c>
      <c r="D172" s="13" t="s">
        <v>159</v>
      </c>
      <c r="E172" s="76" t="s">
        <v>162</v>
      </c>
      <c r="F172" s="76" t="s">
        <v>149</v>
      </c>
      <c r="G172" s="13" t="s">
        <v>282</v>
      </c>
      <c r="H172" s="72">
        <v>42947</v>
      </c>
      <c r="I172" s="2">
        <v>42947</v>
      </c>
      <c r="J172" s="4">
        <v>0</v>
      </c>
      <c r="K172" s="2">
        <v>42947</v>
      </c>
      <c r="L172" s="4">
        <v>0</v>
      </c>
      <c r="M172" s="72" t="s">
        <v>2382</v>
      </c>
      <c r="N172" s="68" t="s">
        <v>2382</v>
      </c>
      <c r="O172" s="73" t="s">
        <v>2382</v>
      </c>
      <c r="P172" s="74" t="s">
        <v>2382</v>
      </c>
      <c r="Q172" s="74"/>
      <c r="S172" s="4">
        <v>0</v>
      </c>
      <c r="T172" s="15" t="s">
        <v>465</v>
      </c>
      <c r="U172" s="17">
        <v>0</v>
      </c>
    </row>
    <row r="173" spans="1:21" x14ac:dyDescent="0.25">
      <c r="A173" s="13" t="s">
        <v>276</v>
      </c>
      <c r="B173" s="69">
        <v>11883</v>
      </c>
      <c r="C173" s="15" t="s">
        <v>267</v>
      </c>
      <c r="D173" s="13" t="s">
        <v>150</v>
      </c>
      <c r="E173" s="76" t="s">
        <v>151</v>
      </c>
      <c r="F173" s="76" t="s">
        <v>149</v>
      </c>
      <c r="G173" s="13" t="s">
        <v>282</v>
      </c>
      <c r="H173" s="72">
        <v>42947</v>
      </c>
      <c r="I173" s="2">
        <v>42947</v>
      </c>
      <c r="J173" s="4">
        <v>0</v>
      </c>
      <c r="K173" s="2">
        <v>42947</v>
      </c>
      <c r="L173" s="4">
        <v>0</v>
      </c>
      <c r="M173" s="72" t="s">
        <v>2382</v>
      </c>
      <c r="N173" s="68" t="s">
        <v>2382</v>
      </c>
      <c r="O173" s="73" t="s">
        <v>2382</v>
      </c>
      <c r="P173" s="74" t="s">
        <v>2382</v>
      </c>
      <c r="Q173" s="74"/>
      <c r="S173" s="4">
        <v>0</v>
      </c>
      <c r="T173" s="15" t="s">
        <v>465</v>
      </c>
      <c r="U173" s="17">
        <v>0</v>
      </c>
    </row>
    <row r="174" spans="1:21" x14ac:dyDescent="0.25">
      <c r="A174" s="13" t="s">
        <v>276</v>
      </c>
      <c r="B174" s="69">
        <v>11884</v>
      </c>
      <c r="C174" s="15" t="s">
        <v>267</v>
      </c>
      <c r="D174" s="13" t="s">
        <v>159</v>
      </c>
      <c r="E174" s="76" t="s">
        <v>162</v>
      </c>
      <c r="F174" s="76" t="s">
        <v>149</v>
      </c>
      <c r="G174" s="13" t="s">
        <v>282</v>
      </c>
      <c r="H174" s="72">
        <v>42947</v>
      </c>
      <c r="I174" s="2">
        <v>42947</v>
      </c>
      <c r="J174" s="4">
        <v>0</v>
      </c>
      <c r="K174" s="2">
        <v>42947</v>
      </c>
      <c r="L174" s="4">
        <v>0</v>
      </c>
      <c r="M174" s="72" t="s">
        <v>2382</v>
      </c>
      <c r="N174" s="68" t="s">
        <v>2382</v>
      </c>
      <c r="O174" s="73" t="s">
        <v>2382</v>
      </c>
      <c r="P174" s="74" t="s">
        <v>2382</v>
      </c>
      <c r="Q174" s="74"/>
      <c r="S174" s="4">
        <v>0</v>
      </c>
      <c r="T174" s="15" t="s">
        <v>465</v>
      </c>
      <c r="U174" s="17">
        <v>0</v>
      </c>
    </row>
    <row r="175" spans="1:21" x14ac:dyDescent="0.25">
      <c r="A175" s="13" t="s">
        <v>276</v>
      </c>
      <c r="B175" s="69">
        <v>11885</v>
      </c>
      <c r="C175" s="15" t="s">
        <v>267</v>
      </c>
      <c r="D175" s="13" t="s">
        <v>150</v>
      </c>
      <c r="E175" s="76" t="s">
        <v>151</v>
      </c>
      <c r="F175" s="76" t="s">
        <v>149</v>
      </c>
      <c r="G175" s="13" t="s">
        <v>282</v>
      </c>
      <c r="H175" s="72">
        <v>42947</v>
      </c>
      <c r="I175" s="2">
        <v>42947</v>
      </c>
      <c r="J175" s="4">
        <v>0</v>
      </c>
      <c r="K175" s="2">
        <v>42947</v>
      </c>
      <c r="L175" s="4">
        <v>0</v>
      </c>
      <c r="M175" s="72" t="s">
        <v>2382</v>
      </c>
      <c r="N175" s="68" t="s">
        <v>2382</v>
      </c>
      <c r="O175" s="73" t="s">
        <v>2382</v>
      </c>
      <c r="P175" s="74" t="s">
        <v>2382</v>
      </c>
      <c r="Q175" s="74"/>
      <c r="S175" s="4">
        <v>0</v>
      </c>
      <c r="T175" s="15" t="s">
        <v>465</v>
      </c>
      <c r="U175" s="17">
        <v>0</v>
      </c>
    </row>
    <row r="176" spans="1:21" x14ac:dyDescent="0.25">
      <c r="A176" s="13" t="s">
        <v>276</v>
      </c>
      <c r="B176" s="69">
        <v>11886</v>
      </c>
      <c r="C176" s="15" t="s">
        <v>268</v>
      </c>
      <c r="D176" s="13" t="s">
        <v>150</v>
      </c>
      <c r="E176" s="76" t="s">
        <v>174</v>
      </c>
      <c r="F176" s="76" t="s">
        <v>153</v>
      </c>
      <c r="G176" s="13" t="s">
        <v>282</v>
      </c>
      <c r="H176" s="72">
        <v>42947</v>
      </c>
      <c r="I176" s="2">
        <v>42947</v>
      </c>
      <c r="J176" s="4">
        <v>0</v>
      </c>
      <c r="K176" s="2">
        <v>42947</v>
      </c>
      <c r="L176" s="4">
        <v>0</v>
      </c>
      <c r="M176" s="72" t="s">
        <v>2382</v>
      </c>
      <c r="N176" s="68" t="s">
        <v>2382</v>
      </c>
      <c r="O176" s="73" t="s">
        <v>2382</v>
      </c>
      <c r="P176" s="74" t="s">
        <v>2382</v>
      </c>
      <c r="Q176" s="74"/>
      <c r="S176" s="4">
        <v>0</v>
      </c>
      <c r="T176" s="15" t="s">
        <v>465</v>
      </c>
      <c r="U176" s="17">
        <v>0</v>
      </c>
    </row>
    <row r="177" spans="1:22" x14ac:dyDescent="0.25">
      <c r="A177" s="13" t="s">
        <v>276</v>
      </c>
      <c r="B177" s="69">
        <v>11887</v>
      </c>
      <c r="C177" s="15" t="s">
        <v>267</v>
      </c>
      <c r="D177" s="13" t="s">
        <v>159</v>
      </c>
      <c r="E177" s="76" t="s">
        <v>162</v>
      </c>
      <c r="F177" s="76" t="s">
        <v>149</v>
      </c>
      <c r="G177" s="13" t="s">
        <v>282</v>
      </c>
      <c r="H177" s="72">
        <v>42947</v>
      </c>
      <c r="I177" s="2">
        <v>42947</v>
      </c>
      <c r="J177" s="4">
        <v>0</v>
      </c>
      <c r="K177" s="2">
        <v>42947</v>
      </c>
      <c r="L177" s="4">
        <v>0</v>
      </c>
      <c r="M177" s="72" t="s">
        <v>2382</v>
      </c>
      <c r="N177" s="68" t="s">
        <v>2382</v>
      </c>
      <c r="O177" s="73" t="s">
        <v>2382</v>
      </c>
      <c r="P177" s="74" t="s">
        <v>2382</v>
      </c>
      <c r="Q177" s="74"/>
      <c r="S177" s="4">
        <v>0</v>
      </c>
      <c r="T177" s="15" t="s">
        <v>465</v>
      </c>
      <c r="U177" s="17">
        <v>0</v>
      </c>
    </row>
    <row r="178" spans="1:22" x14ac:dyDescent="0.25">
      <c r="A178" s="13" t="s">
        <v>276</v>
      </c>
      <c r="B178" s="69">
        <v>11888</v>
      </c>
      <c r="C178" s="15" t="s">
        <v>268</v>
      </c>
      <c r="D178" s="13" t="s">
        <v>159</v>
      </c>
      <c r="E178" s="76" t="s">
        <v>207</v>
      </c>
      <c r="F178" s="76" t="s">
        <v>153</v>
      </c>
      <c r="G178" s="13" t="s">
        <v>282</v>
      </c>
      <c r="H178" s="72">
        <v>42947</v>
      </c>
      <c r="I178" s="2" t="s">
        <v>2382</v>
      </c>
      <c r="J178" s="4" t="s">
        <v>2382</v>
      </c>
      <c r="K178" s="2" t="s">
        <v>2382</v>
      </c>
      <c r="L178" s="4" t="s">
        <v>2382</v>
      </c>
      <c r="M178" s="72" t="s">
        <v>2382</v>
      </c>
      <c r="N178" s="68" t="s">
        <v>2382</v>
      </c>
      <c r="O178" s="73" t="s">
        <v>2382</v>
      </c>
      <c r="P178" s="74" t="s">
        <v>2382</v>
      </c>
      <c r="Q178" s="74"/>
      <c r="S178" s="4">
        <v>0</v>
      </c>
      <c r="T178" s="15" t="s">
        <v>465</v>
      </c>
      <c r="U178" s="17">
        <v>0</v>
      </c>
    </row>
    <row r="179" spans="1:22" x14ac:dyDescent="0.25">
      <c r="A179" s="73" t="s">
        <v>275</v>
      </c>
      <c r="B179" s="25">
        <v>11889</v>
      </c>
      <c r="C179" s="23"/>
      <c r="D179" s="23" t="s">
        <v>2392</v>
      </c>
      <c r="E179" s="23" t="s">
        <v>2393</v>
      </c>
      <c r="F179" s="23" t="s">
        <v>153</v>
      </c>
      <c r="G179" s="74" t="s">
        <v>2396</v>
      </c>
      <c r="H179" s="85">
        <v>42899</v>
      </c>
      <c r="I179" s="85">
        <v>42900</v>
      </c>
      <c r="J179" s="74">
        <v>1</v>
      </c>
      <c r="K179" s="85">
        <v>42900</v>
      </c>
      <c r="L179" s="74">
        <v>1</v>
      </c>
      <c r="M179" s="74"/>
      <c r="N179" s="74"/>
      <c r="O179" s="73" t="s">
        <v>2382</v>
      </c>
      <c r="P179" s="74" t="s">
        <v>2382</v>
      </c>
      <c r="Q179" s="74"/>
      <c r="R179" s="87"/>
      <c r="S179" s="74">
        <v>48</v>
      </c>
      <c r="T179" s="23" t="s">
        <v>2436</v>
      </c>
      <c r="U179" s="23"/>
      <c r="V179" s="23" t="s">
        <v>2437</v>
      </c>
    </row>
    <row r="180" spans="1:22" x14ac:dyDescent="0.25">
      <c r="A180" s="73" t="s">
        <v>275</v>
      </c>
      <c r="B180" s="25">
        <v>11898</v>
      </c>
      <c r="C180" s="23"/>
      <c r="D180" s="23" t="s">
        <v>2384</v>
      </c>
      <c r="E180" s="23" t="s">
        <v>2385</v>
      </c>
      <c r="F180" s="23" t="s">
        <v>153</v>
      </c>
      <c r="G180" s="74" t="s">
        <v>2396</v>
      </c>
      <c r="H180" s="85">
        <v>42936</v>
      </c>
      <c r="I180" s="85">
        <v>42936</v>
      </c>
      <c r="J180" s="74">
        <v>0</v>
      </c>
      <c r="K180" s="85">
        <v>42936</v>
      </c>
      <c r="L180" s="74">
        <v>0</v>
      </c>
      <c r="M180" s="74"/>
      <c r="N180" s="74"/>
      <c r="O180" s="73" t="s">
        <v>2382</v>
      </c>
      <c r="P180" s="74" t="s">
        <v>2382</v>
      </c>
      <c r="Q180" s="74"/>
      <c r="R180" s="87"/>
      <c r="S180" s="74">
        <v>11</v>
      </c>
      <c r="T180" s="23" t="s">
        <v>2405</v>
      </c>
      <c r="U180" s="23"/>
      <c r="V180" s="23" t="s">
        <v>2405</v>
      </c>
    </row>
    <row r="181" spans="1:22" x14ac:dyDescent="0.25">
      <c r="A181" s="73" t="s">
        <v>275</v>
      </c>
      <c r="B181" s="25">
        <v>11899</v>
      </c>
      <c r="C181" s="23"/>
      <c r="D181" s="23" t="s">
        <v>270</v>
      </c>
      <c r="E181" s="23" t="s">
        <v>2395</v>
      </c>
      <c r="F181" s="23" t="s">
        <v>149</v>
      </c>
      <c r="G181" s="74" t="s">
        <v>2396</v>
      </c>
      <c r="H181" s="85">
        <v>42937</v>
      </c>
      <c r="I181" s="85">
        <v>42937</v>
      </c>
      <c r="J181" s="74">
        <v>0</v>
      </c>
      <c r="K181" s="85">
        <v>42937</v>
      </c>
      <c r="L181" s="74">
        <v>0</v>
      </c>
      <c r="M181" s="74"/>
      <c r="N181" s="74"/>
      <c r="O181" s="73" t="s">
        <v>2382</v>
      </c>
      <c r="P181" s="74" t="s">
        <v>2382</v>
      </c>
      <c r="Q181" s="74"/>
      <c r="R181" s="87"/>
      <c r="S181" s="74">
        <v>10</v>
      </c>
      <c r="T181" s="23" t="s">
        <v>2405</v>
      </c>
      <c r="U181" s="23"/>
      <c r="V181" s="23" t="s">
        <v>2405</v>
      </c>
    </row>
    <row r="182" spans="1:22" x14ac:dyDescent="0.25">
      <c r="A182" s="73" t="s">
        <v>275</v>
      </c>
      <c r="B182" s="25">
        <v>11900</v>
      </c>
      <c r="C182" s="23"/>
      <c r="D182" s="23" t="s">
        <v>2392</v>
      </c>
      <c r="E182" s="23" t="s">
        <v>2393</v>
      </c>
      <c r="F182" s="23" t="s">
        <v>153</v>
      </c>
      <c r="G182" s="74" t="s">
        <v>2396</v>
      </c>
      <c r="H182" s="85">
        <v>42942</v>
      </c>
      <c r="I182" s="85">
        <v>42942</v>
      </c>
      <c r="J182" s="74">
        <v>0</v>
      </c>
      <c r="K182" s="85">
        <v>42942</v>
      </c>
      <c r="L182" s="74">
        <v>0</v>
      </c>
      <c r="M182" s="74"/>
      <c r="N182" s="74"/>
      <c r="O182" s="73" t="s">
        <v>2382</v>
      </c>
      <c r="P182" s="74" t="s">
        <v>2382</v>
      </c>
      <c r="Q182" s="74"/>
      <c r="R182" s="23"/>
      <c r="S182" s="74">
        <v>5</v>
      </c>
      <c r="T182" s="23"/>
      <c r="U182" s="23"/>
      <c r="V182" s="23"/>
    </row>
    <row r="183" spans="1:22" x14ac:dyDescent="0.25">
      <c r="A183" s="73" t="s">
        <v>275</v>
      </c>
      <c r="B183" s="25">
        <v>11901</v>
      </c>
      <c r="C183" s="23"/>
      <c r="D183" s="23" t="s">
        <v>2390</v>
      </c>
      <c r="E183" s="23" t="s">
        <v>2391</v>
      </c>
      <c r="F183" s="23" t="s">
        <v>149</v>
      </c>
      <c r="G183" s="74" t="s">
        <v>2396</v>
      </c>
      <c r="H183" s="85">
        <v>42942</v>
      </c>
      <c r="I183" s="85">
        <v>42943</v>
      </c>
      <c r="J183" s="74">
        <v>1</v>
      </c>
      <c r="K183" s="85">
        <v>42943</v>
      </c>
      <c r="L183" s="74">
        <v>1</v>
      </c>
      <c r="M183" s="74"/>
      <c r="N183" s="74"/>
      <c r="O183" s="73" t="s">
        <v>2382</v>
      </c>
      <c r="P183" s="74" t="s">
        <v>2382</v>
      </c>
      <c r="Q183" s="74"/>
      <c r="R183" s="23"/>
      <c r="S183" s="74">
        <v>5</v>
      </c>
      <c r="T183" s="23"/>
      <c r="U183" s="23"/>
      <c r="V183" s="23"/>
    </row>
    <row r="185" spans="1:22" customFormat="1" ht="15" customHeight="1" x14ac:dyDescent="0.25">
      <c r="A185" s="452" t="s">
        <v>2511</v>
      </c>
      <c r="B185" s="452"/>
      <c r="C185" s="452"/>
      <c r="D185" s="452"/>
      <c r="E185" s="452"/>
      <c r="F185" s="452"/>
      <c r="G185" s="452"/>
      <c r="H185" s="452"/>
      <c r="I185" s="452"/>
      <c r="J185" s="380"/>
      <c r="K185" s="380"/>
      <c r="L185" s="382"/>
      <c r="M185" s="380"/>
      <c r="N185" s="380"/>
      <c r="O185" s="380"/>
      <c r="P185" s="380"/>
      <c r="Q185" s="380"/>
      <c r="R185" s="380"/>
      <c r="V185" s="380"/>
    </row>
    <row r="186" spans="1:22" x14ac:dyDescent="0.25">
      <c r="J186" s="342"/>
      <c r="L186" s="342"/>
      <c r="P186" s="342"/>
      <c r="Q186" s="342"/>
    </row>
    <row r="187" spans="1:22" x14ac:dyDescent="0.25">
      <c r="S187" s="342"/>
    </row>
    <row r="188" spans="1:22" x14ac:dyDescent="0.25">
      <c r="J188" s="342"/>
    </row>
  </sheetData>
  <sortState ref="A3:W183">
    <sortCondition ref="P2"/>
  </sortState>
  <mergeCells count="1">
    <mergeCell ref="A185:I185"/>
  </mergeCells>
  <conditionalFormatting sqref="P121:Q121 P147:Q147 P165:Q166 P184:Q184 L2:L184 J2:J184 S2:S184 S186:S1048576 J186:J1048576 L186:L1048576 P186:Q1048576 P2 P3:Q111 P124:Q126 P158:Q160">
    <cfRule type="cellIs" dxfId="67" priority="32" operator="lessThan">
      <formula>0</formula>
    </cfRule>
  </conditionalFormatting>
  <conditionalFormatting sqref="P171:Q171 P161:Q164 P148:Q157 P127:Q127 P122:Q123 P112:Q112 P114:Q116 P113 P118:Q120 P117 P130:Q137 P128:P129 P139:Q139 P138 P142:Q142 P140:P141 P145:Q146 P143:P144 P167:P170 P180:Q183 P172:P179">
    <cfRule type="cellIs" dxfId="66" priority="24" operator="lessThan">
      <formula>0</formula>
    </cfRule>
  </conditionalFormatting>
  <conditionalFormatting sqref="Q2">
    <cfRule type="cellIs" dxfId="65" priority="22" operator="lessThan">
      <formula>0</formula>
    </cfRule>
  </conditionalFormatting>
  <conditionalFormatting sqref="Q113">
    <cfRule type="cellIs" dxfId="64" priority="21" operator="lessThan">
      <formula>0</formula>
    </cfRule>
  </conditionalFormatting>
  <conditionalFormatting sqref="Q117">
    <cfRule type="cellIs" dxfId="63" priority="20" operator="lessThan">
      <formula>0</formula>
    </cfRule>
  </conditionalFormatting>
  <conditionalFormatting sqref="Q128">
    <cfRule type="cellIs" dxfId="62" priority="19" operator="lessThan">
      <formula>0</formula>
    </cfRule>
  </conditionalFormatting>
  <conditionalFormatting sqref="Q129">
    <cfRule type="cellIs" dxfId="61" priority="18" operator="lessThan">
      <formula>0</formula>
    </cfRule>
  </conditionalFormatting>
  <conditionalFormatting sqref="Q138">
    <cfRule type="cellIs" dxfId="60" priority="17" operator="lessThan">
      <formula>0</formula>
    </cfRule>
  </conditionalFormatting>
  <conditionalFormatting sqref="Q140">
    <cfRule type="cellIs" dxfId="59" priority="16" operator="lessThan">
      <formula>0</formula>
    </cfRule>
  </conditionalFormatting>
  <conditionalFormatting sqref="Q141">
    <cfRule type="cellIs" dxfId="58" priority="15" operator="lessThan">
      <formula>0</formula>
    </cfRule>
  </conditionalFormatting>
  <conditionalFormatting sqref="Q143">
    <cfRule type="cellIs" dxfId="57" priority="14" operator="lessThan">
      <formula>0</formula>
    </cfRule>
  </conditionalFormatting>
  <conditionalFormatting sqref="Q144">
    <cfRule type="cellIs" dxfId="56" priority="13" operator="lessThan">
      <formula>0</formula>
    </cfRule>
  </conditionalFormatting>
  <conditionalFormatting sqref="Q167">
    <cfRule type="cellIs" dxfId="55" priority="12" operator="lessThan">
      <formula>0</formula>
    </cfRule>
  </conditionalFormatting>
  <conditionalFormatting sqref="Q168">
    <cfRule type="cellIs" dxfId="54" priority="11" operator="lessThan">
      <formula>0</formula>
    </cfRule>
  </conditionalFormatting>
  <conditionalFormatting sqref="Q169">
    <cfRule type="cellIs" dxfId="53" priority="10" operator="lessThan">
      <formula>0</formula>
    </cfRule>
  </conditionalFormatting>
  <conditionalFormatting sqref="Q170">
    <cfRule type="cellIs" dxfId="52" priority="9" operator="lessThan">
      <formula>0</formula>
    </cfRule>
  </conditionalFormatting>
  <conditionalFormatting sqref="Q172">
    <cfRule type="cellIs" dxfId="51" priority="8" operator="lessThan">
      <formula>0</formula>
    </cfRule>
  </conditionalFormatting>
  <conditionalFormatting sqref="Q173">
    <cfRule type="cellIs" dxfId="50" priority="7" operator="lessThan">
      <formula>0</formula>
    </cfRule>
  </conditionalFormatting>
  <conditionalFormatting sqref="Q174">
    <cfRule type="cellIs" dxfId="49" priority="6" operator="lessThan">
      <formula>0</formula>
    </cfRule>
  </conditionalFormatting>
  <conditionalFormatting sqref="Q175">
    <cfRule type="cellIs" dxfId="48" priority="5" operator="lessThan">
      <formula>0</formula>
    </cfRule>
  </conditionalFormatting>
  <conditionalFormatting sqref="Q176">
    <cfRule type="cellIs" dxfId="47" priority="4" operator="lessThan">
      <formula>0</formula>
    </cfRule>
  </conditionalFormatting>
  <conditionalFormatting sqref="Q177">
    <cfRule type="cellIs" dxfId="46" priority="3" operator="lessThan">
      <formula>0</formula>
    </cfRule>
  </conditionalFormatting>
  <conditionalFormatting sqref="Q178">
    <cfRule type="cellIs" dxfId="45" priority="2" operator="lessThan">
      <formula>0</formula>
    </cfRule>
  </conditionalFormatting>
  <conditionalFormatting sqref="Q179">
    <cfRule type="cellIs" dxfId="44" priority="1" operator="lessThan">
      <formula>0</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29"/>
  <sheetViews>
    <sheetView topLeftCell="A2691" workbookViewId="0">
      <selection activeCell="A2" sqref="A2"/>
    </sheetView>
  </sheetViews>
  <sheetFormatPr defaultRowHeight="15" x14ac:dyDescent="0.25"/>
  <cols>
    <col min="1" max="1" width="21.7109375" bestFit="1" customWidth="1"/>
    <col min="2" max="2" width="11.5703125" customWidth="1"/>
  </cols>
  <sheetData>
    <row r="1" spans="1:3" x14ac:dyDescent="0.25">
      <c r="A1" s="54" t="s">
        <v>2377</v>
      </c>
      <c r="B1" s="55" t="s">
        <v>2378</v>
      </c>
      <c r="C1" s="56" t="s">
        <v>2379</v>
      </c>
    </row>
    <row r="2" spans="1:3" x14ac:dyDescent="0.25">
      <c r="A2" s="23" t="s">
        <v>499</v>
      </c>
      <c r="B2" s="24">
        <v>42738</v>
      </c>
      <c r="C2" s="25">
        <v>8837</v>
      </c>
    </row>
    <row r="3" spans="1:3" x14ac:dyDescent="0.25">
      <c r="A3" s="23" t="s">
        <v>500</v>
      </c>
      <c r="B3" s="24">
        <v>42738</v>
      </c>
      <c r="C3" s="25">
        <v>8838</v>
      </c>
    </row>
    <row r="4" spans="1:3" x14ac:dyDescent="0.25">
      <c r="A4" s="23" t="s">
        <v>501</v>
      </c>
      <c r="B4" s="24">
        <v>42738</v>
      </c>
      <c r="C4" s="25">
        <v>8839</v>
      </c>
    </row>
    <row r="5" spans="1:3" x14ac:dyDescent="0.25">
      <c r="A5" s="23" t="s">
        <v>502</v>
      </c>
      <c r="B5" s="24">
        <v>42738</v>
      </c>
      <c r="C5" s="25">
        <v>8840</v>
      </c>
    </row>
    <row r="6" spans="1:3" x14ac:dyDescent="0.25">
      <c r="A6" s="23" t="s">
        <v>503</v>
      </c>
      <c r="B6" s="24">
        <v>42738</v>
      </c>
      <c r="C6" s="25">
        <v>8841</v>
      </c>
    </row>
    <row r="7" spans="1:3" x14ac:dyDescent="0.25">
      <c r="A7" s="23" t="s">
        <v>504</v>
      </c>
      <c r="B7" s="24">
        <v>42739</v>
      </c>
      <c r="C7" s="25">
        <v>8842</v>
      </c>
    </row>
    <row r="8" spans="1:3" x14ac:dyDescent="0.25">
      <c r="A8" s="23" t="s">
        <v>505</v>
      </c>
      <c r="B8" s="24">
        <v>42739</v>
      </c>
      <c r="C8" s="25">
        <v>8843</v>
      </c>
    </row>
    <row r="9" spans="1:3" x14ac:dyDescent="0.25">
      <c r="A9" s="23" t="s">
        <v>506</v>
      </c>
      <c r="B9" s="24">
        <v>42739</v>
      </c>
      <c r="C9" s="25">
        <v>8844</v>
      </c>
    </row>
    <row r="10" spans="1:3" x14ac:dyDescent="0.25">
      <c r="A10" s="23" t="s">
        <v>507</v>
      </c>
      <c r="B10" s="24">
        <v>42739</v>
      </c>
      <c r="C10" s="25">
        <v>8845</v>
      </c>
    </row>
    <row r="11" spans="1:3" x14ac:dyDescent="0.25">
      <c r="A11" s="23" t="s">
        <v>508</v>
      </c>
      <c r="B11" s="24">
        <v>42739</v>
      </c>
      <c r="C11" s="25">
        <v>8846</v>
      </c>
    </row>
    <row r="12" spans="1:3" x14ac:dyDescent="0.25">
      <c r="A12" s="23" t="s">
        <v>509</v>
      </c>
      <c r="B12" s="24">
        <v>42739</v>
      </c>
      <c r="C12" s="25">
        <v>8847</v>
      </c>
    </row>
    <row r="13" spans="1:3" x14ac:dyDescent="0.25">
      <c r="A13" s="23" t="s">
        <v>510</v>
      </c>
      <c r="B13" s="24">
        <v>42739</v>
      </c>
      <c r="C13" s="25">
        <v>8848</v>
      </c>
    </row>
    <row r="14" spans="1:3" x14ac:dyDescent="0.25">
      <c r="A14" s="23" t="s">
        <v>511</v>
      </c>
      <c r="B14" s="24">
        <v>42739</v>
      </c>
      <c r="C14" s="25">
        <v>8849</v>
      </c>
    </row>
    <row r="15" spans="1:3" x14ac:dyDescent="0.25">
      <c r="A15" s="23" t="s">
        <v>512</v>
      </c>
      <c r="B15" s="24">
        <v>42739</v>
      </c>
      <c r="C15" s="25">
        <v>8850</v>
      </c>
    </row>
    <row r="16" spans="1:3" x14ac:dyDescent="0.25">
      <c r="A16" s="23" t="s">
        <v>513</v>
      </c>
      <c r="B16" s="24">
        <v>42739</v>
      </c>
      <c r="C16" s="25">
        <v>8851</v>
      </c>
    </row>
    <row r="17" spans="1:3" x14ac:dyDescent="0.25">
      <c r="A17" s="23" t="s">
        <v>514</v>
      </c>
      <c r="B17" s="24">
        <v>42739</v>
      </c>
      <c r="C17" s="25">
        <v>8852</v>
      </c>
    </row>
    <row r="18" spans="1:3" x14ac:dyDescent="0.25">
      <c r="A18" s="23" t="s">
        <v>515</v>
      </c>
      <c r="B18" s="24">
        <v>42739</v>
      </c>
      <c r="C18" s="25">
        <v>8853</v>
      </c>
    </row>
    <row r="19" spans="1:3" x14ac:dyDescent="0.25">
      <c r="A19" s="23" t="s">
        <v>516</v>
      </c>
      <c r="B19" s="24">
        <v>42739</v>
      </c>
      <c r="C19" s="25">
        <v>8854</v>
      </c>
    </row>
    <row r="20" spans="1:3" x14ac:dyDescent="0.25">
      <c r="A20" s="23" t="s">
        <v>517</v>
      </c>
      <c r="B20" s="24">
        <v>42740</v>
      </c>
      <c r="C20" s="25">
        <v>8855</v>
      </c>
    </row>
    <row r="21" spans="1:3" x14ac:dyDescent="0.25">
      <c r="A21" s="23" t="s">
        <v>518</v>
      </c>
      <c r="B21" s="24">
        <v>42740</v>
      </c>
      <c r="C21" s="25">
        <v>8856</v>
      </c>
    </row>
    <row r="22" spans="1:3" x14ac:dyDescent="0.25">
      <c r="A22" s="23" t="s">
        <v>519</v>
      </c>
      <c r="B22" s="24">
        <v>42740</v>
      </c>
      <c r="C22" s="25">
        <v>8857</v>
      </c>
    </row>
    <row r="23" spans="1:3" x14ac:dyDescent="0.25">
      <c r="A23" s="23" t="s">
        <v>520</v>
      </c>
      <c r="B23" s="24">
        <v>42740</v>
      </c>
      <c r="C23" s="25">
        <v>8858</v>
      </c>
    </row>
    <row r="24" spans="1:3" x14ac:dyDescent="0.25">
      <c r="A24" s="23" t="s">
        <v>521</v>
      </c>
      <c r="B24" s="24">
        <v>42740</v>
      </c>
      <c r="C24" s="25">
        <v>8859</v>
      </c>
    </row>
    <row r="25" spans="1:3" x14ac:dyDescent="0.25">
      <c r="A25" s="23" t="s">
        <v>522</v>
      </c>
      <c r="B25" s="24">
        <v>42740</v>
      </c>
      <c r="C25" s="25">
        <v>8860</v>
      </c>
    </row>
    <row r="26" spans="1:3" x14ac:dyDescent="0.25">
      <c r="A26" s="23" t="s">
        <v>523</v>
      </c>
      <c r="B26" s="24">
        <v>42740</v>
      </c>
      <c r="C26" s="25">
        <v>8861</v>
      </c>
    </row>
    <row r="27" spans="1:3" x14ac:dyDescent="0.25">
      <c r="A27" s="23" t="s">
        <v>524</v>
      </c>
      <c r="B27" s="24">
        <v>42740</v>
      </c>
      <c r="C27" s="25">
        <v>8862</v>
      </c>
    </row>
    <row r="28" spans="1:3" x14ac:dyDescent="0.25">
      <c r="A28" s="23" t="s">
        <v>525</v>
      </c>
      <c r="B28" s="24">
        <v>42740</v>
      </c>
      <c r="C28" s="25">
        <v>8863</v>
      </c>
    </row>
    <row r="29" spans="1:3" x14ac:dyDescent="0.25">
      <c r="A29" s="23" t="s">
        <v>526</v>
      </c>
      <c r="B29" s="24">
        <v>42740</v>
      </c>
      <c r="C29" s="25">
        <v>8864</v>
      </c>
    </row>
    <row r="30" spans="1:3" x14ac:dyDescent="0.25">
      <c r="A30" s="23" t="s">
        <v>527</v>
      </c>
      <c r="B30" s="24">
        <v>42740</v>
      </c>
      <c r="C30" s="25">
        <v>8865</v>
      </c>
    </row>
    <row r="31" spans="1:3" x14ac:dyDescent="0.25">
      <c r="A31" s="23" t="s">
        <v>528</v>
      </c>
      <c r="B31" s="24">
        <v>42741</v>
      </c>
      <c r="C31" s="25">
        <v>8866</v>
      </c>
    </row>
    <row r="32" spans="1:3" x14ac:dyDescent="0.25">
      <c r="A32" s="23" t="s">
        <v>529</v>
      </c>
      <c r="B32" s="24">
        <v>42741</v>
      </c>
      <c r="C32" s="25">
        <v>8867</v>
      </c>
    </row>
    <row r="33" spans="1:3" x14ac:dyDescent="0.25">
      <c r="A33" s="23" t="s">
        <v>530</v>
      </c>
      <c r="B33" s="24">
        <v>42741</v>
      </c>
      <c r="C33" s="25">
        <v>8868</v>
      </c>
    </row>
    <row r="34" spans="1:3" x14ac:dyDescent="0.25">
      <c r="A34" s="23" t="s">
        <v>531</v>
      </c>
      <c r="B34" s="24">
        <v>42741</v>
      </c>
      <c r="C34" s="25">
        <v>8869</v>
      </c>
    </row>
    <row r="35" spans="1:3" x14ac:dyDescent="0.25">
      <c r="A35" s="23" t="s">
        <v>532</v>
      </c>
      <c r="B35" s="24">
        <v>42741</v>
      </c>
      <c r="C35" s="25">
        <v>8870</v>
      </c>
    </row>
    <row r="36" spans="1:3" x14ac:dyDescent="0.25">
      <c r="A36" s="23" t="s">
        <v>533</v>
      </c>
      <c r="B36" s="24">
        <v>42741</v>
      </c>
      <c r="C36" s="25">
        <v>8871</v>
      </c>
    </row>
    <row r="37" spans="1:3" x14ac:dyDescent="0.25">
      <c r="A37" s="23" t="s">
        <v>534</v>
      </c>
      <c r="B37" s="24">
        <v>42744</v>
      </c>
      <c r="C37" s="25">
        <v>8872</v>
      </c>
    </row>
    <row r="38" spans="1:3" x14ac:dyDescent="0.25">
      <c r="A38" s="23" t="s">
        <v>535</v>
      </c>
      <c r="B38" s="24">
        <v>42744</v>
      </c>
      <c r="C38" s="25">
        <v>8873</v>
      </c>
    </row>
    <row r="39" spans="1:3" x14ac:dyDescent="0.25">
      <c r="A39" s="23" t="s">
        <v>536</v>
      </c>
      <c r="B39" s="24">
        <v>42744</v>
      </c>
      <c r="C39" s="25">
        <v>8874</v>
      </c>
    </row>
    <row r="40" spans="1:3" x14ac:dyDescent="0.25">
      <c r="A40" s="23" t="s">
        <v>537</v>
      </c>
      <c r="B40" s="24">
        <v>42744</v>
      </c>
      <c r="C40" s="25">
        <v>8875</v>
      </c>
    </row>
    <row r="41" spans="1:3" x14ac:dyDescent="0.25">
      <c r="A41" s="23" t="s">
        <v>538</v>
      </c>
      <c r="B41" s="24">
        <v>42744</v>
      </c>
      <c r="C41" s="25">
        <v>8876</v>
      </c>
    </row>
    <row r="42" spans="1:3" x14ac:dyDescent="0.25">
      <c r="A42" s="23" t="s">
        <v>539</v>
      </c>
      <c r="B42" s="24">
        <v>42744</v>
      </c>
      <c r="C42" s="25">
        <v>8877</v>
      </c>
    </row>
    <row r="43" spans="1:3" x14ac:dyDescent="0.25">
      <c r="A43" s="23" t="s">
        <v>540</v>
      </c>
      <c r="B43" s="24">
        <v>42744</v>
      </c>
      <c r="C43" s="25">
        <v>8878</v>
      </c>
    </row>
    <row r="44" spans="1:3" x14ac:dyDescent="0.25">
      <c r="A44" s="23" t="s">
        <v>541</v>
      </c>
      <c r="B44" s="24">
        <v>42744</v>
      </c>
      <c r="C44" s="25">
        <v>8879</v>
      </c>
    </row>
    <row r="45" spans="1:3" x14ac:dyDescent="0.25">
      <c r="A45" s="23" t="s">
        <v>542</v>
      </c>
      <c r="B45" s="24">
        <v>42744</v>
      </c>
      <c r="C45" s="25">
        <v>8880</v>
      </c>
    </row>
    <row r="46" spans="1:3" x14ac:dyDescent="0.25">
      <c r="A46" s="23" t="s">
        <v>543</v>
      </c>
      <c r="B46" s="24">
        <v>42744</v>
      </c>
      <c r="C46" s="25">
        <v>8881</v>
      </c>
    </row>
    <row r="47" spans="1:3" x14ac:dyDescent="0.25">
      <c r="A47" s="23" t="s">
        <v>544</v>
      </c>
      <c r="B47" s="24">
        <v>42744</v>
      </c>
      <c r="C47" s="25">
        <v>8882</v>
      </c>
    </row>
    <row r="48" spans="1:3" x14ac:dyDescent="0.25">
      <c r="A48" s="23" t="s">
        <v>545</v>
      </c>
      <c r="B48" s="24">
        <v>42744</v>
      </c>
      <c r="C48" s="25">
        <v>8883</v>
      </c>
    </row>
    <row r="49" spans="1:3" x14ac:dyDescent="0.25">
      <c r="A49" s="23" t="s">
        <v>546</v>
      </c>
      <c r="B49" s="24">
        <v>42744</v>
      </c>
      <c r="C49" s="25">
        <v>8884</v>
      </c>
    </row>
    <row r="50" spans="1:3" x14ac:dyDescent="0.25">
      <c r="A50" s="23" t="s">
        <v>547</v>
      </c>
      <c r="B50" s="24">
        <v>42745</v>
      </c>
      <c r="C50" s="25">
        <v>8885</v>
      </c>
    </row>
    <row r="51" spans="1:3" x14ac:dyDescent="0.25">
      <c r="A51" s="23" t="s">
        <v>548</v>
      </c>
      <c r="B51" s="24">
        <v>42745</v>
      </c>
      <c r="C51" s="25">
        <v>8886</v>
      </c>
    </row>
    <row r="52" spans="1:3" x14ac:dyDescent="0.25">
      <c r="A52" s="23" t="s">
        <v>549</v>
      </c>
      <c r="B52" s="24">
        <v>42745</v>
      </c>
      <c r="C52" s="25">
        <v>8887</v>
      </c>
    </row>
    <row r="53" spans="1:3" x14ac:dyDescent="0.25">
      <c r="A53" s="23" t="s">
        <v>550</v>
      </c>
      <c r="B53" s="24">
        <v>42745</v>
      </c>
      <c r="C53" s="25">
        <v>8888</v>
      </c>
    </row>
    <row r="54" spans="1:3" x14ac:dyDescent="0.25">
      <c r="A54" s="23" t="s">
        <v>551</v>
      </c>
      <c r="B54" s="24">
        <v>42745</v>
      </c>
      <c r="C54" s="25">
        <v>8889</v>
      </c>
    </row>
    <row r="55" spans="1:3" x14ac:dyDescent="0.25">
      <c r="A55" s="23" t="s">
        <v>552</v>
      </c>
      <c r="B55" s="24">
        <v>42745</v>
      </c>
      <c r="C55" s="25">
        <v>8890</v>
      </c>
    </row>
    <row r="56" spans="1:3" x14ac:dyDescent="0.25">
      <c r="A56" s="23" t="s">
        <v>553</v>
      </c>
      <c r="B56" s="24">
        <v>42745</v>
      </c>
      <c r="C56" s="25">
        <v>8891</v>
      </c>
    </row>
    <row r="57" spans="1:3" x14ac:dyDescent="0.25">
      <c r="A57" s="23" t="s">
        <v>554</v>
      </c>
      <c r="B57" s="24">
        <v>42745</v>
      </c>
      <c r="C57" s="25">
        <v>8892</v>
      </c>
    </row>
    <row r="58" spans="1:3" x14ac:dyDescent="0.25">
      <c r="A58" s="23" t="s">
        <v>555</v>
      </c>
      <c r="B58" s="24">
        <v>42745</v>
      </c>
      <c r="C58" s="25">
        <v>8893</v>
      </c>
    </row>
    <row r="59" spans="1:3" x14ac:dyDescent="0.25">
      <c r="A59" s="23" t="s">
        <v>556</v>
      </c>
      <c r="B59" s="24">
        <v>42746</v>
      </c>
      <c r="C59" s="25">
        <v>8894</v>
      </c>
    </row>
    <row r="60" spans="1:3" x14ac:dyDescent="0.25">
      <c r="A60" s="23" t="s">
        <v>557</v>
      </c>
      <c r="B60" s="24">
        <v>42746</v>
      </c>
      <c r="C60" s="25">
        <v>8895</v>
      </c>
    </row>
    <row r="61" spans="1:3" x14ac:dyDescent="0.25">
      <c r="A61" s="23" t="s">
        <v>558</v>
      </c>
      <c r="B61" s="24">
        <v>42746</v>
      </c>
      <c r="C61" s="25">
        <v>8896</v>
      </c>
    </row>
    <row r="62" spans="1:3" x14ac:dyDescent="0.25">
      <c r="A62" s="23" t="s">
        <v>559</v>
      </c>
      <c r="B62" s="24">
        <v>42746</v>
      </c>
      <c r="C62" s="25">
        <v>8897</v>
      </c>
    </row>
    <row r="63" spans="1:3" x14ac:dyDescent="0.25">
      <c r="A63" s="23" t="s">
        <v>560</v>
      </c>
      <c r="B63" s="24">
        <v>42746</v>
      </c>
      <c r="C63" s="25">
        <v>8898</v>
      </c>
    </row>
    <row r="64" spans="1:3" x14ac:dyDescent="0.25">
      <c r="A64" s="23" t="s">
        <v>561</v>
      </c>
      <c r="B64" s="24">
        <v>42746</v>
      </c>
      <c r="C64" s="25">
        <v>8899</v>
      </c>
    </row>
    <row r="65" spans="1:3" x14ac:dyDescent="0.25">
      <c r="A65" s="23" t="s">
        <v>562</v>
      </c>
      <c r="B65" s="24">
        <v>42746</v>
      </c>
      <c r="C65" s="25">
        <v>8900</v>
      </c>
    </row>
    <row r="66" spans="1:3" x14ac:dyDescent="0.25">
      <c r="A66" s="23" t="s">
        <v>563</v>
      </c>
      <c r="B66" s="24">
        <v>42746</v>
      </c>
      <c r="C66" s="25">
        <v>8901</v>
      </c>
    </row>
    <row r="67" spans="1:3" x14ac:dyDescent="0.25">
      <c r="A67" s="23" t="s">
        <v>564</v>
      </c>
      <c r="B67" s="24">
        <v>42746</v>
      </c>
      <c r="C67" s="25">
        <v>8902</v>
      </c>
    </row>
    <row r="68" spans="1:3" x14ac:dyDescent="0.25">
      <c r="A68" s="23" t="s">
        <v>565</v>
      </c>
      <c r="B68" s="24">
        <v>42746</v>
      </c>
      <c r="C68" s="25">
        <v>8903</v>
      </c>
    </row>
    <row r="69" spans="1:3" x14ac:dyDescent="0.25">
      <c r="A69" s="23" t="s">
        <v>566</v>
      </c>
      <c r="B69" s="24">
        <v>42746</v>
      </c>
      <c r="C69" s="25">
        <v>8904</v>
      </c>
    </row>
    <row r="70" spans="1:3" x14ac:dyDescent="0.25">
      <c r="A70" s="23" t="s">
        <v>567</v>
      </c>
      <c r="B70" s="24">
        <v>42746</v>
      </c>
      <c r="C70" s="25">
        <v>8905</v>
      </c>
    </row>
    <row r="71" spans="1:3" x14ac:dyDescent="0.25">
      <c r="A71" s="23" t="s">
        <v>568</v>
      </c>
      <c r="B71" s="24">
        <v>42746</v>
      </c>
      <c r="C71" s="25">
        <v>8906</v>
      </c>
    </row>
    <row r="72" spans="1:3" x14ac:dyDescent="0.25">
      <c r="A72" s="26" t="s">
        <v>569</v>
      </c>
      <c r="B72" s="24">
        <v>42746</v>
      </c>
      <c r="C72" s="25">
        <v>8906</v>
      </c>
    </row>
    <row r="73" spans="1:3" x14ac:dyDescent="0.25">
      <c r="A73" s="23" t="s">
        <v>570</v>
      </c>
      <c r="B73" s="24">
        <v>42747</v>
      </c>
      <c r="C73" s="25">
        <v>8907</v>
      </c>
    </row>
    <row r="74" spans="1:3" x14ac:dyDescent="0.25">
      <c r="A74" s="23" t="s">
        <v>571</v>
      </c>
      <c r="B74" s="24">
        <v>42747</v>
      </c>
      <c r="C74" s="25">
        <v>8908</v>
      </c>
    </row>
    <row r="75" spans="1:3" x14ac:dyDescent="0.25">
      <c r="A75" s="23" t="s">
        <v>572</v>
      </c>
      <c r="B75" s="24">
        <v>42747</v>
      </c>
      <c r="C75" s="25">
        <v>8909</v>
      </c>
    </row>
    <row r="76" spans="1:3" x14ac:dyDescent="0.25">
      <c r="A76" s="23" t="s">
        <v>573</v>
      </c>
      <c r="B76" s="24">
        <v>42747</v>
      </c>
      <c r="C76" s="25">
        <v>8910</v>
      </c>
    </row>
    <row r="77" spans="1:3" x14ac:dyDescent="0.25">
      <c r="A77" s="23" t="s">
        <v>574</v>
      </c>
      <c r="B77" s="24">
        <v>42747</v>
      </c>
      <c r="C77" s="25">
        <v>8911</v>
      </c>
    </row>
    <row r="78" spans="1:3" x14ac:dyDescent="0.25">
      <c r="A78" s="23" t="s">
        <v>575</v>
      </c>
      <c r="B78" s="24">
        <v>42747</v>
      </c>
      <c r="C78" s="25">
        <v>8912</v>
      </c>
    </row>
    <row r="79" spans="1:3" x14ac:dyDescent="0.25">
      <c r="A79" s="23" t="s">
        <v>576</v>
      </c>
      <c r="B79" s="24">
        <v>42747</v>
      </c>
      <c r="C79" s="25">
        <v>8913</v>
      </c>
    </row>
    <row r="80" spans="1:3" x14ac:dyDescent="0.25">
      <c r="A80" s="23" t="s">
        <v>577</v>
      </c>
      <c r="B80" s="24">
        <v>42747</v>
      </c>
      <c r="C80" s="25">
        <v>8914</v>
      </c>
    </row>
    <row r="81" spans="1:3" x14ac:dyDescent="0.25">
      <c r="A81" s="23" t="s">
        <v>578</v>
      </c>
      <c r="B81" s="24">
        <v>42747</v>
      </c>
      <c r="C81" s="25">
        <v>8915</v>
      </c>
    </row>
    <row r="82" spans="1:3" x14ac:dyDescent="0.25">
      <c r="A82" s="23" t="s">
        <v>579</v>
      </c>
      <c r="B82" s="24">
        <v>42747</v>
      </c>
      <c r="C82" s="25">
        <v>8916</v>
      </c>
    </row>
    <row r="83" spans="1:3" x14ac:dyDescent="0.25">
      <c r="A83" s="23" t="s">
        <v>580</v>
      </c>
      <c r="B83" s="24">
        <v>42747</v>
      </c>
      <c r="C83" s="25">
        <v>8917</v>
      </c>
    </row>
    <row r="84" spans="1:3" x14ac:dyDescent="0.25">
      <c r="A84" s="23" t="s">
        <v>581</v>
      </c>
      <c r="B84" s="24">
        <v>42747</v>
      </c>
      <c r="C84" s="25">
        <v>8918</v>
      </c>
    </row>
    <row r="85" spans="1:3" x14ac:dyDescent="0.25">
      <c r="A85" s="23" t="s">
        <v>582</v>
      </c>
      <c r="B85" s="24">
        <v>42747</v>
      </c>
      <c r="C85" s="25">
        <v>8919</v>
      </c>
    </row>
    <row r="86" spans="1:3" x14ac:dyDescent="0.25">
      <c r="A86" s="23" t="s">
        <v>583</v>
      </c>
      <c r="B86" s="24">
        <v>42747</v>
      </c>
      <c r="C86" s="25">
        <v>8920</v>
      </c>
    </row>
    <row r="87" spans="1:3" x14ac:dyDescent="0.25">
      <c r="A87" s="23" t="s">
        <v>584</v>
      </c>
      <c r="B87" s="24">
        <v>42748</v>
      </c>
      <c r="C87" s="25">
        <v>8921</v>
      </c>
    </row>
    <row r="88" spans="1:3" x14ac:dyDescent="0.25">
      <c r="A88" s="23" t="s">
        <v>585</v>
      </c>
      <c r="B88" s="24">
        <v>42748</v>
      </c>
      <c r="C88" s="25">
        <v>8922</v>
      </c>
    </row>
    <row r="89" spans="1:3" x14ac:dyDescent="0.25">
      <c r="A89" s="23" t="s">
        <v>586</v>
      </c>
      <c r="B89" s="24">
        <v>42748</v>
      </c>
      <c r="C89" s="25">
        <v>8923</v>
      </c>
    </row>
    <row r="90" spans="1:3" x14ac:dyDescent="0.25">
      <c r="A90" s="23" t="s">
        <v>587</v>
      </c>
      <c r="B90" s="24">
        <v>42748</v>
      </c>
      <c r="C90" s="25">
        <v>8924</v>
      </c>
    </row>
    <row r="91" spans="1:3" x14ac:dyDescent="0.25">
      <c r="A91" s="23" t="s">
        <v>588</v>
      </c>
      <c r="B91" s="24">
        <v>42751</v>
      </c>
      <c r="C91" s="25">
        <v>8925</v>
      </c>
    </row>
    <row r="92" spans="1:3" x14ac:dyDescent="0.25">
      <c r="A92" s="23" t="s">
        <v>589</v>
      </c>
      <c r="B92" s="24">
        <v>42752</v>
      </c>
      <c r="C92" s="25">
        <v>8926</v>
      </c>
    </row>
    <row r="93" spans="1:3" x14ac:dyDescent="0.25">
      <c r="A93" s="23" t="s">
        <v>590</v>
      </c>
      <c r="B93" s="24">
        <v>42752</v>
      </c>
      <c r="C93" s="25">
        <v>8927</v>
      </c>
    </row>
    <row r="94" spans="1:3" x14ac:dyDescent="0.25">
      <c r="A94" s="23" t="s">
        <v>591</v>
      </c>
      <c r="B94" s="24">
        <v>42752</v>
      </c>
      <c r="C94" s="25">
        <v>8928</v>
      </c>
    </row>
    <row r="95" spans="1:3" x14ac:dyDescent="0.25">
      <c r="A95" s="23" t="s">
        <v>592</v>
      </c>
      <c r="B95" s="24">
        <v>42752</v>
      </c>
      <c r="C95" s="25">
        <v>8929</v>
      </c>
    </row>
    <row r="96" spans="1:3" x14ac:dyDescent="0.25">
      <c r="A96" s="23" t="s">
        <v>593</v>
      </c>
      <c r="B96" s="24">
        <v>42752</v>
      </c>
      <c r="C96" s="25">
        <v>8930</v>
      </c>
    </row>
    <row r="97" spans="1:3" x14ac:dyDescent="0.25">
      <c r="A97" s="23" t="s">
        <v>594</v>
      </c>
      <c r="B97" s="24">
        <v>42752</v>
      </c>
      <c r="C97" s="25">
        <v>8931</v>
      </c>
    </row>
    <row r="98" spans="1:3" x14ac:dyDescent="0.25">
      <c r="A98" s="23" t="s">
        <v>595</v>
      </c>
      <c r="B98" s="24">
        <v>42752</v>
      </c>
      <c r="C98" s="25">
        <v>8932</v>
      </c>
    </row>
    <row r="99" spans="1:3" x14ac:dyDescent="0.25">
      <c r="A99" s="23" t="s">
        <v>596</v>
      </c>
      <c r="B99" s="24">
        <v>42752</v>
      </c>
      <c r="C99" s="25">
        <v>8933</v>
      </c>
    </row>
    <row r="100" spans="1:3" x14ac:dyDescent="0.25">
      <c r="A100" s="23" t="s">
        <v>597</v>
      </c>
      <c r="B100" s="24">
        <v>42752</v>
      </c>
      <c r="C100" s="25">
        <v>8934</v>
      </c>
    </row>
    <row r="101" spans="1:3" x14ac:dyDescent="0.25">
      <c r="A101" s="23" t="s">
        <v>598</v>
      </c>
      <c r="B101" s="24">
        <v>42752</v>
      </c>
      <c r="C101" s="25">
        <v>8935</v>
      </c>
    </row>
    <row r="102" spans="1:3" x14ac:dyDescent="0.25">
      <c r="A102" s="23" t="s">
        <v>599</v>
      </c>
      <c r="B102" s="24">
        <v>42752</v>
      </c>
      <c r="C102" s="25">
        <v>8936</v>
      </c>
    </row>
    <row r="103" spans="1:3" x14ac:dyDescent="0.25">
      <c r="A103" s="23" t="s">
        <v>600</v>
      </c>
      <c r="B103" s="24">
        <v>42752</v>
      </c>
      <c r="C103" s="25">
        <v>8937</v>
      </c>
    </row>
    <row r="104" spans="1:3" x14ac:dyDescent="0.25">
      <c r="A104" s="23" t="s">
        <v>601</v>
      </c>
      <c r="B104" s="24">
        <v>42753</v>
      </c>
      <c r="C104" s="25">
        <v>8938</v>
      </c>
    </row>
    <row r="105" spans="1:3" x14ac:dyDescent="0.25">
      <c r="A105" s="23" t="s">
        <v>602</v>
      </c>
      <c r="B105" s="24">
        <v>42753</v>
      </c>
      <c r="C105" s="25">
        <v>8939</v>
      </c>
    </row>
    <row r="106" spans="1:3" x14ac:dyDescent="0.25">
      <c r="A106" s="23" t="s">
        <v>603</v>
      </c>
      <c r="B106" s="24">
        <v>42753</v>
      </c>
      <c r="C106" s="25">
        <v>8940</v>
      </c>
    </row>
    <row r="107" spans="1:3" x14ac:dyDescent="0.25">
      <c r="A107" s="23" t="s">
        <v>604</v>
      </c>
      <c r="B107" s="24">
        <v>42753</v>
      </c>
      <c r="C107" s="25">
        <v>8941</v>
      </c>
    </row>
    <row r="108" spans="1:3" x14ac:dyDescent="0.25">
      <c r="A108" s="23" t="s">
        <v>605</v>
      </c>
      <c r="B108" s="24">
        <v>42753</v>
      </c>
      <c r="C108" s="25">
        <v>8942</v>
      </c>
    </row>
    <row r="109" spans="1:3" x14ac:dyDescent="0.25">
      <c r="A109" s="23" t="s">
        <v>606</v>
      </c>
      <c r="B109" s="24">
        <v>42753</v>
      </c>
      <c r="C109" s="25">
        <v>8943</v>
      </c>
    </row>
    <row r="110" spans="1:3" x14ac:dyDescent="0.25">
      <c r="A110" s="23" t="s">
        <v>607</v>
      </c>
      <c r="B110" s="24">
        <v>42753</v>
      </c>
      <c r="C110" s="25">
        <v>8944</v>
      </c>
    </row>
    <row r="111" spans="1:3" x14ac:dyDescent="0.25">
      <c r="A111" s="23" t="s">
        <v>608</v>
      </c>
      <c r="B111" s="24">
        <v>42753</v>
      </c>
      <c r="C111" s="25">
        <v>8945</v>
      </c>
    </row>
    <row r="112" spans="1:3" x14ac:dyDescent="0.25">
      <c r="A112" s="23" t="s">
        <v>609</v>
      </c>
      <c r="B112" s="24">
        <v>42753</v>
      </c>
      <c r="C112" s="25">
        <v>8946</v>
      </c>
    </row>
    <row r="113" spans="1:3" x14ac:dyDescent="0.25">
      <c r="A113" s="23" t="s">
        <v>610</v>
      </c>
      <c r="B113" s="24">
        <v>42753</v>
      </c>
      <c r="C113" s="25">
        <v>8947</v>
      </c>
    </row>
    <row r="114" spans="1:3" x14ac:dyDescent="0.25">
      <c r="A114" s="23" t="s">
        <v>611</v>
      </c>
      <c r="B114" s="24">
        <v>42753</v>
      </c>
      <c r="C114" s="25">
        <v>8948</v>
      </c>
    </row>
    <row r="115" spans="1:3" x14ac:dyDescent="0.25">
      <c r="A115" s="23" t="s">
        <v>612</v>
      </c>
      <c r="B115" s="24">
        <v>42753</v>
      </c>
      <c r="C115" s="25">
        <v>8949</v>
      </c>
    </row>
    <row r="116" spans="1:3" x14ac:dyDescent="0.25">
      <c r="A116" s="23" t="s">
        <v>613</v>
      </c>
      <c r="B116" s="24">
        <v>42753</v>
      </c>
      <c r="C116" s="25">
        <v>8950</v>
      </c>
    </row>
    <row r="117" spans="1:3" x14ac:dyDescent="0.25">
      <c r="A117" s="23" t="s">
        <v>614</v>
      </c>
      <c r="B117" s="24">
        <v>42753</v>
      </c>
      <c r="C117" s="25">
        <v>8951</v>
      </c>
    </row>
    <row r="118" spans="1:3" x14ac:dyDescent="0.25">
      <c r="A118" s="23" t="s">
        <v>615</v>
      </c>
      <c r="B118" s="24">
        <v>42754</v>
      </c>
      <c r="C118" s="25">
        <v>8952</v>
      </c>
    </row>
    <row r="119" spans="1:3" x14ac:dyDescent="0.25">
      <c r="A119" s="23" t="s">
        <v>616</v>
      </c>
      <c r="B119" s="24">
        <v>42754</v>
      </c>
      <c r="C119" s="25">
        <v>8953</v>
      </c>
    </row>
    <row r="120" spans="1:3" x14ac:dyDescent="0.25">
      <c r="A120" s="23" t="s">
        <v>617</v>
      </c>
      <c r="B120" s="24">
        <v>42754</v>
      </c>
      <c r="C120" s="25">
        <v>8954</v>
      </c>
    </row>
    <row r="121" spans="1:3" x14ac:dyDescent="0.25">
      <c r="A121" s="23" t="s">
        <v>618</v>
      </c>
      <c r="B121" s="24">
        <v>42754</v>
      </c>
      <c r="C121" s="25">
        <v>8955</v>
      </c>
    </row>
    <row r="122" spans="1:3" x14ac:dyDescent="0.25">
      <c r="A122" s="23" t="s">
        <v>619</v>
      </c>
      <c r="B122" s="24">
        <v>42754</v>
      </c>
      <c r="C122" s="25">
        <v>8956</v>
      </c>
    </row>
    <row r="123" spans="1:3" x14ac:dyDescent="0.25">
      <c r="A123" s="23" t="s">
        <v>620</v>
      </c>
      <c r="B123" s="24">
        <v>42754</v>
      </c>
      <c r="C123" s="25">
        <v>8957</v>
      </c>
    </row>
    <row r="124" spans="1:3" x14ac:dyDescent="0.25">
      <c r="A124" s="23" t="s">
        <v>621</v>
      </c>
      <c r="B124" s="24">
        <v>42754</v>
      </c>
      <c r="C124" s="25">
        <v>8958</v>
      </c>
    </row>
    <row r="125" spans="1:3" x14ac:dyDescent="0.25">
      <c r="A125" s="23" t="s">
        <v>622</v>
      </c>
      <c r="B125" s="24">
        <v>42754</v>
      </c>
      <c r="C125" s="25">
        <v>8959</v>
      </c>
    </row>
    <row r="126" spans="1:3" x14ac:dyDescent="0.25">
      <c r="A126" s="23" t="s">
        <v>623</v>
      </c>
      <c r="B126" s="24">
        <v>42754</v>
      </c>
      <c r="C126" s="25">
        <v>8960</v>
      </c>
    </row>
    <row r="127" spans="1:3" x14ac:dyDescent="0.25">
      <c r="A127" s="23" t="s">
        <v>624</v>
      </c>
      <c r="B127" s="24">
        <v>42754</v>
      </c>
      <c r="C127" s="25">
        <v>8961</v>
      </c>
    </row>
    <row r="128" spans="1:3" x14ac:dyDescent="0.25">
      <c r="A128" s="23" t="s">
        <v>625</v>
      </c>
      <c r="B128" s="24">
        <v>42754</v>
      </c>
      <c r="C128" s="25">
        <v>8962</v>
      </c>
    </row>
    <row r="129" spans="1:3" x14ac:dyDescent="0.25">
      <c r="A129" s="23" t="s">
        <v>626</v>
      </c>
      <c r="B129" s="24">
        <v>42754</v>
      </c>
      <c r="C129" s="25">
        <v>8963</v>
      </c>
    </row>
    <row r="130" spans="1:3" x14ac:dyDescent="0.25">
      <c r="A130" s="23" t="s">
        <v>627</v>
      </c>
      <c r="B130" s="24">
        <v>42754</v>
      </c>
      <c r="C130" s="25">
        <v>8964</v>
      </c>
    </row>
    <row r="131" spans="1:3" x14ac:dyDescent="0.25">
      <c r="A131" s="23" t="s">
        <v>628</v>
      </c>
      <c r="B131" s="24">
        <v>42754</v>
      </c>
      <c r="C131" s="25">
        <v>8965</v>
      </c>
    </row>
    <row r="132" spans="1:3" x14ac:dyDescent="0.25">
      <c r="A132" s="23" t="s">
        <v>629</v>
      </c>
      <c r="B132" s="24">
        <v>42754</v>
      </c>
      <c r="C132" s="25">
        <v>8966</v>
      </c>
    </row>
    <row r="133" spans="1:3" x14ac:dyDescent="0.25">
      <c r="A133" s="23" t="s">
        <v>630</v>
      </c>
      <c r="B133" s="24">
        <v>42755</v>
      </c>
      <c r="C133" s="27">
        <v>8967</v>
      </c>
    </row>
    <row r="134" spans="1:3" x14ac:dyDescent="0.25">
      <c r="A134" s="23" t="s">
        <v>631</v>
      </c>
      <c r="B134" s="24">
        <v>42755</v>
      </c>
      <c r="C134" s="27">
        <v>8968</v>
      </c>
    </row>
    <row r="135" spans="1:3" x14ac:dyDescent="0.25">
      <c r="A135" s="23" t="s">
        <v>632</v>
      </c>
      <c r="B135" s="24">
        <v>42755</v>
      </c>
      <c r="C135" s="27">
        <v>8969</v>
      </c>
    </row>
    <row r="136" spans="1:3" x14ac:dyDescent="0.25">
      <c r="A136" s="23" t="s">
        <v>633</v>
      </c>
      <c r="B136" s="24">
        <v>42755</v>
      </c>
      <c r="C136" s="27">
        <v>8970</v>
      </c>
    </row>
    <row r="137" spans="1:3" x14ac:dyDescent="0.25">
      <c r="A137" s="23" t="s">
        <v>634</v>
      </c>
      <c r="B137" s="24">
        <v>42755</v>
      </c>
      <c r="C137" s="27">
        <v>8971</v>
      </c>
    </row>
    <row r="138" spans="1:3" x14ac:dyDescent="0.25">
      <c r="A138" s="23" t="s">
        <v>635</v>
      </c>
      <c r="B138" s="24">
        <v>42755</v>
      </c>
      <c r="C138" s="27">
        <v>8972</v>
      </c>
    </row>
    <row r="139" spans="1:3" x14ac:dyDescent="0.25">
      <c r="A139" s="23" t="s">
        <v>636</v>
      </c>
      <c r="B139" s="24">
        <v>42755</v>
      </c>
      <c r="C139" s="27">
        <v>8973</v>
      </c>
    </row>
    <row r="140" spans="1:3" x14ac:dyDescent="0.25">
      <c r="A140" s="23" t="s">
        <v>637</v>
      </c>
      <c r="B140" s="24">
        <v>42755</v>
      </c>
      <c r="C140" s="27">
        <v>8974</v>
      </c>
    </row>
    <row r="141" spans="1:3" x14ac:dyDescent="0.25">
      <c r="A141" s="23" t="s">
        <v>638</v>
      </c>
      <c r="B141" s="24">
        <v>42755</v>
      </c>
      <c r="C141" s="27">
        <v>8975</v>
      </c>
    </row>
    <row r="142" spans="1:3" x14ac:dyDescent="0.25">
      <c r="A142" s="23" t="s">
        <v>639</v>
      </c>
      <c r="B142" s="24">
        <v>42755</v>
      </c>
      <c r="C142" s="27">
        <v>8976</v>
      </c>
    </row>
    <row r="143" spans="1:3" x14ac:dyDescent="0.25">
      <c r="A143" s="23" t="s">
        <v>640</v>
      </c>
      <c r="B143" s="24">
        <v>42758</v>
      </c>
      <c r="C143" s="25">
        <v>8977</v>
      </c>
    </row>
    <row r="144" spans="1:3" x14ac:dyDescent="0.25">
      <c r="A144" s="23" t="s">
        <v>641</v>
      </c>
      <c r="B144" s="24">
        <v>42758</v>
      </c>
      <c r="C144" s="25">
        <v>8978</v>
      </c>
    </row>
    <row r="145" spans="1:3" x14ac:dyDescent="0.25">
      <c r="A145" s="23" t="s">
        <v>642</v>
      </c>
      <c r="B145" s="24">
        <v>42758</v>
      </c>
      <c r="C145" s="25">
        <v>8979</v>
      </c>
    </row>
    <row r="146" spans="1:3" x14ac:dyDescent="0.25">
      <c r="A146" s="23" t="s">
        <v>643</v>
      </c>
      <c r="B146" s="24">
        <v>42758</v>
      </c>
      <c r="C146" s="25">
        <v>8980</v>
      </c>
    </row>
    <row r="147" spans="1:3" x14ac:dyDescent="0.25">
      <c r="A147" s="23" t="s">
        <v>644</v>
      </c>
      <c r="B147" s="24">
        <v>42758</v>
      </c>
      <c r="C147" s="25">
        <v>8981</v>
      </c>
    </row>
    <row r="148" spans="1:3" x14ac:dyDescent="0.25">
      <c r="A148" s="23" t="s">
        <v>645</v>
      </c>
      <c r="B148" s="24">
        <v>42758</v>
      </c>
      <c r="C148" s="25">
        <v>8982</v>
      </c>
    </row>
    <row r="149" spans="1:3" x14ac:dyDescent="0.25">
      <c r="A149" s="23" t="s">
        <v>646</v>
      </c>
      <c r="B149" s="24">
        <v>42759</v>
      </c>
      <c r="C149" s="25">
        <v>8983</v>
      </c>
    </row>
    <row r="150" spans="1:3" x14ac:dyDescent="0.25">
      <c r="A150" s="23" t="s">
        <v>647</v>
      </c>
      <c r="B150" s="24">
        <v>42759</v>
      </c>
      <c r="C150" s="25">
        <v>8984</v>
      </c>
    </row>
    <row r="151" spans="1:3" x14ac:dyDescent="0.25">
      <c r="A151" s="23" t="s">
        <v>648</v>
      </c>
      <c r="B151" s="24">
        <v>42759</v>
      </c>
      <c r="C151" s="25">
        <v>8985</v>
      </c>
    </row>
    <row r="152" spans="1:3" x14ac:dyDescent="0.25">
      <c r="A152" s="23" t="s">
        <v>649</v>
      </c>
      <c r="B152" s="24">
        <v>42759</v>
      </c>
      <c r="C152" s="25">
        <v>8986</v>
      </c>
    </row>
    <row r="153" spans="1:3" x14ac:dyDescent="0.25">
      <c r="A153" s="23" t="s">
        <v>650</v>
      </c>
      <c r="B153" s="24">
        <v>42759</v>
      </c>
      <c r="C153" s="25">
        <v>8987</v>
      </c>
    </row>
    <row r="154" spans="1:3" x14ac:dyDescent="0.25">
      <c r="A154" s="23" t="s">
        <v>651</v>
      </c>
      <c r="B154" s="24">
        <v>42759</v>
      </c>
      <c r="C154" s="25">
        <v>8988</v>
      </c>
    </row>
    <row r="155" spans="1:3" x14ac:dyDescent="0.25">
      <c r="A155" s="23" t="s">
        <v>652</v>
      </c>
      <c r="B155" s="24">
        <v>42759</v>
      </c>
      <c r="C155" s="25">
        <v>8989</v>
      </c>
    </row>
    <row r="156" spans="1:3" x14ac:dyDescent="0.25">
      <c r="A156" s="23" t="s">
        <v>653</v>
      </c>
      <c r="B156" s="24">
        <v>42759</v>
      </c>
      <c r="C156" s="25">
        <v>8990</v>
      </c>
    </row>
    <row r="157" spans="1:3" x14ac:dyDescent="0.25">
      <c r="A157" s="23" t="s">
        <v>654</v>
      </c>
      <c r="B157" s="24">
        <v>42759</v>
      </c>
      <c r="C157" s="25">
        <v>8991</v>
      </c>
    </row>
    <row r="158" spans="1:3" x14ac:dyDescent="0.25">
      <c r="A158" s="23" t="s">
        <v>655</v>
      </c>
      <c r="B158" s="24">
        <v>42759</v>
      </c>
      <c r="C158" s="25">
        <v>8992</v>
      </c>
    </row>
    <row r="159" spans="1:3" x14ac:dyDescent="0.25">
      <c r="A159" s="23" t="s">
        <v>656</v>
      </c>
      <c r="B159" s="24">
        <v>42759</v>
      </c>
      <c r="C159" s="25">
        <v>8993</v>
      </c>
    </row>
    <row r="160" spans="1:3" x14ac:dyDescent="0.25">
      <c r="A160" s="23" t="s">
        <v>657</v>
      </c>
      <c r="B160" s="24">
        <v>42759</v>
      </c>
      <c r="C160" s="25">
        <v>8994</v>
      </c>
    </row>
    <row r="161" spans="1:3" x14ac:dyDescent="0.25">
      <c r="A161" s="23" t="s">
        <v>658</v>
      </c>
      <c r="B161" s="24">
        <v>42759</v>
      </c>
      <c r="C161" s="25">
        <v>8995</v>
      </c>
    </row>
    <row r="162" spans="1:3" x14ac:dyDescent="0.25">
      <c r="A162" s="23" t="s">
        <v>659</v>
      </c>
      <c r="B162" s="24">
        <v>42759</v>
      </c>
      <c r="C162" s="25">
        <v>8996</v>
      </c>
    </row>
    <row r="163" spans="1:3" x14ac:dyDescent="0.25">
      <c r="A163" s="23" t="s">
        <v>660</v>
      </c>
      <c r="B163" s="24">
        <v>42759</v>
      </c>
      <c r="C163" s="25">
        <v>8997</v>
      </c>
    </row>
    <row r="164" spans="1:3" x14ac:dyDescent="0.25">
      <c r="A164" s="23" t="s">
        <v>661</v>
      </c>
      <c r="B164" s="24">
        <v>42759</v>
      </c>
      <c r="C164" s="25">
        <v>8998</v>
      </c>
    </row>
    <row r="165" spans="1:3" x14ac:dyDescent="0.25">
      <c r="A165" s="23" t="s">
        <v>662</v>
      </c>
      <c r="B165" s="24">
        <v>42759</v>
      </c>
      <c r="C165" s="25">
        <v>8999</v>
      </c>
    </row>
    <row r="166" spans="1:3" x14ac:dyDescent="0.25">
      <c r="A166" s="23" t="s">
        <v>663</v>
      </c>
      <c r="B166" s="24">
        <v>42760</v>
      </c>
      <c r="C166" s="25">
        <v>9000</v>
      </c>
    </row>
    <row r="167" spans="1:3" x14ac:dyDescent="0.25">
      <c r="A167" s="23" t="s">
        <v>664</v>
      </c>
      <c r="B167" s="24">
        <v>42760</v>
      </c>
      <c r="C167" s="25">
        <v>9001</v>
      </c>
    </row>
    <row r="168" spans="1:3" x14ac:dyDescent="0.25">
      <c r="A168" s="23" t="s">
        <v>665</v>
      </c>
      <c r="B168" s="24">
        <v>42760</v>
      </c>
      <c r="C168" s="25">
        <v>9002</v>
      </c>
    </row>
    <row r="169" spans="1:3" x14ac:dyDescent="0.25">
      <c r="A169" s="23" t="s">
        <v>666</v>
      </c>
      <c r="B169" s="24">
        <v>42760</v>
      </c>
      <c r="C169" s="25">
        <v>9003</v>
      </c>
    </row>
    <row r="170" spans="1:3" x14ac:dyDescent="0.25">
      <c r="A170" s="23" t="s">
        <v>667</v>
      </c>
      <c r="B170" s="24">
        <v>42760</v>
      </c>
      <c r="C170" s="25">
        <v>9004</v>
      </c>
    </row>
    <row r="171" spans="1:3" x14ac:dyDescent="0.25">
      <c r="A171" s="23" t="s">
        <v>668</v>
      </c>
      <c r="B171" s="24">
        <v>42760</v>
      </c>
      <c r="C171" s="25">
        <v>9005</v>
      </c>
    </row>
    <row r="172" spans="1:3" x14ac:dyDescent="0.25">
      <c r="A172" s="23" t="s">
        <v>669</v>
      </c>
      <c r="B172" s="24">
        <v>42760</v>
      </c>
      <c r="C172" s="25">
        <v>9006</v>
      </c>
    </row>
    <row r="173" spans="1:3" x14ac:dyDescent="0.25">
      <c r="A173" s="23" t="s">
        <v>670</v>
      </c>
      <c r="B173" s="24">
        <v>42760</v>
      </c>
      <c r="C173" s="25">
        <v>9007</v>
      </c>
    </row>
    <row r="174" spans="1:3" x14ac:dyDescent="0.25">
      <c r="A174" s="23" t="s">
        <v>671</v>
      </c>
      <c r="B174" s="24">
        <v>42760</v>
      </c>
      <c r="C174" s="25">
        <v>9008</v>
      </c>
    </row>
    <row r="175" spans="1:3" x14ac:dyDescent="0.25">
      <c r="A175" s="23" t="s">
        <v>672</v>
      </c>
      <c r="B175" s="24">
        <v>42761</v>
      </c>
      <c r="C175" s="25">
        <v>9009</v>
      </c>
    </row>
    <row r="176" spans="1:3" x14ac:dyDescent="0.25">
      <c r="A176" s="23" t="s">
        <v>673</v>
      </c>
      <c r="B176" s="24">
        <v>42761</v>
      </c>
      <c r="C176" s="25">
        <v>9010</v>
      </c>
    </row>
    <row r="177" spans="1:3" x14ac:dyDescent="0.25">
      <c r="A177" s="23" t="s">
        <v>674</v>
      </c>
      <c r="B177" s="24">
        <v>42761</v>
      </c>
      <c r="C177" s="25">
        <v>9011</v>
      </c>
    </row>
    <row r="178" spans="1:3" x14ac:dyDescent="0.25">
      <c r="A178" s="23" t="s">
        <v>675</v>
      </c>
      <c r="B178" s="24">
        <v>42761</v>
      </c>
      <c r="C178" s="25">
        <v>9012</v>
      </c>
    </row>
    <row r="179" spans="1:3" x14ac:dyDescent="0.25">
      <c r="A179" s="23" t="s">
        <v>676</v>
      </c>
      <c r="B179" s="24">
        <v>42761</v>
      </c>
      <c r="C179" s="25">
        <v>9013</v>
      </c>
    </row>
    <row r="180" spans="1:3" x14ac:dyDescent="0.25">
      <c r="A180" s="23" t="s">
        <v>677</v>
      </c>
      <c r="B180" s="24">
        <v>42761</v>
      </c>
      <c r="C180" s="25">
        <v>9014</v>
      </c>
    </row>
    <row r="181" spans="1:3" x14ac:dyDescent="0.25">
      <c r="A181" s="23" t="s">
        <v>678</v>
      </c>
      <c r="B181" s="24">
        <v>42761</v>
      </c>
      <c r="C181" s="25">
        <v>9015</v>
      </c>
    </row>
    <row r="182" spans="1:3" x14ac:dyDescent="0.25">
      <c r="A182" s="23" t="s">
        <v>679</v>
      </c>
      <c r="B182" s="24">
        <v>42761</v>
      </c>
      <c r="C182" s="25">
        <v>9016</v>
      </c>
    </row>
    <row r="183" spans="1:3" x14ac:dyDescent="0.25">
      <c r="A183" s="23" t="s">
        <v>680</v>
      </c>
      <c r="B183" s="24">
        <v>42762</v>
      </c>
      <c r="C183" s="25">
        <v>9017</v>
      </c>
    </row>
    <row r="184" spans="1:3" x14ac:dyDescent="0.25">
      <c r="A184" s="23" t="s">
        <v>681</v>
      </c>
      <c r="B184" s="24">
        <v>42762</v>
      </c>
      <c r="C184" s="25">
        <v>9018</v>
      </c>
    </row>
    <row r="185" spans="1:3" x14ac:dyDescent="0.25">
      <c r="A185" s="23" t="s">
        <v>682</v>
      </c>
      <c r="B185" s="24">
        <v>42762</v>
      </c>
      <c r="C185" s="25">
        <v>9019</v>
      </c>
    </row>
    <row r="186" spans="1:3" x14ac:dyDescent="0.25">
      <c r="A186" s="23" t="s">
        <v>683</v>
      </c>
      <c r="B186" s="24">
        <v>42762</v>
      </c>
      <c r="C186" s="25">
        <v>9020</v>
      </c>
    </row>
    <row r="187" spans="1:3" x14ac:dyDescent="0.25">
      <c r="A187" s="23" t="s">
        <v>684</v>
      </c>
      <c r="B187" s="24">
        <v>42762</v>
      </c>
      <c r="C187" s="25">
        <v>9021</v>
      </c>
    </row>
    <row r="188" spans="1:3" x14ac:dyDescent="0.25">
      <c r="A188" s="23" t="s">
        <v>685</v>
      </c>
      <c r="B188" s="24">
        <v>42762</v>
      </c>
      <c r="C188" s="25">
        <v>9022</v>
      </c>
    </row>
    <row r="189" spans="1:3" x14ac:dyDescent="0.25">
      <c r="A189" s="23" t="s">
        <v>686</v>
      </c>
      <c r="B189" s="24">
        <v>42762</v>
      </c>
      <c r="C189" s="25">
        <v>9023</v>
      </c>
    </row>
    <row r="190" spans="1:3" x14ac:dyDescent="0.25">
      <c r="A190" s="23" t="s">
        <v>687</v>
      </c>
      <c r="B190" s="24">
        <v>42762</v>
      </c>
      <c r="C190" s="25">
        <v>9024</v>
      </c>
    </row>
    <row r="191" spans="1:3" x14ac:dyDescent="0.25">
      <c r="A191" s="23" t="s">
        <v>688</v>
      </c>
      <c r="B191" s="24">
        <v>42762</v>
      </c>
      <c r="C191" s="25">
        <v>9025</v>
      </c>
    </row>
    <row r="192" spans="1:3" x14ac:dyDescent="0.25">
      <c r="A192" s="23" t="s">
        <v>689</v>
      </c>
      <c r="B192" s="24">
        <v>42765</v>
      </c>
      <c r="C192" s="25">
        <v>9026</v>
      </c>
    </row>
    <row r="193" spans="1:3" x14ac:dyDescent="0.25">
      <c r="A193" s="23" t="s">
        <v>690</v>
      </c>
      <c r="B193" s="24">
        <v>42765</v>
      </c>
      <c r="C193" s="25">
        <v>9027</v>
      </c>
    </row>
    <row r="194" spans="1:3" x14ac:dyDescent="0.25">
      <c r="A194" s="23" t="s">
        <v>691</v>
      </c>
      <c r="B194" s="24">
        <v>42765</v>
      </c>
      <c r="C194" s="25">
        <v>9028</v>
      </c>
    </row>
    <row r="195" spans="1:3" x14ac:dyDescent="0.25">
      <c r="A195" s="23" t="s">
        <v>692</v>
      </c>
      <c r="B195" s="24">
        <v>42765</v>
      </c>
      <c r="C195" s="25">
        <v>9029</v>
      </c>
    </row>
    <row r="196" spans="1:3" x14ac:dyDescent="0.25">
      <c r="A196" s="23" t="s">
        <v>693</v>
      </c>
      <c r="B196" s="24">
        <v>42765</v>
      </c>
      <c r="C196" s="25">
        <v>9030</v>
      </c>
    </row>
    <row r="197" spans="1:3" x14ac:dyDescent="0.25">
      <c r="A197" s="23" t="s">
        <v>694</v>
      </c>
      <c r="B197" s="24">
        <v>42765</v>
      </c>
      <c r="C197" s="25">
        <v>9031</v>
      </c>
    </row>
    <row r="198" spans="1:3" x14ac:dyDescent="0.25">
      <c r="A198" s="23" t="s">
        <v>695</v>
      </c>
      <c r="B198" s="24">
        <v>42766</v>
      </c>
      <c r="C198" s="25">
        <v>9032</v>
      </c>
    </row>
    <row r="199" spans="1:3" x14ac:dyDescent="0.25">
      <c r="A199" s="23" t="s">
        <v>696</v>
      </c>
      <c r="B199" s="24">
        <v>42766</v>
      </c>
      <c r="C199" s="25">
        <v>9033</v>
      </c>
    </row>
    <row r="200" spans="1:3" x14ac:dyDescent="0.25">
      <c r="A200" s="23" t="s">
        <v>697</v>
      </c>
      <c r="B200" s="24">
        <v>42766</v>
      </c>
      <c r="C200" s="25">
        <v>9034</v>
      </c>
    </row>
    <row r="201" spans="1:3" x14ac:dyDescent="0.25">
      <c r="A201" s="23" t="s">
        <v>698</v>
      </c>
      <c r="B201" s="24">
        <v>42766</v>
      </c>
      <c r="C201" s="25">
        <v>9035</v>
      </c>
    </row>
    <row r="202" spans="1:3" x14ac:dyDescent="0.25">
      <c r="A202" s="23" t="s">
        <v>699</v>
      </c>
      <c r="B202" s="24">
        <v>42766</v>
      </c>
      <c r="C202" s="25">
        <v>9036</v>
      </c>
    </row>
    <row r="203" spans="1:3" x14ac:dyDescent="0.25">
      <c r="A203" s="23" t="s">
        <v>700</v>
      </c>
      <c r="B203" s="24">
        <v>42766</v>
      </c>
      <c r="C203" s="25">
        <v>9037</v>
      </c>
    </row>
    <row r="204" spans="1:3" x14ac:dyDescent="0.25">
      <c r="A204" s="23">
        <v>388779</v>
      </c>
      <c r="B204" s="24">
        <v>42709</v>
      </c>
      <c r="C204" s="25">
        <v>9038</v>
      </c>
    </row>
    <row r="205" spans="1:3" x14ac:dyDescent="0.25">
      <c r="A205" s="23">
        <v>2538</v>
      </c>
      <c r="B205" s="24">
        <v>42738</v>
      </c>
      <c r="C205" s="25">
        <v>9039</v>
      </c>
    </row>
    <row r="206" spans="1:3" x14ac:dyDescent="0.25">
      <c r="A206" s="23">
        <v>431378</v>
      </c>
      <c r="B206" s="24">
        <v>42738</v>
      </c>
      <c r="C206" s="25">
        <v>9040</v>
      </c>
    </row>
    <row r="207" spans="1:3" x14ac:dyDescent="0.25">
      <c r="A207" s="23">
        <v>550612</v>
      </c>
      <c r="B207" s="24">
        <v>42738</v>
      </c>
      <c r="C207" s="25">
        <v>9041</v>
      </c>
    </row>
    <row r="208" spans="1:3" x14ac:dyDescent="0.25">
      <c r="A208" s="23">
        <v>550619</v>
      </c>
      <c r="B208" s="24">
        <v>42738</v>
      </c>
      <c r="C208" s="25">
        <v>9042</v>
      </c>
    </row>
    <row r="209" spans="1:3" x14ac:dyDescent="0.25">
      <c r="A209" s="23">
        <v>668</v>
      </c>
      <c r="B209" s="24">
        <v>42739</v>
      </c>
      <c r="C209" s="25">
        <v>9043</v>
      </c>
    </row>
    <row r="210" spans="1:3" x14ac:dyDescent="0.25">
      <c r="A210" s="23">
        <v>1947</v>
      </c>
      <c r="B210" s="24">
        <v>42739</v>
      </c>
      <c r="C210" s="25">
        <v>9044</v>
      </c>
    </row>
    <row r="211" spans="1:3" x14ac:dyDescent="0.25">
      <c r="A211" s="23">
        <v>2321</v>
      </c>
      <c r="B211" s="24">
        <v>42739</v>
      </c>
      <c r="C211" s="25">
        <v>9045</v>
      </c>
    </row>
    <row r="212" spans="1:3" x14ac:dyDescent="0.25">
      <c r="A212" s="23">
        <v>534618</v>
      </c>
      <c r="B212" s="24">
        <v>42739</v>
      </c>
      <c r="C212" s="25">
        <v>9046</v>
      </c>
    </row>
    <row r="213" spans="1:3" x14ac:dyDescent="0.25">
      <c r="A213" s="23">
        <v>550609</v>
      </c>
      <c r="B213" s="24">
        <v>42739</v>
      </c>
      <c r="C213" s="25">
        <v>9047</v>
      </c>
    </row>
    <row r="214" spans="1:3" x14ac:dyDescent="0.25">
      <c r="A214" s="23">
        <v>550372</v>
      </c>
      <c r="B214" s="24">
        <v>42740</v>
      </c>
      <c r="C214" s="25">
        <v>9048</v>
      </c>
    </row>
    <row r="215" spans="1:3" x14ac:dyDescent="0.25">
      <c r="A215" s="23">
        <v>388779</v>
      </c>
      <c r="B215" s="24">
        <v>42741</v>
      </c>
      <c r="C215" s="25">
        <v>9049</v>
      </c>
    </row>
    <row r="216" spans="1:3" x14ac:dyDescent="0.25">
      <c r="A216" s="23">
        <v>1857</v>
      </c>
      <c r="B216" s="24">
        <v>42744</v>
      </c>
      <c r="C216" s="25">
        <v>9050</v>
      </c>
    </row>
    <row r="217" spans="1:3" x14ac:dyDescent="0.25">
      <c r="A217" s="23">
        <v>2269</v>
      </c>
      <c r="B217" s="24">
        <v>42744</v>
      </c>
      <c r="C217" s="25">
        <v>9051</v>
      </c>
    </row>
    <row r="218" spans="1:3" x14ac:dyDescent="0.25">
      <c r="A218" s="23">
        <v>2281</v>
      </c>
      <c r="B218" s="24">
        <v>42744</v>
      </c>
      <c r="C218" s="25">
        <v>9052</v>
      </c>
    </row>
    <row r="219" spans="1:3" x14ac:dyDescent="0.25">
      <c r="A219" s="23">
        <v>549883</v>
      </c>
      <c r="B219" s="24">
        <v>42744</v>
      </c>
      <c r="C219" s="25">
        <v>9053</v>
      </c>
    </row>
    <row r="220" spans="1:3" x14ac:dyDescent="0.25">
      <c r="A220" s="23">
        <v>550094</v>
      </c>
      <c r="B220" s="24">
        <v>42744</v>
      </c>
      <c r="C220" s="25">
        <v>9054</v>
      </c>
    </row>
    <row r="221" spans="1:3" x14ac:dyDescent="0.25">
      <c r="A221" s="23">
        <v>550611</v>
      </c>
      <c r="B221" s="24">
        <v>42744</v>
      </c>
      <c r="C221" s="25">
        <v>9055</v>
      </c>
    </row>
    <row r="222" spans="1:3" x14ac:dyDescent="0.25">
      <c r="A222" s="23">
        <v>1616</v>
      </c>
      <c r="B222" s="24">
        <v>42745</v>
      </c>
      <c r="C222" s="25">
        <v>9056</v>
      </c>
    </row>
    <row r="223" spans="1:3" x14ac:dyDescent="0.25">
      <c r="A223" s="23">
        <v>550602</v>
      </c>
      <c r="B223" s="24">
        <v>42745</v>
      </c>
      <c r="C223" s="25">
        <v>9057</v>
      </c>
    </row>
    <row r="224" spans="1:3" x14ac:dyDescent="0.25">
      <c r="A224" s="23">
        <v>2541</v>
      </c>
      <c r="B224" s="24">
        <v>42746</v>
      </c>
      <c r="C224" s="25">
        <v>9058</v>
      </c>
    </row>
    <row r="225" spans="1:3" x14ac:dyDescent="0.25">
      <c r="A225" s="23">
        <v>2562</v>
      </c>
      <c r="B225" s="24">
        <v>42746</v>
      </c>
      <c r="C225" s="25">
        <v>9059</v>
      </c>
    </row>
    <row r="226" spans="1:3" x14ac:dyDescent="0.25">
      <c r="A226" s="23">
        <v>2565</v>
      </c>
      <c r="B226" s="24">
        <v>42746</v>
      </c>
      <c r="C226" s="25">
        <v>9060</v>
      </c>
    </row>
    <row r="227" spans="1:3" x14ac:dyDescent="0.25">
      <c r="A227" s="23">
        <v>2563</v>
      </c>
      <c r="B227" s="24">
        <v>42747</v>
      </c>
      <c r="C227" s="25">
        <v>9061</v>
      </c>
    </row>
    <row r="228" spans="1:3" x14ac:dyDescent="0.25">
      <c r="A228" s="23">
        <v>388687</v>
      </c>
      <c r="B228" s="24">
        <v>42747</v>
      </c>
      <c r="C228" s="25">
        <v>9062</v>
      </c>
    </row>
    <row r="229" spans="1:3" x14ac:dyDescent="0.25">
      <c r="A229" s="23">
        <v>550330</v>
      </c>
      <c r="B229" s="24">
        <v>42748</v>
      </c>
      <c r="C229" s="25">
        <v>9063</v>
      </c>
    </row>
    <row r="230" spans="1:3" x14ac:dyDescent="0.25">
      <c r="A230" s="23">
        <v>550623</v>
      </c>
      <c r="B230" s="24">
        <v>42748</v>
      </c>
      <c r="C230" s="25">
        <v>9064</v>
      </c>
    </row>
    <row r="231" spans="1:3" x14ac:dyDescent="0.25">
      <c r="A231" s="23">
        <v>550632</v>
      </c>
      <c r="B231" s="24">
        <v>42752</v>
      </c>
      <c r="C231" s="25">
        <v>9065</v>
      </c>
    </row>
    <row r="232" spans="1:3" x14ac:dyDescent="0.25">
      <c r="A232" s="23">
        <v>550623</v>
      </c>
      <c r="B232" s="24">
        <v>42752</v>
      </c>
      <c r="C232" s="25">
        <v>9066</v>
      </c>
    </row>
    <row r="233" spans="1:3" x14ac:dyDescent="0.25">
      <c r="A233" s="23">
        <v>2549</v>
      </c>
      <c r="B233" s="24">
        <v>42753</v>
      </c>
      <c r="C233" s="25">
        <v>9067</v>
      </c>
    </row>
    <row r="234" spans="1:3" x14ac:dyDescent="0.25">
      <c r="A234" s="28">
        <v>550633</v>
      </c>
      <c r="B234" s="29">
        <v>42753</v>
      </c>
      <c r="C234" s="30">
        <v>9067</v>
      </c>
    </row>
    <row r="235" spans="1:3" x14ac:dyDescent="0.25">
      <c r="A235" s="23">
        <v>2567</v>
      </c>
      <c r="B235" s="24">
        <v>42753</v>
      </c>
      <c r="C235" s="27">
        <v>9068</v>
      </c>
    </row>
    <row r="236" spans="1:3" x14ac:dyDescent="0.25">
      <c r="A236" s="28">
        <v>550640</v>
      </c>
      <c r="B236" s="29">
        <v>42753</v>
      </c>
      <c r="C236" s="30">
        <v>9068</v>
      </c>
    </row>
    <row r="237" spans="1:3" x14ac:dyDescent="0.25">
      <c r="A237" s="23">
        <v>2541</v>
      </c>
      <c r="B237" s="24">
        <v>42754</v>
      </c>
      <c r="C237" s="25">
        <v>9069</v>
      </c>
    </row>
    <row r="238" spans="1:3" x14ac:dyDescent="0.25">
      <c r="A238" s="23">
        <v>549408</v>
      </c>
      <c r="B238" s="24">
        <v>42754</v>
      </c>
      <c r="C238" s="25">
        <v>9070</v>
      </c>
    </row>
    <row r="239" spans="1:3" x14ac:dyDescent="0.25">
      <c r="A239" s="23">
        <v>550401</v>
      </c>
      <c r="B239" s="24">
        <v>42754</v>
      </c>
      <c r="C239" s="25">
        <v>9071</v>
      </c>
    </row>
    <row r="240" spans="1:3" x14ac:dyDescent="0.25">
      <c r="A240" s="23">
        <v>550630</v>
      </c>
      <c r="B240" s="24">
        <v>42754</v>
      </c>
      <c r="C240" s="25">
        <v>9072</v>
      </c>
    </row>
    <row r="241" spans="1:3" x14ac:dyDescent="0.25">
      <c r="A241" s="23">
        <v>2572</v>
      </c>
      <c r="B241" s="24">
        <v>42758</v>
      </c>
      <c r="C241" s="25">
        <v>9073</v>
      </c>
    </row>
    <row r="242" spans="1:3" x14ac:dyDescent="0.25">
      <c r="A242" s="23">
        <v>392921</v>
      </c>
      <c r="B242" s="24">
        <v>42758</v>
      </c>
      <c r="C242" s="25">
        <v>9074</v>
      </c>
    </row>
    <row r="243" spans="1:3" x14ac:dyDescent="0.25">
      <c r="A243" s="23">
        <v>546417</v>
      </c>
      <c r="B243" s="24">
        <v>42758</v>
      </c>
      <c r="C243" s="25">
        <v>9075</v>
      </c>
    </row>
    <row r="244" spans="1:3" x14ac:dyDescent="0.25">
      <c r="A244" s="23">
        <v>550424</v>
      </c>
      <c r="B244" s="24">
        <v>42758</v>
      </c>
      <c r="C244" s="25">
        <v>9076</v>
      </c>
    </row>
    <row r="245" spans="1:3" x14ac:dyDescent="0.25">
      <c r="A245" s="23">
        <v>2455</v>
      </c>
      <c r="B245" s="24">
        <v>42759</v>
      </c>
      <c r="C245" s="25">
        <v>9077</v>
      </c>
    </row>
    <row r="246" spans="1:3" x14ac:dyDescent="0.25">
      <c r="A246" s="23">
        <v>2489</v>
      </c>
      <c r="B246" s="24">
        <v>42759</v>
      </c>
      <c r="C246" s="25">
        <v>9078</v>
      </c>
    </row>
    <row r="247" spans="1:3" x14ac:dyDescent="0.25">
      <c r="A247" s="23">
        <v>2573</v>
      </c>
      <c r="B247" s="24">
        <v>42759</v>
      </c>
      <c r="C247" s="25">
        <v>9079</v>
      </c>
    </row>
    <row r="248" spans="1:3" x14ac:dyDescent="0.25">
      <c r="A248" s="23">
        <v>2471</v>
      </c>
      <c r="B248" s="24">
        <v>42760</v>
      </c>
      <c r="C248" s="25">
        <v>9080</v>
      </c>
    </row>
    <row r="249" spans="1:3" x14ac:dyDescent="0.25">
      <c r="A249" s="23">
        <v>2576</v>
      </c>
      <c r="B249" s="24">
        <v>42760</v>
      </c>
      <c r="C249" s="25">
        <v>9081</v>
      </c>
    </row>
    <row r="250" spans="1:3" x14ac:dyDescent="0.25">
      <c r="A250" s="28">
        <v>550641</v>
      </c>
      <c r="B250" s="24">
        <v>42760</v>
      </c>
      <c r="C250" s="25">
        <v>9081</v>
      </c>
    </row>
    <row r="251" spans="1:3" x14ac:dyDescent="0.25">
      <c r="A251" s="23">
        <v>2577</v>
      </c>
      <c r="B251" s="24">
        <v>42760</v>
      </c>
      <c r="C251" s="25">
        <v>9082</v>
      </c>
    </row>
    <row r="252" spans="1:3" x14ac:dyDescent="0.25">
      <c r="A252" s="23">
        <v>2579</v>
      </c>
      <c r="B252" s="24">
        <v>42760</v>
      </c>
      <c r="C252" s="27">
        <v>9083</v>
      </c>
    </row>
    <row r="253" spans="1:3" x14ac:dyDescent="0.25">
      <c r="A253" s="31">
        <v>550636</v>
      </c>
      <c r="B253" s="29">
        <v>42760</v>
      </c>
      <c r="C253" s="30">
        <v>9083</v>
      </c>
    </row>
    <row r="254" spans="1:3" x14ac:dyDescent="0.25">
      <c r="A254" s="23">
        <v>2581</v>
      </c>
      <c r="B254" s="24">
        <v>42760</v>
      </c>
      <c r="C254" s="25">
        <v>9084</v>
      </c>
    </row>
    <row r="255" spans="1:3" x14ac:dyDescent="0.25">
      <c r="A255" s="23">
        <v>2583</v>
      </c>
      <c r="B255" s="24">
        <v>42760</v>
      </c>
      <c r="C255" s="25">
        <v>9085</v>
      </c>
    </row>
    <row r="256" spans="1:3" x14ac:dyDescent="0.25">
      <c r="A256" s="32">
        <v>550637</v>
      </c>
      <c r="B256" s="24">
        <v>42760</v>
      </c>
      <c r="C256" s="25">
        <v>9085</v>
      </c>
    </row>
    <row r="257" spans="1:3" x14ac:dyDescent="0.25">
      <c r="A257" s="23">
        <v>549997</v>
      </c>
      <c r="B257" s="24">
        <v>42760</v>
      </c>
      <c r="C257" s="25">
        <v>9086</v>
      </c>
    </row>
    <row r="258" spans="1:3" x14ac:dyDescent="0.25">
      <c r="A258" s="23">
        <v>990226</v>
      </c>
      <c r="B258" s="24">
        <v>42760</v>
      </c>
      <c r="C258" s="25">
        <v>9087</v>
      </c>
    </row>
    <row r="259" spans="1:3" x14ac:dyDescent="0.25">
      <c r="A259" s="23">
        <v>2451</v>
      </c>
      <c r="B259" s="24">
        <v>42761</v>
      </c>
      <c r="C259" s="25">
        <v>9088</v>
      </c>
    </row>
    <row r="260" spans="1:3" x14ac:dyDescent="0.25">
      <c r="A260" s="23">
        <v>2578</v>
      </c>
      <c r="B260" s="24">
        <v>42761</v>
      </c>
      <c r="C260" s="25">
        <v>9089</v>
      </c>
    </row>
    <row r="261" spans="1:3" x14ac:dyDescent="0.25">
      <c r="A261" s="28">
        <v>550634</v>
      </c>
      <c r="B261" s="24">
        <v>42761</v>
      </c>
      <c r="C261" s="25">
        <v>9089</v>
      </c>
    </row>
    <row r="262" spans="1:3" x14ac:dyDescent="0.25">
      <c r="A262" s="23">
        <v>550401</v>
      </c>
      <c r="B262" s="24">
        <v>42761</v>
      </c>
      <c r="C262" s="25">
        <v>9090</v>
      </c>
    </row>
    <row r="263" spans="1:3" x14ac:dyDescent="0.25">
      <c r="A263" s="23">
        <v>585</v>
      </c>
      <c r="B263" s="24">
        <v>42762</v>
      </c>
      <c r="C263" s="25">
        <v>9091</v>
      </c>
    </row>
    <row r="264" spans="1:3" x14ac:dyDescent="0.25">
      <c r="A264" s="23">
        <v>1895</v>
      </c>
      <c r="B264" s="24">
        <v>42762</v>
      </c>
      <c r="C264" s="25">
        <v>9092</v>
      </c>
    </row>
    <row r="265" spans="1:3" x14ac:dyDescent="0.25">
      <c r="A265" s="28">
        <v>550638</v>
      </c>
      <c r="B265" s="24">
        <v>42762</v>
      </c>
      <c r="C265" s="25">
        <v>9092</v>
      </c>
    </row>
    <row r="266" spans="1:3" x14ac:dyDescent="0.25">
      <c r="A266" s="23">
        <v>2378</v>
      </c>
      <c r="B266" s="24">
        <v>42762</v>
      </c>
      <c r="C266" s="25">
        <v>9093</v>
      </c>
    </row>
    <row r="267" spans="1:3" x14ac:dyDescent="0.25">
      <c r="A267" s="28">
        <v>781267</v>
      </c>
      <c r="B267" s="24">
        <v>42762</v>
      </c>
      <c r="C267" s="25">
        <v>9093</v>
      </c>
    </row>
    <row r="268" spans="1:3" x14ac:dyDescent="0.25">
      <c r="A268" s="23">
        <v>2536</v>
      </c>
      <c r="B268" s="24">
        <v>42762</v>
      </c>
      <c r="C268" s="25">
        <v>9094</v>
      </c>
    </row>
    <row r="269" spans="1:3" x14ac:dyDescent="0.25">
      <c r="A269" s="23">
        <v>550362</v>
      </c>
      <c r="B269" s="24">
        <v>42762</v>
      </c>
      <c r="C269" s="25">
        <v>9095</v>
      </c>
    </row>
    <row r="270" spans="1:3" x14ac:dyDescent="0.25">
      <c r="A270" s="23">
        <v>550520</v>
      </c>
      <c r="B270" s="24">
        <v>42762</v>
      </c>
      <c r="C270" s="25">
        <v>9096</v>
      </c>
    </row>
    <row r="271" spans="1:3" x14ac:dyDescent="0.25">
      <c r="A271" s="23">
        <v>1489</v>
      </c>
      <c r="B271" s="24">
        <v>42765</v>
      </c>
      <c r="C271" s="25">
        <v>9097</v>
      </c>
    </row>
    <row r="272" spans="1:3" x14ac:dyDescent="0.25">
      <c r="A272" s="28">
        <v>550643</v>
      </c>
      <c r="B272" s="24">
        <v>42765</v>
      </c>
      <c r="C272" s="25">
        <v>9097</v>
      </c>
    </row>
    <row r="273" spans="1:3" x14ac:dyDescent="0.25">
      <c r="A273" s="23">
        <v>2471</v>
      </c>
      <c r="B273" s="24">
        <v>42765</v>
      </c>
      <c r="C273" s="25">
        <v>9098</v>
      </c>
    </row>
    <row r="274" spans="1:3" x14ac:dyDescent="0.25">
      <c r="A274" s="23">
        <v>2557</v>
      </c>
      <c r="B274" s="24">
        <v>42765</v>
      </c>
      <c r="C274" s="25">
        <v>9099</v>
      </c>
    </row>
    <row r="275" spans="1:3" x14ac:dyDescent="0.25">
      <c r="A275" s="28">
        <v>550644</v>
      </c>
      <c r="B275" s="24">
        <v>42765</v>
      </c>
      <c r="C275" s="25">
        <v>9099</v>
      </c>
    </row>
    <row r="276" spans="1:3" x14ac:dyDescent="0.25">
      <c r="A276" s="23">
        <v>2582</v>
      </c>
      <c r="B276" s="24">
        <v>42765</v>
      </c>
      <c r="C276" s="25">
        <v>9100</v>
      </c>
    </row>
    <row r="277" spans="1:3" x14ac:dyDescent="0.25">
      <c r="A277" s="33">
        <v>550650</v>
      </c>
      <c r="B277" s="24">
        <v>42765</v>
      </c>
      <c r="C277" s="25">
        <v>9100</v>
      </c>
    </row>
    <row r="278" spans="1:3" x14ac:dyDescent="0.25">
      <c r="A278" s="23">
        <v>2357</v>
      </c>
      <c r="B278" s="24">
        <v>42766</v>
      </c>
      <c r="C278" s="25">
        <v>9101</v>
      </c>
    </row>
    <row r="279" spans="1:3" x14ac:dyDescent="0.25">
      <c r="A279" s="23">
        <v>2531</v>
      </c>
      <c r="B279" s="24">
        <v>42766</v>
      </c>
      <c r="C279" s="25">
        <v>9102</v>
      </c>
    </row>
    <row r="280" spans="1:3" x14ac:dyDescent="0.25">
      <c r="A280" s="33">
        <v>550648</v>
      </c>
      <c r="B280" s="24">
        <v>42766</v>
      </c>
      <c r="C280" s="25">
        <v>9102</v>
      </c>
    </row>
    <row r="281" spans="1:3" x14ac:dyDescent="0.25">
      <c r="A281" s="23">
        <v>361601</v>
      </c>
      <c r="B281" s="24">
        <v>42766</v>
      </c>
      <c r="C281" s="25">
        <v>9103</v>
      </c>
    </row>
    <row r="282" spans="1:3" x14ac:dyDescent="0.25">
      <c r="A282" s="23">
        <v>885193</v>
      </c>
      <c r="B282" s="24">
        <v>42766</v>
      </c>
      <c r="C282" s="25">
        <v>9104</v>
      </c>
    </row>
    <row r="283" spans="1:3" x14ac:dyDescent="0.25">
      <c r="A283" s="23" t="s">
        <v>701</v>
      </c>
      <c r="B283" s="24">
        <v>42738</v>
      </c>
      <c r="C283" s="25">
        <v>9105</v>
      </c>
    </row>
    <row r="284" spans="1:3" x14ac:dyDescent="0.25">
      <c r="A284" s="23" t="s">
        <v>702</v>
      </c>
      <c r="B284" s="24">
        <v>42738</v>
      </c>
      <c r="C284" s="25">
        <v>9106</v>
      </c>
    </row>
    <row r="285" spans="1:3" x14ac:dyDescent="0.25">
      <c r="A285" s="23" t="s">
        <v>703</v>
      </c>
      <c r="B285" s="24">
        <v>42738</v>
      </c>
      <c r="C285" s="25">
        <v>9107</v>
      </c>
    </row>
    <row r="286" spans="1:3" x14ac:dyDescent="0.25">
      <c r="A286" s="23" t="s">
        <v>704</v>
      </c>
      <c r="B286" s="24">
        <v>42738</v>
      </c>
      <c r="C286" s="25">
        <v>9108</v>
      </c>
    </row>
    <row r="287" spans="1:3" x14ac:dyDescent="0.25">
      <c r="A287" s="23" t="s">
        <v>705</v>
      </c>
      <c r="B287" s="24">
        <v>42740</v>
      </c>
      <c r="C287" s="25">
        <v>9109</v>
      </c>
    </row>
    <row r="288" spans="1:3" x14ac:dyDescent="0.25">
      <c r="A288" s="34" t="s">
        <v>706</v>
      </c>
      <c r="B288" s="35">
        <v>42740</v>
      </c>
      <c r="C288" s="36">
        <v>9110</v>
      </c>
    </row>
    <row r="289" spans="1:3" x14ac:dyDescent="0.25">
      <c r="A289" s="23" t="s">
        <v>707</v>
      </c>
      <c r="B289" s="24">
        <v>42740</v>
      </c>
      <c r="C289" s="25">
        <v>9111</v>
      </c>
    </row>
    <row r="290" spans="1:3" x14ac:dyDescent="0.25">
      <c r="A290" s="23" t="s">
        <v>708</v>
      </c>
      <c r="B290" s="24">
        <v>42740</v>
      </c>
      <c r="C290" s="25">
        <v>9112</v>
      </c>
    </row>
    <row r="291" spans="1:3" x14ac:dyDescent="0.25">
      <c r="A291" s="23" t="s">
        <v>709</v>
      </c>
      <c r="B291" s="24">
        <v>42741</v>
      </c>
      <c r="C291" s="25">
        <v>9113</v>
      </c>
    </row>
    <row r="292" spans="1:3" x14ac:dyDescent="0.25">
      <c r="A292" s="23" t="s">
        <v>710</v>
      </c>
      <c r="B292" s="24">
        <v>42741</v>
      </c>
      <c r="C292" s="25">
        <v>9114</v>
      </c>
    </row>
    <row r="293" spans="1:3" x14ac:dyDescent="0.25">
      <c r="A293" s="23" t="s">
        <v>711</v>
      </c>
      <c r="B293" s="24">
        <v>42744</v>
      </c>
      <c r="C293" s="25">
        <v>9115</v>
      </c>
    </row>
    <row r="294" spans="1:3" x14ac:dyDescent="0.25">
      <c r="A294" s="23" t="s">
        <v>712</v>
      </c>
      <c r="B294" s="24">
        <v>42744</v>
      </c>
      <c r="C294" s="25">
        <v>9116</v>
      </c>
    </row>
    <row r="295" spans="1:3" x14ac:dyDescent="0.25">
      <c r="A295" s="23" t="s">
        <v>713</v>
      </c>
      <c r="B295" s="24">
        <v>42745</v>
      </c>
      <c r="C295" s="25">
        <v>9117</v>
      </c>
    </row>
    <row r="296" spans="1:3" x14ac:dyDescent="0.25">
      <c r="A296" s="23" t="s">
        <v>714</v>
      </c>
      <c r="B296" s="24">
        <v>42745</v>
      </c>
      <c r="C296" s="25">
        <v>9118</v>
      </c>
    </row>
    <row r="297" spans="1:3" x14ac:dyDescent="0.25">
      <c r="A297" s="23" t="s">
        <v>715</v>
      </c>
      <c r="B297" s="24">
        <v>42745</v>
      </c>
      <c r="C297" s="25">
        <v>9119</v>
      </c>
    </row>
    <row r="298" spans="1:3" x14ac:dyDescent="0.25">
      <c r="A298" s="23" t="s">
        <v>716</v>
      </c>
      <c r="B298" s="24">
        <v>42745</v>
      </c>
      <c r="C298" s="25">
        <v>9120</v>
      </c>
    </row>
    <row r="299" spans="1:3" x14ac:dyDescent="0.25">
      <c r="A299" s="23" t="s">
        <v>717</v>
      </c>
      <c r="B299" s="24">
        <v>42745</v>
      </c>
      <c r="C299" s="25">
        <v>9121</v>
      </c>
    </row>
    <row r="300" spans="1:3" x14ac:dyDescent="0.25">
      <c r="A300" s="23" t="s">
        <v>718</v>
      </c>
      <c r="B300" s="24">
        <v>42745</v>
      </c>
      <c r="C300" s="25">
        <v>9122</v>
      </c>
    </row>
    <row r="301" spans="1:3" x14ac:dyDescent="0.25">
      <c r="A301" s="23" t="s">
        <v>719</v>
      </c>
      <c r="B301" s="24">
        <v>42746</v>
      </c>
      <c r="C301" s="25">
        <v>9123</v>
      </c>
    </row>
    <row r="302" spans="1:3" x14ac:dyDescent="0.25">
      <c r="A302" s="31" t="s">
        <v>720</v>
      </c>
      <c r="B302" s="29">
        <v>42746</v>
      </c>
      <c r="C302" s="30">
        <v>9124</v>
      </c>
    </row>
    <row r="303" spans="1:3" x14ac:dyDescent="0.25">
      <c r="A303" s="23" t="s">
        <v>721</v>
      </c>
      <c r="B303" s="24">
        <v>42746</v>
      </c>
      <c r="C303" s="25">
        <v>9125</v>
      </c>
    </row>
    <row r="304" spans="1:3" x14ac:dyDescent="0.25">
      <c r="A304" s="23" t="s">
        <v>722</v>
      </c>
      <c r="B304" s="24">
        <v>42746</v>
      </c>
      <c r="C304" s="25">
        <v>9126</v>
      </c>
    </row>
    <row r="305" spans="1:3" x14ac:dyDescent="0.25">
      <c r="A305" s="23" t="s">
        <v>723</v>
      </c>
      <c r="B305" s="24">
        <v>42746</v>
      </c>
      <c r="C305" s="25">
        <v>9127</v>
      </c>
    </row>
    <row r="306" spans="1:3" x14ac:dyDescent="0.25">
      <c r="A306" s="23" t="s">
        <v>724</v>
      </c>
      <c r="B306" s="24">
        <v>42746</v>
      </c>
      <c r="C306" s="25">
        <v>9128</v>
      </c>
    </row>
    <row r="307" spans="1:3" x14ac:dyDescent="0.25">
      <c r="A307" s="23" t="s">
        <v>725</v>
      </c>
      <c r="B307" s="24">
        <v>42746</v>
      </c>
      <c r="C307" s="25">
        <v>9129</v>
      </c>
    </row>
    <row r="308" spans="1:3" x14ac:dyDescent="0.25">
      <c r="A308" s="23" t="s">
        <v>726</v>
      </c>
      <c r="B308" s="24">
        <v>42746</v>
      </c>
      <c r="C308" s="25">
        <v>9130</v>
      </c>
    </row>
    <row r="309" spans="1:3" x14ac:dyDescent="0.25">
      <c r="A309" s="23" t="s">
        <v>727</v>
      </c>
      <c r="B309" s="24">
        <v>42746</v>
      </c>
      <c r="C309" s="25">
        <v>9131</v>
      </c>
    </row>
    <row r="310" spans="1:3" x14ac:dyDescent="0.25">
      <c r="A310" s="23" t="s">
        <v>728</v>
      </c>
      <c r="B310" s="24">
        <v>42747</v>
      </c>
      <c r="C310" s="25">
        <v>9132</v>
      </c>
    </row>
    <row r="311" spans="1:3" x14ac:dyDescent="0.25">
      <c r="A311" s="23" t="s">
        <v>729</v>
      </c>
      <c r="B311" s="24">
        <v>42747</v>
      </c>
      <c r="C311" s="25">
        <v>9133</v>
      </c>
    </row>
    <row r="312" spans="1:3" x14ac:dyDescent="0.25">
      <c r="A312" s="23" t="s">
        <v>730</v>
      </c>
      <c r="B312" s="24">
        <v>42747</v>
      </c>
      <c r="C312" s="25">
        <v>9134</v>
      </c>
    </row>
    <row r="313" spans="1:3" x14ac:dyDescent="0.25">
      <c r="A313" s="23" t="s">
        <v>731</v>
      </c>
      <c r="B313" s="24">
        <v>42747</v>
      </c>
      <c r="C313" s="25">
        <v>9135</v>
      </c>
    </row>
    <row r="314" spans="1:3" x14ac:dyDescent="0.25">
      <c r="A314" s="23" t="s">
        <v>732</v>
      </c>
      <c r="B314" s="24">
        <v>42747</v>
      </c>
      <c r="C314" s="25">
        <v>9136</v>
      </c>
    </row>
    <row r="315" spans="1:3" x14ac:dyDescent="0.25">
      <c r="A315" s="23" t="s">
        <v>733</v>
      </c>
      <c r="B315" s="24">
        <v>42748</v>
      </c>
      <c r="C315" s="25">
        <v>9137</v>
      </c>
    </row>
    <row r="316" spans="1:3" x14ac:dyDescent="0.25">
      <c r="A316" s="23" t="s">
        <v>734</v>
      </c>
      <c r="B316" s="24">
        <v>42748</v>
      </c>
      <c r="C316" s="25">
        <v>9138</v>
      </c>
    </row>
    <row r="317" spans="1:3" x14ac:dyDescent="0.25">
      <c r="A317" s="23" t="s">
        <v>735</v>
      </c>
      <c r="B317" s="24">
        <v>42748</v>
      </c>
      <c r="C317" s="25">
        <v>9139</v>
      </c>
    </row>
    <row r="318" spans="1:3" x14ac:dyDescent="0.25">
      <c r="A318" s="23" t="s">
        <v>736</v>
      </c>
      <c r="B318" s="24">
        <v>42748</v>
      </c>
      <c r="C318" s="25">
        <v>9140</v>
      </c>
    </row>
    <row r="319" spans="1:3" x14ac:dyDescent="0.25">
      <c r="A319" s="23" t="s">
        <v>737</v>
      </c>
      <c r="B319" s="24">
        <v>42748</v>
      </c>
      <c r="C319" s="25">
        <v>9141</v>
      </c>
    </row>
    <row r="320" spans="1:3" x14ac:dyDescent="0.25">
      <c r="A320" s="23" t="s">
        <v>738</v>
      </c>
      <c r="B320" s="24">
        <v>42752</v>
      </c>
      <c r="C320" s="25">
        <v>9142</v>
      </c>
    </row>
    <row r="321" spans="1:3" x14ac:dyDescent="0.25">
      <c r="A321" s="23" t="s">
        <v>739</v>
      </c>
      <c r="B321" s="24">
        <v>42752</v>
      </c>
      <c r="C321" s="25">
        <v>9143</v>
      </c>
    </row>
    <row r="322" spans="1:3" x14ac:dyDescent="0.25">
      <c r="A322" s="23" t="s">
        <v>740</v>
      </c>
      <c r="B322" s="24">
        <v>42752</v>
      </c>
      <c r="C322" s="25">
        <v>9144</v>
      </c>
    </row>
    <row r="323" spans="1:3" x14ac:dyDescent="0.25">
      <c r="A323" s="23" t="s">
        <v>741</v>
      </c>
      <c r="B323" s="24">
        <v>42753</v>
      </c>
      <c r="C323" s="25">
        <v>9145</v>
      </c>
    </row>
    <row r="324" spans="1:3" x14ac:dyDescent="0.25">
      <c r="A324" s="23" t="s">
        <v>742</v>
      </c>
      <c r="B324" s="24">
        <v>42753</v>
      </c>
      <c r="C324" s="25">
        <v>9146</v>
      </c>
    </row>
    <row r="325" spans="1:3" x14ac:dyDescent="0.25">
      <c r="A325" s="23" t="s">
        <v>743</v>
      </c>
      <c r="B325" s="24">
        <v>42753</v>
      </c>
      <c r="C325" s="25">
        <v>9147</v>
      </c>
    </row>
    <row r="326" spans="1:3" x14ac:dyDescent="0.25">
      <c r="A326" s="23" t="s">
        <v>744</v>
      </c>
      <c r="B326" s="24">
        <v>42753</v>
      </c>
      <c r="C326" s="25">
        <v>9148</v>
      </c>
    </row>
    <row r="327" spans="1:3" x14ac:dyDescent="0.25">
      <c r="A327" s="23" t="s">
        <v>745</v>
      </c>
      <c r="B327" s="24">
        <v>42753</v>
      </c>
      <c r="C327" s="25">
        <v>9149</v>
      </c>
    </row>
    <row r="328" spans="1:3" x14ac:dyDescent="0.25">
      <c r="A328" s="23" t="s">
        <v>746</v>
      </c>
      <c r="B328" s="24">
        <v>42753</v>
      </c>
      <c r="C328" s="25">
        <v>9150</v>
      </c>
    </row>
    <row r="329" spans="1:3" x14ac:dyDescent="0.25">
      <c r="A329" s="23" t="s">
        <v>747</v>
      </c>
      <c r="B329" s="24">
        <v>42753</v>
      </c>
      <c r="C329" s="25">
        <v>9151</v>
      </c>
    </row>
    <row r="330" spans="1:3" x14ac:dyDescent="0.25">
      <c r="A330" s="23" t="s">
        <v>748</v>
      </c>
      <c r="B330" s="24">
        <v>42753</v>
      </c>
      <c r="C330" s="25">
        <v>9152</v>
      </c>
    </row>
    <row r="331" spans="1:3" x14ac:dyDescent="0.25">
      <c r="A331" s="23" t="s">
        <v>749</v>
      </c>
      <c r="B331" s="24">
        <v>42754</v>
      </c>
      <c r="C331" s="25">
        <v>9153</v>
      </c>
    </row>
    <row r="332" spans="1:3" x14ac:dyDescent="0.25">
      <c r="A332" s="23" t="s">
        <v>750</v>
      </c>
      <c r="B332" s="24">
        <v>42754</v>
      </c>
      <c r="C332" s="25">
        <v>9154</v>
      </c>
    </row>
    <row r="333" spans="1:3" x14ac:dyDescent="0.25">
      <c r="A333" s="23" t="s">
        <v>751</v>
      </c>
      <c r="B333" s="24">
        <v>42754</v>
      </c>
      <c r="C333" s="25">
        <v>9155</v>
      </c>
    </row>
    <row r="334" spans="1:3" x14ac:dyDescent="0.25">
      <c r="A334" s="23" t="s">
        <v>752</v>
      </c>
      <c r="B334" s="24">
        <v>42754</v>
      </c>
      <c r="C334" s="25">
        <v>9156</v>
      </c>
    </row>
    <row r="335" spans="1:3" x14ac:dyDescent="0.25">
      <c r="A335" s="23" t="s">
        <v>753</v>
      </c>
      <c r="B335" s="24">
        <v>42754</v>
      </c>
      <c r="C335" s="25">
        <v>9157</v>
      </c>
    </row>
    <row r="336" spans="1:3" x14ac:dyDescent="0.25">
      <c r="A336" s="23" t="s">
        <v>754</v>
      </c>
      <c r="B336" s="24">
        <v>42755</v>
      </c>
      <c r="C336" s="25">
        <v>9158</v>
      </c>
    </row>
    <row r="337" spans="1:3" x14ac:dyDescent="0.25">
      <c r="A337" s="23" t="s">
        <v>755</v>
      </c>
      <c r="B337" s="24">
        <v>42755</v>
      </c>
      <c r="C337" s="25">
        <v>9159</v>
      </c>
    </row>
    <row r="338" spans="1:3" x14ac:dyDescent="0.25">
      <c r="A338" s="23" t="s">
        <v>756</v>
      </c>
      <c r="B338" s="24">
        <v>42755</v>
      </c>
      <c r="C338" s="25">
        <v>9160</v>
      </c>
    </row>
    <row r="339" spans="1:3" x14ac:dyDescent="0.25">
      <c r="A339" s="23" t="s">
        <v>757</v>
      </c>
      <c r="B339" s="24">
        <v>42758</v>
      </c>
      <c r="C339" s="25">
        <v>9161</v>
      </c>
    </row>
    <row r="340" spans="1:3" x14ac:dyDescent="0.25">
      <c r="A340" s="23" t="s">
        <v>758</v>
      </c>
      <c r="B340" s="24">
        <v>42758</v>
      </c>
      <c r="C340" s="25">
        <v>9162</v>
      </c>
    </row>
    <row r="341" spans="1:3" x14ac:dyDescent="0.25">
      <c r="A341" s="23" t="s">
        <v>759</v>
      </c>
      <c r="B341" s="24">
        <v>42758</v>
      </c>
      <c r="C341" s="25">
        <v>9163</v>
      </c>
    </row>
    <row r="342" spans="1:3" x14ac:dyDescent="0.25">
      <c r="A342" s="23" t="s">
        <v>760</v>
      </c>
      <c r="B342" s="24">
        <v>42758</v>
      </c>
      <c r="C342" s="25">
        <v>9164</v>
      </c>
    </row>
    <row r="343" spans="1:3" x14ac:dyDescent="0.25">
      <c r="A343" s="23" t="s">
        <v>761</v>
      </c>
      <c r="B343" s="24">
        <v>42759</v>
      </c>
      <c r="C343" s="25">
        <v>9165</v>
      </c>
    </row>
    <row r="344" spans="1:3" x14ac:dyDescent="0.25">
      <c r="A344" s="23" t="s">
        <v>762</v>
      </c>
      <c r="B344" s="24">
        <v>42759</v>
      </c>
      <c r="C344" s="25">
        <v>9166</v>
      </c>
    </row>
    <row r="345" spans="1:3" x14ac:dyDescent="0.25">
      <c r="A345" s="23" t="s">
        <v>763</v>
      </c>
      <c r="B345" s="24">
        <v>42760</v>
      </c>
      <c r="C345" s="25">
        <v>9167</v>
      </c>
    </row>
    <row r="346" spans="1:3" x14ac:dyDescent="0.25">
      <c r="A346" s="23" t="s">
        <v>764</v>
      </c>
      <c r="B346" s="24">
        <v>42760</v>
      </c>
      <c r="C346" s="25">
        <v>9168</v>
      </c>
    </row>
    <row r="347" spans="1:3" x14ac:dyDescent="0.25">
      <c r="A347" s="23" t="s">
        <v>765</v>
      </c>
      <c r="B347" s="24">
        <v>42760</v>
      </c>
      <c r="C347" s="25">
        <v>9169</v>
      </c>
    </row>
    <row r="348" spans="1:3" x14ac:dyDescent="0.25">
      <c r="A348" s="23" t="s">
        <v>766</v>
      </c>
      <c r="B348" s="24">
        <v>42760</v>
      </c>
      <c r="C348" s="25">
        <v>9170</v>
      </c>
    </row>
    <row r="349" spans="1:3" x14ac:dyDescent="0.25">
      <c r="A349" s="23" t="s">
        <v>767</v>
      </c>
      <c r="B349" s="24">
        <v>42760</v>
      </c>
      <c r="C349" s="25">
        <v>9171</v>
      </c>
    </row>
    <row r="350" spans="1:3" x14ac:dyDescent="0.25">
      <c r="A350" s="23" t="s">
        <v>768</v>
      </c>
      <c r="B350" s="24">
        <v>42760</v>
      </c>
      <c r="C350" s="25">
        <v>9172</v>
      </c>
    </row>
    <row r="351" spans="1:3" x14ac:dyDescent="0.25">
      <c r="A351" s="23" t="s">
        <v>769</v>
      </c>
      <c r="B351" s="24">
        <v>42760</v>
      </c>
      <c r="C351" s="25">
        <v>9173</v>
      </c>
    </row>
    <row r="352" spans="1:3" x14ac:dyDescent="0.25">
      <c r="A352" s="23" t="s">
        <v>770</v>
      </c>
      <c r="B352" s="24">
        <v>42761</v>
      </c>
      <c r="C352" s="25">
        <v>9174</v>
      </c>
    </row>
    <row r="353" spans="1:3" x14ac:dyDescent="0.25">
      <c r="A353" s="23" t="s">
        <v>771</v>
      </c>
      <c r="B353" s="24">
        <v>42761</v>
      </c>
      <c r="C353" s="25">
        <v>9175</v>
      </c>
    </row>
    <row r="354" spans="1:3" x14ac:dyDescent="0.25">
      <c r="A354" s="23" t="s">
        <v>772</v>
      </c>
      <c r="B354" s="24">
        <v>42761</v>
      </c>
      <c r="C354" s="25">
        <v>9176</v>
      </c>
    </row>
    <row r="355" spans="1:3" x14ac:dyDescent="0.25">
      <c r="A355" s="23" t="s">
        <v>773</v>
      </c>
      <c r="B355" s="24">
        <v>42762</v>
      </c>
      <c r="C355" s="25">
        <v>9177</v>
      </c>
    </row>
    <row r="356" spans="1:3" x14ac:dyDescent="0.25">
      <c r="A356" s="23" t="s">
        <v>774</v>
      </c>
      <c r="B356" s="24">
        <v>42765</v>
      </c>
      <c r="C356" s="25">
        <v>9178</v>
      </c>
    </row>
    <row r="357" spans="1:3" x14ac:dyDescent="0.25">
      <c r="A357" s="23" t="s">
        <v>775</v>
      </c>
      <c r="B357" s="24">
        <v>42765</v>
      </c>
      <c r="C357" s="25">
        <v>9179</v>
      </c>
    </row>
    <row r="358" spans="1:3" x14ac:dyDescent="0.25">
      <c r="A358" s="23" t="s">
        <v>776</v>
      </c>
      <c r="B358" s="24">
        <v>42765</v>
      </c>
      <c r="C358" s="25">
        <v>9180</v>
      </c>
    </row>
    <row r="359" spans="1:3" x14ac:dyDescent="0.25">
      <c r="A359" s="23" t="s">
        <v>777</v>
      </c>
      <c r="B359" s="24">
        <v>42766</v>
      </c>
      <c r="C359" s="25">
        <v>9181</v>
      </c>
    </row>
    <row r="360" spans="1:3" x14ac:dyDescent="0.25">
      <c r="A360" s="23" t="s">
        <v>778</v>
      </c>
      <c r="B360" s="24">
        <v>42766</v>
      </c>
      <c r="C360" s="25">
        <v>9182</v>
      </c>
    </row>
    <row r="361" spans="1:3" x14ac:dyDescent="0.25">
      <c r="A361" s="23" t="s">
        <v>779</v>
      </c>
      <c r="B361" s="24">
        <v>42766</v>
      </c>
      <c r="C361" s="25">
        <v>9183</v>
      </c>
    </row>
    <row r="362" spans="1:3" x14ac:dyDescent="0.25">
      <c r="A362" s="23" t="s">
        <v>780</v>
      </c>
      <c r="B362" s="24">
        <v>42766</v>
      </c>
      <c r="C362" s="25">
        <v>9184</v>
      </c>
    </row>
    <row r="363" spans="1:3" x14ac:dyDescent="0.25">
      <c r="A363" s="23" t="s">
        <v>781</v>
      </c>
      <c r="B363" s="24">
        <v>42766</v>
      </c>
      <c r="C363" s="25">
        <v>9185</v>
      </c>
    </row>
    <row r="364" spans="1:3" x14ac:dyDescent="0.25">
      <c r="A364" s="23">
        <v>548234</v>
      </c>
      <c r="B364" s="24">
        <v>42738</v>
      </c>
      <c r="C364" s="25">
        <v>9186</v>
      </c>
    </row>
    <row r="365" spans="1:3" x14ac:dyDescent="0.25">
      <c r="A365" s="23">
        <v>550093</v>
      </c>
      <c r="B365" s="24">
        <v>42741</v>
      </c>
      <c r="C365" s="25">
        <v>9187</v>
      </c>
    </row>
    <row r="366" spans="1:3" x14ac:dyDescent="0.25">
      <c r="A366" s="23">
        <v>431378</v>
      </c>
      <c r="B366" s="24">
        <v>42745</v>
      </c>
      <c r="C366" s="25">
        <v>9188</v>
      </c>
    </row>
    <row r="367" spans="1:3" x14ac:dyDescent="0.25">
      <c r="A367" s="23">
        <v>550612</v>
      </c>
      <c r="B367" s="24">
        <v>42745</v>
      </c>
      <c r="C367" s="25">
        <v>9189</v>
      </c>
    </row>
    <row r="368" spans="1:3" x14ac:dyDescent="0.25">
      <c r="A368" s="23">
        <v>550621</v>
      </c>
      <c r="B368" s="24">
        <v>42745</v>
      </c>
      <c r="C368" s="25">
        <v>9190</v>
      </c>
    </row>
    <row r="369" spans="1:3" x14ac:dyDescent="0.25">
      <c r="A369" s="23">
        <v>544575</v>
      </c>
      <c r="B369" s="24">
        <v>42746</v>
      </c>
      <c r="C369" s="25">
        <v>9191</v>
      </c>
    </row>
    <row r="370" spans="1:3" x14ac:dyDescent="0.25">
      <c r="A370" s="23">
        <v>550613</v>
      </c>
      <c r="B370" s="24">
        <v>42746</v>
      </c>
      <c r="C370" s="25">
        <v>9192</v>
      </c>
    </row>
    <row r="371" spans="1:3" x14ac:dyDescent="0.25">
      <c r="A371" s="23">
        <v>550616</v>
      </c>
      <c r="B371" s="24">
        <v>42746</v>
      </c>
      <c r="C371" s="25">
        <v>9193</v>
      </c>
    </row>
    <row r="372" spans="1:3" x14ac:dyDescent="0.25">
      <c r="A372" s="23">
        <v>550622</v>
      </c>
      <c r="B372" s="24">
        <v>42746</v>
      </c>
      <c r="C372" s="25">
        <v>9194</v>
      </c>
    </row>
    <row r="373" spans="1:3" x14ac:dyDescent="0.25">
      <c r="A373" s="23">
        <v>127434</v>
      </c>
      <c r="B373" s="24">
        <v>42747</v>
      </c>
      <c r="C373" s="25">
        <v>9195</v>
      </c>
    </row>
    <row r="374" spans="1:3" x14ac:dyDescent="0.25">
      <c r="A374" s="23">
        <v>550618</v>
      </c>
      <c r="B374" s="24">
        <v>42747</v>
      </c>
      <c r="C374" s="25">
        <v>9196</v>
      </c>
    </row>
    <row r="375" spans="1:3" x14ac:dyDescent="0.25">
      <c r="A375" s="23">
        <v>550619</v>
      </c>
      <c r="B375" s="24">
        <v>42747</v>
      </c>
      <c r="C375" s="25">
        <v>9197</v>
      </c>
    </row>
    <row r="376" spans="1:3" x14ac:dyDescent="0.25">
      <c r="A376" s="23">
        <v>388779</v>
      </c>
      <c r="B376" s="24">
        <v>42748</v>
      </c>
      <c r="C376" s="25">
        <v>9198</v>
      </c>
    </row>
    <row r="377" spans="1:3" x14ac:dyDescent="0.25">
      <c r="A377" s="23">
        <v>550370</v>
      </c>
      <c r="B377" s="24">
        <v>42748</v>
      </c>
      <c r="C377" s="25">
        <v>9199</v>
      </c>
    </row>
    <row r="378" spans="1:3" x14ac:dyDescent="0.25">
      <c r="A378" s="23">
        <v>549883</v>
      </c>
      <c r="B378" s="24">
        <v>42752</v>
      </c>
      <c r="C378" s="25">
        <v>9200</v>
      </c>
    </row>
    <row r="379" spans="1:3" x14ac:dyDescent="0.25">
      <c r="A379" s="23">
        <v>550602</v>
      </c>
      <c r="B379" s="24">
        <v>42758</v>
      </c>
      <c r="C379" s="25">
        <v>9201</v>
      </c>
    </row>
    <row r="380" spans="1:3" x14ac:dyDescent="0.25">
      <c r="A380" s="23">
        <v>534618</v>
      </c>
      <c r="B380" s="24">
        <v>42760</v>
      </c>
      <c r="C380" s="25">
        <v>9202</v>
      </c>
    </row>
    <row r="381" spans="1:3" x14ac:dyDescent="0.25">
      <c r="A381" s="23">
        <v>550628</v>
      </c>
      <c r="B381" s="24">
        <v>42762</v>
      </c>
      <c r="C381" s="25">
        <v>9203</v>
      </c>
    </row>
    <row r="382" spans="1:3" x14ac:dyDescent="0.25">
      <c r="A382" s="23">
        <v>550632</v>
      </c>
      <c r="B382" s="24">
        <v>42765</v>
      </c>
      <c r="C382" s="25">
        <v>9204</v>
      </c>
    </row>
    <row r="383" spans="1:3" x14ac:dyDescent="0.25">
      <c r="A383" s="31" t="s">
        <v>782</v>
      </c>
      <c r="B383" s="29">
        <v>42380</v>
      </c>
      <c r="C383" s="30">
        <v>9205</v>
      </c>
    </row>
    <row r="384" spans="1:3" x14ac:dyDescent="0.25">
      <c r="A384" s="37" t="s">
        <v>783</v>
      </c>
      <c r="B384" s="38">
        <v>42641</v>
      </c>
      <c r="C384" s="4">
        <v>9206</v>
      </c>
    </row>
    <row r="385" spans="1:3" x14ac:dyDescent="0.25">
      <c r="A385" s="39" t="s">
        <v>784</v>
      </c>
      <c r="B385" s="24">
        <v>42725</v>
      </c>
      <c r="C385" s="25">
        <v>9207</v>
      </c>
    </row>
    <row r="386" spans="1:3" x14ac:dyDescent="0.25">
      <c r="A386" s="23" t="s">
        <v>785</v>
      </c>
      <c r="B386" s="24">
        <v>42746</v>
      </c>
      <c r="C386" s="25">
        <v>9208</v>
      </c>
    </row>
    <row r="387" spans="1:3" x14ac:dyDescent="0.25">
      <c r="A387" s="39" t="s">
        <v>786</v>
      </c>
      <c r="B387" s="24">
        <v>42758</v>
      </c>
      <c r="C387" s="25">
        <v>9209</v>
      </c>
    </row>
    <row r="388" spans="1:3" x14ac:dyDescent="0.25">
      <c r="A388" s="39" t="s">
        <v>787</v>
      </c>
      <c r="B388" s="24">
        <v>42759</v>
      </c>
      <c r="C388" s="4">
        <v>9210</v>
      </c>
    </row>
    <row r="389" spans="1:3" x14ac:dyDescent="0.25">
      <c r="A389" s="39" t="s">
        <v>788</v>
      </c>
      <c r="B389" s="24">
        <v>42761</v>
      </c>
      <c r="C389" s="25">
        <v>9211</v>
      </c>
    </row>
    <row r="390" spans="1:3" x14ac:dyDescent="0.25">
      <c r="A390" s="39" t="s">
        <v>789</v>
      </c>
      <c r="B390" s="24">
        <v>42762</v>
      </c>
      <c r="C390" s="25">
        <v>9212</v>
      </c>
    </row>
    <row r="391" spans="1:3" x14ac:dyDescent="0.25">
      <c r="A391" s="39" t="s">
        <v>790</v>
      </c>
      <c r="B391" s="24">
        <v>42765</v>
      </c>
      <c r="C391" s="25">
        <v>9213</v>
      </c>
    </row>
    <row r="392" spans="1:3" x14ac:dyDescent="0.25">
      <c r="A392" s="39" t="s">
        <v>791</v>
      </c>
      <c r="B392" s="24">
        <v>42766</v>
      </c>
      <c r="C392" s="4">
        <v>9214</v>
      </c>
    </row>
    <row r="393" spans="1:3" x14ac:dyDescent="0.25">
      <c r="A393" s="39" t="s">
        <v>792</v>
      </c>
      <c r="B393" s="24">
        <v>42766</v>
      </c>
      <c r="C393" s="25">
        <v>9215</v>
      </c>
    </row>
    <row r="394" spans="1:3" x14ac:dyDescent="0.25">
      <c r="A394" s="39" t="s">
        <v>793</v>
      </c>
      <c r="B394" s="24">
        <v>42766</v>
      </c>
      <c r="C394" s="25">
        <v>9216</v>
      </c>
    </row>
    <row r="395" spans="1:3" x14ac:dyDescent="0.25">
      <c r="A395" s="23">
        <v>547684</v>
      </c>
      <c r="B395" s="24">
        <v>42719</v>
      </c>
      <c r="C395" s="25">
        <v>9217</v>
      </c>
    </row>
    <row r="396" spans="1:3" x14ac:dyDescent="0.25">
      <c r="A396" s="23">
        <v>2514</v>
      </c>
      <c r="B396" s="24">
        <v>42765</v>
      </c>
      <c r="C396" s="4">
        <v>9218</v>
      </c>
    </row>
    <row r="397" spans="1:3" x14ac:dyDescent="0.25">
      <c r="A397" s="23">
        <v>550630</v>
      </c>
      <c r="B397" s="24">
        <v>42765</v>
      </c>
      <c r="C397" s="25">
        <v>9219</v>
      </c>
    </row>
    <row r="398" spans="1:3" x14ac:dyDescent="0.25">
      <c r="A398" s="23" t="s">
        <v>706</v>
      </c>
      <c r="B398" s="24">
        <v>42709</v>
      </c>
      <c r="C398" s="25">
        <v>9220</v>
      </c>
    </row>
    <row r="399" spans="1:3" x14ac:dyDescent="0.25">
      <c r="A399" s="23" t="s">
        <v>794</v>
      </c>
      <c r="B399" s="24">
        <v>42755</v>
      </c>
      <c r="C399" s="25">
        <v>9221</v>
      </c>
    </row>
    <row r="400" spans="1:3" x14ac:dyDescent="0.25">
      <c r="A400" s="23" t="s">
        <v>795</v>
      </c>
      <c r="B400" s="24">
        <v>42759</v>
      </c>
      <c r="C400" s="4">
        <v>9222</v>
      </c>
    </row>
    <row r="401" spans="1:3" x14ac:dyDescent="0.25">
      <c r="A401" s="23" t="s">
        <v>796</v>
      </c>
      <c r="B401" s="24">
        <v>42760</v>
      </c>
      <c r="C401" s="25">
        <v>9223</v>
      </c>
    </row>
    <row r="402" spans="1:3" x14ac:dyDescent="0.25">
      <c r="A402" s="40" t="s">
        <v>797</v>
      </c>
      <c r="B402" s="24">
        <v>42760</v>
      </c>
      <c r="C402" s="25">
        <v>9223</v>
      </c>
    </row>
    <row r="403" spans="1:3" x14ac:dyDescent="0.25">
      <c r="A403" s="23" t="s">
        <v>798</v>
      </c>
      <c r="B403" s="24">
        <v>42761</v>
      </c>
      <c r="C403" s="25">
        <v>9224</v>
      </c>
    </row>
    <row r="404" spans="1:3" x14ac:dyDescent="0.25">
      <c r="A404" s="23" t="s">
        <v>799</v>
      </c>
      <c r="B404" s="24">
        <v>42766</v>
      </c>
      <c r="C404" s="25">
        <v>9225</v>
      </c>
    </row>
    <row r="405" spans="1:3" x14ac:dyDescent="0.25">
      <c r="A405" s="23" t="s">
        <v>800</v>
      </c>
      <c r="B405" s="24">
        <v>42766</v>
      </c>
      <c r="C405" s="4">
        <v>9226</v>
      </c>
    </row>
    <row r="406" spans="1:3" x14ac:dyDescent="0.25">
      <c r="A406" s="23" t="s">
        <v>801</v>
      </c>
      <c r="B406" s="24">
        <v>42756</v>
      </c>
      <c r="C406" s="25">
        <v>9227</v>
      </c>
    </row>
    <row r="407" spans="1:3" x14ac:dyDescent="0.25">
      <c r="A407" s="23" t="s">
        <v>802</v>
      </c>
      <c r="B407" s="24">
        <v>42756</v>
      </c>
      <c r="C407" s="25">
        <v>9228</v>
      </c>
    </row>
    <row r="408" spans="1:3" x14ac:dyDescent="0.25">
      <c r="A408" s="23" t="s">
        <v>803</v>
      </c>
      <c r="B408" s="24">
        <v>42766</v>
      </c>
      <c r="C408" s="25">
        <v>9229</v>
      </c>
    </row>
    <row r="409" spans="1:3" x14ac:dyDescent="0.25">
      <c r="A409" s="23" t="s">
        <v>804</v>
      </c>
      <c r="B409" s="24">
        <v>42767</v>
      </c>
      <c r="C409" s="4">
        <v>9230</v>
      </c>
    </row>
    <row r="410" spans="1:3" x14ac:dyDescent="0.25">
      <c r="A410" s="23" t="s">
        <v>805</v>
      </c>
      <c r="B410" s="24">
        <v>42767</v>
      </c>
      <c r="C410" s="25">
        <v>9231</v>
      </c>
    </row>
    <row r="411" spans="1:3" x14ac:dyDescent="0.25">
      <c r="A411" s="23" t="s">
        <v>806</v>
      </c>
      <c r="B411" s="24">
        <v>42767</v>
      </c>
      <c r="C411" s="25">
        <v>9232</v>
      </c>
    </row>
    <row r="412" spans="1:3" x14ac:dyDescent="0.25">
      <c r="A412" s="23" t="s">
        <v>807</v>
      </c>
      <c r="B412" s="24">
        <v>42768</v>
      </c>
      <c r="C412" s="25">
        <v>9233</v>
      </c>
    </row>
    <row r="413" spans="1:3" x14ac:dyDescent="0.25">
      <c r="A413" s="23" t="s">
        <v>808</v>
      </c>
      <c r="B413" s="24">
        <v>42768</v>
      </c>
      <c r="C413" s="4">
        <v>9234</v>
      </c>
    </row>
    <row r="414" spans="1:3" x14ac:dyDescent="0.25">
      <c r="A414" s="23" t="s">
        <v>809</v>
      </c>
      <c r="B414" s="24">
        <v>42768</v>
      </c>
      <c r="C414" s="25">
        <v>9235</v>
      </c>
    </row>
    <row r="415" spans="1:3" x14ac:dyDescent="0.25">
      <c r="A415" s="23" t="s">
        <v>810</v>
      </c>
      <c r="B415" s="24">
        <v>42768</v>
      </c>
      <c r="C415" s="25">
        <v>9236</v>
      </c>
    </row>
    <row r="416" spans="1:3" x14ac:dyDescent="0.25">
      <c r="A416" s="23" t="s">
        <v>811</v>
      </c>
      <c r="B416" s="24">
        <v>42768</v>
      </c>
      <c r="C416" s="25">
        <v>9237</v>
      </c>
    </row>
    <row r="417" spans="1:3" x14ac:dyDescent="0.25">
      <c r="A417" s="23" t="s">
        <v>812</v>
      </c>
      <c r="B417" s="24">
        <v>42768</v>
      </c>
      <c r="C417" s="4">
        <v>9238</v>
      </c>
    </row>
    <row r="418" spans="1:3" x14ac:dyDescent="0.25">
      <c r="A418" s="23" t="s">
        <v>813</v>
      </c>
      <c r="B418" s="24">
        <v>42768</v>
      </c>
      <c r="C418" s="25">
        <v>9239</v>
      </c>
    </row>
    <row r="419" spans="1:3" x14ac:dyDescent="0.25">
      <c r="A419" s="23" t="s">
        <v>814</v>
      </c>
      <c r="B419" s="24">
        <v>42768</v>
      </c>
      <c r="C419" s="25">
        <v>9240</v>
      </c>
    </row>
    <row r="420" spans="1:3" x14ac:dyDescent="0.25">
      <c r="A420" s="41" t="s">
        <v>815</v>
      </c>
      <c r="B420" s="24">
        <v>42768</v>
      </c>
      <c r="C420" s="25">
        <v>9240</v>
      </c>
    </row>
    <row r="421" spans="1:3" x14ac:dyDescent="0.25">
      <c r="A421" s="23" t="s">
        <v>816</v>
      </c>
      <c r="B421" s="24">
        <v>42769</v>
      </c>
      <c r="C421" s="25">
        <v>9241</v>
      </c>
    </row>
    <row r="422" spans="1:3" x14ac:dyDescent="0.25">
      <c r="A422" s="23" t="s">
        <v>817</v>
      </c>
      <c r="B422" s="24">
        <v>42769</v>
      </c>
      <c r="C422" s="4">
        <v>9242</v>
      </c>
    </row>
    <row r="423" spans="1:3" x14ac:dyDescent="0.25">
      <c r="A423" s="23" t="s">
        <v>818</v>
      </c>
      <c r="B423" s="24">
        <v>42769</v>
      </c>
      <c r="C423" s="25">
        <v>9243</v>
      </c>
    </row>
    <row r="424" spans="1:3" x14ac:dyDescent="0.25">
      <c r="A424" s="23" t="s">
        <v>819</v>
      </c>
      <c r="B424" s="24">
        <v>42769</v>
      </c>
      <c r="C424" s="25">
        <v>9244</v>
      </c>
    </row>
    <row r="425" spans="1:3" x14ac:dyDescent="0.25">
      <c r="A425" s="23" t="s">
        <v>820</v>
      </c>
      <c r="B425" s="24">
        <v>42769</v>
      </c>
      <c r="C425" s="25">
        <v>9245</v>
      </c>
    </row>
    <row r="426" spans="1:3" x14ac:dyDescent="0.25">
      <c r="A426" s="23" t="s">
        <v>821</v>
      </c>
      <c r="B426" s="24">
        <v>42769</v>
      </c>
      <c r="C426" s="4">
        <v>9246</v>
      </c>
    </row>
    <row r="427" spans="1:3" x14ac:dyDescent="0.25">
      <c r="A427" s="23" t="s">
        <v>822</v>
      </c>
      <c r="B427" s="24">
        <v>42769</v>
      </c>
      <c r="C427" s="25">
        <v>9247</v>
      </c>
    </row>
    <row r="428" spans="1:3" x14ac:dyDescent="0.25">
      <c r="A428" s="23" t="s">
        <v>823</v>
      </c>
      <c r="B428" s="24">
        <v>42769</v>
      </c>
      <c r="C428" s="25">
        <v>9248</v>
      </c>
    </row>
    <row r="429" spans="1:3" x14ac:dyDescent="0.25">
      <c r="A429" s="23" t="s">
        <v>824</v>
      </c>
      <c r="B429" s="24">
        <v>42769</v>
      </c>
      <c r="C429" s="25">
        <v>9249</v>
      </c>
    </row>
    <row r="430" spans="1:3" x14ac:dyDescent="0.25">
      <c r="A430" s="23" t="s">
        <v>825</v>
      </c>
      <c r="B430" s="24">
        <v>42772</v>
      </c>
      <c r="C430" s="4">
        <v>9250</v>
      </c>
    </row>
    <row r="431" spans="1:3" x14ac:dyDescent="0.25">
      <c r="A431" s="23" t="s">
        <v>826</v>
      </c>
      <c r="B431" s="24">
        <v>42772</v>
      </c>
      <c r="C431" s="25">
        <v>9251</v>
      </c>
    </row>
    <row r="432" spans="1:3" x14ac:dyDescent="0.25">
      <c r="A432" s="23" t="s">
        <v>827</v>
      </c>
      <c r="B432" s="24">
        <v>42772</v>
      </c>
      <c r="C432" s="25">
        <v>9252</v>
      </c>
    </row>
    <row r="433" spans="1:3" x14ac:dyDescent="0.25">
      <c r="A433" s="23" t="s">
        <v>828</v>
      </c>
      <c r="B433" s="24">
        <v>42772</v>
      </c>
      <c r="C433" s="25">
        <v>9253</v>
      </c>
    </row>
    <row r="434" spans="1:3" x14ac:dyDescent="0.25">
      <c r="A434" s="23" t="s">
        <v>824</v>
      </c>
      <c r="B434" s="24">
        <v>42772</v>
      </c>
      <c r="C434" s="4">
        <v>9254</v>
      </c>
    </row>
    <row r="435" spans="1:3" x14ac:dyDescent="0.25">
      <c r="A435" s="23" t="s">
        <v>829</v>
      </c>
      <c r="B435" s="24">
        <v>42772</v>
      </c>
      <c r="C435" s="25">
        <v>9255</v>
      </c>
    </row>
    <row r="436" spans="1:3" x14ac:dyDescent="0.25">
      <c r="A436" s="23" t="s">
        <v>830</v>
      </c>
      <c r="B436" s="24">
        <v>42773</v>
      </c>
      <c r="C436" s="25">
        <v>9256</v>
      </c>
    </row>
    <row r="437" spans="1:3" x14ac:dyDescent="0.25">
      <c r="A437" s="23" t="s">
        <v>831</v>
      </c>
      <c r="B437" s="24">
        <v>42773</v>
      </c>
      <c r="C437" s="25">
        <v>9257</v>
      </c>
    </row>
    <row r="438" spans="1:3" x14ac:dyDescent="0.25">
      <c r="A438" s="23" t="s">
        <v>832</v>
      </c>
      <c r="B438" s="24">
        <v>42773</v>
      </c>
      <c r="C438" s="4">
        <v>9258</v>
      </c>
    </row>
    <row r="439" spans="1:3" x14ac:dyDescent="0.25">
      <c r="A439" s="23" t="s">
        <v>833</v>
      </c>
      <c r="B439" s="24">
        <v>42773</v>
      </c>
      <c r="C439" s="25">
        <v>9259</v>
      </c>
    </row>
    <row r="440" spans="1:3" x14ac:dyDescent="0.25">
      <c r="A440" s="23" t="s">
        <v>834</v>
      </c>
      <c r="B440" s="24">
        <v>42774</v>
      </c>
      <c r="C440" s="25">
        <v>9260</v>
      </c>
    </row>
    <row r="441" spans="1:3" x14ac:dyDescent="0.25">
      <c r="A441" s="23" t="s">
        <v>835</v>
      </c>
      <c r="B441" s="24">
        <v>42774</v>
      </c>
      <c r="C441" s="25">
        <v>9261</v>
      </c>
    </row>
    <row r="442" spans="1:3" x14ac:dyDescent="0.25">
      <c r="A442" s="23" t="s">
        <v>836</v>
      </c>
      <c r="B442" s="24">
        <v>42774</v>
      </c>
      <c r="C442" s="4">
        <v>9262</v>
      </c>
    </row>
    <row r="443" spans="1:3" x14ac:dyDescent="0.25">
      <c r="A443" s="23" t="s">
        <v>837</v>
      </c>
      <c r="B443" s="24">
        <v>42774</v>
      </c>
      <c r="C443" s="25">
        <v>9263</v>
      </c>
    </row>
    <row r="444" spans="1:3" x14ac:dyDescent="0.25">
      <c r="A444" s="23" t="s">
        <v>838</v>
      </c>
      <c r="B444" s="24">
        <v>42774</v>
      </c>
      <c r="C444" s="25">
        <v>9264</v>
      </c>
    </row>
    <row r="445" spans="1:3" x14ac:dyDescent="0.25">
      <c r="A445" s="23" t="s">
        <v>839</v>
      </c>
      <c r="B445" s="24">
        <v>42774</v>
      </c>
      <c r="C445" s="25">
        <v>9265</v>
      </c>
    </row>
    <row r="446" spans="1:3" x14ac:dyDescent="0.25">
      <c r="A446" s="23" t="s">
        <v>840</v>
      </c>
      <c r="B446" s="24">
        <v>42774</v>
      </c>
      <c r="C446" s="4">
        <v>9266</v>
      </c>
    </row>
    <row r="447" spans="1:3" x14ac:dyDescent="0.25">
      <c r="A447" s="23" t="s">
        <v>841</v>
      </c>
      <c r="B447" s="24">
        <v>42774</v>
      </c>
      <c r="C447" s="25">
        <v>9267</v>
      </c>
    </row>
    <row r="448" spans="1:3" x14ac:dyDescent="0.25">
      <c r="A448" s="23" t="s">
        <v>842</v>
      </c>
      <c r="B448" s="24">
        <v>42775</v>
      </c>
      <c r="C448" s="25">
        <v>9268</v>
      </c>
    </row>
    <row r="449" spans="1:3" x14ac:dyDescent="0.25">
      <c r="A449" s="23" t="s">
        <v>843</v>
      </c>
      <c r="B449" s="24">
        <v>42775</v>
      </c>
      <c r="C449" s="25">
        <v>9269</v>
      </c>
    </row>
    <row r="450" spans="1:3" x14ac:dyDescent="0.25">
      <c r="A450" s="23" t="s">
        <v>844</v>
      </c>
      <c r="B450" s="24">
        <v>42775</v>
      </c>
      <c r="C450" s="4">
        <v>9270</v>
      </c>
    </row>
    <row r="451" spans="1:3" x14ac:dyDescent="0.25">
      <c r="A451" s="23" t="s">
        <v>845</v>
      </c>
      <c r="B451" s="24">
        <v>42775</v>
      </c>
      <c r="C451" s="25">
        <v>9271</v>
      </c>
    </row>
    <row r="452" spans="1:3" x14ac:dyDescent="0.25">
      <c r="A452" s="23" t="s">
        <v>846</v>
      </c>
      <c r="B452" s="24">
        <v>42775</v>
      </c>
      <c r="C452" s="25">
        <v>9272</v>
      </c>
    </row>
    <row r="453" spans="1:3" x14ac:dyDescent="0.25">
      <c r="A453" s="23" t="s">
        <v>847</v>
      </c>
      <c r="B453" s="24">
        <v>42775</v>
      </c>
      <c r="C453" s="25">
        <v>9273</v>
      </c>
    </row>
    <row r="454" spans="1:3" x14ac:dyDescent="0.25">
      <c r="A454" s="23" t="s">
        <v>848</v>
      </c>
      <c r="B454" s="24">
        <v>42775</v>
      </c>
      <c r="C454" s="4">
        <v>9274</v>
      </c>
    </row>
    <row r="455" spans="1:3" x14ac:dyDescent="0.25">
      <c r="A455" s="23" t="s">
        <v>849</v>
      </c>
      <c r="B455" s="24">
        <v>42775</v>
      </c>
      <c r="C455" s="25">
        <v>9275</v>
      </c>
    </row>
    <row r="456" spans="1:3" x14ac:dyDescent="0.25">
      <c r="A456" s="23" t="s">
        <v>850</v>
      </c>
      <c r="B456" s="24">
        <v>42775</v>
      </c>
      <c r="C456" s="25">
        <v>9276</v>
      </c>
    </row>
    <row r="457" spans="1:3" x14ac:dyDescent="0.25">
      <c r="A457" s="23" t="s">
        <v>851</v>
      </c>
      <c r="B457" s="24">
        <v>42775</v>
      </c>
      <c r="C457" s="25">
        <v>9277</v>
      </c>
    </row>
    <row r="458" spans="1:3" x14ac:dyDescent="0.25">
      <c r="A458" s="23" t="s">
        <v>852</v>
      </c>
      <c r="B458" s="24">
        <v>42775</v>
      </c>
      <c r="C458" s="4">
        <v>9278</v>
      </c>
    </row>
    <row r="459" spans="1:3" x14ac:dyDescent="0.25">
      <c r="A459" s="23" t="s">
        <v>853</v>
      </c>
      <c r="B459" s="24">
        <v>42776</v>
      </c>
      <c r="C459" s="25">
        <v>9279</v>
      </c>
    </row>
    <row r="460" spans="1:3" x14ac:dyDescent="0.25">
      <c r="A460" s="23" t="s">
        <v>854</v>
      </c>
      <c r="B460" s="24">
        <v>42776</v>
      </c>
      <c r="C460" s="25">
        <v>9280</v>
      </c>
    </row>
    <row r="461" spans="1:3" x14ac:dyDescent="0.25">
      <c r="A461" s="23" t="s">
        <v>855</v>
      </c>
      <c r="B461" s="24">
        <v>42776</v>
      </c>
      <c r="C461" s="25">
        <v>9281</v>
      </c>
    </row>
    <row r="462" spans="1:3" x14ac:dyDescent="0.25">
      <c r="A462" s="23" t="s">
        <v>856</v>
      </c>
      <c r="B462" s="24">
        <v>42776</v>
      </c>
      <c r="C462" s="4">
        <v>9282</v>
      </c>
    </row>
    <row r="463" spans="1:3" x14ac:dyDescent="0.25">
      <c r="A463" s="23" t="s">
        <v>857</v>
      </c>
      <c r="B463" s="24">
        <v>42776</v>
      </c>
      <c r="C463" s="25">
        <v>9283</v>
      </c>
    </row>
    <row r="464" spans="1:3" x14ac:dyDescent="0.25">
      <c r="A464" s="23" t="s">
        <v>858</v>
      </c>
      <c r="B464" s="24">
        <v>42776</v>
      </c>
      <c r="C464" s="25">
        <v>9284</v>
      </c>
    </row>
    <row r="465" spans="1:3" x14ac:dyDescent="0.25">
      <c r="A465" s="23" t="s">
        <v>859</v>
      </c>
      <c r="B465" s="24">
        <v>42776</v>
      </c>
      <c r="C465" s="25">
        <v>9285</v>
      </c>
    </row>
    <row r="466" spans="1:3" x14ac:dyDescent="0.25">
      <c r="A466" s="23" t="s">
        <v>860</v>
      </c>
      <c r="B466" s="24">
        <v>42776</v>
      </c>
      <c r="C466" s="4">
        <v>9286</v>
      </c>
    </row>
    <row r="467" spans="1:3" x14ac:dyDescent="0.25">
      <c r="A467" s="23" t="s">
        <v>861</v>
      </c>
      <c r="B467" s="24">
        <v>42779</v>
      </c>
      <c r="C467" s="25">
        <v>9287</v>
      </c>
    </row>
    <row r="468" spans="1:3" x14ac:dyDescent="0.25">
      <c r="A468" s="23" t="s">
        <v>862</v>
      </c>
      <c r="B468" s="24">
        <v>42779</v>
      </c>
      <c r="C468" s="25">
        <v>9288</v>
      </c>
    </row>
    <row r="469" spans="1:3" x14ac:dyDescent="0.25">
      <c r="A469" s="23" t="s">
        <v>863</v>
      </c>
      <c r="B469" s="24">
        <v>42779</v>
      </c>
      <c r="C469" s="25">
        <v>9289</v>
      </c>
    </row>
    <row r="470" spans="1:3" x14ac:dyDescent="0.25">
      <c r="A470" s="23" t="s">
        <v>864</v>
      </c>
      <c r="B470" s="24">
        <v>42779</v>
      </c>
      <c r="C470" s="4">
        <v>9290</v>
      </c>
    </row>
    <row r="471" spans="1:3" x14ac:dyDescent="0.25">
      <c r="A471" s="23" t="s">
        <v>865</v>
      </c>
      <c r="B471" s="24">
        <v>42779</v>
      </c>
      <c r="C471" s="25">
        <v>9291</v>
      </c>
    </row>
    <row r="472" spans="1:3" x14ac:dyDescent="0.25">
      <c r="A472" s="23" t="s">
        <v>866</v>
      </c>
      <c r="B472" s="24">
        <v>42779</v>
      </c>
      <c r="C472" s="25">
        <v>9292</v>
      </c>
    </row>
    <row r="473" spans="1:3" x14ac:dyDescent="0.25">
      <c r="A473" s="23" t="s">
        <v>867</v>
      </c>
      <c r="B473" s="24">
        <v>42779</v>
      </c>
      <c r="C473" s="25">
        <v>9293</v>
      </c>
    </row>
    <row r="474" spans="1:3" x14ac:dyDescent="0.25">
      <c r="A474" s="23" t="s">
        <v>868</v>
      </c>
      <c r="B474" s="24">
        <v>42779</v>
      </c>
      <c r="C474" s="4">
        <v>9294</v>
      </c>
    </row>
    <row r="475" spans="1:3" x14ac:dyDescent="0.25">
      <c r="A475" s="23" t="s">
        <v>869</v>
      </c>
      <c r="B475" s="24">
        <v>42779</v>
      </c>
      <c r="C475" s="25">
        <v>9295</v>
      </c>
    </row>
    <row r="476" spans="1:3" x14ac:dyDescent="0.25">
      <c r="A476" s="23" t="s">
        <v>870</v>
      </c>
      <c r="B476" s="24">
        <v>42779</v>
      </c>
      <c r="C476" s="25">
        <v>9296</v>
      </c>
    </row>
    <row r="477" spans="1:3" x14ac:dyDescent="0.25">
      <c r="A477" s="23" t="s">
        <v>871</v>
      </c>
      <c r="B477" s="24">
        <v>42779</v>
      </c>
      <c r="C477" s="25">
        <v>9297</v>
      </c>
    </row>
    <row r="478" spans="1:3" x14ac:dyDescent="0.25">
      <c r="A478" s="23" t="s">
        <v>872</v>
      </c>
      <c r="B478" s="24">
        <v>42779</v>
      </c>
      <c r="C478" s="4">
        <v>9298</v>
      </c>
    </row>
    <row r="479" spans="1:3" x14ac:dyDescent="0.25">
      <c r="A479" s="23" t="s">
        <v>873</v>
      </c>
      <c r="B479" s="24">
        <v>42780</v>
      </c>
      <c r="C479" s="25">
        <v>9299</v>
      </c>
    </row>
    <row r="480" spans="1:3" x14ac:dyDescent="0.25">
      <c r="A480" s="23" t="s">
        <v>874</v>
      </c>
      <c r="B480" s="24">
        <v>42780</v>
      </c>
      <c r="C480" s="25">
        <v>9300</v>
      </c>
    </row>
    <row r="481" spans="1:3" x14ac:dyDescent="0.25">
      <c r="A481" s="23" t="s">
        <v>875</v>
      </c>
      <c r="B481" s="24">
        <v>42780</v>
      </c>
      <c r="C481" s="25">
        <v>9301</v>
      </c>
    </row>
    <row r="482" spans="1:3" x14ac:dyDescent="0.25">
      <c r="A482" s="23" t="s">
        <v>876</v>
      </c>
      <c r="B482" s="24">
        <v>42780</v>
      </c>
      <c r="C482" s="4">
        <v>9302</v>
      </c>
    </row>
    <row r="483" spans="1:3" x14ac:dyDescent="0.25">
      <c r="A483" s="23" t="s">
        <v>877</v>
      </c>
      <c r="B483" s="24">
        <v>42780</v>
      </c>
      <c r="C483" s="25">
        <v>9303</v>
      </c>
    </row>
    <row r="484" spans="1:3" x14ac:dyDescent="0.25">
      <c r="A484" s="23" t="s">
        <v>878</v>
      </c>
      <c r="B484" s="24">
        <v>42780</v>
      </c>
      <c r="C484" s="25">
        <v>9304</v>
      </c>
    </row>
    <row r="485" spans="1:3" x14ac:dyDescent="0.25">
      <c r="A485" s="23" t="s">
        <v>879</v>
      </c>
      <c r="B485" s="24">
        <v>42780</v>
      </c>
      <c r="C485" s="25">
        <v>9305</v>
      </c>
    </row>
    <row r="486" spans="1:3" x14ac:dyDescent="0.25">
      <c r="A486" s="23" t="s">
        <v>880</v>
      </c>
      <c r="B486" s="24">
        <v>42780</v>
      </c>
      <c r="C486" s="4">
        <v>9306</v>
      </c>
    </row>
    <row r="487" spans="1:3" x14ac:dyDescent="0.25">
      <c r="A487" s="23" t="s">
        <v>881</v>
      </c>
      <c r="B487" s="24">
        <v>42780</v>
      </c>
      <c r="C487" s="25">
        <v>9307</v>
      </c>
    </row>
    <row r="488" spans="1:3" x14ac:dyDescent="0.25">
      <c r="A488" s="23" t="s">
        <v>882</v>
      </c>
      <c r="B488" s="24">
        <v>42780</v>
      </c>
      <c r="C488" s="25">
        <v>9308</v>
      </c>
    </row>
    <row r="489" spans="1:3" x14ac:dyDescent="0.25">
      <c r="A489" s="23" t="s">
        <v>883</v>
      </c>
      <c r="B489" s="24">
        <v>42780</v>
      </c>
      <c r="C489" s="25">
        <v>9309</v>
      </c>
    </row>
    <row r="490" spans="1:3" x14ac:dyDescent="0.25">
      <c r="A490" s="23" t="s">
        <v>884</v>
      </c>
      <c r="B490" s="24">
        <v>42781</v>
      </c>
      <c r="C490" s="4">
        <v>9310</v>
      </c>
    </row>
    <row r="491" spans="1:3" x14ac:dyDescent="0.25">
      <c r="A491" s="23" t="s">
        <v>885</v>
      </c>
      <c r="B491" s="24">
        <v>42781</v>
      </c>
      <c r="C491" s="25">
        <v>9311</v>
      </c>
    </row>
    <row r="492" spans="1:3" x14ac:dyDescent="0.25">
      <c r="A492" s="23" t="s">
        <v>886</v>
      </c>
      <c r="B492" s="24">
        <v>42781</v>
      </c>
      <c r="C492" s="25">
        <v>9312</v>
      </c>
    </row>
    <row r="493" spans="1:3" x14ac:dyDescent="0.25">
      <c r="A493" s="23" t="s">
        <v>887</v>
      </c>
      <c r="B493" s="24">
        <v>42781</v>
      </c>
      <c r="C493" s="25">
        <v>9313</v>
      </c>
    </row>
    <row r="494" spans="1:3" x14ac:dyDescent="0.25">
      <c r="A494" s="23" t="s">
        <v>888</v>
      </c>
      <c r="B494" s="24">
        <v>42781</v>
      </c>
      <c r="C494" s="4">
        <v>9314</v>
      </c>
    </row>
    <row r="495" spans="1:3" x14ac:dyDescent="0.25">
      <c r="A495" s="23" t="s">
        <v>889</v>
      </c>
      <c r="B495" s="24">
        <v>42781</v>
      </c>
      <c r="C495" s="25">
        <v>9315</v>
      </c>
    </row>
    <row r="496" spans="1:3" x14ac:dyDescent="0.25">
      <c r="A496" s="23" t="s">
        <v>890</v>
      </c>
      <c r="B496" s="24">
        <v>42781</v>
      </c>
      <c r="C496" s="25">
        <v>9316</v>
      </c>
    </row>
    <row r="497" spans="1:3" x14ac:dyDescent="0.25">
      <c r="A497" s="23" t="s">
        <v>891</v>
      </c>
      <c r="B497" s="24">
        <v>42781</v>
      </c>
      <c r="C497" s="25">
        <v>9317</v>
      </c>
    </row>
    <row r="498" spans="1:3" x14ac:dyDescent="0.25">
      <c r="A498" s="23" t="s">
        <v>892</v>
      </c>
      <c r="B498" s="24">
        <v>42781</v>
      </c>
      <c r="C498" s="4">
        <v>9318</v>
      </c>
    </row>
    <row r="499" spans="1:3" x14ac:dyDescent="0.25">
      <c r="A499" s="23" t="s">
        <v>893</v>
      </c>
      <c r="B499" s="24">
        <v>42781</v>
      </c>
      <c r="C499" s="25">
        <v>9319</v>
      </c>
    </row>
    <row r="500" spans="1:3" x14ac:dyDescent="0.25">
      <c r="A500" s="23" t="s">
        <v>894</v>
      </c>
      <c r="B500" s="24">
        <v>42781</v>
      </c>
      <c r="C500" s="25">
        <v>9320</v>
      </c>
    </row>
    <row r="501" spans="1:3" x14ac:dyDescent="0.25">
      <c r="A501" s="23" t="s">
        <v>895</v>
      </c>
      <c r="B501" s="24">
        <v>42781</v>
      </c>
      <c r="C501" s="25">
        <v>9321</v>
      </c>
    </row>
    <row r="502" spans="1:3" x14ac:dyDescent="0.25">
      <c r="A502" s="23" t="s">
        <v>896</v>
      </c>
      <c r="B502" s="24">
        <v>42781</v>
      </c>
      <c r="C502" s="4">
        <v>9322</v>
      </c>
    </row>
    <row r="503" spans="1:3" x14ac:dyDescent="0.25">
      <c r="A503" s="23" t="s">
        <v>897</v>
      </c>
      <c r="B503" s="24">
        <v>42782</v>
      </c>
      <c r="C503" s="25">
        <v>9323</v>
      </c>
    </row>
    <row r="504" spans="1:3" x14ac:dyDescent="0.25">
      <c r="A504" s="23" t="s">
        <v>898</v>
      </c>
      <c r="B504" s="24">
        <v>42782</v>
      </c>
      <c r="C504" s="25">
        <v>9324</v>
      </c>
    </row>
    <row r="505" spans="1:3" x14ac:dyDescent="0.25">
      <c r="A505" s="23" t="s">
        <v>899</v>
      </c>
      <c r="B505" s="24">
        <v>42782</v>
      </c>
      <c r="C505" s="25">
        <v>9325</v>
      </c>
    </row>
    <row r="506" spans="1:3" x14ac:dyDescent="0.25">
      <c r="A506" s="23" t="s">
        <v>900</v>
      </c>
      <c r="B506" s="24">
        <v>42782</v>
      </c>
      <c r="C506" s="4">
        <v>9326</v>
      </c>
    </row>
    <row r="507" spans="1:3" x14ac:dyDescent="0.25">
      <c r="A507" s="23" t="s">
        <v>901</v>
      </c>
      <c r="B507" s="24">
        <v>42782</v>
      </c>
      <c r="C507" s="25">
        <v>9327</v>
      </c>
    </row>
    <row r="508" spans="1:3" x14ac:dyDescent="0.25">
      <c r="A508" s="23" t="s">
        <v>902</v>
      </c>
      <c r="B508" s="24">
        <v>42782</v>
      </c>
      <c r="C508" s="25">
        <v>9328</v>
      </c>
    </row>
    <row r="509" spans="1:3" x14ac:dyDescent="0.25">
      <c r="A509" s="23" t="s">
        <v>903</v>
      </c>
      <c r="B509" s="24">
        <v>42782</v>
      </c>
      <c r="C509" s="25">
        <v>9329</v>
      </c>
    </row>
    <row r="510" spans="1:3" x14ac:dyDescent="0.25">
      <c r="A510" s="23" t="s">
        <v>904</v>
      </c>
      <c r="B510" s="24">
        <v>42782</v>
      </c>
      <c r="C510" s="4">
        <v>9330</v>
      </c>
    </row>
    <row r="511" spans="1:3" x14ac:dyDescent="0.25">
      <c r="A511" s="23" t="s">
        <v>905</v>
      </c>
      <c r="B511" s="24">
        <v>42782</v>
      </c>
      <c r="C511" s="25">
        <v>9331</v>
      </c>
    </row>
    <row r="512" spans="1:3" x14ac:dyDescent="0.25">
      <c r="A512" s="23" t="s">
        <v>906</v>
      </c>
      <c r="B512" s="24">
        <v>42782</v>
      </c>
      <c r="C512" s="25">
        <v>9332</v>
      </c>
    </row>
    <row r="513" spans="1:3" x14ac:dyDescent="0.25">
      <c r="A513" s="23" t="s">
        <v>907</v>
      </c>
      <c r="B513" s="24">
        <v>42782</v>
      </c>
      <c r="C513" s="25">
        <v>9333</v>
      </c>
    </row>
    <row r="514" spans="1:3" x14ac:dyDescent="0.25">
      <c r="A514" s="23" t="s">
        <v>908</v>
      </c>
      <c r="B514" s="24">
        <v>42782</v>
      </c>
      <c r="C514" s="4">
        <v>9334</v>
      </c>
    </row>
    <row r="515" spans="1:3" x14ac:dyDescent="0.25">
      <c r="A515" s="23" t="s">
        <v>909</v>
      </c>
      <c r="B515" s="24">
        <v>42783</v>
      </c>
      <c r="C515" s="25">
        <v>9335</v>
      </c>
    </row>
    <row r="516" spans="1:3" x14ac:dyDescent="0.25">
      <c r="A516" s="23" t="s">
        <v>910</v>
      </c>
      <c r="B516" s="24">
        <v>42783</v>
      </c>
      <c r="C516" s="25">
        <v>9336</v>
      </c>
    </row>
    <row r="517" spans="1:3" x14ac:dyDescent="0.25">
      <c r="A517" s="23" t="s">
        <v>911</v>
      </c>
      <c r="B517" s="24">
        <v>42783</v>
      </c>
      <c r="C517" s="25">
        <v>9337</v>
      </c>
    </row>
    <row r="518" spans="1:3" x14ac:dyDescent="0.25">
      <c r="A518" s="23" t="s">
        <v>912</v>
      </c>
      <c r="B518" s="24">
        <v>42783</v>
      </c>
      <c r="C518" s="4">
        <v>9338</v>
      </c>
    </row>
    <row r="519" spans="1:3" x14ac:dyDescent="0.25">
      <c r="A519" s="23" t="s">
        <v>913</v>
      </c>
      <c r="B519" s="24">
        <v>42783</v>
      </c>
      <c r="C519" s="25">
        <v>9339</v>
      </c>
    </row>
    <row r="520" spans="1:3" x14ac:dyDescent="0.25">
      <c r="A520" s="23" t="s">
        <v>914</v>
      </c>
      <c r="B520" s="24">
        <v>42783</v>
      </c>
      <c r="C520" s="25">
        <v>9340</v>
      </c>
    </row>
    <row r="521" spans="1:3" x14ac:dyDescent="0.25">
      <c r="A521" s="23" t="s">
        <v>915</v>
      </c>
      <c r="B521" s="24">
        <v>42783</v>
      </c>
      <c r="C521" s="25">
        <v>9341</v>
      </c>
    </row>
    <row r="522" spans="1:3" x14ac:dyDescent="0.25">
      <c r="A522" s="23" t="s">
        <v>916</v>
      </c>
      <c r="B522" s="24">
        <v>42783</v>
      </c>
      <c r="C522" s="4">
        <v>9342</v>
      </c>
    </row>
    <row r="523" spans="1:3" x14ac:dyDescent="0.25">
      <c r="A523" s="23" t="s">
        <v>917</v>
      </c>
      <c r="B523" s="24">
        <v>42786</v>
      </c>
      <c r="C523" s="25">
        <v>9343</v>
      </c>
    </row>
    <row r="524" spans="1:3" x14ac:dyDescent="0.25">
      <c r="A524" s="23" t="s">
        <v>918</v>
      </c>
      <c r="B524" s="24">
        <v>42786</v>
      </c>
      <c r="C524" s="25">
        <v>9344</v>
      </c>
    </row>
    <row r="525" spans="1:3" x14ac:dyDescent="0.25">
      <c r="A525" s="23" t="s">
        <v>919</v>
      </c>
      <c r="B525" s="24">
        <v>42787</v>
      </c>
      <c r="C525" s="25">
        <v>9345</v>
      </c>
    </row>
    <row r="526" spans="1:3" x14ac:dyDescent="0.25">
      <c r="A526" s="23" t="s">
        <v>920</v>
      </c>
      <c r="B526" s="24">
        <v>42787</v>
      </c>
      <c r="C526" s="4">
        <v>9346</v>
      </c>
    </row>
    <row r="527" spans="1:3" x14ac:dyDescent="0.25">
      <c r="A527" s="23" t="s">
        <v>921</v>
      </c>
      <c r="B527" s="24">
        <v>42787</v>
      </c>
      <c r="C527" s="25">
        <v>9347</v>
      </c>
    </row>
    <row r="528" spans="1:3" x14ac:dyDescent="0.25">
      <c r="A528" s="23" t="s">
        <v>922</v>
      </c>
      <c r="B528" s="24">
        <v>42787</v>
      </c>
      <c r="C528" s="25">
        <v>9347</v>
      </c>
    </row>
    <row r="529" spans="1:3" x14ac:dyDescent="0.25">
      <c r="A529" s="23" t="s">
        <v>923</v>
      </c>
      <c r="B529" s="24">
        <v>42787</v>
      </c>
      <c r="C529" s="25">
        <v>9348</v>
      </c>
    </row>
    <row r="530" spans="1:3" x14ac:dyDescent="0.25">
      <c r="A530" s="23" t="s">
        <v>924</v>
      </c>
      <c r="B530" s="24">
        <v>42787</v>
      </c>
      <c r="C530" s="25">
        <v>9349</v>
      </c>
    </row>
    <row r="531" spans="1:3" x14ac:dyDescent="0.25">
      <c r="A531" s="23" t="s">
        <v>925</v>
      </c>
      <c r="B531" s="24">
        <v>42787</v>
      </c>
      <c r="C531" s="4">
        <v>9350</v>
      </c>
    </row>
    <row r="532" spans="1:3" x14ac:dyDescent="0.25">
      <c r="A532" s="23" t="s">
        <v>926</v>
      </c>
      <c r="B532" s="24">
        <v>42787</v>
      </c>
      <c r="C532" s="25">
        <v>9351</v>
      </c>
    </row>
    <row r="533" spans="1:3" x14ac:dyDescent="0.25">
      <c r="A533" s="23" t="s">
        <v>927</v>
      </c>
      <c r="B533" s="24">
        <v>42787</v>
      </c>
      <c r="C533" s="25">
        <v>9352</v>
      </c>
    </row>
    <row r="534" spans="1:3" x14ac:dyDescent="0.25">
      <c r="A534" s="23" t="s">
        <v>928</v>
      </c>
      <c r="B534" s="24">
        <v>42787</v>
      </c>
      <c r="C534" s="25">
        <v>9353</v>
      </c>
    </row>
    <row r="535" spans="1:3" x14ac:dyDescent="0.25">
      <c r="A535" s="23" t="s">
        <v>929</v>
      </c>
      <c r="B535" s="24">
        <v>42787</v>
      </c>
      <c r="C535" s="4">
        <v>9354</v>
      </c>
    </row>
    <row r="536" spans="1:3" x14ac:dyDescent="0.25">
      <c r="A536" s="23" t="s">
        <v>930</v>
      </c>
      <c r="B536" s="24">
        <v>42787</v>
      </c>
      <c r="C536" s="25">
        <v>9355</v>
      </c>
    </row>
    <row r="537" spans="1:3" x14ac:dyDescent="0.25">
      <c r="A537" s="23" t="s">
        <v>931</v>
      </c>
      <c r="B537" s="24">
        <v>42787</v>
      </c>
      <c r="C537" s="25">
        <v>9356</v>
      </c>
    </row>
    <row r="538" spans="1:3" x14ac:dyDescent="0.25">
      <c r="A538" s="23" t="s">
        <v>932</v>
      </c>
      <c r="B538" s="24">
        <v>42788</v>
      </c>
      <c r="C538" s="25">
        <v>9357</v>
      </c>
    </row>
    <row r="539" spans="1:3" x14ac:dyDescent="0.25">
      <c r="A539" s="23" t="s">
        <v>933</v>
      </c>
      <c r="B539" s="24">
        <v>42788</v>
      </c>
      <c r="C539" s="4">
        <v>9358</v>
      </c>
    </row>
    <row r="540" spans="1:3" x14ac:dyDescent="0.25">
      <c r="A540" s="23" t="s">
        <v>934</v>
      </c>
      <c r="B540" s="24">
        <v>42788</v>
      </c>
      <c r="C540" s="25">
        <v>9359</v>
      </c>
    </row>
    <row r="541" spans="1:3" x14ac:dyDescent="0.25">
      <c r="A541" s="23" t="s">
        <v>935</v>
      </c>
      <c r="B541" s="24">
        <v>42788</v>
      </c>
      <c r="C541" s="25">
        <v>9360</v>
      </c>
    </row>
    <row r="542" spans="1:3" x14ac:dyDescent="0.25">
      <c r="A542" s="23" t="s">
        <v>936</v>
      </c>
      <c r="B542" s="24">
        <v>42788</v>
      </c>
      <c r="C542" s="25">
        <v>9361</v>
      </c>
    </row>
    <row r="543" spans="1:3" x14ac:dyDescent="0.25">
      <c r="A543" s="23" t="s">
        <v>937</v>
      </c>
      <c r="B543" s="24">
        <v>42788</v>
      </c>
      <c r="C543" s="4">
        <v>9362</v>
      </c>
    </row>
    <row r="544" spans="1:3" x14ac:dyDescent="0.25">
      <c r="A544" s="23" t="s">
        <v>938</v>
      </c>
      <c r="B544" s="24">
        <v>42788</v>
      </c>
      <c r="C544" s="25">
        <v>9363</v>
      </c>
    </row>
    <row r="545" spans="1:3" x14ac:dyDescent="0.25">
      <c r="A545" s="23" t="s">
        <v>939</v>
      </c>
      <c r="B545" s="24">
        <v>42788</v>
      </c>
      <c r="C545" s="25">
        <v>9364</v>
      </c>
    </row>
    <row r="546" spans="1:3" x14ac:dyDescent="0.25">
      <c r="A546" s="23" t="s">
        <v>940</v>
      </c>
      <c r="B546" s="24">
        <v>42788</v>
      </c>
      <c r="C546" s="25">
        <v>9365</v>
      </c>
    </row>
    <row r="547" spans="1:3" x14ac:dyDescent="0.25">
      <c r="A547" s="23" t="s">
        <v>941</v>
      </c>
      <c r="B547" s="24">
        <v>42788</v>
      </c>
      <c r="C547" s="4">
        <v>9366</v>
      </c>
    </row>
    <row r="548" spans="1:3" x14ac:dyDescent="0.25">
      <c r="A548" s="23" t="s">
        <v>942</v>
      </c>
      <c r="B548" s="24">
        <v>42789</v>
      </c>
      <c r="C548" s="25">
        <v>9367</v>
      </c>
    </row>
    <row r="549" spans="1:3" x14ac:dyDescent="0.25">
      <c r="A549" s="23" t="s">
        <v>943</v>
      </c>
      <c r="B549" s="24">
        <v>42789</v>
      </c>
      <c r="C549" s="25">
        <v>9368</v>
      </c>
    </row>
    <row r="550" spans="1:3" x14ac:dyDescent="0.25">
      <c r="A550" s="23" t="s">
        <v>944</v>
      </c>
      <c r="B550" s="24">
        <v>42789</v>
      </c>
      <c r="C550" s="25">
        <v>9369</v>
      </c>
    </row>
    <row r="551" spans="1:3" x14ac:dyDescent="0.25">
      <c r="A551" s="23" t="s">
        <v>945</v>
      </c>
      <c r="B551" s="24">
        <v>42789</v>
      </c>
      <c r="C551" s="4">
        <v>9370</v>
      </c>
    </row>
    <row r="552" spans="1:3" x14ac:dyDescent="0.25">
      <c r="A552" s="23" t="s">
        <v>946</v>
      </c>
      <c r="B552" s="24">
        <v>42789</v>
      </c>
      <c r="C552" s="25">
        <v>9371</v>
      </c>
    </row>
    <row r="553" spans="1:3" x14ac:dyDescent="0.25">
      <c r="A553" s="23" t="s">
        <v>947</v>
      </c>
      <c r="B553" s="24">
        <v>42789</v>
      </c>
      <c r="C553" s="25">
        <v>9372</v>
      </c>
    </row>
    <row r="554" spans="1:3" x14ac:dyDescent="0.25">
      <c r="A554" s="23" t="s">
        <v>948</v>
      </c>
      <c r="B554" s="24">
        <v>42789</v>
      </c>
      <c r="C554" s="25">
        <v>9373</v>
      </c>
    </row>
    <row r="555" spans="1:3" x14ac:dyDescent="0.25">
      <c r="A555" s="23" t="s">
        <v>949</v>
      </c>
      <c r="B555" s="24">
        <v>42789</v>
      </c>
      <c r="C555" s="4">
        <v>9374</v>
      </c>
    </row>
    <row r="556" spans="1:3" x14ac:dyDescent="0.25">
      <c r="A556" s="23" t="s">
        <v>950</v>
      </c>
      <c r="B556" s="24">
        <v>42789</v>
      </c>
      <c r="C556" s="25">
        <v>9375</v>
      </c>
    </row>
    <row r="557" spans="1:3" x14ac:dyDescent="0.25">
      <c r="A557" s="23" t="s">
        <v>951</v>
      </c>
      <c r="B557" s="24">
        <v>42790</v>
      </c>
      <c r="C557" s="25">
        <v>9376</v>
      </c>
    </row>
    <row r="558" spans="1:3" x14ac:dyDescent="0.25">
      <c r="A558" s="23" t="s">
        <v>952</v>
      </c>
      <c r="B558" s="24">
        <v>42790</v>
      </c>
      <c r="C558" s="25">
        <v>9377</v>
      </c>
    </row>
    <row r="559" spans="1:3" x14ac:dyDescent="0.25">
      <c r="A559" s="23" t="s">
        <v>953</v>
      </c>
      <c r="B559" s="24">
        <v>42790</v>
      </c>
      <c r="C559" s="4">
        <v>9378</v>
      </c>
    </row>
    <row r="560" spans="1:3" x14ac:dyDescent="0.25">
      <c r="A560" s="23" t="s">
        <v>954</v>
      </c>
      <c r="B560" s="24">
        <v>42790</v>
      </c>
      <c r="C560" s="25">
        <v>9379</v>
      </c>
    </row>
    <row r="561" spans="1:3" x14ac:dyDescent="0.25">
      <c r="A561" s="23" t="s">
        <v>955</v>
      </c>
      <c r="B561" s="24">
        <v>42790</v>
      </c>
      <c r="C561" s="25">
        <v>9380</v>
      </c>
    </row>
    <row r="562" spans="1:3" x14ac:dyDescent="0.25">
      <c r="A562" s="23" t="s">
        <v>956</v>
      </c>
      <c r="B562" s="24">
        <v>42790</v>
      </c>
      <c r="C562" s="25">
        <v>9381</v>
      </c>
    </row>
    <row r="563" spans="1:3" x14ac:dyDescent="0.25">
      <c r="A563" s="23" t="s">
        <v>957</v>
      </c>
      <c r="B563" s="24">
        <v>42790</v>
      </c>
      <c r="C563" s="4">
        <v>9382</v>
      </c>
    </row>
    <row r="564" spans="1:3" x14ac:dyDescent="0.25">
      <c r="A564" s="23" t="s">
        <v>958</v>
      </c>
      <c r="B564" s="24">
        <v>42791</v>
      </c>
      <c r="C564" s="25">
        <v>9383</v>
      </c>
    </row>
    <row r="565" spans="1:3" x14ac:dyDescent="0.25">
      <c r="A565" s="23" t="s">
        <v>959</v>
      </c>
      <c r="B565" s="24">
        <v>42791</v>
      </c>
      <c r="C565" s="25">
        <v>9384</v>
      </c>
    </row>
    <row r="566" spans="1:3" x14ac:dyDescent="0.25">
      <c r="A566" s="23" t="s">
        <v>960</v>
      </c>
      <c r="B566" s="24">
        <v>42793</v>
      </c>
      <c r="C566" s="25">
        <v>9385</v>
      </c>
    </row>
    <row r="567" spans="1:3" x14ac:dyDescent="0.25">
      <c r="A567" s="23" t="s">
        <v>961</v>
      </c>
      <c r="B567" s="24">
        <v>42793</v>
      </c>
      <c r="C567" s="4">
        <v>9386</v>
      </c>
    </row>
    <row r="568" spans="1:3" x14ac:dyDescent="0.25">
      <c r="A568" s="23" t="s">
        <v>962</v>
      </c>
      <c r="B568" s="24">
        <v>42793</v>
      </c>
      <c r="C568" s="25">
        <v>9387</v>
      </c>
    </row>
    <row r="569" spans="1:3" x14ac:dyDescent="0.25">
      <c r="A569" s="23" t="s">
        <v>963</v>
      </c>
      <c r="B569" s="24">
        <v>42793</v>
      </c>
      <c r="C569" s="25">
        <v>9388</v>
      </c>
    </row>
    <row r="570" spans="1:3" x14ac:dyDescent="0.25">
      <c r="A570" s="23" t="s">
        <v>964</v>
      </c>
      <c r="B570" s="24">
        <v>42793</v>
      </c>
      <c r="C570" s="25">
        <v>9389</v>
      </c>
    </row>
    <row r="571" spans="1:3" x14ac:dyDescent="0.25">
      <c r="A571" s="23" t="s">
        <v>965</v>
      </c>
      <c r="B571" s="24">
        <v>42794</v>
      </c>
      <c r="C571" s="4">
        <v>9390</v>
      </c>
    </row>
    <row r="572" spans="1:3" x14ac:dyDescent="0.25">
      <c r="A572" s="23" t="s">
        <v>966</v>
      </c>
      <c r="B572" s="24">
        <v>42794</v>
      </c>
      <c r="C572" s="25">
        <v>9391</v>
      </c>
    </row>
    <row r="573" spans="1:3" x14ac:dyDescent="0.25">
      <c r="A573" s="23">
        <v>2585</v>
      </c>
      <c r="B573" s="24">
        <v>42767</v>
      </c>
      <c r="C573" s="25">
        <v>9392</v>
      </c>
    </row>
    <row r="574" spans="1:3" x14ac:dyDescent="0.25">
      <c r="A574" s="23">
        <v>392951</v>
      </c>
      <c r="B574" s="24">
        <v>42767</v>
      </c>
      <c r="C574" s="25">
        <v>9393</v>
      </c>
    </row>
    <row r="575" spans="1:3" x14ac:dyDescent="0.25">
      <c r="A575" s="23">
        <v>2586</v>
      </c>
      <c r="B575" s="24">
        <v>42767</v>
      </c>
      <c r="C575" s="4">
        <v>9394</v>
      </c>
    </row>
    <row r="576" spans="1:3" x14ac:dyDescent="0.25">
      <c r="A576" s="23">
        <v>550652</v>
      </c>
      <c r="B576" s="24">
        <v>42767</v>
      </c>
      <c r="C576" s="4">
        <v>9394</v>
      </c>
    </row>
    <row r="577" spans="1:3" x14ac:dyDescent="0.25">
      <c r="A577" s="23">
        <v>2588</v>
      </c>
      <c r="B577" s="24">
        <v>42767</v>
      </c>
      <c r="C577" s="25">
        <v>9395</v>
      </c>
    </row>
    <row r="578" spans="1:3" x14ac:dyDescent="0.25">
      <c r="A578" s="23">
        <v>550649</v>
      </c>
      <c r="B578" s="24">
        <v>42767</v>
      </c>
      <c r="C578" s="25">
        <v>9395</v>
      </c>
    </row>
    <row r="579" spans="1:3" x14ac:dyDescent="0.25">
      <c r="A579" s="23">
        <v>2587</v>
      </c>
      <c r="B579" s="24">
        <v>42768</v>
      </c>
      <c r="C579" s="25">
        <v>9396</v>
      </c>
    </row>
    <row r="580" spans="1:3" x14ac:dyDescent="0.25">
      <c r="A580" s="23">
        <v>2574</v>
      </c>
      <c r="B580" s="24">
        <v>42769</v>
      </c>
      <c r="C580" s="25">
        <v>9397</v>
      </c>
    </row>
    <row r="581" spans="1:3" x14ac:dyDescent="0.25">
      <c r="A581" s="23">
        <v>223</v>
      </c>
      <c r="B581" s="24">
        <v>42769</v>
      </c>
      <c r="C581" s="4">
        <v>9398</v>
      </c>
    </row>
    <row r="582" spans="1:3" x14ac:dyDescent="0.25">
      <c r="A582" s="23">
        <v>2554</v>
      </c>
      <c r="B582" s="24">
        <v>42772</v>
      </c>
      <c r="C582" s="25">
        <v>9399</v>
      </c>
    </row>
    <row r="583" spans="1:3" x14ac:dyDescent="0.25">
      <c r="A583" s="23">
        <v>2586</v>
      </c>
      <c r="B583" s="24">
        <v>42772</v>
      </c>
      <c r="C583" s="25">
        <v>9400</v>
      </c>
    </row>
    <row r="584" spans="1:3" x14ac:dyDescent="0.25">
      <c r="A584" s="23">
        <v>550652</v>
      </c>
      <c r="B584" s="24">
        <v>42772</v>
      </c>
      <c r="C584" s="25">
        <v>9400</v>
      </c>
    </row>
    <row r="585" spans="1:3" x14ac:dyDescent="0.25">
      <c r="A585" s="23">
        <v>2593</v>
      </c>
      <c r="B585" s="24">
        <v>42772</v>
      </c>
      <c r="C585" s="25">
        <v>9401</v>
      </c>
    </row>
    <row r="586" spans="1:3" x14ac:dyDescent="0.25">
      <c r="A586" s="23">
        <v>2111</v>
      </c>
      <c r="B586" s="24">
        <v>42772</v>
      </c>
      <c r="C586" s="4">
        <v>9402</v>
      </c>
    </row>
    <row r="587" spans="1:3" x14ac:dyDescent="0.25">
      <c r="A587" s="23">
        <v>549716</v>
      </c>
      <c r="B587" s="24">
        <v>42772</v>
      </c>
      <c r="C587" s="25">
        <v>9403</v>
      </c>
    </row>
    <row r="588" spans="1:3" x14ac:dyDescent="0.25">
      <c r="A588" s="23">
        <v>2590</v>
      </c>
      <c r="B588" s="24">
        <v>42773</v>
      </c>
      <c r="C588" s="25">
        <v>9404</v>
      </c>
    </row>
    <row r="589" spans="1:3" x14ac:dyDescent="0.25">
      <c r="A589" s="23">
        <v>550645</v>
      </c>
      <c r="B589" s="24">
        <v>42773</v>
      </c>
      <c r="C589" s="25">
        <v>9405</v>
      </c>
    </row>
    <row r="590" spans="1:3" x14ac:dyDescent="0.25">
      <c r="A590" s="23">
        <v>1565</v>
      </c>
      <c r="B590" s="24">
        <v>42773</v>
      </c>
      <c r="C590" s="4">
        <v>9406</v>
      </c>
    </row>
    <row r="591" spans="1:3" x14ac:dyDescent="0.25">
      <c r="A591" s="23">
        <v>2595</v>
      </c>
      <c r="B591" s="24">
        <v>42774</v>
      </c>
      <c r="C591" s="25">
        <v>9407</v>
      </c>
    </row>
    <row r="592" spans="1:3" x14ac:dyDescent="0.25">
      <c r="A592" s="23">
        <v>550647</v>
      </c>
      <c r="B592" s="24">
        <v>42774</v>
      </c>
      <c r="C592" s="25">
        <v>9407</v>
      </c>
    </row>
    <row r="593" spans="1:3" x14ac:dyDescent="0.25">
      <c r="A593" s="23">
        <v>2594</v>
      </c>
      <c r="B593" s="24">
        <v>42774</v>
      </c>
      <c r="C593" s="25">
        <v>9408</v>
      </c>
    </row>
    <row r="594" spans="1:3" x14ac:dyDescent="0.25">
      <c r="A594" s="23">
        <v>2549</v>
      </c>
      <c r="B594" s="24">
        <v>42774</v>
      </c>
      <c r="C594" s="25">
        <v>9409</v>
      </c>
    </row>
    <row r="595" spans="1:3" x14ac:dyDescent="0.25">
      <c r="A595" s="23">
        <v>550653</v>
      </c>
      <c r="B595" s="24">
        <v>42774</v>
      </c>
      <c r="C595" s="25">
        <v>9409</v>
      </c>
    </row>
    <row r="596" spans="1:3" x14ac:dyDescent="0.25">
      <c r="A596" s="23">
        <v>545125</v>
      </c>
      <c r="B596" s="24">
        <v>42775</v>
      </c>
      <c r="C596" s="4">
        <v>9410</v>
      </c>
    </row>
    <row r="597" spans="1:3" x14ac:dyDescent="0.25">
      <c r="A597" s="23">
        <v>546087</v>
      </c>
      <c r="B597" s="24">
        <v>42775</v>
      </c>
      <c r="C597" s="25">
        <v>9411</v>
      </c>
    </row>
    <row r="598" spans="1:3" x14ac:dyDescent="0.25">
      <c r="A598" s="23">
        <v>549910</v>
      </c>
      <c r="B598" s="24">
        <v>42776</v>
      </c>
      <c r="C598" s="25">
        <v>9412</v>
      </c>
    </row>
    <row r="599" spans="1:3" x14ac:dyDescent="0.25">
      <c r="A599" s="23">
        <v>548762</v>
      </c>
      <c r="B599" s="24">
        <v>42776</v>
      </c>
      <c r="C599" s="25">
        <v>9413</v>
      </c>
    </row>
    <row r="600" spans="1:3" x14ac:dyDescent="0.25">
      <c r="A600" s="23">
        <v>2578</v>
      </c>
      <c r="B600" s="24">
        <v>42779</v>
      </c>
      <c r="C600" s="4">
        <v>9414</v>
      </c>
    </row>
    <row r="601" spans="1:3" x14ac:dyDescent="0.25">
      <c r="A601" s="23">
        <v>546254</v>
      </c>
      <c r="B601" s="24">
        <v>42779</v>
      </c>
      <c r="C601" s="25">
        <v>9415</v>
      </c>
    </row>
    <row r="602" spans="1:3" x14ac:dyDescent="0.25">
      <c r="A602" s="23">
        <v>2378</v>
      </c>
      <c r="B602" s="24">
        <v>42780</v>
      </c>
      <c r="C602" s="25">
        <v>9416</v>
      </c>
    </row>
    <row r="603" spans="1:3" x14ac:dyDescent="0.25">
      <c r="A603" s="23">
        <v>2593</v>
      </c>
      <c r="B603" s="24">
        <v>42780</v>
      </c>
      <c r="C603" s="25">
        <v>9417</v>
      </c>
    </row>
    <row r="604" spans="1:3" x14ac:dyDescent="0.25">
      <c r="A604" s="23">
        <v>547684</v>
      </c>
      <c r="B604" s="24">
        <v>42780</v>
      </c>
      <c r="C604" s="4">
        <v>9418</v>
      </c>
    </row>
    <row r="605" spans="1:3" x14ac:dyDescent="0.25">
      <c r="A605" s="23">
        <v>2599</v>
      </c>
      <c r="B605" s="24">
        <v>42781</v>
      </c>
      <c r="C605" s="25">
        <v>9419</v>
      </c>
    </row>
    <row r="606" spans="1:3" x14ac:dyDescent="0.25">
      <c r="A606" s="23">
        <v>549760</v>
      </c>
      <c r="B606" s="24">
        <v>42781</v>
      </c>
      <c r="C606" s="25">
        <v>9420</v>
      </c>
    </row>
    <row r="607" spans="1:3" x14ac:dyDescent="0.25">
      <c r="A607" s="23">
        <v>546469</v>
      </c>
      <c r="B607" s="24">
        <v>42782</v>
      </c>
      <c r="C607" s="25">
        <v>9421</v>
      </c>
    </row>
    <row r="608" spans="1:3" x14ac:dyDescent="0.25">
      <c r="A608" s="23">
        <v>1103</v>
      </c>
      <c r="B608" s="24">
        <v>42782</v>
      </c>
      <c r="C608" s="4">
        <v>9422</v>
      </c>
    </row>
    <row r="609" spans="1:3" x14ac:dyDescent="0.25">
      <c r="A609" s="23">
        <v>2601</v>
      </c>
      <c r="B609" s="24">
        <v>42782</v>
      </c>
      <c r="C609" s="25">
        <v>9423</v>
      </c>
    </row>
    <row r="610" spans="1:3" x14ac:dyDescent="0.25">
      <c r="A610" s="23">
        <v>827</v>
      </c>
      <c r="B610" s="24">
        <v>42783</v>
      </c>
      <c r="C610" s="25">
        <v>9424</v>
      </c>
    </row>
    <row r="611" spans="1:3" x14ac:dyDescent="0.25">
      <c r="A611" s="23">
        <v>550642</v>
      </c>
      <c r="B611" s="24">
        <v>42783</v>
      </c>
      <c r="C611" s="25">
        <v>9425</v>
      </c>
    </row>
    <row r="612" spans="1:3" x14ac:dyDescent="0.25">
      <c r="A612" s="23">
        <v>550246</v>
      </c>
      <c r="B612" s="24">
        <v>42783</v>
      </c>
      <c r="C612" s="4">
        <v>9426</v>
      </c>
    </row>
    <row r="613" spans="1:3" x14ac:dyDescent="0.25">
      <c r="A613" s="23">
        <v>1013</v>
      </c>
      <c r="B613" s="24">
        <v>42787</v>
      </c>
      <c r="C613" s="25">
        <v>9427</v>
      </c>
    </row>
    <row r="614" spans="1:3" x14ac:dyDescent="0.25">
      <c r="A614" s="23">
        <v>550558</v>
      </c>
      <c r="B614" s="24">
        <v>42787</v>
      </c>
      <c r="C614" s="25">
        <v>9428</v>
      </c>
    </row>
    <row r="615" spans="1:3" x14ac:dyDescent="0.25">
      <c r="A615" s="23">
        <v>1489</v>
      </c>
      <c r="B615" s="24">
        <v>42788</v>
      </c>
      <c r="C615" s="25">
        <v>9429</v>
      </c>
    </row>
    <row r="616" spans="1:3" x14ac:dyDescent="0.25">
      <c r="A616" s="23">
        <v>550655</v>
      </c>
      <c r="B616" s="24">
        <v>42788</v>
      </c>
      <c r="C616" s="25">
        <v>9429</v>
      </c>
    </row>
    <row r="617" spans="1:3" x14ac:dyDescent="0.25">
      <c r="A617" s="23">
        <v>2595</v>
      </c>
      <c r="B617" s="24">
        <v>42788</v>
      </c>
      <c r="C617" s="42">
        <v>9430</v>
      </c>
    </row>
    <row r="618" spans="1:3" x14ac:dyDescent="0.25">
      <c r="A618" s="23">
        <v>547055</v>
      </c>
      <c r="B618" s="24">
        <v>42788</v>
      </c>
      <c r="C618" s="25">
        <v>9431</v>
      </c>
    </row>
    <row r="619" spans="1:3" x14ac:dyDescent="0.25">
      <c r="A619" s="23">
        <v>2557</v>
      </c>
      <c r="B619" s="24">
        <v>42789</v>
      </c>
      <c r="C619" s="25">
        <v>9432</v>
      </c>
    </row>
    <row r="620" spans="1:3" x14ac:dyDescent="0.25">
      <c r="A620" s="43">
        <v>549882</v>
      </c>
      <c r="B620" s="44">
        <v>42789</v>
      </c>
      <c r="C620" s="45">
        <v>9433</v>
      </c>
    </row>
    <row r="621" spans="1:3" x14ac:dyDescent="0.25">
      <c r="A621" s="23">
        <v>1828</v>
      </c>
      <c r="B621" s="24">
        <v>42793</v>
      </c>
      <c r="C621" s="4">
        <v>9434</v>
      </c>
    </row>
    <row r="622" spans="1:3" x14ac:dyDescent="0.25">
      <c r="A622" s="23">
        <v>2592</v>
      </c>
      <c r="B622" s="24">
        <v>42793</v>
      </c>
      <c r="C622" s="25">
        <v>9435</v>
      </c>
    </row>
    <row r="623" spans="1:3" x14ac:dyDescent="0.25">
      <c r="A623" s="23">
        <v>548329</v>
      </c>
      <c r="B623" s="24">
        <v>42793</v>
      </c>
      <c r="C623" s="25">
        <v>9436</v>
      </c>
    </row>
    <row r="624" spans="1:3" x14ac:dyDescent="0.25">
      <c r="A624" s="23">
        <v>550351</v>
      </c>
      <c r="B624" s="24">
        <v>42793</v>
      </c>
      <c r="C624" s="25">
        <v>9437</v>
      </c>
    </row>
    <row r="625" spans="1:3" x14ac:dyDescent="0.25">
      <c r="A625" s="23">
        <v>2604</v>
      </c>
      <c r="B625" s="24">
        <v>42794</v>
      </c>
      <c r="C625" s="4">
        <v>9438</v>
      </c>
    </row>
    <row r="626" spans="1:3" x14ac:dyDescent="0.25">
      <c r="A626" s="23" t="s">
        <v>967</v>
      </c>
      <c r="B626" s="24">
        <v>42759</v>
      </c>
      <c r="C626" s="25">
        <v>9439</v>
      </c>
    </row>
    <row r="627" spans="1:3" x14ac:dyDescent="0.25">
      <c r="A627" s="23" t="s">
        <v>968</v>
      </c>
      <c r="B627" s="24">
        <v>42767</v>
      </c>
      <c r="C627" s="25">
        <v>9440</v>
      </c>
    </row>
    <row r="628" spans="1:3" x14ac:dyDescent="0.25">
      <c r="A628" s="23" t="s">
        <v>969</v>
      </c>
      <c r="B628" s="24">
        <v>42768</v>
      </c>
      <c r="C628" s="25">
        <v>9441</v>
      </c>
    </row>
    <row r="629" spans="1:3" x14ac:dyDescent="0.25">
      <c r="A629" s="23" t="s">
        <v>970</v>
      </c>
      <c r="B629" s="24">
        <v>42768</v>
      </c>
      <c r="C629" s="4">
        <v>9442</v>
      </c>
    </row>
    <row r="630" spans="1:3" x14ac:dyDescent="0.25">
      <c r="A630" s="23" t="s">
        <v>971</v>
      </c>
      <c r="B630" s="24">
        <v>42769</v>
      </c>
      <c r="C630" s="25">
        <v>9443</v>
      </c>
    </row>
    <row r="631" spans="1:3" x14ac:dyDescent="0.25">
      <c r="A631" s="23" t="s">
        <v>972</v>
      </c>
      <c r="B631" s="24">
        <v>42769</v>
      </c>
      <c r="C631" s="25">
        <v>9444</v>
      </c>
    </row>
    <row r="632" spans="1:3" x14ac:dyDescent="0.25">
      <c r="A632" s="23" t="s">
        <v>973</v>
      </c>
      <c r="B632" s="24">
        <v>42775</v>
      </c>
      <c r="C632" s="25">
        <v>9445</v>
      </c>
    </row>
    <row r="633" spans="1:3" x14ac:dyDescent="0.25">
      <c r="A633" s="23" t="s">
        <v>974</v>
      </c>
      <c r="B633" s="24">
        <v>42775</v>
      </c>
      <c r="C633" s="4">
        <v>9446</v>
      </c>
    </row>
    <row r="634" spans="1:3" x14ac:dyDescent="0.25">
      <c r="A634" s="23" t="s">
        <v>975</v>
      </c>
      <c r="B634" s="24">
        <v>42775</v>
      </c>
      <c r="C634" s="25">
        <v>9447</v>
      </c>
    </row>
    <row r="635" spans="1:3" x14ac:dyDescent="0.25">
      <c r="A635" s="23" t="s">
        <v>976</v>
      </c>
      <c r="B635" s="24">
        <v>42775</v>
      </c>
      <c r="C635" s="25">
        <v>9448</v>
      </c>
    </row>
    <row r="636" spans="1:3" x14ac:dyDescent="0.25">
      <c r="A636" s="41" t="s">
        <v>977</v>
      </c>
      <c r="B636" s="24">
        <v>42775</v>
      </c>
      <c r="C636" s="25">
        <v>9448</v>
      </c>
    </row>
    <row r="637" spans="1:3" x14ac:dyDescent="0.25">
      <c r="A637" s="23" t="s">
        <v>978</v>
      </c>
      <c r="B637" s="24">
        <v>42776</v>
      </c>
      <c r="C637" s="25">
        <v>9449</v>
      </c>
    </row>
    <row r="638" spans="1:3" x14ac:dyDescent="0.25">
      <c r="A638" s="23" t="s">
        <v>979</v>
      </c>
      <c r="B638" s="24">
        <v>42776</v>
      </c>
      <c r="C638" s="4">
        <v>9450</v>
      </c>
    </row>
    <row r="639" spans="1:3" x14ac:dyDescent="0.25">
      <c r="A639" s="41" t="s">
        <v>980</v>
      </c>
      <c r="B639" s="24">
        <v>42776</v>
      </c>
      <c r="C639" s="4">
        <v>9450</v>
      </c>
    </row>
    <row r="640" spans="1:3" x14ac:dyDescent="0.25">
      <c r="A640" s="23" t="s">
        <v>981</v>
      </c>
      <c r="B640" s="24">
        <v>42780</v>
      </c>
      <c r="C640" s="25">
        <v>9451</v>
      </c>
    </row>
    <row r="641" spans="1:3" x14ac:dyDescent="0.25">
      <c r="A641" s="23" t="s">
        <v>982</v>
      </c>
      <c r="B641" s="24">
        <v>42781</v>
      </c>
      <c r="C641" s="25">
        <v>9452</v>
      </c>
    </row>
    <row r="642" spans="1:3" x14ac:dyDescent="0.25">
      <c r="A642" s="23" t="s">
        <v>983</v>
      </c>
      <c r="B642" s="24">
        <v>42782</v>
      </c>
      <c r="C642" s="25">
        <v>9453</v>
      </c>
    </row>
    <row r="643" spans="1:3" x14ac:dyDescent="0.25">
      <c r="A643" s="23" t="s">
        <v>984</v>
      </c>
      <c r="B643" s="24">
        <v>42782</v>
      </c>
      <c r="C643" s="4">
        <v>9454</v>
      </c>
    </row>
    <row r="644" spans="1:3" x14ac:dyDescent="0.25">
      <c r="A644" s="23" t="s">
        <v>985</v>
      </c>
      <c r="B644" s="24">
        <v>42782</v>
      </c>
      <c r="C644" s="25">
        <v>9455</v>
      </c>
    </row>
    <row r="645" spans="1:3" x14ac:dyDescent="0.25">
      <c r="A645" s="23" t="s">
        <v>986</v>
      </c>
      <c r="B645" s="24">
        <v>42783</v>
      </c>
      <c r="C645" s="25">
        <v>9456</v>
      </c>
    </row>
    <row r="646" spans="1:3" x14ac:dyDescent="0.25">
      <c r="A646" s="41" t="s">
        <v>987</v>
      </c>
      <c r="B646" s="24">
        <v>42783</v>
      </c>
      <c r="C646" s="27">
        <v>9456</v>
      </c>
    </row>
    <row r="647" spans="1:3" x14ac:dyDescent="0.25">
      <c r="A647" s="23" t="s">
        <v>988</v>
      </c>
      <c r="B647" s="24">
        <v>42787</v>
      </c>
      <c r="C647" s="25">
        <v>9457</v>
      </c>
    </row>
    <row r="648" spans="1:3" x14ac:dyDescent="0.25">
      <c r="A648" s="23" t="s">
        <v>989</v>
      </c>
      <c r="B648" s="24">
        <v>42788</v>
      </c>
      <c r="C648" s="4">
        <v>9458</v>
      </c>
    </row>
    <row r="649" spans="1:3" x14ac:dyDescent="0.25">
      <c r="A649" s="41" t="s">
        <v>990</v>
      </c>
      <c r="B649" s="24">
        <v>42788</v>
      </c>
      <c r="C649" s="4">
        <v>9458</v>
      </c>
    </row>
    <row r="650" spans="1:3" x14ac:dyDescent="0.25">
      <c r="A650" s="23" t="s">
        <v>991</v>
      </c>
      <c r="B650" s="24">
        <v>42790</v>
      </c>
      <c r="C650" s="25">
        <v>9459</v>
      </c>
    </row>
    <row r="651" spans="1:3" x14ac:dyDescent="0.25">
      <c r="A651" s="23">
        <v>550635</v>
      </c>
      <c r="B651" s="24">
        <v>42773</v>
      </c>
      <c r="C651" s="25">
        <v>9460</v>
      </c>
    </row>
    <row r="652" spans="1:3" x14ac:dyDescent="0.25">
      <c r="A652" s="23">
        <v>550639</v>
      </c>
      <c r="B652" s="24">
        <v>42774</v>
      </c>
      <c r="C652" s="25">
        <v>9461</v>
      </c>
    </row>
    <row r="653" spans="1:3" x14ac:dyDescent="0.25">
      <c r="A653" s="23">
        <v>550637</v>
      </c>
      <c r="B653" s="24">
        <v>42776</v>
      </c>
      <c r="C653" s="4">
        <v>9462</v>
      </c>
    </row>
    <row r="654" spans="1:3" x14ac:dyDescent="0.25">
      <c r="A654" s="23">
        <v>547823</v>
      </c>
      <c r="B654" s="24">
        <v>42780</v>
      </c>
      <c r="C654" s="25">
        <v>9463</v>
      </c>
    </row>
    <row r="655" spans="1:3" x14ac:dyDescent="0.25">
      <c r="A655" s="23">
        <v>544763</v>
      </c>
      <c r="B655" s="24">
        <v>42782</v>
      </c>
      <c r="C655" s="25">
        <v>9464</v>
      </c>
    </row>
    <row r="656" spans="1:3" x14ac:dyDescent="0.25">
      <c r="A656" s="23">
        <v>550647</v>
      </c>
      <c r="B656" s="24">
        <v>42788</v>
      </c>
      <c r="C656" s="27">
        <v>9465</v>
      </c>
    </row>
    <row r="657" spans="1:3" x14ac:dyDescent="0.25">
      <c r="A657" s="23">
        <v>549882</v>
      </c>
      <c r="B657" s="24">
        <v>42789</v>
      </c>
      <c r="C657" s="42">
        <v>9466</v>
      </c>
    </row>
    <row r="658" spans="1:3" x14ac:dyDescent="0.25">
      <c r="A658" s="23">
        <v>1828</v>
      </c>
      <c r="B658" s="24">
        <v>42793</v>
      </c>
      <c r="C658" s="27">
        <v>9467</v>
      </c>
    </row>
    <row r="659" spans="1:3" x14ac:dyDescent="0.25">
      <c r="A659" s="23">
        <v>627971</v>
      </c>
      <c r="B659" s="24">
        <v>42794</v>
      </c>
      <c r="C659" s="25">
        <v>9468</v>
      </c>
    </row>
    <row r="660" spans="1:3" x14ac:dyDescent="0.25">
      <c r="A660" s="23" t="s">
        <v>992</v>
      </c>
      <c r="B660" s="24">
        <v>42767</v>
      </c>
      <c r="C660" s="25">
        <v>9469</v>
      </c>
    </row>
    <row r="661" spans="1:3" x14ac:dyDescent="0.25">
      <c r="A661" s="23" t="s">
        <v>993</v>
      </c>
      <c r="B661" s="24">
        <v>42767</v>
      </c>
      <c r="C661" s="4">
        <v>9470</v>
      </c>
    </row>
    <row r="662" spans="1:3" x14ac:dyDescent="0.25">
      <c r="A662" s="23" t="s">
        <v>994</v>
      </c>
      <c r="B662" s="24">
        <v>42767</v>
      </c>
      <c r="C662" s="25">
        <v>9471</v>
      </c>
    </row>
    <row r="663" spans="1:3" x14ac:dyDescent="0.25">
      <c r="A663" s="23" t="s">
        <v>995</v>
      </c>
      <c r="B663" s="24">
        <v>42768</v>
      </c>
      <c r="C663" s="25">
        <v>9472</v>
      </c>
    </row>
    <row r="664" spans="1:3" x14ac:dyDescent="0.25">
      <c r="A664" s="23" t="s">
        <v>996</v>
      </c>
      <c r="B664" s="24">
        <v>42768</v>
      </c>
      <c r="C664" s="25">
        <v>9473</v>
      </c>
    </row>
    <row r="665" spans="1:3" x14ac:dyDescent="0.25">
      <c r="A665" s="23" t="s">
        <v>997</v>
      </c>
      <c r="B665" s="24">
        <v>42768</v>
      </c>
      <c r="C665" s="4">
        <v>9474</v>
      </c>
    </row>
    <row r="666" spans="1:3" x14ac:dyDescent="0.25">
      <c r="A666" s="23" t="s">
        <v>998</v>
      </c>
      <c r="B666" s="24">
        <v>42768</v>
      </c>
      <c r="C666" s="25">
        <v>9475</v>
      </c>
    </row>
    <row r="667" spans="1:3" x14ac:dyDescent="0.25">
      <c r="A667" s="23" t="s">
        <v>999</v>
      </c>
      <c r="B667" s="24">
        <v>42768</v>
      </c>
      <c r="C667" s="25">
        <v>9476</v>
      </c>
    </row>
    <row r="668" spans="1:3" x14ac:dyDescent="0.25">
      <c r="A668" s="23" t="s">
        <v>1000</v>
      </c>
      <c r="B668" s="24">
        <v>42768</v>
      </c>
      <c r="C668" s="25">
        <v>9477</v>
      </c>
    </row>
    <row r="669" spans="1:3" x14ac:dyDescent="0.25">
      <c r="A669" s="23" t="s">
        <v>1001</v>
      </c>
      <c r="B669" s="24">
        <v>42768</v>
      </c>
      <c r="C669" s="4">
        <v>9478</v>
      </c>
    </row>
    <row r="670" spans="1:3" x14ac:dyDescent="0.25">
      <c r="A670" s="23" t="s">
        <v>1002</v>
      </c>
      <c r="B670" s="24">
        <v>42769</v>
      </c>
      <c r="C670" s="25">
        <v>9479</v>
      </c>
    </row>
    <row r="671" spans="1:3" x14ac:dyDescent="0.25">
      <c r="A671" s="23" t="s">
        <v>1003</v>
      </c>
      <c r="B671" s="24">
        <v>42769</v>
      </c>
      <c r="C671" s="25">
        <v>9480</v>
      </c>
    </row>
    <row r="672" spans="1:3" x14ac:dyDescent="0.25">
      <c r="A672" s="23" t="s">
        <v>1004</v>
      </c>
      <c r="B672" s="24">
        <v>42772</v>
      </c>
      <c r="C672" s="25">
        <v>9481</v>
      </c>
    </row>
    <row r="673" spans="1:3" x14ac:dyDescent="0.25">
      <c r="A673" s="23" t="s">
        <v>1005</v>
      </c>
      <c r="B673" s="24">
        <v>42772</v>
      </c>
      <c r="C673" s="4">
        <v>9482</v>
      </c>
    </row>
    <row r="674" spans="1:3" x14ac:dyDescent="0.25">
      <c r="A674" s="23" t="s">
        <v>1006</v>
      </c>
      <c r="B674" s="24">
        <v>42772</v>
      </c>
      <c r="C674" s="25">
        <v>9483</v>
      </c>
    </row>
    <row r="675" spans="1:3" x14ac:dyDescent="0.25">
      <c r="A675" s="23" t="s">
        <v>1007</v>
      </c>
      <c r="B675" s="24">
        <v>42773</v>
      </c>
      <c r="C675" s="25">
        <v>9484</v>
      </c>
    </row>
    <row r="676" spans="1:3" x14ac:dyDescent="0.25">
      <c r="A676" s="23" t="s">
        <v>1008</v>
      </c>
      <c r="B676" s="24">
        <v>42773</v>
      </c>
      <c r="C676" s="25">
        <v>9485</v>
      </c>
    </row>
    <row r="677" spans="1:3" x14ac:dyDescent="0.25">
      <c r="A677" s="23" t="s">
        <v>1009</v>
      </c>
      <c r="B677" s="24">
        <v>42773</v>
      </c>
      <c r="C677" s="4">
        <v>9486</v>
      </c>
    </row>
    <row r="678" spans="1:3" x14ac:dyDescent="0.25">
      <c r="A678" s="23" t="s">
        <v>1010</v>
      </c>
      <c r="B678" s="24">
        <v>42773</v>
      </c>
      <c r="C678" s="25">
        <v>9487</v>
      </c>
    </row>
    <row r="679" spans="1:3" x14ac:dyDescent="0.25">
      <c r="A679" s="23" t="s">
        <v>1011</v>
      </c>
      <c r="B679" s="24">
        <v>42773</v>
      </c>
      <c r="C679" s="25">
        <v>9488</v>
      </c>
    </row>
    <row r="680" spans="1:3" x14ac:dyDescent="0.25">
      <c r="A680" s="23" t="s">
        <v>1012</v>
      </c>
      <c r="B680" s="24">
        <v>42773</v>
      </c>
      <c r="C680" s="25">
        <v>9489</v>
      </c>
    </row>
    <row r="681" spans="1:3" x14ac:dyDescent="0.25">
      <c r="A681" s="23" t="s">
        <v>1013</v>
      </c>
      <c r="B681" s="24">
        <v>42774</v>
      </c>
      <c r="C681" s="4">
        <v>9490</v>
      </c>
    </row>
    <row r="682" spans="1:3" x14ac:dyDescent="0.25">
      <c r="A682" s="23" t="s">
        <v>1014</v>
      </c>
      <c r="B682" s="24">
        <v>42774</v>
      </c>
      <c r="C682" s="25">
        <v>9491</v>
      </c>
    </row>
    <row r="683" spans="1:3" x14ac:dyDescent="0.25">
      <c r="A683" s="23" t="s">
        <v>1015</v>
      </c>
      <c r="B683" s="24">
        <v>42774</v>
      </c>
      <c r="C683" s="25">
        <v>9492</v>
      </c>
    </row>
    <row r="684" spans="1:3" x14ac:dyDescent="0.25">
      <c r="A684" s="23" t="s">
        <v>1016</v>
      </c>
      <c r="B684" s="24">
        <v>42774</v>
      </c>
      <c r="C684" s="25">
        <v>9493</v>
      </c>
    </row>
    <row r="685" spans="1:3" x14ac:dyDescent="0.25">
      <c r="A685" s="23" t="s">
        <v>1017</v>
      </c>
      <c r="B685" s="24">
        <v>42774</v>
      </c>
      <c r="C685" s="4">
        <v>9494</v>
      </c>
    </row>
    <row r="686" spans="1:3" x14ac:dyDescent="0.25">
      <c r="A686" s="23" t="s">
        <v>1018</v>
      </c>
      <c r="B686" s="24">
        <v>42775</v>
      </c>
      <c r="C686" s="25">
        <v>9495</v>
      </c>
    </row>
    <row r="687" spans="1:3" x14ac:dyDescent="0.25">
      <c r="A687" s="23" t="s">
        <v>1019</v>
      </c>
      <c r="B687" s="24">
        <v>42775</v>
      </c>
      <c r="C687" s="25">
        <v>9496</v>
      </c>
    </row>
    <row r="688" spans="1:3" x14ac:dyDescent="0.25">
      <c r="A688" s="23" t="s">
        <v>1020</v>
      </c>
      <c r="B688" s="24">
        <v>42775</v>
      </c>
      <c r="C688" s="25">
        <v>9497</v>
      </c>
    </row>
    <row r="689" spans="1:3" x14ac:dyDescent="0.25">
      <c r="A689" s="23" t="s">
        <v>1021</v>
      </c>
      <c r="B689" s="24">
        <v>42775</v>
      </c>
      <c r="C689" s="4">
        <v>9498</v>
      </c>
    </row>
    <row r="690" spans="1:3" x14ac:dyDescent="0.25">
      <c r="A690" s="23" t="s">
        <v>1022</v>
      </c>
      <c r="B690" s="24">
        <v>42775</v>
      </c>
      <c r="C690" s="25">
        <v>9499</v>
      </c>
    </row>
    <row r="691" spans="1:3" x14ac:dyDescent="0.25">
      <c r="A691" s="23" t="s">
        <v>1023</v>
      </c>
      <c r="B691" s="24">
        <v>42775</v>
      </c>
      <c r="C691" s="25">
        <v>9500</v>
      </c>
    </row>
    <row r="692" spans="1:3" x14ac:dyDescent="0.25">
      <c r="A692" s="23" t="s">
        <v>1024</v>
      </c>
      <c r="B692" s="24">
        <v>42775</v>
      </c>
      <c r="C692" s="25">
        <v>9501</v>
      </c>
    </row>
    <row r="693" spans="1:3" x14ac:dyDescent="0.25">
      <c r="A693" s="23" t="s">
        <v>1025</v>
      </c>
      <c r="B693" s="24">
        <v>42775</v>
      </c>
      <c r="C693" s="4">
        <v>9502</v>
      </c>
    </row>
    <row r="694" spans="1:3" x14ac:dyDescent="0.25">
      <c r="A694" s="41" t="s">
        <v>1026</v>
      </c>
      <c r="B694" s="24">
        <v>42775</v>
      </c>
      <c r="C694" s="4">
        <v>9502</v>
      </c>
    </row>
    <row r="695" spans="1:3" x14ac:dyDescent="0.25">
      <c r="A695" s="23" t="s">
        <v>1027</v>
      </c>
      <c r="B695" s="24">
        <v>42776</v>
      </c>
      <c r="C695" s="25">
        <v>9503</v>
      </c>
    </row>
    <row r="696" spans="1:3" x14ac:dyDescent="0.25">
      <c r="A696" s="23" t="s">
        <v>1028</v>
      </c>
      <c r="B696" s="24">
        <v>42776</v>
      </c>
      <c r="C696" s="25">
        <v>9504</v>
      </c>
    </row>
    <row r="697" spans="1:3" x14ac:dyDescent="0.25">
      <c r="A697" s="23" t="s">
        <v>1029</v>
      </c>
      <c r="B697" s="24">
        <v>42776</v>
      </c>
      <c r="C697" s="25">
        <v>9505</v>
      </c>
    </row>
    <row r="698" spans="1:3" x14ac:dyDescent="0.25">
      <c r="A698" s="23" t="s">
        <v>1030</v>
      </c>
      <c r="B698" s="24">
        <v>42776</v>
      </c>
      <c r="C698" s="4">
        <v>9506</v>
      </c>
    </row>
    <row r="699" spans="1:3" x14ac:dyDescent="0.25">
      <c r="A699" s="23" t="s">
        <v>1031</v>
      </c>
      <c r="B699" s="24">
        <v>42776</v>
      </c>
      <c r="C699" s="25">
        <v>9507</v>
      </c>
    </row>
    <row r="700" spans="1:3" x14ac:dyDescent="0.25">
      <c r="A700" s="23" t="s">
        <v>1032</v>
      </c>
      <c r="B700" s="24">
        <v>42779</v>
      </c>
      <c r="C700" s="25">
        <v>9508</v>
      </c>
    </row>
    <row r="701" spans="1:3" x14ac:dyDescent="0.25">
      <c r="A701" s="23" t="s">
        <v>1033</v>
      </c>
      <c r="B701" s="24">
        <v>42779</v>
      </c>
      <c r="C701" s="25">
        <v>9509</v>
      </c>
    </row>
    <row r="702" spans="1:3" x14ac:dyDescent="0.25">
      <c r="A702" s="23" t="s">
        <v>1034</v>
      </c>
      <c r="B702" s="24">
        <v>42779</v>
      </c>
      <c r="C702" s="4">
        <v>9510</v>
      </c>
    </row>
    <row r="703" spans="1:3" x14ac:dyDescent="0.25">
      <c r="A703" s="23" t="s">
        <v>1035</v>
      </c>
      <c r="B703" s="24">
        <v>42779</v>
      </c>
      <c r="C703" s="25">
        <v>9511</v>
      </c>
    </row>
    <row r="704" spans="1:3" x14ac:dyDescent="0.25">
      <c r="A704" s="23" t="s">
        <v>1036</v>
      </c>
      <c r="B704" s="24">
        <v>42780</v>
      </c>
      <c r="C704" s="25">
        <v>9512</v>
      </c>
    </row>
    <row r="705" spans="1:3" x14ac:dyDescent="0.25">
      <c r="A705" s="23" t="s">
        <v>1037</v>
      </c>
      <c r="B705" s="24">
        <v>42780</v>
      </c>
      <c r="C705" s="25">
        <v>9513</v>
      </c>
    </row>
    <row r="706" spans="1:3" x14ac:dyDescent="0.25">
      <c r="A706" s="23" t="s">
        <v>1038</v>
      </c>
      <c r="B706" s="24">
        <v>42780</v>
      </c>
      <c r="C706" s="4">
        <v>9514</v>
      </c>
    </row>
    <row r="707" spans="1:3" x14ac:dyDescent="0.25">
      <c r="A707" s="23" t="s">
        <v>1039</v>
      </c>
      <c r="B707" s="24">
        <v>42780</v>
      </c>
      <c r="C707" s="25">
        <v>9515</v>
      </c>
    </row>
    <row r="708" spans="1:3" x14ac:dyDescent="0.25">
      <c r="A708" s="23" t="s">
        <v>1040</v>
      </c>
      <c r="B708" s="24">
        <v>42781</v>
      </c>
      <c r="C708" s="25">
        <v>9516</v>
      </c>
    </row>
    <row r="709" spans="1:3" x14ac:dyDescent="0.25">
      <c r="A709" s="23" t="s">
        <v>1041</v>
      </c>
      <c r="B709" s="24">
        <v>42781</v>
      </c>
      <c r="C709" s="25">
        <v>9517</v>
      </c>
    </row>
    <row r="710" spans="1:3" x14ac:dyDescent="0.25">
      <c r="A710" s="23" t="s">
        <v>1042</v>
      </c>
      <c r="B710" s="24">
        <v>42781</v>
      </c>
      <c r="C710" s="4">
        <v>9518</v>
      </c>
    </row>
    <row r="711" spans="1:3" x14ac:dyDescent="0.25">
      <c r="A711" s="23" t="s">
        <v>1043</v>
      </c>
      <c r="B711" s="24">
        <v>42781</v>
      </c>
      <c r="C711" s="25">
        <v>9519</v>
      </c>
    </row>
    <row r="712" spans="1:3" x14ac:dyDescent="0.25">
      <c r="A712" s="23" t="s">
        <v>1044</v>
      </c>
      <c r="B712" s="24">
        <v>42781</v>
      </c>
      <c r="C712" s="25">
        <v>9520</v>
      </c>
    </row>
    <row r="713" spans="1:3" x14ac:dyDescent="0.25">
      <c r="A713" s="23" t="s">
        <v>1045</v>
      </c>
      <c r="B713" s="24">
        <v>42781</v>
      </c>
      <c r="C713" s="25">
        <v>9521</v>
      </c>
    </row>
    <row r="714" spans="1:3" x14ac:dyDescent="0.25">
      <c r="A714" s="23" t="s">
        <v>1046</v>
      </c>
      <c r="B714" s="24">
        <v>42781</v>
      </c>
      <c r="C714" s="4">
        <v>9522</v>
      </c>
    </row>
    <row r="715" spans="1:3" x14ac:dyDescent="0.25">
      <c r="A715" s="23" t="s">
        <v>1047</v>
      </c>
      <c r="B715" s="24">
        <v>42781</v>
      </c>
      <c r="C715" s="25">
        <v>9523</v>
      </c>
    </row>
    <row r="716" spans="1:3" x14ac:dyDescent="0.25">
      <c r="A716" s="23" t="s">
        <v>1048</v>
      </c>
      <c r="B716" s="24">
        <v>42781</v>
      </c>
      <c r="C716" s="25">
        <v>9524</v>
      </c>
    </row>
    <row r="717" spans="1:3" x14ac:dyDescent="0.25">
      <c r="A717" s="23" t="s">
        <v>1049</v>
      </c>
      <c r="B717" s="24">
        <v>42781</v>
      </c>
      <c r="C717" s="25">
        <v>9525</v>
      </c>
    </row>
    <row r="718" spans="1:3" x14ac:dyDescent="0.25">
      <c r="A718" s="23" t="s">
        <v>1050</v>
      </c>
      <c r="B718" s="24">
        <v>42781</v>
      </c>
      <c r="C718" s="4">
        <v>9526</v>
      </c>
    </row>
    <row r="719" spans="1:3" x14ac:dyDescent="0.25">
      <c r="A719" s="41" t="s">
        <v>1051</v>
      </c>
      <c r="B719" s="24">
        <v>42781</v>
      </c>
      <c r="C719" s="4">
        <v>9526</v>
      </c>
    </row>
    <row r="720" spans="1:3" x14ac:dyDescent="0.25">
      <c r="A720" s="23" t="s">
        <v>1052</v>
      </c>
      <c r="B720" s="24">
        <v>42781</v>
      </c>
      <c r="C720" s="25">
        <v>9527</v>
      </c>
    </row>
    <row r="721" spans="1:3" x14ac:dyDescent="0.25">
      <c r="A721" s="40" t="s">
        <v>1053</v>
      </c>
      <c r="B721" s="24">
        <v>42781</v>
      </c>
      <c r="C721" s="25">
        <v>9527</v>
      </c>
    </row>
    <row r="722" spans="1:3" x14ac:dyDescent="0.25">
      <c r="A722" s="23" t="s">
        <v>1054</v>
      </c>
      <c r="B722" s="24">
        <v>42782</v>
      </c>
      <c r="C722" s="25">
        <v>9528</v>
      </c>
    </row>
    <row r="723" spans="1:3" x14ac:dyDescent="0.25">
      <c r="A723" s="23" t="s">
        <v>1055</v>
      </c>
      <c r="B723" s="24">
        <v>42782</v>
      </c>
      <c r="C723" s="25">
        <v>9529</v>
      </c>
    </row>
    <row r="724" spans="1:3" x14ac:dyDescent="0.25">
      <c r="A724" s="23" t="s">
        <v>1056</v>
      </c>
      <c r="B724" s="24">
        <v>42782</v>
      </c>
      <c r="C724" s="4">
        <v>9530</v>
      </c>
    </row>
    <row r="725" spans="1:3" x14ac:dyDescent="0.25">
      <c r="A725" s="23" t="s">
        <v>1057</v>
      </c>
      <c r="B725" s="24">
        <v>42782</v>
      </c>
      <c r="C725" s="25">
        <v>9531</v>
      </c>
    </row>
    <row r="726" spans="1:3" x14ac:dyDescent="0.25">
      <c r="A726" s="23" t="s">
        <v>1058</v>
      </c>
      <c r="B726" s="24">
        <v>42782</v>
      </c>
      <c r="C726" s="25">
        <v>9532</v>
      </c>
    </row>
    <row r="727" spans="1:3" x14ac:dyDescent="0.25">
      <c r="A727" s="23" t="s">
        <v>1059</v>
      </c>
      <c r="B727" s="24">
        <v>42782</v>
      </c>
      <c r="C727" s="25">
        <v>9533</v>
      </c>
    </row>
    <row r="728" spans="1:3" x14ac:dyDescent="0.25">
      <c r="A728" s="23" t="s">
        <v>1060</v>
      </c>
      <c r="B728" s="24">
        <v>42782</v>
      </c>
      <c r="C728" s="4">
        <v>9534</v>
      </c>
    </row>
    <row r="729" spans="1:3" x14ac:dyDescent="0.25">
      <c r="A729" s="23" t="s">
        <v>1061</v>
      </c>
      <c r="B729" s="24">
        <v>42782</v>
      </c>
      <c r="C729" s="25">
        <v>9535</v>
      </c>
    </row>
    <row r="730" spans="1:3" x14ac:dyDescent="0.25">
      <c r="A730" s="23" t="s">
        <v>1062</v>
      </c>
      <c r="B730" s="24">
        <v>42783</v>
      </c>
      <c r="C730" s="25">
        <v>9536</v>
      </c>
    </row>
    <row r="731" spans="1:3" x14ac:dyDescent="0.25">
      <c r="A731" s="23" t="s">
        <v>1063</v>
      </c>
      <c r="B731" s="24">
        <v>42783</v>
      </c>
      <c r="C731" s="25">
        <v>9537</v>
      </c>
    </row>
    <row r="732" spans="1:3" x14ac:dyDescent="0.25">
      <c r="A732" s="23" t="s">
        <v>1064</v>
      </c>
      <c r="B732" s="24">
        <v>42783</v>
      </c>
      <c r="C732" s="4">
        <v>9538</v>
      </c>
    </row>
    <row r="733" spans="1:3" x14ac:dyDescent="0.25">
      <c r="A733" s="23" t="s">
        <v>1065</v>
      </c>
      <c r="B733" s="24">
        <v>42787</v>
      </c>
      <c r="C733" s="25">
        <v>9539</v>
      </c>
    </row>
    <row r="734" spans="1:3" x14ac:dyDescent="0.25">
      <c r="A734" s="23" t="s">
        <v>1066</v>
      </c>
      <c r="B734" s="24">
        <v>42787</v>
      </c>
      <c r="C734" s="25">
        <v>9540</v>
      </c>
    </row>
    <row r="735" spans="1:3" x14ac:dyDescent="0.25">
      <c r="A735" s="23" t="s">
        <v>1067</v>
      </c>
      <c r="B735" s="24">
        <v>42787</v>
      </c>
      <c r="C735" s="25">
        <v>9541</v>
      </c>
    </row>
    <row r="736" spans="1:3" x14ac:dyDescent="0.25">
      <c r="A736" s="23" t="s">
        <v>1068</v>
      </c>
      <c r="B736" s="24">
        <v>42787</v>
      </c>
      <c r="C736" s="42">
        <v>9542</v>
      </c>
    </row>
    <row r="737" spans="1:3" x14ac:dyDescent="0.25">
      <c r="A737" s="23" t="s">
        <v>1069</v>
      </c>
      <c r="B737" s="24">
        <v>42788</v>
      </c>
      <c r="C737" s="25">
        <v>9543</v>
      </c>
    </row>
    <row r="738" spans="1:3" x14ac:dyDescent="0.25">
      <c r="A738" s="23" t="s">
        <v>1070</v>
      </c>
      <c r="B738" s="24">
        <v>42788</v>
      </c>
      <c r="C738" s="27">
        <v>9544</v>
      </c>
    </row>
    <row r="739" spans="1:3" x14ac:dyDescent="0.25">
      <c r="A739" s="23" t="s">
        <v>1071</v>
      </c>
      <c r="B739" s="24">
        <v>42788</v>
      </c>
      <c r="C739" s="25">
        <v>9545</v>
      </c>
    </row>
    <row r="740" spans="1:3" x14ac:dyDescent="0.25">
      <c r="A740" s="23" t="s">
        <v>1072</v>
      </c>
      <c r="B740" s="24">
        <v>42788</v>
      </c>
      <c r="C740" s="4">
        <v>9546</v>
      </c>
    </row>
    <row r="741" spans="1:3" x14ac:dyDescent="0.25">
      <c r="A741" s="23" t="s">
        <v>1073</v>
      </c>
      <c r="B741" s="24">
        <v>42789</v>
      </c>
      <c r="C741" s="25">
        <v>9547</v>
      </c>
    </row>
    <row r="742" spans="1:3" x14ac:dyDescent="0.25">
      <c r="A742" s="23" t="s">
        <v>1074</v>
      </c>
      <c r="B742" s="24">
        <v>42789</v>
      </c>
      <c r="C742" s="25">
        <v>9548</v>
      </c>
    </row>
    <row r="743" spans="1:3" x14ac:dyDescent="0.25">
      <c r="A743" s="23" t="s">
        <v>1075</v>
      </c>
      <c r="B743" s="24">
        <v>42789</v>
      </c>
      <c r="C743" s="25">
        <v>9549</v>
      </c>
    </row>
    <row r="744" spans="1:3" x14ac:dyDescent="0.25">
      <c r="A744" s="23" t="s">
        <v>1076</v>
      </c>
      <c r="B744" s="24">
        <v>42789</v>
      </c>
      <c r="C744" s="4">
        <v>9550</v>
      </c>
    </row>
    <row r="745" spans="1:3" x14ac:dyDescent="0.25">
      <c r="A745" s="23" t="s">
        <v>1077</v>
      </c>
      <c r="B745" s="24">
        <v>42789</v>
      </c>
      <c r="C745" s="25">
        <v>9551</v>
      </c>
    </row>
    <row r="746" spans="1:3" x14ac:dyDescent="0.25">
      <c r="A746" s="23" t="s">
        <v>1078</v>
      </c>
      <c r="B746" s="24">
        <v>42789</v>
      </c>
      <c r="C746" s="25">
        <v>9552</v>
      </c>
    </row>
    <row r="747" spans="1:3" x14ac:dyDescent="0.25">
      <c r="A747" s="23" t="s">
        <v>1079</v>
      </c>
      <c r="B747" s="24">
        <v>42789</v>
      </c>
      <c r="C747" s="25">
        <v>9553</v>
      </c>
    </row>
    <row r="748" spans="1:3" x14ac:dyDescent="0.25">
      <c r="A748" s="23" t="s">
        <v>1080</v>
      </c>
      <c r="B748" s="24">
        <v>42790</v>
      </c>
      <c r="C748" s="4">
        <v>9554</v>
      </c>
    </row>
    <row r="749" spans="1:3" x14ac:dyDescent="0.25">
      <c r="A749" s="23" t="s">
        <v>1081</v>
      </c>
      <c r="B749" s="24">
        <v>42790</v>
      </c>
      <c r="C749" s="25">
        <v>9555</v>
      </c>
    </row>
    <row r="750" spans="1:3" x14ac:dyDescent="0.25">
      <c r="A750" s="23" t="s">
        <v>1082</v>
      </c>
      <c r="B750" s="24">
        <v>42793</v>
      </c>
      <c r="C750" s="25">
        <v>9556</v>
      </c>
    </row>
    <row r="751" spans="1:3" x14ac:dyDescent="0.25">
      <c r="A751" s="23" t="s">
        <v>1083</v>
      </c>
      <c r="B751" s="24">
        <v>42793</v>
      </c>
      <c r="C751" s="25">
        <v>9557</v>
      </c>
    </row>
    <row r="752" spans="1:3" x14ac:dyDescent="0.25">
      <c r="A752" s="23" t="s">
        <v>1084</v>
      </c>
      <c r="B752" s="24">
        <v>42794</v>
      </c>
      <c r="C752" s="4">
        <v>9558</v>
      </c>
    </row>
    <row r="753" spans="1:3" x14ac:dyDescent="0.25">
      <c r="A753" s="23" t="s">
        <v>1085</v>
      </c>
      <c r="B753" s="24">
        <v>42794</v>
      </c>
      <c r="C753" s="25">
        <v>9559</v>
      </c>
    </row>
    <row r="754" spans="1:3" x14ac:dyDescent="0.25">
      <c r="A754" s="23" t="s">
        <v>1086</v>
      </c>
      <c r="B754" s="24">
        <v>42794</v>
      </c>
      <c r="C754" s="25">
        <v>9560</v>
      </c>
    </row>
    <row r="755" spans="1:3" x14ac:dyDescent="0.25">
      <c r="A755" s="23" t="s">
        <v>1087</v>
      </c>
      <c r="B755" s="24">
        <v>42794</v>
      </c>
      <c r="C755" s="25">
        <v>9561</v>
      </c>
    </row>
    <row r="756" spans="1:3" x14ac:dyDescent="0.25">
      <c r="A756" s="23">
        <v>550633</v>
      </c>
      <c r="B756" s="24">
        <v>42768</v>
      </c>
      <c r="C756" s="4">
        <v>9562</v>
      </c>
    </row>
    <row r="757" spans="1:3" x14ac:dyDescent="0.25">
      <c r="A757" s="23">
        <v>550248</v>
      </c>
      <c r="B757" s="24">
        <v>42772</v>
      </c>
      <c r="C757" s="25">
        <v>9563</v>
      </c>
    </row>
    <row r="758" spans="1:3" x14ac:dyDescent="0.25">
      <c r="A758" s="23">
        <v>550520</v>
      </c>
      <c r="B758" s="24">
        <v>42772</v>
      </c>
      <c r="C758" s="25">
        <v>9564</v>
      </c>
    </row>
    <row r="759" spans="1:3" x14ac:dyDescent="0.25">
      <c r="A759" s="23">
        <v>550401</v>
      </c>
      <c r="B759" s="24">
        <v>42773</v>
      </c>
      <c r="C759" s="25">
        <v>9565</v>
      </c>
    </row>
    <row r="760" spans="1:3" x14ac:dyDescent="0.25">
      <c r="A760" s="23">
        <v>550636</v>
      </c>
      <c r="B760" s="24">
        <v>42776</v>
      </c>
      <c r="C760" s="4">
        <v>9566</v>
      </c>
    </row>
    <row r="761" spans="1:3" x14ac:dyDescent="0.25">
      <c r="A761" s="23">
        <v>550638</v>
      </c>
      <c r="B761" s="24">
        <v>42776</v>
      </c>
      <c r="C761" s="25">
        <v>9567</v>
      </c>
    </row>
    <row r="762" spans="1:3" x14ac:dyDescent="0.25">
      <c r="A762" s="23">
        <v>550641</v>
      </c>
      <c r="B762" s="24">
        <v>42779</v>
      </c>
      <c r="C762" s="25">
        <v>9568</v>
      </c>
    </row>
    <row r="763" spans="1:3" x14ac:dyDescent="0.25">
      <c r="A763" s="23">
        <v>550424</v>
      </c>
      <c r="B763" s="24">
        <v>42780</v>
      </c>
      <c r="C763" s="25">
        <v>9569</v>
      </c>
    </row>
    <row r="764" spans="1:3" x14ac:dyDescent="0.25">
      <c r="A764" s="23">
        <v>550640</v>
      </c>
      <c r="B764" s="24">
        <v>42780</v>
      </c>
      <c r="C764" s="4">
        <v>9570</v>
      </c>
    </row>
    <row r="765" spans="1:3" x14ac:dyDescent="0.25">
      <c r="A765" s="23">
        <v>550643</v>
      </c>
      <c r="B765" s="24">
        <v>42780</v>
      </c>
      <c r="C765" s="25">
        <v>9571</v>
      </c>
    </row>
    <row r="766" spans="1:3" x14ac:dyDescent="0.25">
      <c r="A766" s="23">
        <v>550644</v>
      </c>
      <c r="B766" s="24">
        <v>42780</v>
      </c>
      <c r="C766" s="25">
        <v>9572</v>
      </c>
    </row>
    <row r="767" spans="1:3" x14ac:dyDescent="0.25">
      <c r="A767" s="23">
        <v>392921</v>
      </c>
      <c r="B767" s="24">
        <v>42781</v>
      </c>
      <c r="C767" s="25">
        <v>9573</v>
      </c>
    </row>
    <row r="768" spans="1:3" x14ac:dyDescent="0.25">
      <c r="A768" s="23">
        <v>550645</v>
      </c>
      <c r="B768" s="24">
        <v>42781</v>
      </c>
      <c r="C768" s="4">
        <v>9574</v>
      </c>
    </row>
    <row r="769" spans="1:3" x14ac:dyDescent="0.25">
      <c r="A769" s="23">
        <v>2595</v>
      </c>
      <c r="B769" s="24">
        <v>42783</v>
      </c>
      <c r="C769" s="25">
        <v>9575</v>
      </c>
    </row>
    <row r="770" spans="1:3" x14ac:dyDescent="0.25">
      <c r="A770" s="23">
        <v>550647</v>
      </c>
      <c r="B770" s="24">
        <v>42783</v>
      </c>
      <c r="C770" s="25">
        <v>9575</v>
      </c>
    </row>
    <row r="771" spans="1:3" x14ac:dyDescent="0.25">
      <c r="A771" s="23">
        <v>550642</v>
      </c>
      <c r="B771" s="24">
        <v>42783</v>
      </c>
      <c r="C771" s="25">
        <v>9576</v>
      </c>
    </row>
    <row r="772" spans="1:3" x14ac:dyDescent="0.25">
      <c r="A772" s="23">
        <v>2531</v>
      </c>
      <c r="B772" s="24">
        <v>42788</v>
      </c>
      <c r="C772" s="25">
        <v>9577</v>
      </c>
    </row>
    <row r="773" spans="1:3" x14ac:dyDescent="0.25">
      <c r="A773" s="23">
        <v>550648</v>
      </c>
      <c r="B773" s="24">
        <v>42788</v>
      </c>
      <c r="C773" s="25">
        <v>9577</v>
      </c>
    </row>
    <row r="774" spans="1:3" x14ac:dyDescent="0.25">
      <c r="A774" s="23">
        <v>2588</v>
      </c>
      <c r="B774" s="24">
        <v>42788</v>
      </c>
      <c r="C774" s="4">
        <v>9578</v>
      </c>
    </row>
    <row r="775" spans="1:3" x14ac:dyDescent="0.25">
      <c r="A775" s="23">
        <v>550649</v>
      </c>
      <c r="B775" s="24">
        <v>42788</v>
      </c>
      <c r="C775" s="4">
        <v>9578</v>
      </c>
    </row>
    <row r="776" spans="1:3" x14ac:dyDescent="0.25">
      <c r="A776" s="23">
        <v>361601</v>
      </c>
      <c r="B776" s="24">
        <v>42788</v>
      </c>
      <c r="C776" s="25">
        <v>9579</v>
      </c>
    </row>
    <row r="777" spans="1:3" x14ac:dyDescent="0.25">
      <c r="A777" s="23">
        <v>550362</v>
      </c>
      <c r="B777" s="24">
        <v>42788</v>
      </c>
      <c r="C777" s="25">
        <v>9580</v>
      </c>
    </row>
    <row r="778" spans="1:3" x14ac:dyDescent="0.25">
      <c r="A778" s="23">
        <v>990226</v>
      </c>
      <c r="B778" s="24">
        <v>42788</v>
      </c>
      <c r="C778" s="25">
        <v>9581</v>
      </c>
    </row>
    <row r="779" spans="1:3" x14ac:dyDescent="0.25">
      <c r="A779" s="23">
        <v>2541</v>
      </c>
      <c r="B779" s="24">
        <v>42793</v>
      </c>
      <c r="C779" s="4">
        <v>9582</v>
      </c>
    </row>
    <row r="780" spans="1:3" x14ac:dyDescent="0.25">
      <c r="A780" s="23">
        <v>550651</v>
      </c>
      <c r="B780" s="24">
        <v>42793</v>
      </c>
      <c r="C780" s="4">
        <v>9582</v>
      </c>
    </row>
    <row r="781" spans="1:3" x14ac:dyDescent="0.25">
      <c r="A781" s="23">
        <v>2582</v>
      </c>
      <c r="B781" s="24">
        <v>42793</v>
      </c>
      <c r="C781" s="25">
        <v>9583</v>
      </c>
    </row>
    <row r="782" spans="1:3" x14ac:dyDescent="0.25">
      <c r="A782" s="23">
        <v>550650</v>
      </c>
      <c r="B782" s="24">
        <v>42793</v>
      </c>
      <c r="C782" s="25">
        <v>9583</v>
      </c>
    </row>
    <row r="783" spans="1:3" x14ac:dyDescent="0.25">
      <c r="A783" s="23" t="s">
        <v>1088</v>
      </c>
      <c r="B783" s="24">
        <v>42788</v>
      </c>
      <c r="C783" s="25">
        <v>9584</v>
      </c>
    </row>
    <row r="784" spans="1:3" x14ac:dyDescent="0.25">
      <c r="A784" s="23" t="s">
        <v>1089</v>
      </c>
      <c r="B784" s="24">
        <v>42788</v>
      </c>
      <c r="C784" s="25">
        <v>9585</v>
      </c>
    </row>
    <row r="785" spans="1:3" x14ac:dyDescent="0.25">
      <c r="A785" s="40" t="s">
        <v>1090</v>
      </c>
      <c r="B785" s="24">
        <v>42788</v>
      </c>
      <c r="C785" s="25">
        <v>9585</v>
      </c>
    </row>
    <row r="786" spans="1:3" x14ac:dyDescent="0.25">
      <c r="A786" s="23" t="s">
        <v>1091</v>
      </c>
      <c r="B786" s="24">
        <v>42789</v>
      </c>
      <c r="C786" s="25">
        <v>9586</v>
      </c>
    </row>
    <row r="787" spans="1:3" x14ac:dyDescent="0.25">
      <c r="A787" s="23" t="s">
        <v>1092</v>
      </c>
      <c r="B787" s="24">
        <v>42793</v>
      </c>
      <c r="C787" s="25">
        <v>9587</v>
      </c>
    </row>
    <row r="788" spans="1:3" x14ac:dyDescent="0.25">
      <c r="A788" s="23" t="s">
        <v>1093</v>
      </c>
      <c r="B788" s="24">
        <v>42793</v>
      </c>
      <c r="C788" s="25">
        <v>9588</v>
      </c>
    </row>
    <row r="789" spans="1:3" x14ac:dyDescent="0.25">
      <c r="A789" s="23" t="s">
        <v>1094</v>
      </c>
      <c r="B789" s="24">
        <v>42793</v>
      </c>
      <c r="C789" s="25">
        <v>9589</v>
      </c>
    </row>
    <row r="790" spans="1:3" x14ac:dyDescent="0.25">
      <c r="A790" s="23" t="s">
        <v>1095</v>
      </c>
      <c r="B790" s="24">
        <v>42793</v>
      </c>
      <c r="C790" s="25">
        <v>9590</v>
      </c>
    </row>
    <row r="791" spans="1:3" x14ac:dyDescent="0.25">
      <c r="A791" s="23" t="s">
        <v>1096</v>
      </c>
      <c r="B791" s="24">
        <v>42793</v>
      </c>
      <c r="C791" s="25">
        <v>9591</v>
      </c>
    </row>
    <row r="792" spans="1:3" x14ac:dyDescent="0.25">
      <c r="A792" s="23" t="s">
        <v>1097</v>
      </c>
      <c r="B792" s="24">
        <v>42794</v>
      </c>
      <c r="C792" s="25">
        <v>9592</v>
      </c>
    </row>
    <row r="793" spans="1:3" x14ac:dyDescent="0.25">
      <c r="A793" s="23" t="s">
        <v>1098</v>
      </c>
      <c r="B793" s="24">
        <v>42794</v>
      </c>
      <c r="C793" s="25">
        <v>9593</v>
      </c>
    </row>
    <row r="794" spans="1:3" x14ac:dyDescent="0.25">
      <c r="A794" s="23" t="s">
        <v>1099</v>
      </c>
      <c r="B794" s="24">
        <v>42794</v>
      </c>
      <c r="C794" s="25">
        <v>9594</v>
      </c>
    </row>
    <row r="795" spans="1:3" x14ac:dyDescent="0.25">
      <c r="A795" s="23" t="s">
        <v>1100</v>
      </c>
      <c r="B795" s="24">
        <v>42794</v>
      </c>
      <c r="C795" s="25">
        <v>9595</v>
      </c>
    </row>
    <row r="796" spans="1:3" x14ac:dyDescent="0.25">
      <c r="A796" s="40" t="s">
        <v>1101</v>
      </c>
      <c r="B796" s="24">
        <v>42794</v>
      </c>
      <c r="C796" s="25">
        <v>9595</v>
      </c>
    </row>
    <row r="797" spans="1:3" x14ac:dyDescent="0.25">
      <c r="A797" s="23" t="s">
        <v>1102</v>
      </c>
      <c r="B797" s="24">
        <v>42794</v>
      </c>
      <c r="C797" s="25">
        <v>9596</v>
      </c>
    </row>
    <row r="798" spans="1:3" x14ac:dyDescent="0.25">
      <c r="A798" s="23" t="s">
        <v>1103</v>
      </c>
      <c r="B798" s="24">
        <v>42794</v>
      </c>
      <c r="C798" s="25">
        <v>9597</v>
      </c>
    </row>
    <row r="799" spans="1:3" x14ac:dyDescent="0.25">
      <c r="A799" s="23" t="s">
        <v>1104</v>
      </c>
      <c r="B799" s="24">
        <v>42794</v>
      </c>
      <c r="C799" s="25">
        <v>9598</v>
      </c>
    </row>
    <row r="800" spans="1:3" x14ac:dyDescent="0.25">
      <c r="A800" s="23" t="s">
        <v>1105</v>
      </c>
      <c r="B800" s="24">
        <v>42794</v>
      </c>
      <c r="C800" s="25">
        <v>9599</v>
      </c>
    </row>
    <row r="801" spans="1:3" x14ac:dyDescent="0.25">
      <c r="A801" s="23" t="s">
        <v>1106</v>
      </c>
      <c r="B801" s="24">
        <v>42794</v>
      </c>
      <c r="C801" s="25">
        <v>9600</v>
      </c>
    </row>
    <row r="802" spans="1:3" x14ac:dyDescent="0.25">
      <c r="A802" s="23" t="s">
        <v>1107</v>
      </c>
      <c r="B802" s="24">
        <v>42794</v>
      </c>
      <c r="C802" s="25">
        <v>9601</v>
      </c>
    </row>
    <row r="803" spans="1:3" x14ac:dyDescent="0.25">
      <c r="A803" s="23" t="s">
        <v>1108</v>
      </c>
      <c r="B803" s="24">
        <v>42794</v>
      </c>
      <c r="C803" s="25">
        <v>9602</v>
      </c>
    </row>
    <row r="804" spans="1:3" x14ac:dyDescent="0.25">
      <c r="A804" s="23" t="s">
        <v>1109</v>
      </c>
      <c r="B804" s="24">
        <v>42794</v>
      </c>
      <c r="C804" s="25">
        <v>9603</v>
      </c>
    </row>
    <row r="805" spans="1:3" x14ac:dyDescent="0.25">
      <c r="A805" s="23">
        <v>548662</v>
      </c>
      <c r="B805" s="24">
        <v>42781</v>
      </c>
      <c r="C805" s="25">
        <v>9604</v>
      </c>
    </row>
    <row r="806" spans="1:3" x14ac:dyDescent="0.25">
      <c r="A806" s="23">
        <v>547684</v>
      </c>
      <c r="B806" s="24">
        <v>42782</v>
      </c>
      <c r="C806" s="25">
        <v>9605</v>
      </c>
    </row>
    <row r="807" spans="1:3" x14ac:dyDescent="0.25">
      <c r="A807" s="23">
        <v>2613</v>
      </c>
      <c r="B807" s="24">
        <v>42789</v>
      </c>
      <c r="C807" s="25">
        <v>9606</v>
      </c>
    </row>
    <row r="808" spans="1:3" x14ac:dyDescent="0.25">
      <c r="A808" s="23">
        <v>2614</v>
      </c>
      <c r="B808" s="24">
        <v>42790</v>
      </c>
      <c r="C808" s="25">
        <v>9607</v>
      </c>
    </row>
    <row r="809" spans="1:3" x14ac:dyDescent="0.25">
      <c r="A809" s="23">
        <v>2605</v>
      </c>
      <c r="B809" s="24">
        <v>42794</v>
      </c>
      <c r="C809" s="25">
        <v>9608</v>
      </c>
    </row>
    <row r="810" spans="1:3" x14ac:dyDescent="0.25">
      <c r="A810" s="23">
        <v>2608</v>
      </c>
      <c r="B810" s="24">
        <v>42794</v>
      </c>
      <c r="C810" s="25">
        <v>9609</v>
      </c>
    </row>
    <row r="811" spans="1:3" x14ac:dyDescent="0.25">
      <c r="A811" s="23">
        <v>2590</v>
      </c>
      <c r="B811" s="24">
        <v>42794</v>
      </c>
      <c r="C811" s="25">
        <v>9610</v>
      </c>
    </row>
    <row r="812" spans="1:3" x14ac:dyDescent="0.25">
      <c r="A812" s="23" t="s">
        <v>1110</v>
      </c>
      <c r="B812" s="24">
        <v>42762</v>
      </c>
      <c r="C812" s="25">
        <v>9611</v>
      </c>
    </row>
    <row r="813" spans="1:3" x14ac:dyDescent="0.25">
      <c r="A813" s="23">
        <v>548662</v>
      </c>
      <c r="B813" s="24">
        <v>42781</v>
      </c>
      <c r="C813" s="25">
        <v>9612</v>
      </c>
    </row>
    <row r="814" spans="1:3" x14ac:dyDescent="0.25">
      <c r="A814" s="23">
        <v>2608</v>
      </c>
      <c r="B814" s="24">
        <v>42794</v>
      </c>
      <c r="C814" s="25">
        <v>9613</v>
      </c>
    </row>
    <row r="815" spans="1:3" x14ac:dyDescent="0.25">
      <c r="A815" s="23" t="s">
        <v>1111</v>
      </c>
      <c r="B815" s="24">
        <v>42695</v>
      </c>
      <c r="C815" s="25">
        <v>9614</v>
      </c>
    </row>
    <row r="816" spans="1:3" x14ac:dyDescent="0.25">
      <c r="A816" s="23" t="s">
        <v>1112</v>
      </c>
      <c r="B816" s="24">
        <v>42740</v>
      </c>
      <c r="C816" s="25">
        <v>9615</v>
      </c>
    </row>
    <row r="817" spans="1:3" x14ac:dyDescent="0.25">
      <c r="A817" s="23" t="s">
        <v>1113</v>
      </c>
      <c r="B817" s="24">
        <v>42768</v>
      </c>
      <c r="C817" s="25">
        <v>9616</v>
      </c>
    </row>
    <row r="818" spans="1:3" x14ac:dyDescent="0.25">
      <c r="A818" s="23" t="s">
        <v>1114</v>
      </c>
      <c r="B818" s="24">
        <v>42773</v>
      </c>
      <c r="C818" s="25">
        <v>9617</v>
      </c>
    </row>
    <row r="819" spans="1:3" x14ac:dyDescent="0.25">
      <c r="A819" s="23" t="s">
        <v>1115</v>
      </c>
      <c r="B819" s="24">
        <v>42782</v>
      </c>
      <c r="C819" s="25">
        <v>9618</v>
      </c>
    </row>
    <row r="820" spans="1:3" x14ac:dyDescent="0.25">
      <c r="A820" s="23" t="s">
        <v>1116</v>
      </c>
      <c r="B820" s="24">
        <v>42794</v>
      </c>
      <c r="C820" s="25">
        <v>9619</v>
      </c>
    </row>
    <row r="821" spans="1:3" x14ac:dyDescent="0.25">
      <c r="A821" s="23" t="s">
        <v>1117</v>
      </c>
      <c r="B821" s="24">
        <v>42795</v>
      </c>
      <c r="C821" s="25">
        <v>9620</v>
      </c>
    </row>
    <row r="822" spans="1:3" x14ac:dyDescent="0.25">
      <c r="A822" s="23" t="s">
        <v>1118</v>
      </c>
      <c r="B822" s="24">
        <v>42795</v>
      </c>
      <c r="C822" s="25">
        <v>9621</v>
      </c>
    </row>
    <row r="823" spans="1:3" x14ac:dyDescent="0.25">
      <c r="A823" s="23" t="s">
        <v>1119</v>
      </c>
      <c r="B823" s="24">
        <v>42795</v>
      </c>
      <c r="C823" s="25">
        <v>9622</v>
      </c>
    </row>
    <row r="824" spans="1:3" x14ac:dyDescent="0.25">
      <c r="A824" s="23" t="s">
        <v>1120</v>
      </c>
      <c r="B824" s="24">
        <v>42795</v>
      </c>
      <c r="C824" s="25">
        <v>9623</v>
      </c>
    </row>
    <row r="825" spans="1:3" x14ac:dyDescent="0.25">
      <c r="A825" s="23" t="s">
        <v>1121</v>
      </c>
      <c r="B825" s="24">
        <v>42795</v>
      </c>
      <c r="C825" s="25">
        <v>9624</v>
      </c>
    </row>
    <row r="826" spans="1:3" x14ac:dyDescent="0.25">
      <c r="A826" s="23" t="s">
        <v>1122</v>
      </c>
      <c r="B826" s="24">
        <v>42795</v>
      </c>
      <c r="C826" s="25">
        <v>9625</v>
      </c>
    </row>
    <row r="827" spans="1:3" x14ac:dyDescent="0.25">
      <c r="A827" s="23" t="s">
        <v>1123</v>
      </c>
      <c r="B827" s="24">
        <v>42795</v>
      </c>
      <c r="C827" s="25">
        <v>9626</v>
      </c>
    </row>
    <row r="828" spans="1:3" x14ac:dyDescent="0.25">
      <c r="A828" s="23" t="s">
        <v>1124</v>
      </c>
      <c r="B828" s="24">
        <v>42795</v>
      </c>
      <c r="C828" s="25">
        <v>9627</v>
      </c>
    </row>
    <row r="829" spans="1:3" x14ac:dyDescent="0.25">
      <c r="A829" s="23" t="s">
        <v>1125</v>
      </c>
      <c r="B829" s="24">
        <v>42795</v>
      </c>
      <c r="C829" s="25">
        <v>9628</v>
      </c>
    </row>
    <row r="830" spans="1:3" x14ac:dyDescent="0.25">
      <c r="A830" s="23" t="s">
        <v>1126</v>
      </c>
      <c r="B830" s="24">
        <v>42795</v>
      </c>
      <c r="C830" s="25">
        <v>9629</v>
      </c>
    </row>
    <row r="831" spans="1:3" x14ac:dyDescent="0.25">
      <c r="A831" s="23" t="s">
        <v>1127</v>
      </c>
      <c r="B831" s="24">
        <v>42795</v>
      </c>
      <c r="C831" s="25">
        <v>9630</v>
      </c>
    </row>
    <row r="832" spans="1:3" x14ac:dyDescent="0.25">
      <c r="A832" s="23" t="s">
        <v>1128</v>
      </c>
      <c r="B832" s="24">
        <v>42795</v>
      </c>
      <c r="C832" s="25">
        <v>9631</v>
      </c>
    </row>
    <row r="833" spans="1:3" x14ac:dyDescent="0.25">
      <c r="A833" s="40" t="s">
        <v>1129</v>
      </c>
      <c r="B833" s="24">
        <v>42795</v>
      </c>
      <c r="C833" s="25">
        <v>9631</v>
      </c>
    </row>
    <row r="834" spans="1:3" x14ac:dyDescent="0.25">
      <c r="A834" s="23" t="s">
        <v>1130</v>
      </c>
      <c r="B834" s="24">
        <v>42795</v>
      </c>
      <c r="C834" s="25">
        <v>9632</v>
      </c>
    </row>
    <row r="835" spans="1:3" x14ac:dyDescent="0.25">
      <c r="A835" s="23" t="s">
        <v>1131</v>
      </c>
      <c r="B835" s="24">
        <v>42795</v>
      </c>
      <c r="C835" s="25">
        <v>9633</v>
      </c>
    </row>
    <row r="836" spans="1:3" x14ac:dyDescent="0.25">
      <c r="A836" s="23" t="s">
        <v>1132</v>
      </c>
      <c r="B836" s="24">
        <v>42795</v>
      </c>
      <c r="C836" s="25">
        <v>9634</v>
      </c>
    </row>
    <row r="837" spans="1:3" x14ac:dyDescent="0.25">
      <c r="A837" s="40" t="s">
        <v>1133</v>
      </c>
      <c r="B837" s="24">
        <v>42795</v>
      </c>
      <c r="C837" s="25">
        <v>9634</v>
      </c>
    </row>
    <row r="838" spans="1:3" x14ac:dyDescent="0.25">
      <c r="A838" s="23" t="s">
        <v>1134</v>
      </c>
      <c r="B838" s="24">
        <v>42796</v>
      </c>
      <c r="C838" s="25">
        <v>9635</v>
      </c>
    </row>
    <row r="839" spans="1:3" x14ac:dyDescent="0.25">
      <c r="A839" s="23" t="s">
        <v>1135</v>
      </c>
      <c r="B839" s="24">
        <v>42796</v>
      </c>
      <c r="C839" s="25">
        <v>9636</v>
      </c>
    </row>
    <row r="840" spans="1:3" x14ac:dyDescent="0.25">
      <c r="A840" s="23" t="s">
        <v>1136</v>
      </c>
      <c r="B840" s="24">
        <v>42796</v>
      </c>
      <c r="C840" s="25">
        <v>9637</v>
      </c>
    </row>
    <row r="841" spans="1:3" x14ac:dyDescent="0.25">
      <c r="A841" s="23" t="s">
        <v>1137</v>
      </c>
      <c r="B841" s="24">
        <v>42796</v>
      </c>
      <c r="C841" s="25">
        <v>9638</v>
      </c>
    </row>
    <row r="842" spans="1:3" x14ac:dyDescent="0.25">
      <c r="A842" s="23" t="s">
        <v>1138</v>
      </c>
      <c r="B842" s="24">
        <v>42796</v>
      </c>
      <c r="C842" s="25">
        <v>9639</v>
      </c>
    </row>
    <row r="843" spans="1:3" x14ac:dyDescent="0.25">
      <c r="A843" s="23" t="s">
        <v>1139</v>
      </c>
      <c r="B843" s="24">
        <v>42796</v>
      </c>
      <c r="C843" s="25">
        <v>9640</v>
      </c>
    </row>
    <row r="844" spans="1:3" x14ac:dyDescent="0.25">
      <c r="A844" s="23" t="s">
        <v>1140</v>
      </c>
      <c r="B844" s="24">
        <v>42796</v>
      </c>
      <c r="C844" s="25">
        <v>9641</v>
      </c>
    </row>
    <row r="845" spans="1:3" x14ac:dyDescent="0.25">
      <c r="A845" s="23" t="s">
        <v>1141</v>
      </c>
      <c r="B845" s="24">
        <v>42796</v>
      </c>
      <c r="C845" s="25">
        <v>9642</v>
      </c>
    </row>
    <row r="846" spans="1:3" x14ac:dyDescent="0.25">
      <c r="A846" s="23" t="s">
        <v>1142</v>
      </c>
      <c r="B846" s="24">
        <v>42796</v>
      </c>
      <c r="C846" s="25">
        <v>9643</v>
      </c>
    </row>
    <row r="847" spans="1:3" x14ac:dyDescent="0.25">
      <c r="A847" s="23" t="s">
        <v>1143</v>
      </c>
      <c r="B847" s="24">
        <v>42796</v>
      </c>
      <c r="C847" s="25">
        <v>9644</v>
      </c>
    </row>
    <row r="848" spans="1:3" x14ac:dyDescent="0.25">
      <c r="A848" s="23" t="s">
        <v>1144</v>
      </c>
      <c r="B848" s="24">
        <v>42796</v>
      </c>
      <c r="C848" s="25">
        <v>9645</v>
      </c>
    </row>
    <row r="849" spans="1:3" x14ac:dyDescent="0.25">
      <c r="A849" s="23" t="s">
        <v>1145</v>
      </c>
      <c r="B849" s="24">
        <v>42796</v>
      </c>
      <c r="C849" s="25">
        <v>9646</v>
      </c>
    </row>
    <row r="850" spans="1:3" x14ac:dyDescent="0.25">
      <c r="A850" s="23" t="s">
        <v>1146</v>
      </c>
      <c r="B850" s="24">
        <v>42796</v>
      </c>
      <c r="C850" s="25">
        <v>9647</v>
      </c>
    </row>
    <row r="851" spans="1:3" x14ac:dyDescent="0.25">
      <c r="A851" s="23" t="s">
        <v>1147</v>
      </c>
      <c r="B851" s="24">
        <v>42796</v>
      </c>
      <c r="C851" s="25">
        <v>9648</v>
      </c>
    </row>
    <row r="852" spans="1:3" x14ac:dyDescent="0.25">
      <c r="A852" s="23" t="s">
        <v>1148</v>
      </c>
      <c r="B852" s="24">
        <v>42796</v>
      </c>
      <c r="C852" s="25">
        <v>9649</v>
      </c>
    </row>
    <row r="853" spans="1:3" x14ac:dyDescent="0.25">
      <c r="A853" s="23" t="s">
        <v>1149</v>
      </c>
      <c r="B853" s="24">
        <v>42796</v>
      </c>
      <c r="C853" s="25">
        <v>9650</v>
      </c>
    </row>
    <row r="854" spans="1:3" x14ac:dyDescent="0.25">
      <c r="A854" s="23" t="s">
        <v>1150</v>
      </c>
      <c r="B854" s="24">
        <v>42796</v>
      </c>
      <c r="C854" s="25">
        <v>9651</v>
      </c>
    </row>
    <row r="855" spans="1:3" x14ac:dyDescent="0.25">
      <c r="A855" s="23" t="s">
        <v>1151</v>
      </c>
      <c r="B855" s="24">
        <v>42796</v>
      </c>
      <c r="C855" s="25">
        <v>9652</v>
      </c>
    </row>
    <row r="856" spans="1:3" x14ac:dyDescent="0.25">
      <c r="A856" s="23" t="s">
        <v>1152</v>
      </c>
      <c r="B856" s="24">
        <v>42796</v>
      </c>
      <c r="C856" s="25">
        <v>9653</v>
      </c>
    </row>
    <row r="857" spans="1:3" x14ac:dyDescent="0.25">
      <c r="A857" s="23" t="s">
        <v>1153</v>
      </c>
      <c r="B857" s="24">
        <v>42797</v>
      </c>
      <c r="C857" s="25">
        <v>9654</v>
      </c>
    </row>
    <row r="858" spans="1:3" x14ac:dyDescent="0.25">
      <c r="A858" s="23" t="s">
        <v>1154</v>
      </c>
      <c r="B858" s="24">
        <v>42797</v>
      </c>
      <c r="C858" s="25">
        <v>9655</v>
      </c>
    </row>
    <row r="859" spans="1:3" x14ac:dyDescent="0.25">
      <c r="A859" s="23" t="s">
        <v>1155</v>
      </c>
      <c r="B859" s="24">
        <v>42797</v>
      </c>
      <c r="C859" s="25">
        <v>9656</v>
      </c>
    </row>
    <row r="860" spans="1:3" x14ac:dyDescent="0.25">
      <c r="A860" s="23" t="s">
        <v>1156</v>
      </c>
      <c r="B860" s="24">
        <v>42797</v>
      </c>
      <c r="C860" s="25">
        <v>9657</v>
      </c>
    </row>
    <row r="861" spans="1:3" x14ac:dyDescent="0.25">
      <c r="A861" s="23" t="s">
        <v>1157</v>
      </c>
      <c r="B861" s="24">
        <v>42797</v>
      </c>
      <c r="C861" s="25">
        <v>9658</v>
      </c>
    </row>
    <row r="862" spans="1:3" x14ac:dyDescent="0.25">
      <c r="A862" s="23" t="s">
        <v>1158</v>
      </c>
      <c r="B862" s="24">
        <v>42797</v>
      </c>
      <c r="C862" s="25">
        <v>9659</v>
      </c>
    </row>
    <row r="863" spans="1:3" x14ac:dyDescent="0.25">
      <c r="A863" s="23" t="s">
        <v>1159</v>
      </c>
      <c r="B863" s="24">
        <v>42798</v>
      </c>
      <c r="C863" s="25">
        <v>9660</v>
      </c>
    </row>
    <row r="864" spans="1:3" x14ac:dyDescent="0.25">
      <c r="A864" s="23" t="s">
        <v>1160</v>
      </c>
      <c r="B864" s="24">
        <v>42800</v>
      </c>
      <c r="C864" s="25">
        <v>9661</v>
      </c>
    </row>
    <row r="865" spans="1:3" x14ac:dyDescent="0.25">
      <c r="A865" s="23" t="s">
        <v>1161</v>
      </c>
      <c r="B865" s="24">
        <v>42800</v>
      </c>
      <c r="C865" s="25">
        <v>9662</v>
      </c>
    </row>
    <row r="866" spans="1:3" x14ac:dyDescent="0.25">
      <c r="A866" s="23" t="s">
        <v>1162</v>
      </c>
      <c r="B866" s="24">
        <v>42800</v>
      </c>
      <c r="C866" s="25">
        <v>9663</v>
      </c>
    </row>
    <row r="867" spans="1:3" x14ac:dyDescent="0.25">
      <c r="A867" s="23" t="s">
        <v>1163</v>
      </c>
      <c r="B867" s="24">
        <v>42800</v>
      </c>
      <c r="C867" s="25">
        <v>9664</v>
      </c>
    </row>
    <row r="868" spans="1:3" x14ac:dyDescent="0.25">
      <c r="A868" s="23" t="s">
        <v>1164</v>
      </c>
      <c r="B868" s="24">
        <v>42800</v>
      </c>
      <c r="C868" s="25">
        <v>9665</v>
      </c>
    </row>
    <row r="869" spans="1:3" x14ac:dyDescent="0.25">
      <c r="A869" s="23" t="s">
        <v>1165</v>
      </c>
      <c r="B869" s="24">
        <v>42800</v>
      </c>
      <c r="C869" s="25">
        <v>9666</v>
      </c>
    </row>
    <row r="870" spans="1:3" x14ac:dyDescent="0.25">
      <c r="A870" s="23" t="s">
        <v>1166</v>
      </c>
      <c r="B870" s="24">
        <v>42800</v>
      </c>
      <c r="C870" s="25">
        <v>9667</v>
      </c>
    </row>
    <row r="871" spans="1:3" x14ac:dyDescent="0.25">
      <c r="A871" s="23" t="s">
        <v>1167</v>
      </c>
      <c r="B871" s="24">
        <v>42800</v>
      </c>
      <c r="C871" s="25">
        <v>9668</v>
      </c>
    </row>
    <row r="872" spans="1:3" x14ac:dyDescent="0.25">
      <c r="A872" s="23" t="s">
        <v>1168</v>
      </c>
      <c r="B872" s="24">
        <v>42801</v>
      </c>
      <c r="C872" s="25">
        <v>9669</v>
      </c>
    </row>
    <row r="873" spans="1:3" x14ac:dyDescent="0.25">
      <c r="A873" s="23" t="s">
        <v>1169</v>
      </c>
      <c r="B873" s="24">
        <v>42801</v>
      </c>
      <c r="C873" s="25">
        <v>9670</v>
      </c>
    </row>
    <row r="874" spans="1:3" x14ac:dyDescent="0.25">
      <c r="A874" s="23" t="s">
        <v>1170</v>
      </c>
      <c r="B874" s="24">
        <v>42801</v>
      </c>
      <c r="C874" s="25">
        <v>9671</v>
      </c>
    </row>
    <row r="875" spans="1:3" x14ac:dyDescent="0.25">
      <c r="A875" s="23" t="s">
        <v>1171</v>
      </c>
      <c r="B875" s="24">
        <v>42801</v>
      </c>
      <c r="C875" s="25">
        <v>9672</v>
      </c>
    </row>
    <row r="876" spans="1:3" x14ac:dyDescent="0.25">
      <c r="A876" s="23" t="s">
        <v>1172</v>
      </c>
      <c r="B876" s="24">
        <v>42801</v>
      </c>
      <c r="C876" s="25">
        <v>9673</v>
      </c>
    </row>
    <row r="877" spans="1:3" x14ac:dyDescent="0.25">
      <c r="A877" s="23" t="s">
        <v>1173</v>
      </c>
      <c r="B877" s="24">
        <v>42801</v>
      </c>
      <c r="C877" s="25">
        <v>9674</v>
      </c>
    </row>
    <row r="878" spans="1:3" x14ac:dyDescent="0.25">
      <c r="A878" s="23" t="s">
        <v>1174</v>
      </c>
      <c r="B878" s="24">
        <v>42801</v>
      </c>
      <c r="C878" s="25">
        <v>9675</v>
      </c>
    </row>
    <row r="879" spans="1:3" x14ac:dyDescent="0.25">
      <c r="A879" s="23" t="s">
        <v>1175</v>
      </c>
      <c r="B879" s="24">
        <v>42801</v>
      </c>
      <c r="C879" s="25">
        <v>9676</v>
      </c>
    </row>
    <row r="880" spans="1:3" x14ac:dyDescent="0.25">
      <c r="A880" s="23" t="s">
        <v>1176</v>
      </c>
      <c r="B880" s="24">
        <v>42801</v>
      </c>
      <c r="C880" s="25">
        <v>9677</v>
      </c>
    </row>
    <row r="881" spans="1:3" x14ac:dyDescent="0.25">
      <c r="A881" s="23" t="s">
        <v>1177</v>
      </c>
      <c r="B881" s="24">
        <v>42801</v>
      </c>
      <c r="C881" s="25">
        <v>9678</v>
      </c>
    </row>
    <row r="882" spans="1:3" x14ac:dyDescent="0.25">
      <c r="A882" s="23" t="s">
        <v>1178</v>
      </c>
      <c r="B882" s="24">
        <v>42801</v>
      </c>
      <c r="C882" s="25">
        <v>9679</v>
      </c>
    </row>
    <row r="883" spans="1:3" x14ac:dyDescent="0.25">
      <c r="A883" s="23" t="s">
        <v>1179</v>
      </c>
      <c r="B883" s="24">
        <v>42801</v>
      </c>
      <c r="C883" s="25">
        <v>9680</v>
      </c>
    </row>
    <row r="884" spans="1:3" x14ac:dyDescent="0.25">
      <c r="A884" s="23" t="s">
        <v>1180</v>
      </c>
      <c r="B884" s="24">
        <v>42801</v>
      </c>
      <c r="C884" s="25">
        <v>9681</v>
      </c>
    </row>
    <row r="885" spans="1:3" x14ac:dyDescent="0.25">
      <c r="A885" s="23" t="s">
        <v>1181</v>
      </c>
      <c r="B885" s="24">
        <v>42801</v>
      </c>
      <c r="C885" s="25">
        <v>9682</v>
      </c>
    </row>
    <row r="886" spans="1:3" x14ac:dyDescent="0.25">
      <c r="A886" s="23" t="s">
        <v>1182</v>
      </c>
      <c r="B886" s="24">
        <v>42801</v>
      </c>
      <c r="C886" s="25">
        <v>9683</v>
      </c>
    </row>
    <row r="887" spans="1:3" x14ac:dyDescent="0.25">
      <c r="A887" s="23" t="s">
        <v>1183</v>
      </c>
      <c r="B887" s="24">
        <v>42801</v>
      </c>
      <c r="C887" s="25">
        <v>9684</v>
      </c>
    </row>
    <row r="888" spans="1:3" x14ac:dyDescent="0.25">
      <c r="A888" s="23" t="s">
        <v>1184</v>
      </c>
      <c r="B888" s="24">
        <v>42801</v>
      </c>
      <c r="C888" s="25">
        <v>9685</v>
      </c>
    </row>
    <row r="889" spans="1:3" x14ac:dyDescent="0.25">
      <c r="A889" s="23" t="s">
        <v>1185</v>
      </c>
      <c r="B889" s="24">
        <v>42802</v>
      </c>
      <c r="C889" s="25">
        <v>9686</v>
      </c>
    </row>
    <row r="890" spans="1:3" x14ac:dyDescent="0.25">
      <c r="A890" s="23" t="s">
        <v>1186</v>
      </c>
      <c r="B890" s="24">
        <v>42802</v>
      </c>
      <c r="C890" s="25">
        <v>9687</v>
      </c>
    </row>
    <row r="891" spans="1:3" x14ac:dyDescent="0.25">
      <c r="A891" s="23" t="s">
        <v>1187</v>
      </c>
      <c r="B891" s="24">
        <v>42802</v>
      </c>
      <c r="C891" s="25">
        <v>9688</v>
      </c>
    </row>
    <row r="892" spans="1:3" x14ac:dyDescent="0.25">
      <c r="A892" s="23" t="s">
        <v>1188</v>
      </c>
      <c r="B892" s="24">
        <v>42802</v>
      </c>
      <c r="C892" s="25">
        <v>9689</v>
      </c>
    </row>
    <row r="893" spans="1:3" x14ac:dyDescent="0.25">
      <c r="A893" s="23" t="s">
        <v>1189</v>
      </c>
      <c r="B893" s="24">
        <v>42802</v>
      </c>
      <c r="C893" s="25">
        <v>9690</v>
      </c>
    </row>
    <row r="894" spans="1:3" x14ac:dyDescent="0.25">
      <c r="A894" s="23" t="s">
        <v>1190</v>
      </c>
      <c r="B894" s="24">
        <v>42802</v>
      </c>
      <c r="C894" s="25">
        <v>9691</v>
      </c>
    </row>
    <row r="895" spans="1:3" x14ac:dyDescent="0.25">
      <c r="A895" s="23" t="s">
        <v>1191</v>
      </c>
      <c r="B895" s="24">
        <v>42802</v>
      </c>
      <c r="C895" s="25">
        <v>9692</v>
      </c>
    </row>
    <row r="896" spans="1:3" x14ac:dyDescent="0.25">
      <c r="A896" s="23" t="s">
        <v>1192</v>
      </c>
      <c r="B896" s="24">
        <v>42802</v>
      </c>
      <c r="C896" s="25">
        <v>9693</v>
      </c>
    </row>
    <row r="897" spans="1:3" x14ac:dyDescent="0.25">
      <c r="A897" s="23" t="s">
        <v>1193</v>
      </c>
      <c r="B897" s="24">
        <v>42802</v>
      </c>
      <c r="C897" s="25">
        <v>9694</v>
      </c>
    </row>
    <row r="898" spans="1:3" x14ac:dyDescent="0.25">
      <c r="A898" s="23" t="s">
        <v>1194</v>
      </c>
      <c r="B898" s="24">
        <v>42802</v>
      </c>
      <c r="C898" s="25">
        <v>9695</v>
      </c>
    </row>
    <row r="899" spans="1:3" x14ac:dyDescent="0.25">
      <c r="A899" s="23" t="s">
        <v>1195</v>
      </c>
      <c r="B899" s="24">
        <v>42802</v>
      </c>
      <c r="C899" s="25">
        <v>9696</v>
      </c>
    </row>
    <row r="900" spans="1:3" x14ac:dyDescent="0.25">
      <c r="A900" s="23" t="s">
        <v>1196</v>
      </c>
      <c r="B900" s="24">
        <v>42802</v>
      </c>
      <c r="C900" s="25">
        <v>9697</v>
      </c>
    </row>
    <row r="901" spans="1:3" x14ac:dyDescent="0.25">
      <c r="A901" s="23" t="s">
        <v>1197</v>
      </c>
      <c r="B901" s="24">
        <v>42802</v>
      </c>
      <c r="C901" s="25">
        <v>9698</v>
      </c>
    </row>
    <row r="902" spans="1:3" x14ac:dyDescent="0.25">
      <c r="A902" s="23" t="s">
        <v>1198</v>
      </c>
      <c r="B902" s="24">
        <v>42802</v>
      </c>
      <c r="C902" s="25">
        <v>9699</v>
      </c>
    </row>
    <row r="903" spans="1:3" x14ac:dyDescent="0.25">
      <c r="A903" s="23" t="s">
        <v>1199</v>
      </c>
      <c r="B903" s="24">
        <v>42802</v>
      </c>
      <c r="C903" s="25">
        <v>9700</v>
      </c>
    </row>
    <row r="904" spans="1:3" x14ac:dyDescent="0.25">
      <c r="A904" s="23" t="s">
        <v>1200</v>
      </c>
      <c r="B904" s="24">
        <v>42802</v>
      </c>
      <c r="C904" s="25">
        <v>9701</v>
      </c>
    </row>
    <row r="905" spans="1:3" x14ac:dyDescent="0.25">
      <c r="A905" s="23" t="s">
        <v>1201</v>
      </c>
      <c r="B905" s="24">
        <v>42802</v>
      </c>
      <c r="C905" s="25">
        <v>9702</v>
      </c>
    </row>
    <row r="906" spans="1:3" x14ac:dyDescent="0.25">
      <c r="A906" s="23" t="s">
        <v>1202</v>
      </c>
      <c r="B906" s="24">
        <v>42803</v>
      </c>
      <c r="C906" s="25">
        <v>9703</v>
      </c>
    </row>
    <row r="907" spans="1:3" x14ac:dyDescent="0.25">
      <c r="A907" s="23" t="s">
        <v>1203</v>
      </c>
      <c r="B907" s="24">
        <v>42803</v>
      </c>
      <c r="C907" s="25">
        <v>9704</v>
      </c>
    </row>
    <row r="908" spans="1:3" x14ac:dyDescent="0.25">
      <c r="A908" s="23" t="s">
        <v>1204</v>
      </c>
      <c r="B908" s="24">
        <v>42803</v>
      </c>
      <c r="C908" s="25">
        <v>9705</v>
      </c>
    </row>
    <row r="909" spans="1:3" x14ac:dyDescent="0.25">
      <c r="A909" s="40" t="s">
        <v>1205</v>
      </c>
      <c r="B909" s="24">
        <v>42803</v>
      </c>
      <c r="C909" s="25">
        <v>9705</v>
      </c>
    </row>
    <row r="910" spans="1:3" x14ac:dyDescent="0.25">
      <c r="A910" s="23" t="s">
        <v>1206</v>
      </c>
      <c r="B910" s="24">
        <v>42803</v>
      </c>
      <c r="C910" s="25">
        <v>9706</v>
      </c>
    </row>
    <row r="911" spans="1:3" x14ac:dyDescent="0.25">
      <c r="A911" s="23" t="s">
        <v>1207</v>
      </c>
      <c r="B911" s="24">
        <v>42803</v>
      </c>
      <c r="C911" s="25">
        <v>9707</v>
      </c>
    </row>
    <row r="912" spans="1:3" x14ac:dyDescent="0.25">
      <c r="A912" s="23" t="s">
        <v>1208</v>
      </c>
      <c r="B912" s="24">
        <v>42803</v>
      </c>
      <c r="C912" s="25">
        <v>9708</v>
      </c>
    </row>
    <row r="913" spans="1:3" x14ac:dyDescent="0.25">
      <c r="A913" s="23" t="s">
        <v>1209</v>
      </c>
      <c r="B913" s="24">
        <v>42803</v>
      </c>
      <c r="C913" s="25">
        <v>9709</v>
      </c>
    </row>
    <row r="914" spans="1:3" x14ac:dyDescent="0.25">
      <c r="A914" s="23" t="s">
        <v>1210</v>
      </c>
      <c r="B914" s="24">
        <v>42803</v>
      </c>
      <c r="C914" s="25">
        <v>9710</v>
      </c>
    </row>
    <row r="915" spans="1:3" x14ac:dyDescent="0.25">
      <c r="A915" s="23" t="s">
        <v>1211</v>
      </c>
      <c r="B915" s="24">
        <v>42803</v>
      </c>
      <c r="C915" s="25">
        <v>9711</v>
      </c>
    </row>
    <row r="916" spans="1:3" x14ac:dyDescent="0.25">
      <c r="A916" s="23" t="s">
        <v>1212</v>
      </c>
      <c r="B916" s="24">
        <v>42803</v>
      </c>
      <c r="C916" s="25">
        <v>9712</v>
      </c>
    </row>
    <row r="917" spans="1:3" x14ac:dyDescent="0.25">
      <c r="A917" s="23" t="s">
        <v>1213</v>
      </c>
      <c r="B917" s="24">
        <v>42803</v>
      </c>
      <c r="C917" s="25">
        <v>9713</v>
      </c>
    </row>
    <row r="918" spans="1:3" x14ac:dyDescent="0.25">
      <c r="A918" s="23" t="s">
        <v>1214</v>
      </c>
      <c r="B918" s="24">
        <v>42804</v>
      </c>
      <c r="C918" s="25">
        <v>9714</v>
      </c>
    </row>
    <row r="919" spans="1:3" x14ac:dyDescent="0.25">
      <c r="A919" s="23" t="s">
        <v>1215</v>
      </c>
      <c r="B919" s="24">
        <v>42804</v>
      </c>
      <c r="C919" s="25">
        <v>9715</v>
      </c>
    </row>
    <row r="920" spans="1:3" x14ac:dyDescent="0.25">
      <c r="A920" s="23" t="s">
        <v>1216</v>
      </c>
      <c r="B920" s="24">
        <v>42804</v>
      </c>
      <c r="C920" s="25">
        <v>9716</v>
      </c>
    </row>
    <row r="921" spans="1:3" x14ac:dyDescent="0.25">
      <c r="A921" s="23" t="s">
        <v>1217</v>
      </c>
      <c r="B921" s="24">
        <v>42804</v>
      </c>
      <c r="C921" s="25">
        <v>9717</v>
      </c>
    </row>
    <row r="922" spans="1:3" x14ac:dyDescent="0.25">
      <c r="A922" s="23" t="s">
        <v>1218</v>
      </c>
      <c r="B922" s="24">
        <v>42804</v>
      </c>
      <c r="C922" s="25">
        <v>9718</v>
      </c>
    </row>
    <row r="923" spans="1:3" x14ac:dyDescent="0.25">
      <c r="A923" s="23" t="s">
        <v>1219</v>
      </c>
      <c r="B923" s="24">
        <v>42804</v>
      </c>
      <c r="C923" s="25">
        <v>9719</v>
      </c>
    </row>
    <row r="924" spans="1:3" x14ac:dyDescent="0.25">
      <c r="A924" s="23" t="s">
        <v>1220</v>
      </c>
      <c r="B924" s="24">
        <v>42805</v>
      </c>
      <c r="C924" s="25">
        <v>9720</v>
      </c>
    </row>
    <row r="925" spans="1:3" x14ac:dyDescent="0.25">
      <c r="A925" s="23" t="s">
        <v>1221</v>
      </c>
      <c r="B925" s="24">
        <v>42805</v>
      </c>
      <c r="C925" s="25">
        <v>9721</v>
      </c>
    </row>
    <row r="926" spans="1:3" x14ac:dyDescent="0.25">
      <c r="A926" s="23" t="s">
        <v>1222</v>
      </c>
      <c r="B926" s="24">
        <v>42807</v>
      </c>
      <c r="C926" s="25">
        <v>9722</v>
      </c>
    </row>
    <row r="927" spans="1:3" x14ac:dyDescent="0.25">
      <c r="A927" s="23" t="s">
        <v>1223</v>
      </c>
      <c r="B927" s="24">
        <v>42807</v>
      </c>
      <c r="C927" s="25">
        <v>9723</v>
      </c>
    </row>
    <row r="928" spans="1:3" x14ac:dyDescent="0.25">
      <c r="A928" s="23" t="s">
        <v>1224</v>
      </c>
      <c r="B928" s="24">
        <v>42807</v>
      </c>
      <c r="C928" s="25">
        <v>9724</v>
      </c>
    </row>
    <row r="929" spans="1:3" x14ac:dyDescent="0.25">
      <c r="A929" s="23" t="s">
        <v>1225</v>
      </c>
      <c r="B929" s="24">
        <v>42807</v>
      </c>
      <c r="C929" s="25">
        <v>9725</v>
      </c>
    </row>
    <row r="930" spans="1:3" x14ac:dyDescent="0.25">
      <c r="A930" s="23" t="s">
        <v>1226</v>
      </c>
      <c r="B930" s="24">
        <v>42807</v>
      </c>
      <c r="C930" s="25">
        <v>9726</v>
      </c>
    </row>
    <row r="931" spans="1:3" x14ac:dyDescent="0.25">
      <c r="A931" s="23" t="s">
        <v>1227</v>
      </c>
      <c r="B931" s="24">
        <v>42808</v>
      </c>
      <c r="C931" s="25">
        <v>9727</v>
      </c>
    </row>
    <row r="932" spans="1:3" x14ac:dyDescent="0.25">
      <c r="A932" s="23" t="s">
        <v>1228</v>
      </c>
      <c r="B932" s="24">
        <v>42808</v>
      </c>
      <c r="C932" s="25">
        <v>9728</v>
      </c>
    </row>
    <row r="933" spans="1:3" x14ac:dyDescent="0.25">
      <c r="A933" s="23" t="s">
        <v>1229</v>
      </c>
      <c r="B933" s="24">
        <v>42808</v>
      </c>
      <c r="C933" s="25">
        <v>9729</v>
      </c>
    </row>
    <row r="934" spans="1:3" x14ac:dyDescent="0.25">
      <c r="A934" s="23" t="s">
        <v>1230</v>
      </c>
      <c r="B934" s="24">
        <v>42808</v>
      </c>
      <c r="C934" s="25">
        <v>9730</v>
      </c>
    </row>
    <row r="935" spans="1:3" x14ac:dyDescent="0.25">
      <c r="A935" s="23" t="s">
        <v>1231</v>
      </c>
      <c r="B935" s="24">
        <v>42808</v>
      </c>
      <c r="C935" s="25">
        <v>9731</v>
      </c>
    </row>
    <row r="936" spans="1:3" x14ac:dyDescent="0.25">
      <c r="A936" s="23" t="s">
        <v>1232</v>
      </c>
      <c r="B936" s="24">
        <v>42808</v>
      </c>
      <c r="C936" s="25">
        <v>9732</v>
      </c>
    </row>
    <row r="937" spans="1:3" x14ac:dyDescent="0.25">
      <c r="A937" s="23" t="s">
        <v>1233</v>
      </c>
      <c r="B937" s="24">
        <v>42808</v>
      </c>
      <c r="C937" s="25">
        <v>9733</v>
      </c>
    </row>
    <row r="938" spans="1:3" x14ac:dyDescent="0.25">
      <c r="A938" s="23" t="s">
        <v>1234</v>
      </c>
      <c r="B938" s="24">
        <v>42809</v>
      </c>
      <c r="C938" s="25">
        <v>9734</v>
      </c>
    </row>
    <row r="939" spans="1:3" x14ac:dyDescent="0.25">
      <c r="A939" s="23" t="s">
        <v>1235</v>
      </c>
      <c r="B939" s="24">
        <v>42809</v>
      </c>
      <c r="C939" s="25">
        <v>9735</v>
      </c>
    </row>
    <row r="940" spans="1:3" x14ac:dyDescent="0.25">
      <c r="A940" s="23" t="s">
        <v>1236</v>
      </c>
      <c r="B940" s="24">
        <v>42809</v>
      </c>
      <c r="C940" s="25">
        <v>9736</v>
      </c>
    </row>
    <row r="941" spans="1:3" x14ac:dyDescent="0.25">
      <c r="A941" s="23" t="s">
        <v>1237</v>
      </c>
      <c r="B941" s="24">
        <v>42809</v>
      </c>
      <c r="C941" s="25">
        <v>9737</v>
      </c>
    </row>
    <row r="942" spans="1:3" x14ac:dyDescent="0.25">
      <c r="A942" s="23" t="s">
        <v>1238</v>
      </c>
      <c r="B942" s="24">
        <v>42809</v>
      </c>
      <c r="C942" s="25">
        <v>9738</v>
      </c>
    </row>
    <row r="943" spans="1:3" x14ac:dyDescent="0.25">
      <c r="A943" s="23" t="s">
        <v>1239</v>
      </c>
      <c r="B943" s="24">
        <v>42809</v>
      </c>
      <c r="C943" s="25">
        <v>9739</v>
      </c>
    </row>
    <row r="944" spans="1:3" x14ac:dyDescent="0.25">
      <c r="A944" s="23" t="s">
        <v>1240</v>
      </c>
      <c r="B944" s="24">
        <v>42809</v>
      </c>
      <c r="C944" s="25">
        <v>9740</v>
      </c>
    </row>
    <row r="945" spans="1:3" x14ac:dyDescent="0.25">
      <c r="A945" s="23" t="s">
        <v>1241</v>
      </c>
      <c r="B945" s="24">
        <v>42809</v>
      </c>
      <c r="C945" s="25">
        <v>9741</v>
      </c>
    </row>
    <row r="946" spans="1:3" x14ac:dyDescent="0.25">
      <c r="A946" s="23" t="s">
        <v>1242</v>
      </c>
      <c r="B946" s="24">
        <v>42809</v>
      </c>
      <c r="C946" s="25">
        <v>9742</v>
      </c>
    </row>
    <row r="947" spans="1:3" x14ac:dyDescent="0.25">
      <c r="A947" s="23" t="s">
        <v>1243</v>
      </c>
      <c r="B947" s="24">
        <v>42809</v>
      </c>
      <c r="C947" s="25">
        <v>9743</v>
      </c>
    </row>
    <row r="948" spans="1:3" x14ac:dyDescent="0.25">
      <c r="A948" s="23" t="s">
        <v>1244</v>
      </c>
      <c r="B948" s="24">
        <v>42809</v>
      </c>
      <c r="C948" s="25">
        <v>9744</v>
      </c>
    </row>
    <row r="949" spans="1:3" x14ac:dyDescent="0.25">
      <c r="A949" s="23" t="s">
        <v>1245</v>
      </c>
      <c r="B949" s="24">
        <v>42809</v>
      </c>
      <c r="C949" s="25">
        <v>9745</v>
      </c>
    </row>
    <row r="950" spans="1:3" x14ac:dyDescent="0.25">
      <c r="A950" s="23" t="s">
        <v>1246</v>
      </c>
      <c r="B950" s="24">
        <v>42809</v>
      </c>
      <c r="C950" s="25">
        <v>9746</v>
      </c>
    </row>
    <row r="951" spans="1:3" x14ac:dyDescent="0.25">
      <c r="A951" s="23" t="s">
        <v>1247</v>
      </c>
      <c r="B951" s="24">
        <v>42809</v>
      </c>
      <c r="C951" s="25">
        <v>9747</v>
      </c>
    </row>
    <row r="952" spans="1:3" x14ac:dyDescent="0.25">
      <c r="A952" s="23" t="s">
        <v>1248</v>
      </c>
      <c r="B952" s="24">
        <v>42809</v>
      </c>
      <c r="C952" s="25">
        <v>9748</v>
      </c>
    </row>
    <row r="953" spans="1:3" x14ac:dyDescent="0.25">
      <c r="A953" s="23" t="s">
        <v>1249</v>
      </c>
      <c r="B953" s="24">
        <v>42809</v>
      </c>
      <c r="C953" s="25">
        <v>9749</v>
      </c>
    </row>
    <row r="954" spans="1:3" x14ac:dyDescent="0.25">
      <c r="A954" s="23" t="s">
        <v>1250</v>
      </c>
      <c r="B954" s="24">
        <v>42809</v>
      </c>
      <c r="C954" s="25">
        <v>9750</v>
      </c>
    </row>
    <row r="955" spans="1:3" x14ac:dyDescent="0.25">
      <c r="A955" s="23" t="s">
        <v>1251</v>
      </c>
      <c r="B955" s="24">
        <v>42810</v>
      </c>
      <c r="C955" s="25">
        <v>9751</v>
      </c>
    </row>
    <row r="956" spans="1:3" x14ac:dyDescent="0.25">
      <c r="A956" s="23" t="s">
        <v>1252</v>
      </c>
      <c r="B956" s="24">
        <v>42810</v>
      </c>
      <c r="C956" s="25">
        <v>9752</v>
      </c>
    </row>
    <row r="957" spans="1:3" x14ac:dyDescent="0.25">
      <c r="A957" s="23" t="s">
        <v>1253</v>
      </c>
      <c r="B957" s="24">
        <v>42810</v>
      </c>
      <c r="C957" s="25">
        <v>9753</v>
      </c>
    </row>
    <row r="958" spans="1:3" x14ac:dyDescent="0.25">
      <c r="A958" s="23" t="s">
        <v>1254</v>
      </c>
      <c r="B958" s="24">
        <v>42810</v>
      </c>
      <c r="C958" s="25">
        <v>9754</v>
      </c>
    </row>
    <row r="959" spans="1:3" x14ac:dyDescent="0.25">
      <c r="A959" s="23" t="s">
        <v>1255</v>
      </c>
      <c r="B959" s="24">
        <v>42810</v>
      </c>
      <c r="C959" s="25">
        <v>9755</v>
      </c>
    </row>
    <row r="960" spans="1:3" x14ac:dyDescent="0.25">
      <c r="A960" s="23" t="s">
        <v>1256</v>
      </c>
      <c r="B960" s="24">
        <v>42810</v>
      </c>
      <c r="C960" s="25">
        <v>9756</v>
      </c>
    </row>
    <row r="961" spans="1:3" x14ac:dyDescent="0.25">
      <c r="A961" s="23" t="s">
        <v>1257</v>
      </c>
      <c r="B961" s="24">
        <v>42810</v>
      </c>
      <c r="C961" s="25">
        <v>9757</v>
      </c>
    </row>
    <row r="962" spans="1:3" x14ac:dyDescent="0.25">
      <c r="A962" s="23" t="s">
        <v>1258</v>
      </c>
      <c r="B962" s="24">
        <v>42810</v>
      </c>
      <c r="C962" s="25">
        <v>9758</v>
      </c>
    </row>
    <row r="963" spans="1:3" x14ac:dyDescent="0.25">
      <c r="A963" s="23" t="s">
        <v>1259</v>
      </c>
      <c r="B963" s="24">
        <v>42810</v>
      </c>
      <c r="C963" s="25">
        <v>9759</v>
      </c>
    </row>
    <row r="964" spans="1:3" x14ac:dyDescent="0.25">
      <c r="A964" s="23" t="s">
        <v>1260</v>
      </c>
      <c r="B964" s="24">
        <v>42810</v>
      </c>
      <c r="C964" s="25">
        <v>9760</v>
      </c>
    </row>
    <row r="965" spans="1:3" x14ac:dyDescent="0.25">
      <c r="A965" s="23" t="s">
        <v>1261</v>
      </c>
      <c r="B965" s="24">
        <v>42810</v>
      </c>
      <c r="C965" s="25">
        <v>9761</v>
      </c>
    </row>
    <row r="966" spans="1:3" x14ac:dyDescent="0.25">
      <c r="A966" s="23" t="s">
        <v>1262</v>
      </c>
      <c r="B966" s="24">
        <v>42810</v>
      </c>
      <c r="C966" s="25">
        <v>9762</v>
      </c>
    </row>
    <row r="967" spans="1:3" x14ac:dyDescent="0.25">
      <c r="A967" s="46" t="s">
        <v>1263</v>
      </c>
      <c r="B967" s="24">
        <v>42810</v>
      </c>
      <c r="C967" s="25">
        <v>9762</v>
      </c>
    </row>
    <row r="968" spans="1:3" x14ac:dyDescent="0.25">
      <c r="A968" s="23" t="s">
        <v>1264</v>
      </c>
      <c r="B968" s="24">
        <v>42810</v>
      </c>
      <c r="C968" s="25">
        <v>9763</v>
      </c>
    </row>
    <row r="969" spans="1:3" x14ac:dyDescent="0.25">
      <c r="A969" s="23" t="s">
        <v>1265</v>
      </c>
      <c r="B969" s="24">
        <v>42810</v>
      </c>
      <c r="C969" s="25">
        <v>9764</v>
      </c>
    </row>
    <row r="970" spans="1:3" x14ac:dyDescent="0.25">
      <c r="A970" s="23" t="s">
        <v>1266</v>
      </c>
      <c r="B970" s="24">
        <v>42810</v>
      </c>
      <c r="C970" s="25">
        <v>9765</v>
      </c>
    </row>
    <row r="971" spans="1:3" x14ac:dyDescent="0.25">
      <c r="A971" s="23" t="s">
        <v>1267</v>
      </c>
      <c r="B971" s="24">
        <v>42810</v>
      </c>
      <c r="C971" s="25">
        <v>9766</v>
      </c>
    </row>
    <row r="972" spans="1:3" x14ac:dyDescent="0.25">
      <c r="A972" s="23" t="s">
        <v>1268</v>
      </c>
      <c r="B972" s="24">
        <v>42811</v>
      </c>
      <c r="C972" s="25">
        <v>9767</v>
      </c>
    </row>
    <row r="973" spans="1:3" x14ac:dyDescent="0.25">
      <c r="A973" s="23" t="s">
        <v>1269</v>
      </c>
      <c r="B973" s="24">
        <v>42811</v>
      </c>
      <c r="C973" s="25">
        <v>9768</v>
      </c>
    </row>
    <row r="974" spans="1:3" x14ac:dyDescent="0.25">
      <c r="A974" s="23" t="s">
        <v>1270</v>
      </c>
      <c r="B974" s="24">
        <v>42811</v>
      </c>
      <c r="C974" s="25">
        <v>9769</v>
      </c>
    </row>
    <row r="975" spans="1:3" x14ac:dyDescent="0.25">
      <c r="A975" s="23" t="s">
        <v>1271</v>
      </c>
      <c r="B975" s="24">
        <v>42811</v>
      </c>
      <c r="C975" s="25">
        <v>9770</v>
      </c>
    </row>
    <row r="976" spans="1:3" x14ac:dyDescent="0.25">
      <c r="A976" s="23" t="s">
        <v>1272</v>
      </c>
      <c r="B976" s="24">
        <v>42811</v>
      </c>
      <c r="C976" s="25">
        <v>9771</v>
      </c>
    </row>
    <row r="977" spans="1:3" x14ac:dyDescent="0.25">
      <c r="A977" s="23" t="s">
        <v>1273</v>
      </c>
      <c r="B977" s="24">
        <v>42811</v>
      </c>
      <c r="C977" s="25">
        <v>9772</v>
      </c>
    </row>
    <row r="978" spans="1:3" x14ac:dyDescent="0.25">
      <c r="A978" s="23" t="s">
        <v>1274</v>
      </c>
      <c r="B978" s="24">
        <v>42811</v>
      </c>
      <c r="C978" s="25">
        <v>9773</v>
      </c>
    </row>
    <row r="979" spans="1:3" x14ac:dyDescent="0.25">
      <c r="A979" s="23" t="s">
        <v>1275</v>
      </c>
      <c r="B979" s="24">
        <v>42812</v>
      </c>
      <c r="C979" s="25">
        <v>9774</v>
      </c>
    </row>
    <row r="980" spans="1:3" x14ac:dyDescent="0.25">
      <c r="A980" s="23" t="s">
        <v>1276</v>
      </c>
      <c r="B980" s="24">
        <v>42814</v>
      </c>
      <c r="C980" s="25">
        <v>9775</v>
      </c>
    </row>
    <row r="981" spans="1:3" x14ac:dyDescent="0.25">
      <c r="A981" s="23" t="s">
        <v>1277</v>
      </c>
      <c r="B981" s="24">
        <v>42814</v>
      </c>
      <c r="C981" s="25">
        <v>9776</v>
      </c>
    </row>
    <row r="982" spans="1:3" x14ac:dyDescent="0.25">
      <c r="A982" s="23" t="s">
        <v>1278</v>
      </c>
      <c r="B982" s="24">
        <v>42814</v>
      </c>
      <c r="C982" s="25">
        <v>9777</v>
      </c>
    </row>
    <row r="983" spans="1:3" x14ac:dyDescent="0.25">
      <c r="A983" s="23" t="s">
        <v>1279</v>
      </c>
      <c r="B983" s="24">
        <v>42814</v>
      </c>
      <c r="C983" s="25">
        <v>9778</v>
      </c>
    </row>
    <row r="984" spans="1:3" x14ac:dyDescent="0.25">
      <c r="A984" s="23" t="s">
        <v>1280</v>
      </c>
      <c r="B984" s="24">
        <v>42814</v>
      </c>
      <c r="C984" s="25">
        <v>9779</v>
      </c>
    </row>
    <row r="985" spans="1:3" x14ac:dyDescent="0.25">
      <c r="A985" s="23" t="s">
        <v>1281</v>
      </c>
      <c r="B985" s="24">
        <v>42814</v>
      </c>
      <c r="C985" s="25">
        <v>9780</v>
      </c>
    </row>
    <row r="986" spans="1:3" x14ac:dyDescent="0.25">
      <c r="A986" s="23" t="s">
        <v>1282</v>
      </c>
      <c r="B986" s="24">
        <v>42814</v>
      </c>
      <c r="C986" s="25">
        <v>9781</v>
      </c>
    </row>
    <row r="987" spans="1:3" x14ac:dyDescent="0.25">
      <c r="A987" s="23" t="s">
        <v>1283</v>
      </c>
      <c r="B987" s="24">
        <v>42814</v>
      </c>
      <c r="C987" s="25">
        <v>9782</v>
      </c>
    </row>
    <row r="988" spans="1:3" x14ac:dyDescent="0.25">
      <c r="A988" s="23" t="s">
        <v>1284</v>
      </c>
      <c r="B988" s="24">
        <v>42815</v>
      </c>
      <c r="C988" s="25">
        <v>9783</v>
      </c>
    </row>
    <row r="989" spans="1:3" x14ac:dyDescent="0.25">
      <c r="A989" s="23" t="s">
        <v>1285</v>
      </c>
      <c r="B989" s="24">
        <v>42815</v>
      </c>
      <c r="C989" s="25">
        <v>9784</v>
      </c>
    </row>
    <row r="990" spans="1:3" x14ac:dyDescent="0.25">
      <c r="A990" s="23" t="s">
        <v>1286</v>
      </c>
      <c r="B990" s="24">
        <v>42815</v>
      </c>
      <c r="C990" s="25">
        <v>9785</v>
      </c>
    </row>
    <row r="991" spans="1:3" x14ac:dyDescent="0.25">
      <c r="A991" s="23" t="s">
        <v>1287</v>
      </c>
      <c r="B991" s="24">
        <v>42815</v>
      </c>
      <c r="C991" s="25">
        <v>9786</v>
      </c>
    </row>
    <row r="992" spans="1:3" x14ac:dyDescent="0.25">
      <c r="A992" s="23" t="s">
        <v>1288</v>
      </c>
      <c r="B992" s="24">
        <v>42815</v>
      </c>
      <c r="C992" s="25">
        <v>9787</v>
      </c>
    </row>
    <row r="993" spans="1:3" x14ac:dyDescent="0.25">
      <c r="A993" s="23" t="s">
        <v>1289</v>
      </c>
      <c r="B993" s="24">
        <v>42815</v>
      </c>
      <c r="C993" s="25">
        <v>9788</v>
      </c>
    </row>
    <row r="994" spans="1:3" x14ac:dyDescent="0.25">
      <c r="A994" s="23" t="s">
        <v>1290</v>
      </c>
      <c r="B994" s="24">
        <v>42815</v>
      </c>
      <c r="C994" s="25">
        <v>9789</v>
      </c>
    </row>
    <row r="995" spans="1:3" x14ac:dyDescent="0.25">
      <c r="A995" s="23" t="s">
        <v>1291</v>
      </c>
      <c r="B995" s="24">
        <v>42815</v>
      </c>
      <c r="C995" s="25">
        <v>9790</v>
      </c>
    </row>
    <row r="996" spans="1:3" x14ac:dyDescent="0.25">
      <c r="A996" s="23" t="s">
        <v>1292</v>
      </c>
      <c r="B996" s="24">
        <v>42815</v>
      </c>
      <c r="C996" s="25">
        <v>9791</v>
      </c>
    </row>
    <row r="997" spans="1:3" x14ac:dyDescent="0.25">
      <c r="A997" s="23" t="s">
        <v>1293</v>
      </c>
      <c r="B997" s="24">
        <v>42815</v>
      </c>
      <c r="C997" s="25">
        <v>9792</v>
      </c>
    </row>
    <row r="998" spans="1:3" x14ac:dyDescent="0.25">
      <c r="A998" s="23" t="s">
        <v>1294</v>
      </c>
      <c r="B998" s="24">
        <v>42815</v>
      </c>
      <c r="C998" s="25">
        <v>9793</v>
      </c>
    </row>
    <row r="999" spans="1:3" x14ac:dyDescent="0.25">
      <c r="A999" s="23" t="s">
        <v>1295</v>
      </c>
      <c r="B999" s="24">
        <v>42816</v>
      </c>
      <c r="C999" s="25">
        <v>9794</v>
      </c>
    </row>
    <row r="1000" spans="1:3" x14ac:dyDescent="0.25">
      <c r="A1000" s="23" t="s">
        <v>1296</v>
      </c>
      <c r="B1000" s="24">
        <v>42816</v>
      </c>
      <c r="C1000" s="25">
        <v>9795</v>
      </c>
    </row>
    <row r="1001" spans="1:3" x14ac:dyDescent="0.25">
      <c r="A1001" s="23" t="s">
        <v>1297</v>
      </c>
      <c r="B1001" s="24">
        <v>42816</v>
      </c>
      <c r="C1001" s="25">
        <v>9796</v>
      </c>
    </row>
    <row r="1002" spans="1:3" x14ac:dyDescent="0.25">
      <c r="A1002" s="23" t="s">
        <v>1298</v>
      </c>
      <c r="B1002" s="24">
        <v>42816</v>
      </c>
      <c r="C1002" s="25">
        <v>9797</v>
      </c>
    </row>
    <row r="1003" spans="1:3" x14ac:dyDescent="0.25">
      <c r="A1003" s="23" t="s">
        <v>1299</v>
      </c>
      <c r="B1003" s="24">
        <v>42816</v>
      </c>
      <c r="C1003" s="25">
        <v>9798</v>
      </c>
    </row>
    <row r="1004" spans="1:3" x14ac:dyDescent="0.25">
      <c r="A1004" s="23" t="s">
        <v>1300</v>
      </c>
      <c r="B1004" s="24">
        <v>42816</v>
      </c>
      <c r="C1004" s="25">
        <v>9799</v>
      </c>
    </row>
    <row r="1005" spans="1:3" x14ac:dyDescent="0.25">
      <c r="A1005" s="23" t="s">
        <v>1301</v>
      </c>
      <c r="B1005" s="24">
        <v>42816</v>
      </c>
      <c r="C1005" s="25">
        <v>9800</v>
      </c>
    </row>
    <row r="1006" spans="1:3" x14ac:dyDescent="0.25">
      <c r="A1006" s="23" t="s">
        <v>1302</v>
      </c>
      <c r="B1006" s="24">
        <v>42816</v>
      </c>
      <c r="C1006" s="25">
        <v>9801</v>
      </c>
    </row>
    <row r="1007" spans="1:3" x14ac:dyDescent="0.25">
      <c r="A1007" s="23" t="s">
        <v>1303</v>
      </c>
      <c r="B1007" s="24">
        <v>42816</v>
      </c>
      <c r="C1007" s="25">
        <v>9802</v>
      </c>
    </row>
    <row r="1008" spans="1:3" x14ac:dyDescent="0.25">
      <c r="A1008" s="23" t="s">
        <v>1304</v>
      </c>
      <c r="B1008" s="24">
        <v>42816</v>
      </c>
      <c r="C1008" s="25">
        <v>9803</v>
      </c>
    </row>
    <row r="1009" spans="1:3" x14ac:dyDescent="0.25">
      <c r="A1009" s="23" t="s">
        <v>1305</v>
      </c>
      <c r="B1009" s="24">
        <v>42816</v>
      </c>
      <c r="C1009" s="25">
        <v>9804</v>
      </c>
    </row>
    <row r="1010" spans="1:3" x14ac:dyDescent="0.25">
      <c r="A1010" s="23" t="s">
        <v>1306</v>
      </c>
      <c r="B1010" s="24">
        <v>42816</v>
      </c>
      <c r="C1010" s="25">
        <v>9805</v>
      </c>
    </row>
    <row r="1011" spans="1:3" x14ac:dyDescent="0.25">
      <c r="A1011" s="23" t="s">
        <v>1307</v>
      </c>
      <c r="B1011" s="24">
        <v>42817</v>
      </c>
      <c r="C1011" s="25">
        <v>9806</v>
      </c>
    </row>
    <row r="1012" spans="1:3" x14ac:dyDescent="0.25">
      <c r="A1012" s="23" t="s">
        <v>1308</v>
      </c>
      <c r="B1012" s="24">
        <v>42817</v>
      </c>
      <c r="C1012" s="25">
        <v>9807</v>
      </c>
    </row>
    <row r="1013" spans="1:3" x14ac:dyDescent="0.25">
      <c r="A1013" s="23" t="s">
        <v>1309</v>
      </c>
      <c r="B1013" s="24">
        <v>42817</v>
      </c>
      <c r="C1013" s="25">
        <v>9808</v>
      </c>
    </row>
    <row r="1014" spans="1:3" x14ac:dyDescent="0.25">
      <c r="A1014" s="23" t="s">
        <v>1310</v>
      </c>
      <c r="B1014" s="24">
        <v>42817</v>
      </c>
      <c r="C1014" s="25">
        <v>9809</v>
      </c>
    </row>
    <row r="1015" spans="1:3" x14ac:dyDescent="0.25">
      <c r="A1015" s="23" t="s">
        <v>1311</v>
      </c>
      <c r="B1015" s="24">
        <v>42817</v>
      </c>
      <c r="C1015" s="25">
        <v>9810</v>
      </c>
    </row>
    <row r="1016" spans="1:3" x14ac:dyDescent="0.25">
      <c r="A1016" s="23" t="s">
        <v>1312</v>
      </c>
      <c r="B1016" s="24">
        <v>42817</v>
      </c>
      <c r="C1016" s="25">
        <v>9811</v>
      </c>
    </row>
    <row r="1017" spans="1:3" x14ac:dyDescent="0.25">
      <c r="A1017" s="23" t="s">
        <v>1313</v>
      </c>
      <c r="B1017" s="24">
        <v>42817</v>
      </c>
      <c r="C1017" s="25">
        <v>9812</v>
      </c>
    </row>
    <row r="1018" spans="1:3" x14ac:dyDescent="0.25">
      <c r="A1018" s="23" t="s">
        <v>1314</v>
      </c>
      <c r="B1018" s="24">
        <v>42817</v>
      </c>
      <c r="C1018" s="25">
        <v>9813</v>
      </c>
    </row>
    <row r="1019" spans="1:3" x14ac:dyDescent="0.25">
      <c r="A1019" s="23" t="s">
        <v>1315</v>
      </c>
      <c r="B1019" s="24">
        <v>42817</v>
      </c>
      <c r="C1019" s="25">
        <v>9814</v>
      </c>
    </row>
    <row r="1020" spans="1:3" x14ac:dyDescent="0.25">
      <c r="A1020" s="23" t="s">
        <v>1316</v>
      </c>
      <c r="B1020" s="24">
        <v>42817</v>
      </c>
      <c r="C1020" s="25">
        <v>9815</v>
      </c>
    </row>
    <row r="1021" spans="1:3" x14ac:dyDescent="0.25">
      <c r="A1021" s="23" t="s">
        <v>1317</v>
      </c>
      <c r="B1021" s="24">
        <v>42818</v>
      </c>
      <c r="C1021" s="25">
        <v>9816</v>
      </c>
    </row>
    <row r="1022" spans="1:3" x14ac:dyDescent="0.25">
      <c r="A1022" s="23" t="s">
        <v>1318</v>
      </c>
      <c r="B1022" s="24">
        <v>42818</v>
      </c>
      <c r="C1022" s="25">
        <v>9817</v>
      </c>
    </row>
    <row r="1023" spans="1:3" x14ac:dyDescent="0.25">
      <c r="A1023" s="23" t="s">
        <v>1319</v>
      </c>
      <c r="B1023" s="24">
        <v>42818</v>
      </c>
      <c r="C1023" s="25">
        <v>9818</v>
      </c>
    </row>
    <row r="1024" spans="1:3" x14ac:dyDescent="0.25">
      <c r="A1024" s="23" t="s">
        <v>1320</v>
      </c>
      <c r="B1024" s="24">
        <v>42818</v>
      </c>
      <c r="C1024" s="25">
        <v>9819</v>
      </c>
    </row>
    <row r="1025" spans="1:3" x14ac:dyDescent="0.25">
      <c r="A1025" s="23" t="s">
        <v>1321</v>
      </c>
      <c r="B1025" s="24">
        <v>42818</v>
      </c>
      <c r="C1025" s="25">
        <v>9820</v>
      </c>
    </row>
    <row r="1026" spans="1:3" x14ac:dyDescent="0.25">
      <c r="A1026" s="23" t="s">
        <v>1322</v>
      </c>
      <c r="B1026" s="24">
        <v>42818</v>
      </c>
      <c r="C1026" s="25">
        <v>9821</v>
      </c>
    </row>
    <row r="1027" spans="1:3" x14ac:dyDescent="0.25">
      <c r="A1027" s="23" t="s">
        <v>1323</v>
      </c>
      <c r="B1027" s="24">
        <v>42818</v>
      </c>
      <c r="C1027" s="25">
        <v>9822</v>
      </c>
    </row>
    <row r="1028" spans="1:3" x14ac:dyDescent="0.25">
      <c r="A1028" s="23" t="s">
        <v>1324</v>
      </c>
      <c r="B1028" s="24">
        <v>42818</v>
      </c>
      <c r="C1028" s="25">
        <v>9823</v>
      </c>
    </row>
    <row r="1029" spans="1:3" x14ac:dyDescent="0.25">
      <c r="A1029" s="23" t="s">
        <v>1325</v>
      </c>
      <c r="B1029" s="24">
        <v>42818</v>
      </c>
      <c r="C1029" s="25">
        <v>9824</v>
      </c>
    </row>
    <row r="1030" spans="1:3" x14ac:dyDescent="0.25">
      <c r="A1030" s="23" t="s">
        <v>1326</v>
      </c>
      <c r="B1030" s="24">
        <v>42818</v>
      </c>
      <c r="C1030" s="25">
        <v>9825</v>
      </c>
    </row>
    <row r="1031" spans="1:3" x14ac:dyDescent="0.25">
      <c r="A1031" s="23" t="s">
        <v>1327</v>
      </c>
      <c r="B1031" s="24">
        <v>42818</v>
      </c>
      <c r="C1031" s="25">
        <v>9826</v>
      </c>
    </row>
    <row r="1032" spans="1:3" x14ac:dyDescent="0.25">
      <c r="A1032" s="40" t="s">
        <v>1328</v>
      </c>
      <c r="B1032" s="24">
        <v>42818</v>
      </c>
      <c r="C1032" s="25">
        <v>9826</v>
      </c>
    </row>
    <row r="1033" spans="1:3" x14ac:dyDescent="0.25">
      <c r="A1033" s="23" t="s">
        <v>1329</v>
      </c>
      <c r="B1033" s="24">
        <v>42818</v>
      </c>
      <c r="C1033" s="25">
        <v>9827</v>
      </c>
    </row>
    <row r="1034" spans="1:3" x14ac:dyDescent="0.25">
      <c r="A1034" s="23" t="s">
        <v>1330</v>
      </c>
      <c r="B1034" s="24">
        <v>42818</v>
      </c>
      <c r="C1034" s="25">
        <v>9828</v>
      </c>
    </row>
    <row r="1035" spans="1:3" x14ac:dyDescent="0.25">
      <c r="A1035" s="23" t="s">
        <v>1331</v>
      </c>
      <c r="B1035" s="24">
        <v>42818</v>
      </c>
      <c r="C1035" s="25">
        <v>9829</v>
      </c>
    </row>
    <row r="1036" spans="1:3" x14ac:dyDescent="0.25">
      <c r="A1036" s="23" t="s">
        <v>1332</v>
      </c>
      <c r="B1036" s="24">
        <v>42818</v>
      </c>
      <c r="C1036" s="25">
        <v>9830</v>
      </c>
    </row>
    <row r="1037" spans="1:3" x14ac:dyDescent="0.25">
      <c r="A1037" s="23" t="s">
        <v>1333</v>
      </c>
      <c r="B1037" s="24">
        <v>42818</v>
      </c>
      <c r="C1037" s="25">
        <v>9831</v>
      </c>
    </row>
    <row r="1038" spans="1:3" x14ac:dyDescent="0.25">
      <c r="A1038" s="23" t="s">
        <v>1334</v>
      </c>
      <c r="B1038" s="24">
        <v>42818</v>
      </c>
      <c r="C1038" s="25">
        <v>9832</v>
      </c>
    </row>
    <row r="1039" spans="1:3" x14ac:dyDescent="0.25">
      <c r="A1039" s="23" t="s">
        <v>1335</v>
      </c>
      <c r="B1039" s="24">
        <v>42821</v>
      </c>
      <c r="C1039" s="25">
        <v>9833</v>
      </c>
    </row>
    <row r="1040" spans="1:3" x14ac:dyDescent="0.25">
      <c r="A1040" s="23" t="s">
        <v>1336</v>
      </c>
      <c r="B1040" s="24">
        <v>42821</v>
      </c>
      <c r="C1040" s="25">
        <v>9834</v>
      </c>
    </row>
    <row r="1041" spans="1:3" x14ac:dyDescent="0.25">
      <c r="A1041" s="23" t="s">
        <v>1337</v>
      </c>
      <c r="B1041" s="24">
        <v>42821</v>
      </c>
      <c r="C1041" s="25">
        <v>9835</v>
      </c>
    </row>
    <row r="1042" spans="1:3" x14ac:dyDescent="0.25">
      <c r="A1042" s="23" t="s">
        <v>1338</v>
      </c>
      <c r="B1042" s="24">
        <v>42821</v>
      </c>
      <c r="C1042" s="25">
        <v>9836</v>
      </c>
    </row>
    <row r="1043" spans="1:3" x14ac:dyDescent="0.25">
      <c r="A1043" s="23" t="s">
        <v>1339</v>
      </c>
      <c r="B1043" s="24">
        <v>42821</v>
      </c>
      <c r="C1043" s="25">
        <v>9837</v>
      </c>
    </row>
    <row r="1044" spans="1:3" x14ac:dyDescent="0.25">
      <c r="A1044" s="23" t="s">
        <v>1340</v>
      </c>
      <c r="B1044" s="24">
        <v>42821</v>
      </c>
      <c r="C1044" s="25">
        <v>9838</v>
      </c>
    </row>
    <row r="1045" spans="1:3" x14ac:dyDescent="0.25">
      <c r="A1045" s="23" t="s">
        <v>1341</v>
      </c>
      <c r="B1045" s="24">
        <v>42821</v>
      </c>
      <c r="C1045" s="25">
        <v>9839</v>
      </c>
    </row>
    <row r="1046" spans="1:3" x14ac:dyDescent="0.25">
      <c r="A1046" s="23" t="s">
        <v>1342</v>
      </c>
      <c r="B1046" s="24">
        <v>42821</v>
      </c>
      <c r="C1046" s="25">
        <v>9840</v>
      </c>
    </row>
    <row r="1047" spans="1:3" x14ac:dyDescent="0.25">
      <c r="A1047" s="23" t="s">
        <v>1343</v>
      </c>
      <c r="B1047" s="24">
        <v>42821</v>
      </c>
      <c r="C1047" s="25">
        <v>9841</v>
      </c>
    </row>
    <row r="1048" spans="1:3" x14ac:dyDescent="0.25">
      <c r="A1048" s="23" t="s">
        <v>1344</v>
      </c>
      <c r="B1048" s="24">
        <v>42822</v>
      </c>
      <c r="C1048" s="25">
        <v>9842</v>
      </c>
    </row>
    <row r="1049" spans="1:3" x14ac:dyDescent="0.25">
      <c r="A1049" s="23" t="s">
        <v>1345</v>
      </c>
      <c r="B1049" s="24">
        <v>42822</v>
      </c>
      <c r="C1049" s="25">
        <v>9843</v>
      </c>
    </row>
    <row r="1050" spans="1:3" x14ac:dyDescent="0.25">
      <c r="A1050" s="23" t="s">
        <v>1346</v>
      </c>
      <c r="B1050" s="24">
        <v>42822</v>
      </c>
      <c r="C1050" s="25">
        <v>9844</v>
      </c>
    </row>
    <row r="1051" spans="1:3" x14ac:dyDescent="0.25">
      <c r="A1051" s="23" t="s">
        <v>1347</v>
      </c>
      <c r="B1051" s="24">
        <v>42822</v>
      </c>
      <c r="C1051" s="25">
        <v>9845</v>
      </c>
    </row>
    <row r="1052" spans="1:3" x14ac:dyDescent="0.25">
      <c r="A1052" s="23" t="s">
        <v>1348</v>
      </c>
      <c r="B1052" s="24">
        <v>42822</v>
      </c>
      <c r="C1052" s="25">
        <v>9846</v>
      </c>
    </row>
    <row r="1053" spans="1:3" x14ac:dyDescent="0.25">
      <c r="A1053" s="23" t="s">
        <v>1349</v>
      </c>
      <c r="B1053" s="24">
        <v>42822</v>
      </c>
      <c r="C1053" s="25">
        <v>9847</v>
      </c>
    </row>
    <row r="1054" spans="1:3" x14ac:dyDescent="0.25">
      <c r="A1054" s="23" t="s">
        <v>1350</v>
      </c>
      <c r="B1054" s="24">
        <v>42822</v>
      </c>
      <c r="C1054" s="25">
        <v>9848</v>
      </c>
    </row>
    <row r="1055" spans="1:3" x14ac:dyDescent="0.25">
      <c r="A1055" s="23" t="s">
        <v>1351</v>
      </c>
      <c r="B1055" s="24">
        <v>42822</v>
      </c>
      <c r="C1055" s="25">
        <v>9849</v>
      </c>
    </row>
    <row r="1056" spans="1:3" x14ac:dyDescent="0.25">
      <c r="A1056" s="40" t="s">
        <v>1352</v>
      </c>
      <c r="B1056" s="24">
        <v>42822</v>
      </c>
      <c r="C1056" s="25">
        <v>9849</v>
      </c>
    </row>
    <row r="1057" spans="1:3" x14ac:dyDescent="0.25">
      <c r="A1057" s="23" t="s">
        <v>1353</v>
      </c>
      <c r="B1057" s="24">
        <v>42823</v>
      </c>
      <c r="C1057" s="25">
        <v>9850</v>
      </c>
    </row>
    <row r="1058" spans="1:3" x14ac:dyDescent="0.25">
      <c r="A1058" s="23" t="s">
        <v>1354</v>
      </c>
      <c r="B1058" s="24">
        <v>42823</v>
      </c>
      <c r="C1058" s="25">
        <v>9851</v>
      </c>
    </row>
    <row r="1059" spans="1:3" x14ac:dyDescent="0.25">
      <c r="A1059" s="23" t="s">
        <v>1355</v>
      </c>
      <c r="B1059" s="24">
        <v>42823</v>
      </c>
      <c r="C1059" s="25">
        <v>9852</v>
      </c>
    </row>
    <row r="1060" spans="1:3" x14ac:dyDescent="0.25">
      <c r="A1060" s="23" t="s">
        <v>1356</v>
      </c>
      <c r="B1060" s="24">
        <v>42823</v>
      </c>
      <c r="C1060" s="25">
        <v>9853</v>
      </c>
    </row>
    <row r="1061" spans="1:3" x14ac:dyDescent="0.25">
      <c r="A1061" s="23" t="s">
        <v>1357</v>
      </c>
      <c r="B1061" s="24">
        <v>42823</v>
      </c>
      <c r="C1061" s="25">
        <v>9854</v>
      </c>
    </row>
    <row r="1062" spans="1:3" x14ac:dyDescent="0.25">
      <c r="A1062" s="23" t="s">
        <v>1358</v>
      </c>
      <c r="B1062" s="24">
        <v>42823</v>
      </c>
      <c r="C1062" s="25">
        <v>9855</v>
      </c>
    </row>
    <row r="1063" spans="1:3" x14ac:dyDescent="0.25">
      <c r="A1063" s="23" t="s">
        <v>1359</v>
      </c>
      <c r="B1063" s="24">
        <v>42823</v>
      </c>
      <c r="C1063" s="25">
        <v>9856</v>
      </c>
    </row>
    <row r="1064" spans="1:3" x14ac:dyDescent="0.25">
      <c r="A1064" s="23" t="s">
        <v>1360</v>
      </c>
      <c r="B1064" s="24">
        <v>42823</v>
      </c>
      <c r="C1064" s="25">
        <v>9857</v>
      </c>
    </row>
    <row r="1065" spans="1:3" x14ac:dyDescent="0.25">
      <c r="A1065" s="23" t="s">
        <v>1361</v>
      </c>
      <c r="B1065" s="24">
        <v>42823</v>
      </c>
      <c r="C1065" s="25">
        <v>9858</v>
      </c>
    </row>
    <row r="1066" spans="1:3" x14ac:dyDescent="0.25">
      <c r="A1066" s="23" t="s">
        <v>1362</v>
      </c>
      <c r="B1066" s="24">
        <v>42823</v>
      </c>
      <c r="C1066" s="25">
        <v>9859</v>
      </c>
    </row>
    <row r="1067" spans="1:3" x14ac:dyDescent="0.25">
      <c r="A1067" s="23" t="s">
        <v>1363</v>
      </c>
      <c r="B1067" s="24">
        <v>42823</v>
      </c>
      <c r="C1067" s="25">
        <v>9860</v>
      </c>
    </row>
    <row r="1068" spans="1:3" x14ac:dyDescent="0.25">
      <c r="A1068" s="23" t="s">
        <v>1364</v>
      </c>
      <c r="B1068" s="24">
        <v>42824</v>
      </c>
      <c r="C1068" s="25">
        <v>9861</v>
      </c>
    </row>
    <row r="1069" spans="1:3" x14ac:dyDescent="0.25">
      <c r="A1069" s="23" t="s">
        <v>1365</v>
      </c>
      <c r="B1069" s="24">
        <v>42824</v>
      </c>
      <c r="C1069" s="25">
        <v>9862</v>
      </c>
    </row>
    <row r="1070" spans="1:3" x14ac:dyDescent="0.25">
      <c r="A1070" s="23" t="s">
        <v>1366</v>
      </c>
      <c r="B1070" s="24">
        <v>42824</v>
      </c>
      <c r="C1070" s="25">
        <v>9863</v>
      </c>
    </row>
    <row r="1071" spans="1:3" x14ac:dyDescent="0.25">
      <c r="A1071" s="23" t="s">
        <v>1367</v>
      </c>
      <c r="B1071" s="24">
        <v>42824</v>
      </c>
      <c r="C1071" s="25">
        <v>9864</v>
      </c>
    </row>
    <row r="1072" spans="1:3" x14ac:dyDescent="0.25">
      <c r="A1072" s="23" t="s">
        <v>1368</v>
      </c>
      <c r="B1072" s="24">
        <v>42824</v>
      </c>
      <c r="C1072" s="25">
        <v>9865</v>
      </c>
    </row>
    <row r="1073" spans="1:3" x14ac:dyDescent="0.25">
      <c r="A1073" s="23" t="s">
        <v>1369</v>
      </c>
      <c r="B1073" s="24">
        <v>42824</v>
      </c>
      <c r="C1073" s="25">
        <v>9866</v>
      </c>
    </row>
    <row r="1074" spans="1:3" x14ac:dyDescent="0.25">
      <c r="A1074" s="23" t="s">
        <v>1370</v>
      </c>
      <c r="B1074" s="24">
        <v>42824</v>
      </c>
      <c r="C1074" s="25">
        <v>9867</v>
      </c>
    </row>
    <row r="1075" spans="1:3" x14ac:dyDescent="0.25">
      <c r="A1075" s="23" t="s">
        <v>1371</v>
      </c>
      <c r="B1075" s="24">
        <v>42824</v>
      </c>
      <c r="C1075" s="25">
        <v>9868</v>
      </c>
    </row>
    <row r="1076" spans="1:3" x14ac:dyDescent="0.25">
      <c r="A1076" s="23" t="s">
        <v>1372</v>
      </c>
      <c r="B1076" s="24">
        <v>42824</v>
      </c>
      <c r="C1076" s="25">
        <v>9869</v>
      </c>
    </row>
    <row r="1077" spans="1:3" x14ac:dyDescent="0.25">
      <c r="A1077" s="23" t="s">
        <v>1373</v>
      </c>
      <c r="B1077" s="24">
        <v>42824</v>
      </c>
      <c r="C1077" s="25">
        <v>9870</v>
      </c>
    </row>
    <row r="1078" spans="1:3" x14ac:dyDescent="0.25">
      <c r="A1078" s="40" t="s">
        <v>1374</v>
      </c>
      <c r="B1078" s="24">
        <v>42824</v>
      </c>
      <c r="C1078" s="25">
        <v>9870</v>
      </c>
    </row>
    <row r="1079" spans="1:3" x14ac:dyDescent="0.25">
      <c r="A1079" s="23" t="s">
        <v>1375</v>
      </c>
      <c r="B1079" s="24">
        <v>42825</v>
      </c>
      <c r="C1079" s="25">
        <v>9871</v>
      </c>
    </row>
    <row r="1080" spans="1:3" x14ac:dyDescent="0.25">
      <c r="A1080" s="23" t="s">
        <v>1375</v>
      </c>
      <c r="B1080" s="24">
        <v>42825</v>
      </c>
      <c r="C1080" s="25">
        <v>9872</v>
      </c>
    </row>
    <row r="1081" spans="1:3" x14ac:dyDescent="0.25">
      <c r="A1081" s="23" t="s">
        <v>1376</v>
      </c>
      <c r="B1081" s="24">
        <v>42825</v>
      </c>
      <c r="C1081" s="25">
        <v>9873</v>
      </c>
    </row>
    <row r="1082" spans="1:3" x14ac:dyDescent="0.25">
      <c r="A1082" s="23" t="s">
        <v>1377</v>
      </c>
      <c r="B1082" s="24">
        <v>42825</v>
      </c>
      <c r="C1082" s="25">
        <v>9874</v>
      </c>
    </row>
    <row r="1083" spans="1:3" x14ac:dyDescent="0.25">
      <c r="A1083" s="23" t="s">
        <v>1378</v>
      </c>
      <c r="B1083" s="24">
        <v>42825</v>
      </c>
      <c r="C1083" s="25">
        <v>9875</v>
      </c>
    </row>
    <row r="1084" spans="1:3" x14ac:dyDescent="0.25">
      <c r="A1084" s="23" t="s">
        <v>1379</v>
      </c>
      <c r="B1084" s="24">
        <v>42825</v>
      </c>
      <c r="C1084" s="25">
        <v>9876</v>
      </c>
    </row>
    <row r="1085" spans="1:3" x14ac:dyDescent="0.25">
      <c r="A1085" s="23" t="s">
        <v>1380</v>
      </c>
      <c r="B1085" s="24">
        <v>42825</v>
      </c>
      <c r="C1085" s="25">
        <v>9877</v>
      </c>
    </row>
    <row r="1086" spans="1:3" x14ac:dyDescent="0.25">
      <c r="A1086" s="23">
        <v>2610</v>
      </c>
      <c r="B1086" s="24">
        <v>42795</v>
      </c>
      <c r="C1086" s="25">
        <v>9878</v>
      </c>
    </row>
    <row r="1087" spans="1:3" x14ac:dyDescent="0.25">
      <c r="A1087" s="23">
        <v>550668</v>
      </c>
      <c r="B1087" s="24">
        <v>42795</v>
      </c>
      <c r="C1087" s="25">
        <v>9878</v>
      </c>
    </row>
    <row r="1088" spans="1:3" x14ac:dyDescent="0.25">
      <c r="A1088" s="23">
        <v>547055</v>
      </c>
      <c r="B1088" s="24">
        <v>42796</v>
      </c>
      <c r="C1088" s="25">
        <v>9879</v>
      </c>
    </row>
    <row r="1089" spans="1:3" x14ac:dyDescent="0.25">
      <c r="A1089" s="23">
        <v>550178</v>
      </c>
      <c r="B1089" s="24">
        <v>42797</v>
      </c>
      <c r="C1089" s="25">
        <v>9880</v>
      </c>
    </row>
    <row r="1090" spans="1:3" x14ac:dyDescent="0.25">
      <c r="A1090" s="23">
        <v>300573</v>
      </c>
      <c r="B1090" s="24">
        <v>42797</v>
      </c>
      <c r="C1090" s="25">
        <v>9881</v>
      </c>
    </row>
    <row r="1091" spans="1:3" x14ac:dyDescent="0.25">
      <c r="A1091" s="23">
        <v>539339</v>
      </c>
      <c r="B1091" s="24">
        <v>42797</v>
      </c>
      <c r="C1091" s="25">
        <v>9882</v>
      </c>
    </row>
    <row r="1092" spans="1:3" x14ac:dyDescent="0.25">
      <c r="A1092" s="23">
        <v>300573</v>
      </c>
      <c r="B1092" s="24">
        <v>42797</v>
      </c>
      <c r="C1092" s="25">
        <v>9883</v>
      </c>
    </row>
    <row r="1093" spans="1:3" x14ac:dyDescent="0.25">
      <c r="A1093" s="23">
        <v>2333</v>
      </c>
      <c r="B1093" s="24">
        <v>42800</v>
      </c>
      <c r="C1093" s="25">
        <v>9884</v>
      </c>
    </row>
    <row r="1094" spans="1:3" x14ac:dyDescent="0.25">
      <c r="A1094" s="23">
        <v>550670</v>
      </c>
      <c r="B1094" s="24">
        <v>42800</v>
      </c>
      <c r="C1094" s="25">
        <v>9884</v>
      </c>
    </row>
    <row r="1095" spans="1:3" x14ac:dyDescent="0.25">
      <c r="A1095" s="23">
        <v>2588</v>
      </c>
      <c r="B1095" s="24">
        <v>42800</v>
      </c>
      <c r="C1095" s="25">
        <v>9885</v>
      </c>
    </row>
    <row r="1096" spans="1:3" x14ac:dyDescent="0.25">
      <c r="A1096" s="23">
        <v>2396</v>
      </c>
      <c r="B1096" s="24">
        <v>42800</v>
      </c>
      <c r="C1096" s="25">
        <v>9886</v>
      </c>
    </row>
    <row r="1097" spans="1:3" x14ac:dyDescent="0.25">
      <c r="A1097" s="23">
        <v>549629</v>
      </c>
      <c r="B1097" s="24">
        <v>42800</v>
      </c>
      <c r="C1097" s="25">
        <v>9887</v>
      </c>
    </row>
    <row r="1098" spans="1:3" x14ac:dyDescent="0.25">
      <c r="A1098" s="23">
        <v>1714</v>
      </c>
      <c r="B1098" s="24">
        <v>42801</v>
      </c>
      <c r="C1098" s="25">
        <v>9888</v>
      </c>
    </row>
    <row r="1099" spans="1:3" x14ac:dyDescent="0.25">
      <c r="A1099" s="23">
        <v>2613</v>
      </c>
      <c r="B1099" s="24">
        <v>42801</v>
      </c>
      <c r="C1099" s="25">
        <v>9889</v>
      </c>
    </row>
    <row r="1100" spans="1:3" x14ac:dyDescent="0.25">
      <c r="A1100" s="23">
        <v>2596</v>
      </c>
      <c r="B1100" s="24">
        <v>42801</v>
      </c>
      <c r="C1100" s="25">
        <v>9890</v>
      </c>
    </row>
    <row r="1101" spans="1:3" x14ac:dyDescent="0.25">
      <c r="A1101" s="23">
        <v>2614</v>
      </c>
      <c r="B1101" s="24">
        <v>42801</v>
      </c>
      <c r="C1101" s="25">
        <v>9891</v>
      </c>
    </row>
    <row r="1102" spans="1:3" x14ac:dyDescent="0.25">
      <c r="A1102" s="23">
        <v>545757</v>
      </c>
      <c r="B1102" s="24">
        <v>42801</v>
      </c>
      <c r="C1102" s="25">
        <v>9892</v>
      </c>
    </row>
    <row r="1103" spans="1:3" x14ac:dyDescent="0.25">
      <c r="A1103" s="23">
        <v>545158</v>
      </c>
      <c r="B1103" s="24">
        <v>42802</v>
      </c>
      <c r="C1103" s="25">
        <v>9893</v>
      </c>
    </row>
    <row r="1104" spans="1:3" x14ac:dyDescent="0.25">
      <c r="A1104" s="23">
        <v>2615</v>
      </c>
      <c r="B1104" s="24">
        <v>42802</v>
      </c>
      <c r="C1104" s="25">
        <v>9894</v>
      </c>
    </row>
    <row r="1105" spans="1:3" x14ac:dyDescent="0.25">
      <c r="A1105" s="23">
        <v>550330</v>
      </c>
      <c r="B1105" s="24">
        <v>42802</v>
      </c>
      <c r="C1105" s="25">
        <v>9895</v>
      </c>
    </row>
    <row r="1106" spans="1:3" x14ac:dyDescent="0.25">
      <c r="A1106" s="23">
        <v>547485</v>
      </c>
      <c r="B1106" s="24">
        <v>42802</v>
      </c>
      <c r="C1106" s="25">
        <v>9896</v>
      </c>
    </row>
    <row r="1107" spans="1:3" x14ac:dyDescent="0.25">
      <c r="A1107" s="23">
        <v>2619</v>
      </c>
      <c r="B1107" s="24">
        <v>42803</v>
      </c>
      <c r="C1107" s="25">
        <v>9897</v>
      </c>
    </row>
    <row r="1108" spans="1:3" x14ac:dyDescent="0.25">
      <c r="A1108" s="23">
        <v>2541</v>
      </c>
      <c r="B1108" s="24">
        <v>42804</v>
      </c>
      <c r="C1108" s="25">
        <v>9898</v>
      </c>
    </row>
    <row r="1109" spans="1:3" x14ac:dyDescent="0.25">
      <c r="A1109" s="23">
        <v>549229</v>
      </c>
      <c r="B1109" s="24">
        <v>42804</v>
      </c>
      <c r="C1109" s="25">
        <v>9899</v>
      </c>
    </row>
    <row r="1110" spans="1:3" x14ac:dyDescent="0.25">
      <c r="A1110" s="23">
        <v>550330</v>
      </c>
      <c r="B1110" s="24">
        <v>42804</v>
      </c>
      <c r="C1110" s="25">
        <v>9900</v>
      </c>
    </row>
    <row r="1111" spans="1:3" x14ac:dyDescent="0.25">
      <c r="A1111" s="23">
        <v>550654</v>
      </c>
      <c r="B1111" s="24">
        <v>42804</v>
      </c>
      <c r="C1111" s="25">
        <v>9901</v>
      </c>
    </row>
    <row r="1112" spans="1:3" x14ac:dyDescent="0.25">
      <c r="A1112" s="23">
        <v>2549</v>
      </c>
      <c r="B1112" s="24">
        <v>42804</v>
      </c>
      <c r="C1112" s="25">
        <v>9902</v>
      </c>
    </row>
    <row r="1113" spans="1:3" x14ac:dyDescent="0.25">
      <c r="A1113" s="23">
        <v>790469</v>
      </c>
      <c r="B1113" s="24">
        <v>42804</v>
      </c>
      <c r="C1113" s="25">
        <v>9903</v>
      </c>
    </row>
    <row r="1114" spans="1:3" x14ac:dyDescent="0.25">
      <c r="A1114" s="23">
        <v>975</v>
      </c>
      <c r="B1114" s="24">
        <v>42804</v>
      </c>
      <c r="C1114" s="25">
        <v>9904</v>
      </c>
    </row>
    <row r="1115" spans="1:3" x14ac:dyDescent="0.25">
      <c r="A1115" s="23">
        <v>549050</v>
      </c>
      <c r="B1115" s="24">
        <v>42807</v>
      </c>
      <c r="C1115" s="25">
        <v>9905</v>
      </c>
    </row>
    <row r="1116" spans="1:3" x14ac:dyDescent="0.25">
      <c r="A1116" s="23">
        <v>1466</v>
      </c>
      <c r="B1116" s="24">
        <v>42807</v>
      </c>
      <c r="C1116" s="25">
        <v>9906</v>
      </c>
    </row>
    <row r="1117" spans="1:3" x14ac:dyDescent="0.25">
      <c r="A1117" s="23">
        <v>2611</v>
      </c>
      <c r="B1117" s="24">
        <v>42808</v>
      </c>
      <c r="C1117" s="25">
        <v>9907</v>
      </c>
    </row>
    <row r="1118" spans="1:3" x14ac:dyDescent="0.25">
      <c r="A1118" s="23">
        <v>1489</v>
      </c>
      <c r="B1118" s="24">
        <v>42809</v>
      </c>
      <c r="C1118" s="25">
        <v>9908</v>
      </c>
    </row>
    <row r="1119" spans="1:3" x14ac:dyDescent="0.25">
      <c r="A1119" s="23">
        <v>550685</v>
      </c>
      <c r="B1119" s="24">
        <v>42809</v>
      </c>
      <c r="C1119" s="25">
        <v>9908</v>
      </c>
    </row>
    <row r="1120" spans="1:3" x14ac:dyDescent="0.25">
      <c r="A1120" s="23">
        <v>550660</v>
      </c>
      <c r="B1120" s="24">
        <v>42809</v>
      </c>
      <c r="C1120" s="25">
        <v>9909</v>
      </c>
    </row>
    <row r="1121" spans="1:3" x14ac:dyDescent="0.25">
      <c r="A1121" s="23">
        <v>1510</v>
      </c>
      <c r="B1121" s="24">
        <v>42809</v>
      </c>
      <c r="C1121" s="25">
        <v>9910</v>
      </c>
    </row>
    <row r="1122" spans="1:3" x14ac:dyDescent="0.25">
      <c r="A1122" s="23">
        <v>550660</v>
      </c>
      <c r="B1122" s="24">
        <v>42809</v>
      </c>
      <c r="C1122" s="25">
        <v>9911</v>
      </c>
    </row>
    <row r="1123" spans="1:3" x14ac:dyDescent="0.25">
      <c r="A1123" s="23">
        <v>542940</v>
      </c>
      <c r="B1123" s="24">
        <v>42809</v>
      </c>
      <c r="C1123" s="25">
        <v>9912</v>
      </c>
    </row>
    <row r="1124" spans="1:3" x14ac:dyDescent="0.25">
      <c r="A1124" s="23">
        <v>2595</v>
      </c>
      <c r="B1124" s="24">
        <v>42810</v>
      </c>
      <c r="C1124" s="25">
        <v>9913</v>
      </c>
    </row>
    <row r="1125" spans="1:3" x14ac:dyDescent="0.25">
      <c r="A1125" s="23">
        <v>550671</v>
      </c>
      <c r="B1125" s="24">
        <v>42810</v>
      </c>
      <c r="C1125" s="25">
        <v>9913</v>
      </c>
    </row>
    <row r="1126" spans="1:3" x14ac:dyDescent="0.25">
      <c r="A1126" s="23">
        <v>550660</v>
      </c>
      <c r="B1126" s="24">
        <v>42810</v>
      </c>
      <c r="C1126" s="25">
        <v>9914</v>
      </c>
    </row>
    <row r="1127" spans="1:3" x14ac:dyDescent="0.25">
      <c r="A1127" s="23">
        <v>2621</v>
      </c>
      <c r="B1127" s="24">
        <v>42810</v>
      </c>
      <c r="C1127" s="25">
        <v>9915</v>
      </c>
    </row>
    <row r="1128" spans="1:3" x14ac:dyDescent="0.25">
      <c r="A1128" s="23">
        <v>2625</v>
      </c>
      <c r="B1128" s="24">
        <v>42811</v>
      </c>
      <c r="C1128" s="25">
        <v>9916</v>
      </c>
    </row>
    <row r="1129" spans="1:3" x14ac:dyDescent="0.25">
      <c r="A1129" s="23">
        <v>1350</v>
      </c>
      <c r="B1129" s="24">
        <v>42811</v>
      </c>
      <c r="C1129" s="25">
        <v>9917</v>
      </c>
    </row>
    <row r="1130" spans="1:3" x14ac:dyDescent="0.25">
      <c r="A1130" s="23">
        <v>550667</v>
      </c>
      <c r="B1130" s="24">
        <v>42811</v>
      </c>
      <c r="C1130" s="25">
        <v>9918</v>
      </c>
    </row>
    <row r="1131" spans="1:3" x14ac:dyDescent="0.25">
      <c r="A1131" s="23">
        <v>2623</v>
      </c>
      <c r="B1131" s="24">
        <v>42814</v>
      </c>
      <c r="C1131" s="25">
        <v>9919</v>
      </c>
    </row>
    <row r="1132" spans="1:3" x14ac:dyDescent="0.25">
      <c r="A1132" s="23">
        <v>550681</v>
      </c>
      <c r="B1132" s="24">
        <v>42814</v>
      </c>
      <c r="C1132" s="25">
        <v>9919</v>
      </c>
    </row>
    <row r="1133" spans="1:3" x14ac:dyDescent="0.25">
      <c r="A1133" s="23">
        <v>2626</v>
      </c>
      <c r="B1133" s="24">
        <v>42814</v>
      </c>
      <c r="C1133" s="25">
        <v>9920</v>
      </c>
    </row>
    <row r="1134" spans="1:3" x14ac:dyDescent="0.25">
      <c r="A1134" s="23">
        <v>2629</v>
      </c>
      <c r="B1134" s="24">
        <v>42814</v>
      </c>
      <c r="C1134" s="25">
        <v>9921</v>
      </c>
    </row>
    <row r="1135" spans="1:3" x14ac:dyDescent="0.25">
      <c r="A1135" s="23">
        <v>550662</v>
      </c>
      <c r="B1135" s="24">
        <v>42814</v>
      </c>
      <c r="C1135" s="25">
        <v>9922</v>
      </c>
    </row>
    <row r="1136" spans="1:3" x14ac:dyDescent="0.25">
      <c r="A1136" s="23">
        <v>2631</v>
      </c>
      <c r="B1136" s="24">
        <v>42815</v>
      </c>
      <c r="C1136" s="25">
        <v>9923</v>
      </c>
    </row>
    <row r="1137" spans="1:3" x14ac:dyDescent="0.25">
      <c r="A1137" s="23">
        <v>356</v>
      </c>
      <c r="B1137" s="24">
        <v>42815</v>
      </c>
      <c r="C1137" s="25">
        <v>9924</v>
      </c>
    </row>
    <row r="1138" spans="1:3" x14ac:dyDescent="0.25">
      <c r="A1138" s="23">
        <v>550680</v>
      </c>
      <c r="B1138" s="24">
        <v>42815</v>
      </c>
      <c r="C1138" s="25">
        <v>9924</v>
      </c>
    </row>
    <row r="1139" spans="1:3" x14ac:dyDescent="0.25">
      <c r="A1139" s="23">
        <v>549377</v>
      </c>
      <c r="B1139" s="24">
        <v>42815</v>
      </c>
      <c r="C1139" s="25">
        <v>9925</v>
      </c>
    </row>
    <row r="1140" spans="1:3" x14ac:dyDescent="0.25">
      <c r="A1140" s="23">
        <v>265</v>
      </c>
      <c r="B1140" s="24">
        <v>42815</v>
      </c>
      <c r="C1140" s="25">
        <v>9926</v>
      </c>
    </row>
    <row r="1141" spans="1:3" x14ac:dyDescent="0.25">
      <c r="A1141" s="23">
        <v>547168</v>
      </c>
      <c r="B1141" s="24">
        <v>42815</v>
      </c>
      <c r="C1141" s="25">
        <v>9927</v>
      </c>
    </row>
    <row r="1142" spans="1:3" x14ac:dyDescent="0.25">
      <c r="A1142" s="23">
        <v>2630</v>
      </c>
      <c r="B1142" s="24">
        <v>42815</v>
      </c>
      <c r="C1142" s="25">
        <v>9928</v>
      </c>
    </row>
    <row r="1143" spans="1:3" x14ac:dyDescent="0.25">
      <c r="A1143" s="23">
        <v>550005</v>
      </c>
      <c r="B1143" s="24">
        <v>42816</v>
      </c>
      <c r="C1143" s="25">
        <v>9929</v>
      </c>
    </row>
    <row r="1144" spans="1:3" x14ac:dyDescent="0.25">
      <c r="A1144" s="23">
        <v>1564</v>
      </c>
      <c r="B1144" s="24">
        <v>42817</v>
      </c>
      <c r="C1144" s="25">
        <v>9930</v>
      </c>
    </row>
    <row r="1145" spans="1:3" x14ac:dyDescent="0.25">
      <c r="A1145" s="23">
        <v>549457</v>
      </c>
      <c r="B1145" s="24">
        <v>42817</v>
      </c>
      <c r="C1145" s="25">
        <v>9931</v>
      </c>
    </row>
    <row r="1146" spans="1:3" x14ac:dyDescent="0.25">
      <c r="A1146" s="23">
        <v>546595</v>
      </c>
      <c r="B1146" s="24">
        <v>42821</v>
      </c>
      <c r="C1146" s="25">
        <v>9932</v>
      </c>
    </row>
    <row r="1147" spans="1:3" x14ac:dyDescent="0.25">
      <c r="A1147" s="23">
        <v>595</v>
      </c>
      <c r="B1147" s="24">
        <v>42821</v>
      </c>
      <c r="C1147" s="25">
        <v>9933</v>
      </c>
    </row>
    <row r="1148" spans="1:3" x14ac:dyDescent="0.25">
      <c r="A1148" s="23">
        <v>1854</v>
      </c>
      <c r="B1148" s="24">
        <v>42822</v>
      </c>
      <c r="C1148" s="25">
        <v>9934</v>
      </c>
    </row>
    <row r="1149" spans="1:3" x14ac:dyDescent="0.25">
      <c r="A1149" s="23">
        <v>531492</v>
      </c>
      <c r="B1149" s="24">
        <v>42822</v>
      </c>
      <c r="C1149" s="25">
        <v>9935</v>
      </c>
    </row>
    <row r="1150" spans="1:3" x14ac:dyDescent="0.25">
      <c r="A1150" s="23">
        <v>2553</v>
      </c>
      <c r="B1150" s="24">
        <v>42823</v>
      </c>
      <c r="C1150" s="25">
        <v>9936</v>
      </c>
    </row>
    <row r="1151" spans="1:3" x14ac:dyDescent="0.25">
      <c r="A1151" s="23">
        <v>550690</v>
      </c>
      <c r="B1151" s="24">
        <v>42823</v>
      </c>
      <c r="C1151" s="25">
        <v>9936</v>
      </c>
    </row>
    <row r="1152" spans="1:3" x14ac:dyDescent="0.25">
      <c r="A1152" s="23">
        <v>550225</v>
      </c>
      <c r="B1152" s="24">
        <v>42823</v>
      </c>
      <c r="C1152" s="25">
        <v>9937</v>
      </c>
    </row>
    <row r="1153" spans="1:3" x14ac:dyDescent="0.25">
      <c r="A1153" s="23">
        <v>547628</v>
      </c>
      <c r="B1153" s="24">
        <v>42824</v>
      </c>
      <c r="C1153" s="25">
        <v>9938</v>
      </c>
    </row>
    <row r="1154" spans="1:3" x14ac:dyDescent="0.25">
      <c r="A1154" s="23" t="s">
        <v>1381</v>
      </c>
      <c r="B1154" s="24">
        <v>42795</v>
      </c>
      <c r="C1154" s="25">
        <v>9939</v>
      </c>
    </row>
    <row r="1155" spans="1:3" x14ac:dyDescent="0.25">
      <c r="A1155" s="23" t="s">
        <v>1382</v>
      </c>
      <c r="B1155" s="24">
        <v>42795</v>
      </c>
      <c r="C1155" s="25">
        <v>9940</v>
      </c>
    </row>
    <row r="1156" spans="1:3" x14ac:dyDescent="0.25">
      <c r="A1156" s="23" t="s">
        <v>1383</v>
      </c>
      <c r="B1156" s="24">
        <v>42795</v>
      </c>
      <c r="C1156" s="25">
        <v>9941</v>
      </c>
    </row>
    <row r="1157" spans="1:3" x14ac:dyDescent="0.25">
      <c r="A1157" s="23" t="s">
        <v>1384</v>
      </c>
      <c r="B1157" s="24">
        <v>42796</v>
      </c>
      <c r="C1157" s="25">
        <v>9942</v>
      </c>
    </row>
    <row r="1158" spans="1:3" x14ac:dyDescent="0.25">
      <c r="A1158" s="23" t="s">
        <v>1385</v>
      </c>
      <c r="B1158" s="24">
        <v>42796</v>
      </c>
      <c r="C1158" s="25">
        <v>9943</v>
      </c>
    </row>
    <row r="1159" spans="1:3" x14ac:dyDescent="0.25">
      <c r="A1159" s="23" t="s">
        <v>1386</v>
      </c>
      <c r="B1159" s="24">
        <v>42796</v>
      </c>
      <c r="C1159" s="25">
        <v>9944</v>
      </c>
    </row>
    <row r="1160" spans="1:3" x14ac:dyDescent="0.25">
      <c r="A1160" s="23" t="s">
        <v>1387</v>
      </c>
      <c r="B1160" s="24">
        <v>42796</v>
      </c>
      <c r="C1160" s="25">
        <v>9945</v>
      </c>
    </row>
    <row r="1161" spans="1:3" x14ac:dyDescent="0.25">
      <c r="A1161" s="23" t="s">
        <v>1388</v>
      </c>
      <c r="B1161" s="24">
        <v>42796</v>
      </c>
      <c r="C1161" s="25">
        <v>9946</v>
      </c>
    </row>
    <row r="1162" spans="1:3" x14ac:dyDescent="0.25">
      <c r="A1162" s="23" t="s">
        <v>1389</v>
      </c>
      <c r="B1162" s="24">
        <v>42796</v>
      </c>
      <c r="C1162" s="25">
        <v>9947</v>
      </c>
    </row>
    <row r="1163" spans="1:3" x14ac:dyDescent="0.25">
      <c r="A1163" s="23" t="s">
        <v>1390</v>
      </c>
      <c r="B1163" s="24">
        <v>42797</v>
      </c>
      <c r="C1163" s="25">
        <v>9948</v>
      </c>
    </row>
    <row r="1164" spans="1:3" x14ac:dyDescent="0.25">
      <c r="A1164" s="23" t="s">
        <v>1391</v>
      </c>
      <c r="B1164" s="24">
        <v>42797</v>
      </c>
      <c r="C1164" s="25">
        <v>9949</v>
      </c>
    </row>
    <row r="1165" spans="1:3" x14ac:dyDescent="0.25">
      <c r="A1165" s="23" t="s">
        <v>1392</v>
      </c>
      <c r="B1165" s="24">
        <v>42797</v>
      </c>
      <c r="C1165" s="25">
        <v>9950</v>
      </c>
    </row>
    <row r="1166" spans="1:3" x14ac:dyDescent="0.25">
      <c r="A1166" s="23" t="s">
        <v>1393</v>
      </c>
      <c r="B1166" s="24">
        <v>42797</v>
      </c>
      <c r="C1166" s="25">
        <v>9951</v>
      </c>
    </row>
    <row r="1167" spans="1:3" x14ac:dyDescent="0.25">
      <c r="A1167" s="23" t="s">
        <v>1394</v>
      </c>
      <c r="B1167" s="24">
        <v>42800</v>
      </c>
      <c r="C1167" s="25">
        <v>9952</v>
      </c>
    </row>
    <row r="1168" spans="1:3" x14ac:dyDescent="0.25">
      <c r="A1168" s="23" t="s">
        <v>1395</v>
      </c>
      <c r="B1168" s="24">
        <v>42800</v>
      </c>
      <c r="C1168" s="25">
        <v>9953</v>
      </c>
    </row>
    <row r="1169" spans="1:3" x14ac:dyDescent="0.25">
      <c r="A1169" s="23" t="s">
        <v>1396</v>
      </c>
      <c r="B1169" s="24">
        <v>42800</v>
      </c>
      <c r="C1169" s="25">
        <v>9954</v>
      </c>
    </row>
    <row r="1170" spans="1:3" x14ac:dyDescent="0.25">
      <c r="A1170" s="23" t="s">
        <v>1397</v>
      </c>
      <c r="B1170" s="24">
        <v>42801</v>
      </c>
      <c r="C1170" s="25">
        <v>9955</v>
      </c>
    </row>
    <row r="1171" spans="1:3" x14ac:dyDescent="0.25">
      <c r="A1171" s="23" t="s">
        <v>1398</v>
      </c>
      <c r="B1171" s="24">
        <v>42801</v>
      </c>
      <c r="C1171" s="25">
        <v>9956</v>
      </c>
    </row>
    <row r="1172" spans="1:3" x14ac:dyDescent="0.25">
      <c r="A1172" s="23" t="s">
        <v>1399</v>
      </c>
      <c r="B1172" s="24">
        <v>42802</v>
      </c>
      <c r="C1172" s="25">
        <v>9957</v>
      </c>
    </row>
    <row r="1173" spans="1:3" x14ac:dyDescent="0.25">
      <c r="A1173" s="23" t="s">
        <v>1400</v>
      </c>
      <c r="B1173" s="24">
        <v>42802</v>
      </c>
      <c r="C1173" s="25">
        <v>9958</v>
      </c>
    </row>
    <row r="1174" spans="1:3" x14ac:dyDescent="0.25">
      <c r="A1174" s="23" t="s">
        <v>1401</v>
      </c>
      <c r="B1174" s="24">
        <v>42803</v>
      </c>
      <c r="C1174" s="25">
        <v>9959</v>
      </c>
    </row>
    <row r="1175" spans="1:3" x14ac:dyDescent="0.25">
      <c r="A1175" s="23" t="s">
        <v>1402</v>
      </c>
      <c r="B1175" s="24">
        <v>42803</v>
      </c>
      <c r="C1175" s="25">
        <v>9960</v>
      </c>
    </row>
    <row r="1176" spans="1:3" x14ac:dyDescent="0.25">
      <c r="A1176" s="23" t="s">
        <v>1403</v>
      </c>
      <c r="B1176" s="24">
        <v>42803</v>
      </c>
      <c r="C1176" s="25">
        <v>9961</v>
      </c>
    </row>
    <row r="1177" spans="1:3" x14ac:dyDescent="0.25">
      <c r="A1177" s="23" t="s">
        <v>1404</v>
      </c>
      <c r="B1177" s="24">
        <v>42803</v>
      </c>
      <c r="C1177" s="25">
        <v>9962</v>
      </c>
    </row>
    <row r="1178" spans="1:3" x14ac:dyDescent="0.25">
      <c r="A1178" s="23" t="s">
        <v>1405</v>
      </c>
      <c r="B1178" s="24">
        <v>42803</v>
      </c>
      <c r="C1178" s="25">
        <v>9963</v>
      </c>
    </row>
    <row r="1179" spans="1:3" x14ac:dyDescent="0.25">
      <c r="A1179" s="23" t="s">
        <v>1406</v>
      </c>
      <c r="B1179" s="24">
        <v>42803</v>
      </c>
      <c r="C1179" s="25">
        <v>9964</v>
      </c>
    </row>
    <row r="1180" spans="1:3" x14ac:dyDescent="0.25">
      <c r="A1180" s="23" t="s">
        <v>1407</v>
      </c>
      <c r="B1180" s="24">
        <v>42803</v>
      </c>
      <c r="C1180" s="25">
        <v>9965</v>
      </c>
    </row>
    <row r="1181" spans="1:3" x14ac:dyDescent="0.25">
      <c r="A1181" s="23" t="s">
        <v>1408</v>
      </c>
      <c r="B1181" s="24">
        <v>42803</v>
      </c>
      <c r="C1181" s="25">
        <v>9966</v>
      </c>
    </row>
    <row r="1182" spans="1:3" x14ac:dyDescent="0.25">
      <c r="A1182" s="23" t="s">
        <v>1409</v>
      </c>
      <c r="B1182" s="24">
        <v>42803</v>
      </c>
      <c r="C1182" s="25">
        <v>9967</v>
      </c>
    </row>
    <row r="1183" spans="1:3" x14ac:dyDescent="0.25">
      <c r="A1183" s="23" t="s">
        <v>1410</v>
      </c>
      <c r="B1183" s="24">
        <v>42803</v>
      </c>
      <c r="C1183" s="25">
        <v>9968</v>
      </c>
    </row>
    <row r="1184" spans="1:3" x14ac:dyDescent="0.25">
      <c r="A1184" s="23" t="s">
        <v>1411</v>
      </c>
      <c r="B1184" s="24">
        <v>42804</v>
      </c>
      <c r="C1184" s="25">
        <v>9969</v>
      </c>
    </row>
    <row r="1185" spans="1:3" x14ac:dyDescent="0.25">
      <c r="A1185" s="23" t="s">
        <v>1412</v>
      </c>
      <c r="B1185" s="24">
        <v>42804</v>
      </c>
      <c r="C1185" s="25">
        <v>9970</v>
      </c>
    </row>
    <row r="1186" spans="1:3" x14ac:dyDescent="0.25">
      <c r="A1186" s="31" t="s">
        <v>1413</v>
      </c>
      <c r="B1186" s="29">
        <v>42804</v>
      </c>
      <c r="C1186" s="30">
        <v>9971</v>
      </c>
    </row>
    <row r="1187" spans="1:3" x14ac:dyDescent="0.25">
      <c r="A1187" s="23" t="s">
        <v>1414</v>
      </c>
      <c r="B1187" s="24">
        <v>42804</v>
      </c>
      <c r="C1187" s="25">
        <v>9972</v>
      </c>
    </row>
    <row r="1188" spans="1:3" x14ac:dyDescent="0.25">
      <c r="A1188" s="23" t="s">
        <v>1415</v>
      </c>
      <c r="B1188" s="24">
        <v>42804</v>
      </c>
      <c r="C1188" s="25">
        <v>9973</v>
      </c>
    </row>
    <row r="1189" spans="1:3" x14ac:dyDescent="0.25">
      <c r="A1189" s="23" t="s">
        <v>1416</v>
      </c>
      <c r="B1189" s="24">
        <v>42804</v>
      </c>
      <c r="C1189" s="25">
        <v>9974</v>
      </c>
    </row>
    <row r="1190" spans="1:3" x14ac:dyDescent="0.25">
      <c r="A1190" s="23" t="s">
        <v>1417</v>
      </c>
      <c r="B1190" s="24">
        <v>42807</v>
      </c>
      <c r="C1190" s="25">
        <v>9975</v>
      </c>
    </row>
    <row r="1191" spans="1:3" x14ac:dyDescent="0.25">
      <c r="A1191" s="23" t="s">
        <v>1418</v>
      </c>
      <c r="B1191" s="24">
        <v>42807</v>
      </c>
      <c r="C1191" s="25">
        <v>9976</v>
      </c>
    </row>
    <row r="1192" spans="1:3" x14ac:dyDescent="0.25">
      <c r="A1192" s="23" t="s">
        <v>1419</v>
      </c>
      <c r="B1192" s="24">
        <v>42807</v>
      </c>
      <c r="C1192" s="25">
        <v>9977</v>
      </c>
    </row>
    <row r="1193" spans="1:3" x14ac:dyDescent="0.25">
      <c r="A1193" s="23" t="s">
        <v>1420</v>
      </c>
      <c r="B1193" s="24">
        <v>42808</v>
      </c>
      <c r="C1193" s="25">
        <v>9978</v>
      </c>
    </row>
    <row r="1194" spans="1:3" x14ac:dyDescent="0.25">
      <c r="A1194" s="23" t="s">
        <v>1421</v>
      </c>
      <c r="B1194" s="24">
        <v>42808</v>
      </c>
      <c r="C1194" s="25">
        <v>9979</v>
      </c>
    </row>
    <row r="1195" spans="1:3" x14ac:dyDescent="0.25">
      <c r="A1195" s="23" t="s">
        <v>1422</v>
      </c>
      <c r="B1195" s="24">
        <v>42809</v>
      </c>
      <c r="C1195" s="25">
        <v>9980</v>
      </c>
    </row>
    <row r="1196" spans="1:3" x14ac:dyDescent="0.25">
      <c r="A1196" s="23" t="s">
        <v>1423</v>
      </c>
      <c r="B1196" s="24">
        <v>42809</v>
      </c>
      <c r="C1196" s="25">
        <v>9981</v>
      </c>
    </row>
    <row r="1197" spans="1:3" x14ac:dyDescent="0.25">
      <c r="A1197" s="23" t="s">
        <v>1424</v>
      </c>
      <c r="B1197" s="24">
        <v>42809</v>
      </c>
      <c r="C1197" s="25">
        <v>9982</v>
      </c>
    </row>
    <row r="1198" spans="1:3" x14ac:dyDescent="0.25">
      <c r="A1198" s="23" t="s">
        <v>1425</v>
      </c>
      <c r="B1198" s="24">
        <v>42809</v>
      </c>
      <c r="C1198" s="25">
        <v>9983</v>
      </c>
    </row>
    <row r="1199" spans="1:3" x14ac:dyDescent="0.25">
      <c r="A1199" s="23" t="s">
        <v>1426</v>
      </c>
      <c r="B1199" s="24">
        <v>42809</v>
      </c>
      <c r="C1199" s="25">
        <v>9984</v>
      </c>
    </row>
    <row r="1200" spans="1:3" x14ac:dyDescent="0.25">
      <c r="A1200" s="23" t="s">
        <v>1427</v>
      </c>
      <c r="B1200" s="24">
        <v>42809</v>
      </c>
      <c r="C1200" s="25">
        <v>9985</v>
      </c>
    </row>
    <row r="1201" spans="1:3" x14ac:dyDescent="0.25">
      <c r="A1201" s="23" t="s">
        <v>1428</v>
      </c>
      <c r="B1201" s="24">
        <v>42810</v>
      </c>
      <c r="C1201" s="25">
        <v>9986</v>
      </c>
    </row>
    <row r="1202" spans="1:3" x14ac:dyDescent="0.25">
      <c r="A1202" s="23" t="s">
        <v>1429</v>
      </c>
      <c r="B1202" s="24">
        <v>42810</v>
      </c>
      <c r="C1202" s="25">
        <v>9987</v>
      </c>
    </row>
    <row r="1203" spans="1:3" x14ac:dyDescent="0.25">
      <c r="A1203" s="23" t="s">
        <v>1430</v>
      </c>
      <c r="B1203" s="24">
        <v>42810</v>
      </c>
      <c r="C1203" s="25">
        <v>9988</v>
      </c>
    </row>
    <row r="1204" spans="1:3" x14ac:dyDescent="0.25">
      <c r="A1204" s="23" t="s">
        <v>1431</v>
      </c>
      <c r="B1204" s="24">
        <v>42810</v>
      </c>
      <c r="C1204" s="25">
        <v>9989</v>
      </c>
    </row>
    <row r="1205" spans="1:3" x14ac:dyDescent="0.25">
      <c r="A1205" s="23" t="s">
        <v>1432</v>
      </c>
      <c r="B1205" s="24">
        <v>42810</v>
      </c>
      <c r="C1205" s="25">
        <v>9990</v>
      </c>
    </row>
    <row r="1206" spans="1:3" x14ac:dyDescent="0.25">
      <c r="A1206" s="23" t="s">
        <v>1433</v>
      </c>
      <c r="B1206" s="24">
        <v>42810</v>
      </c>
      <c r="C1206" s="25">
        <v>9991</v>
      </c>
    </row>
    <row r="1207" spans="1:3" x14ac:dyDescent="0.25">
      <c r="A1207" s="23" t="s">
        <v>1434</v>
      </c>
      <c r="B1207" s="24">
        <v>42811</v>
      </c>
      <c r="C1207" s="25">
        <v>9992</v>
      </c>
    </row>
    <row r="1208" spans="1:3" x14ac:dyDescent="0.25">
      <c r="A1208" s="23" t="s">
        <v>1435</v>
      </c>
      <c r="B1208" s="24">
        <v>42814</v>
      </c>
      <c r="C1208" s="25">
        <v>9993</v>
      </c>
    </row>
    <row r="1209" spans="1:3" x14ac:dyDescent="0.25">
      <c r="A1209" s="23" t="s">
        <v>1436</v>
      </c>
      <c r="B1209" s="24">
        <v>42814</v>
      </c>
      <c r="C1209" s="25">
        <v>9994</v>
      </c>
    </row>
    <row r="1210" spans="1:3" x14ac:dyDescent="0.25">
      <c r="A1210" s="23" t="s">
        <v>1437</v>
      </c>
      <c r="B1210" s="24">
        <v>42814</v>
      </c>
      <c r="C1210" s="25">
        <v>9995</v>
      </c>
    </row>
    <row r="1211" spans="1:3" x14ac:dyDescent="0.25">
      <c r="A1211" s="41" t="s">
        <v>1438</v>
      </c>
      <c r="B1211" s="24">
        <v>42814</v>
      </c>
      <c r="C1211" s="25">
        <v>9995</v>
      </c>
    </row>
    <row r="1212" spans="1:3" x14ac:dyDescent="0.25">
      <c r="A1212" s="23" t="s">
        <v>1439</v>
      </c>
      <c r="B1212" s="24">
        <v>42815</v>
      </c>
      <c r="C1212" s="25">
        <v>9996</v>
      </c>
    </row>
    <row r="1213" spans="1:3" x14ac:dyDescent="0.25">
      <c r="A1213" s="23" t="s">
        <v>1440</v>
      </c>
      <c r="B1213" s="24">
        <v>42815</v>
      </c>
      <c r="C1213" s="25">
        <v>9997</v>
      </c>
    </row>
    <row r="1214" spans="1:3" x14ac:dyDescent="0.25">
      <c r="A1214" s="23" t="s">
        <v>1441</v>
      </c>
      <c r="B1214" s="24">
        <v>42815</v>
      </c>
      <c r="C1214" s="25">
        <v>9998</v>
      </c>
    </row>
    <row r="1215" spans="1:3" x14ac:dyDescent="0.25">
      <c r="A1215" s="23" t="s">
        <v>1442</v>
      </c>
      <c r="B1215" s="24">
        <v>42816</v>
      </c>
      <c r="C1215" s="25">
        <v>9999</v>
      </c>
    </row>
    <row r="1216" spans="1:3" x14ac:dyDescent="0.25">
      <c r="A1216" s="23" t="s">
        <v>1443</v>
      </c>
      <c r="B1216" s="24">
        <v>42816</v>
      </c>
      <c r="C1216" s="25">
        <v>10000</v>
      </c>
    </row>
    <row r="1217" spans="1:3" x14ac:dyDescent="0.25">
      <c r="A1217" s="23" t="s">
        <v>1444</v>
      </c>
      <c r="B1217" s="24">
        <v>42816</v>
      </c>
      <c r="C1217" s="25">
        <v>10001</v>
      </c>
    </row>
    <row r="1218" spans="1:3" x14ac:dyDescent="0.25">
      <c r="A1218" s="23" t="s">
        <v>1445</v>
      </c>
      <c r="B1218" s="24">
        <v>42816</v>
      </c>
      <c r="C1218" s="25">
        <v>10002</v>
      </c>
    </row>
    <row r="1219" spans="1:3" x14ac:dyDescent="0.25">
      <c r="A1219" s="23" t="s">
        <v>1446</v>
      </c>
      <c r="B1219" s="24">
        <v>42816</v>
      </c>
      <c r="C1219" s="25">
        <v>10003</v>
      </c>
    </row>
    <row r="1220" spans="1:3" x14ac:dyDescent="0.25">
      <c r="A1220" s="31" t="s">
        <v>1447</v>
      </c>
      <c r="B1220" s="29">
        <v>42816</v>
      </c>
      <c r="C1220" s="30">
        <v>10004</v>
      </c>
    </row>
    <row r="1221" spans="1:3" x14ac:dyDescent="0.25">
      <c r="A1221" s="23" t="s">
        <v>1448</v>
      </c>
      <c r="B1221" s="24">
        <v>42816</v>
      </c>
      <c r="C1221" s="25">
        <v>10005</v>
      </c>
    </row>
    <row r="1222" spans="1:3" x14ac:dyDescent="0.25">
      <c r="A1222" s="23" t="s">
        <v>1449</v>
      </c>
      <c r="B1222" s="24">
        <v>42816</v>
      </c>
      <c r="C1222" s="25">
        <v>10006</v>
      </c>
    </row>
    <row r="1223" spans="1:3" x14ac:dyDescent="0.25">
      <c r="A1223" s="23" t="s">
        <v>1450</v>
      </c>
      <c r="B1223" s="24">
        <v>42816</v>
      </c>
      <c r="C1223" s="25">
        <v>10007</v>
      </c>
    </row>
    <row r="1224" spans="1:3" x14ac:dyDescent="0.25">
      <c r="A1224" s="23" t="s">
        <v>1451</v>
      </c>
      <c r="B1224" s="24">
        <v>42816</v>
      </c>
      <c r="C1224" s="25">
        <v>10008</v>
      </c>
    </row>
    <row r="1225" spans="1:3" x14ac:dyDescent="0.25">
      <c r="A1225" s="40" t="s">
        <v>1452</v>
      </c>
      <c r="B1225" s="24">
        <v>42816</v>
      </c>
      <c r="C1225" s="25">
        <v>10008</v>
      </c>
    </row>
    <row r="1226" spans="1:3" x14ac:dyDescent="0.25">
      <c r="A1226" s="40" t="s">
        <v>1452</v>
      </c>
      <c r="B1226" s="24">
        <v>42816</v>
      </c>
      <c r="C1226" s="25">
        <v>10008</v>
      </c>
    </row>
    <row r="1227" spans="1:3" x14ac:dyDescent="0.25">
      <c r="A1227" s="23" t="s">
        <v>1453</v>
      </c>
      <c r="B1227" s="24">
        <v>42817</v>
      </c>
      <c r="C1227" s="25">
        <v>10009</v>
      </c>
    </row>
    <row r="1228" spans="1:3" x14ac:dyDescent="0.25">
      <c r="A1228" s="23" t="s">
        <v>1454</v>
      </c>
      <c r="B1228" s="24">
        <v>42817</v>
      </c>
      <c r="C1228" s="25">
        <v>10010</v>
      </c>
    </row>
    <row r="1229" spans="1:3" x14ac:dyDescent="0.25">
      <c r="A1229" s="23" t="s">
        <v>1455</v>
      </c>
      <c r="B1229" s="24">
        <v>42817</v>
      </c>
      <c r="C1229" s="25">
        <v>10011</v>
      </c>
    </row>
    <row r="1230" spans="1:3" x14ac:dyDescent="0.25">
      <c r="A1230" s="23" t="s">
        <v>1456</v>
      </c>
      <c r="B1230" s="24">
        <v>42817</v>
      </c>
      <c r="C1230" s="25">
        <v>10012</v>
      </c>
    </row>
    <row r="1231" spans="1:3" x14ac:dyDescent="0.25">
      <c r="A1231" s="23" t="s">
        <v>1457</v>
      </c>
      <c r="B1231" s="24">
        <v>42817</v>
      </c>
      <c r="C1231" s="25">
        <v>10013</v>
      </c>
    </row>
    <row r="1232" spans="1:3" x14ac:dyDescent="0.25">
      <c r="A1232" s="23" t="s">
        <v>1458</v>
      </c>
      <c r="B1232" s="24">
        <v>42817</v>
      </c>
      <c r="C1232" s="25">
        <v>10014</v>
      </c>
    </row>
    <row r="1233" spans="1:3" x14ac:dyDescent="0.25">
      <c r="A1233" s="23" t="s">
        <v>1459</v>
      </c>
      <c r="B1233" s="24">
        <v>42817</v>
      </c>
      <c r="C1233" s="25">
        <v>10015</v>
      </c>
    </row>
    <row r="1234" spans="1:3" x14ac:dyDescent="0.25">
      <c r="A1234" s="23" t="s">
        <v>1460</v>
      </c>
      <c r="B1234" s="24">
        <v>42818</v>
      </c>
      <c r="C1234" s="25">
        <v>10016</v>
      </c>
    </row>
    <row r="1235" spans="1:3" x14ac:dyDescent="0.25">
      <c r="A1235" s="23" t="s">
        <v>1461</v>
      </c>
      <c r="B1235" s="24">
        <v>42818</v>
      </c>
      <c r="C1235" s="25">
        <v>10017</v>
      </c>
    </row>
    <row r="1236" spans="1:3" x14ac:dyDescent="0.25">
      <c r="A1236" s="23" t="s">
        <v>1462</v>
      </c>
      <c r="B1236" s="24">
        <v>42818</v>
      </c>
      <c r="C1236" s="25">
        <v>10018</v>
      </c>
    </row>
    <row r="1237" spans="1:3" x14ac:dyDescent="0.25">
      <c r="A1237" s="23" t="s">
        <v>1463</v>
      </c>
      <c r="B1237" s="24">
        <v>42821</v>
      </c>
      <c r="C1237" s="25">
        <v>10019</v>
      </c>
    </row>
    <row r="1238" spans="1:3" x14ac:dyDescent="0.25">
      <c r="A1238" s="23" t="s">
        <v>1464</v>
      </c>
      <c r="B1238" s="24">
        <v>42821</v>
      </c>
      <c r="C1238" s="25">
        <v>10020</v>
      </c>
    </row>
    <row r="1239" spans="1:3" x14ac:dyDescent="0.25">
      <c r="A1239" s="23" t="s">
        <v>1465</v>
      </c>
      <c r="B1239" s="24">
        <v>42821</v>
      </c>
      <c r="C1239" s="25">
        <v>10021</v>
      </c>
    </row>
    <row r="1240" spans="1:3" x14ac:dyDescent="0.25">
      <c r="A1240" s="23" t="s">
        <v>1466</v>
      </c>
      <c r="B1240" s="24">
        <v>42821</v>
      </c>
      <c r="C1240" s="25">
        <v>10022</v>
      </c>
    </row>
    <row r="1241" spans="1:3" x14ac:dyDescent="0.25">
      <c r="A1241" s="23" t="s">
        <v>1467</v>
      </c>
      <c r="B1241" s="24">
        <v>42822</v>
      </c>
      <c r="C1241" s="25">
        <v>10023</v>
      </c>
    </row>
    <row r="1242" spans="1:3" x14ac:dyDescent="0.25">
      <c r="A1242" s="23" t="s">
        <v>1468</v>
      </c>
      <c r="B1242" s="24">
        <v>42823</v>
      </c>
      <c r="C1242" s="25">
        <v>10024</v>
      </c>
    </row>
    <row r="1243" spans="1:3" x14ac:dyDescent="0.25">
      <c r="A1243" s="23" t="s">
        <v>1469</v>
      </c>
      <c r="B1243" s="24">
        <v>42824</v>
      </c>
      <c r="C1243" s="25">
        <v>10025</v>
      </c>
    </row>
    <row r="1244" spans="1:3" x14ac:dyDescent="0.25">
      <c r="A1244" s="23" t="s">
        <v>1470</v>
      </c>
      <c r="B1244" s="24">
        <v>42824</v>
      </c>
      <c r="C1244" s="25">
        <v>10026</v>
      </c>
    </row>
    <row r="1245" spans="1:3" x14ac:dyDescent="0.25">
      <c r="A1245" s="23" t="s">
        <v>1471</v>
      </c>
      <c r="B1245" s="24">
        <v>42824</v>
      </c>
      <c r="C1245" s="25">
        <v>10027</v>
      </c>
    </row>
    <row r="1246" spans="1:3" x14ac:dyDescent="0.25">
      <c r="A1246" s="23" t="s">
        <v>1472</v>
      </c>
      <c r="B1246" s="24">
        <v>42824</v>
      </c>
      <c r="C1246" s="25">
        <v>10028</v>
      </c>
    </row>
    <row r="1247" spans="1:3" x14ac:dyDescent="0.25">
      <c r="A1247" s="23" t="s">
        <v>1473</v>
      </c>
      <c r="B1247" s="24">
        <v>42824</v>
      </c>
      <c r="C1247" s="25">
        <v>10029</v>
      </c>
    </row>
    <row r="1248" spans="1:3" x14ac:dyDescent="0.25">
      <c r="A1248" s="23" t="s">
        <v>1474</v>
      </c>
      <c r="B1248" s="24">
        <v>42824</v>
      </c>
      <c r="C1248" s="25">
        <v>10030</v>
      </c>
    </row>
    <row r="1249" spans="1:3" x14ac:dyDescent="0.25">
      <c r="A1249" s="23" t="s">
        <v>1475</v>
      </c>
      <c r="B1249" s="24">
        <v>42824</v>
      </c>
      <c r="C1249" s="25">
        <v>10031</v>
      </c>
    </row>
    <row r="1250" spans="1:3" x14ac:dyDescent="0.25">
      <c r="A1250" s="23" t="s">
        <v>1476</v>
      </c>
      <c r="B1250" s="24">
        <v>42824</v>
      </c>
      <c r="C1250" s="25">
        <v>10032</v>
      </c>
    </row>
    <row r="1251" spans="1:3" x14ac:dyDescent="0.25">
      <c r="A1251" s="23" t="s">
        <v>1477</v>
      </c>
      <c r="B1251" s="24">
        <v>42824</v>
      </c>
      <c r="C1251" s="25">
        <v>10033</v>
      </c>
    </row>
    <row r="1252" spans="1:3" x14ac:dyDescent="0.25">
      <c r="A1252" s="23" t="s">
        <v>1478</v>
      </c>
      <c r="B1252" s="24">
        <v>42824</v>
      </c>
      <c r="C1252" s="25">
        <v>10034</v>
      </c>
    </row>
    <row r="1253" spans="1:3" x14ac:dyDescent="0.25">
      <c r="A1253" s="23" t="s">
        <v>1479</v>
      </c>
      <c r="B1253" s="24">
        <v>42825</v>
      </c>
      <c r="C1253" s="25">
        <v>10035</v>
      </c>
    </row>
    <row r="1254" spans="1:3" x14ac:dyDescent="0.25">
      <c r="A1254" s="31" t="s">
        <v>1480</v>
      </c>
      <c r="B1254" s="24">
        <v>42825</v>
      </c>
      <c r="C1254" s="25">
        <v>10036</v>
      </c>
    </row>
    <row r="1255" spans="1:3" x14ac:dyDescent="0.25">
      <c r="A1255" s="47" t="s">
        <v>1481</v>
      </c>
      <c r="B1255" s="48">
        <v>42828</v>
      </c>
      <c r="C1255" s="25">
        <v>10036</v>
      </c>
    </row>
    <row r="1256" spans="1:3" x14ac:dyDescent="0.25">
      <c r="A1256" s="23" t="s">
        <v>1482</v>
      </c>
      <c r="B1256" s="24">
        <v>42825</v>
      </c>
      <c r="C1256" s="25">
        <v>10037</v>
      </c>
    </row>
    <row r="1257" spans="1:3" x14ac:dyDescent="0.25">
      <c r="A1257" s="23" t="s">
        <v>1483</v>
      </c>
      <c r="B1257" s="24">
        <v>42825</v>
      </c>
      <c r="C1257" s="25">
        <v>10038</v>
      </c>
    </row>
    <row r="1258" spans="1:3" x14ac:dyDescent="0.25">
      <c r="A1258" s="23">
        <v>550637</v>
      </c>
      <c r="B1258" s="24">
        <v>42795</v>
      </c>
      <c r="C1258" s="25">
        <v>10039</v>
      </c>
    </row>
    <row r="1259" spans="1:3" x14ac:dyDescent="0.25">
      <c r="A1259" s="23">
        <v>550635</v>
      </c>
      <c r="B1259" s="24">
        <v>42796</v>
      </c>
      <c r="C1259" s="25">
        <v>10040</v>
      </c>
    </row>
    <row r="1260" spans="1:3" x14ac:dyDescent="0.25">
      <c r="A1260" s="23">
        <v>550652</v>
      </c>
      <c r="B1260" s="24">
        <v>42796</v>
      </c>
      <c r="C1260" s="25">
        <v>10041</v>
      </c>
    </row>
    <row r="1261" spans="1:3" x14ac:dyDescent="0.25">
      <c r="A1261" s="23">
        <v>550653</v>
      </c>
      <c r="B1261" s="24">
        <v>42797</v>
      </c>
      <c r="C1261" s="25">
        <v>10042</v>
      </c>
    </row>
    <row r="1262" spans="1:3" x14ac:dyDescent="0.25">
      <c r="A1262" s="23">
        <v>548762</v>
      </c>
      <c r="B1262" s="24">
        <v>42800</v>
      </c>
      <c r="C1262" s="25">
        <v>10043</v>
      </c>
    </row>
    <row r="1263" spans="1:3" x14ac:dyDescent="0.25">
      <c r="A1263" s="23">
        <v>550655</v>
      </c>
      <c r="B1263" s="24">
        <v>42802</v>
      </c>
      <c r="C1263" s="25">
        <v>10044</v>
      </c>
    </row>
    <row r="1264" spans="1:3" x14ac:dyDescent="0.25">
      <c r="A1264" s="23">
        <v>547684</v>
      </c>
      <c r="B1264" s="24">
        <v>42804</v>
      </c>
      <c r="C1264" s="25">
        <v>10045</v>
      </c>
    </row>
    <row r="1265" spans="1:3" x14ac:dyDescent="0.25">
      <c r="A1265" s="23">
        <v>439332</v>
      </c>
      <c r="B1265" s="24">
        <v>42807</v>
      </c>
      <c r="C1265" s="25">
        <v>10046</v>
      </c>
    </row>
    <row r="1266" spans="1:3" x14ac:dyDescent="0.25">
      <c r="A1266" s="23">
        <v>550654</v>
      </c>
      <c r="B1266" s="24">
        <v>42809</v>
      </c>
      <c r="C1266" s="25">
        <v>10047</v>
      </c>
    </row>
    <row r="1267" spans="1:3" x14ac:dyDescent="0.25">
      <c r="A1267" s="23">
        <v>549519</v>
      </c>
      <c r="B1267" s="24">
        <v>42809</v>
      </c>
      <c r="C1267" s="25">
        <v>10048</v>
      </c>
    </row>
    <row r="1268" spans="1:3" x14ac:dyDescent="0.25">
      <c r="A1268" s="23">
        <v>549229</v>
      </c>
      <c r="B1268" s="24">
        <v>42815</v>
      </c>
      <c r="C1268" s="25">
        <v>10049</v>
      </c>
    </row>
    <row r="1269" spans="1:3" x14ac:dyDescent="0.25">
      <c r="A1269" s="23">
        <v>2610</v>
      </c>
      <c r="B1269" s="24">
        <v>42818</v>
      </c>
      <c r="C1269" s="25">
        <v>10050</v>
      </c>
    </row>
    <row r="1270" spans="1:3" x14ac:dyDescent="0.25">
      <c r="A1270" s="23">
        <v>550667</v>
      </c>
      <c r="B1270" s="24">
        <v>42821</v>
      </c>
      <c r="C1270" s="25">
        <v>10051</v>
      </c>
    </row>
    <row r="1271" spans="1:3" x14ac:dyDescent="0.25">
      <c r="A1271" s="23">
        <v>827</v>
      </c>
      <c r="B1271" s="24">
        <v>42822</v>
      </c>
      <c r="C1271" s="25">
        <v>10052</v>
      </c>
    </row>
    <row r="1272" spans="1:3" x14ac:dyDescent="0.25">
      <c r="A1272" s="23">
        <v>547168</v>
      </c>
      <c r="B1272" s="24">
        <v>42823</v>
      </c>
      <c r="C1272" s="25">
        <v>10053</v>
      </c>
    </row>
    <row r="1273" spans="1:3" x14ac:dyDescent="0.25">
      <c r="A1273" s="23">
        <v>2595</v>
      </c>
      <c r="B1273" s="24">
        <v>42824</v>
      </c>
      <c r="C1273" s="25">
        <v>10054</v>
      </c>
    </row>
    <row r="1274" spans="1:3" x14ac:dyDescent="0.25">
      <c r="A1274" s="23" t="s">
        <v>1484</v>
      </c>
      <c r="B1274" s="24">
        <v>42790</v>
      </c>
      <c r="C1274" s="25">
        <v>10055</v>
      </c>
    </row>
    <row r="1275" spans="1:3" x14ac:dyDescent="0.25">
      <c r="A1275" s="23" t="s">
        <v>1485</v>
      </c>
      <c r="B1275" s="24">
        <v>42818</v>
      </c>
      <c r="C1275" s="25">
        <v>10056</v>
      </c>
    </row>
    <row r="1276" spans="1:3" x14ac:dyDescent="0.25">
      <c r="A1276" s="23" t="s">
        <v>1486</v>
      </c>
      <c r="B1276" s="24">
        <v>42823</v>
      </c>
      <c r="C1276" s="25">
        <v>10057</v>
      </c>
    </row>
    <row r="1277" spans="1:3" x14ac:dyDescent="0.25">
      <c r="A1277" s="23" t="s">
        <v>1487</v>
      </c>
      <c r="B1277" s="24">
        <v>42823</v>
      </c>
      <c r="C1277" s="25">
        <v>10058</v>
      </c>
    </row>
    <row r="1278" spans="1:3" x14ac:dyDescent="0.25">
      <c r="A1278" s="23" t="s">
        <v>1488</v>
      </c>
      <c r="B1278" s="24">
        <v>42823</v>
      </c>
      <c r="C1278" s="25">
        <v>10059</v>
      </c>
    </row>
    <row r="1279" spans="1:3" x14ac:dyDescent="0.25">
      <c r="A1279" s="23" t="s">
        <v>1489</v>
      </c>
      <c r="B1279" s="24">
        <v>42823</v>
      </c>
      <c r="C1279" s="25">
        <v>10060</v>
      </c>
    </row>
    <row r="1280" spans="1:3" x14ac:dyDescent="0.25">
      <c r="A1280" s="23" t="s">
        <v>1490</v>
      </c>
      <c r="B1280" s="24">
        <v>42823</v>
      </c>
      <c r="C1280" s="25">
        <v>10061</v>
      </c>
    </row>
    <row r="1281" spans="1:3" x14ac:dyDescent="0.25">
      <c r="A1281" s="23" t="s">
        <v>1491</v>
      </c>
      <c r="B1281" s="24">
        <v>42823</v>
      </c>
      <c r="C1281" s="25">
        <v>10062</v>
      </c>
    </row>
    <row r="1282" spans="1:3" x14ac:dyDescent="0.25">
      <c r="A1282" s="23" t="s">
        <v>1492</v>
      </c>
      <c r="B1282" s="24">
        <v>42823</v>
      </c>
      <c r="C1282" s="25">
        <v>10063</v>
      </c>
    </row>
    <row r="1283" spans="1:3" x14ac:dyDescent="0.25">
      <c r="A1283" s="23" t="s">
        <v>1493</v>
      </c>
      <c r="B1283" s="24">
        <v>42823</v>
      </c>
      <c r="C1283" s="25">
        <v>10064</v>
      </c>
    </row>
    <row r="1284" spans="1:3" x14ac:dyDescent="0.25">
      <c r="A1284" s="23" t="s">
        <v>1494</v>
      </c>
      <c r="B1284" s="24">
        <v>42824</v>
      </c>
      <c r="C1284" s="25">
        <v>10065</v>
      </c>
    </row>
    <row r="1285" spans="1:3" x14ac:dyDescent="0.25">
      <c r="A1285" s="23" t="s">
        <v>1495</v>
      </c>
      <c r="B1285" s="24">
        <v>42824</v>
      </c>
      <c r="C1285" s="25">
        <v>10066</v>
      </c>
    </row>
    <row r="1286" spans="1:3" x14ac:dyDescent="0.25">
      <c r="A1286" s="23" t="s">
        <v>1496</v>
      </c>
      <c r="B1286" s="24">
        <v>42824</v>
      </c>
      <c r="C1286" s="25">
        <v>10067</v>
      </c>
    </row>
    <row r="1287" spans="1:3" x14ac:dyDescent="0.25">
      <c r="A1287" s="23" t="s">
        <v>1497</v>
      </c>
      <c r="B1287" s="24">
        <v>42824</v>
      </c>
      <c r="C1287" s="25">
        <v>10068</v>
      </c>
    </row>
    <row r="1288" spans="1:3" x14ac:dyDescent="0.25">
      <c r="A1288" s="23" t="s">
        <v>1498</v>
      </c>
      <c r="B1288" s="24">
        <v>42824</v>
      </c>
      <c r="C1288" s="25">
        <v>10069</v>
      </c>
    </row>
    <row r="1289" spans="1:3" x14ac:dyDescent="0.25">
      <c r="A1289" s="23" t="s">
        <v>1499</v>
      </c>
      <c r="B1289" s="24">
        <v>42825</v>
      </c>
      <c r="C1289" s="25">
        <v>10070</v>
      </c>
    </row>
    <row r="1290" spans="1:3" x14ac:dyDescent="0.25">
      <c r="A1290" s="23" t="s">
        <v>1500</v>
      </c>
      <c r="B1290" s="24">
        <v>42825</v>
      </c>
      <c r="C1290" s="25">
        <v>10071</v>
      </c>
    </row>
    <row r="1291" spans="1:3" x14ac:dyDescent="0.25">
      <c r="A1291" s="23" t="s">
        <v>1501</v>
      </c>
      <c r="B1291" s="24">
        <v>42825</v>
      </c>
      <c r="C1291" s="25">
        <v>10072</v>
      </c>
    </row>
    <row r="1292" spans="1:3" x14ac:dyDescent="0.25">
      <c r="A1292" s="23" t="s">
        <v>1502</v>
      </c>
      <c r="B1292" s="24">
        <v>42825</v>
      </c>
      <c r="C1292" s="25">
        <v>10073</v>
      </c>
    </row>
    <row r="1293" spans="1:3" x14ac:dyDescent="0.25">
      <c r="A1293" s="23" t="s">
        <v>1503</v>
      </c>
      <c r="B1293" s="24">
        <v>42825</v>
      </c>
      <c r="C1293" s="25">
        <v>10074</v>
      </c>
    </row>
    <row r="1294" spans="1:3" x14ac:dyDescent="0.25">
      <c r="A1294" s="23" t="s">
        <v>1504</v>
      </c>
      <c r="B1294" s="24">
        <v>42825</v>
      </c>
      <c r="C1294" s="25">
        <v>10075</v>
      </c>
    </row>
    <row r="1295" spans="1:3" x14ac:dyDescent="0.25">
      <c r="A1295" s="23" t="s">
        <v>1505</v>
      </c>
      <c r="B1295" s="24">
        <v>42825</v>
      </c>
      <c r="C1295" s="25">
        <v>10076</v>
      </c>
    </row>
    <row r="1296" spans="1:3" x14ac:dyDescent="0.25">
      <c r="A1296" s="23">
        <v>2468</v>
      </c>
      <c r="B1296" s="24">
        <v>42824</v>
      </c>
      <c r="C1296" s="25">
        <v>10077</v>
      </c>
    </row>
    <row r="1297" spans="1:3" x14ac:dyDescent="0.25">
      <c r="A1297" s="23">
        <v>547628</v>
      </c>
      <c r="B1297" s="24">
        <v>42825</v>
      </c>
      <c r="C1297" s="25">
        <v>10078</v>
      </c>
    </row>
    <row r="1298" spans="1:3" x14ac:dyDescent="0.25">
      <c r="A1298" s="23">
        <v>550251</v>
      </c>
      <c r="B1298" s="24">
        <v>42825</v>
      </c>
      <c r="C1298" s="25">
        <v>10079</v>
      </c>
    </row>
    <row r="1299" spans="1:3" x14ac:dyDescent="0.25">
      <c r="A1299" s="23">
        <v>550676</v>
      </c>
      <c r="B1299" s="24">
        <v>42825</v>
      </c>
      <c r="C1299" s="25">
        <v>10080</v>
      </c>
    </row>
    <row r="1300" spans="1:3" x14ac:dyDescent="0.25">
      <c r="A1300" s="23">
        <v>549061</v>
      </c>
      <c r="B1300" s="24">
        <v>42825</v>
      </c>
      <c r="C1300" s="25">
        <v>10081</v>
      </c>
    </row>
    <row r="1301" spans="1:3" x14ac:dyDescent="0.25">
      <c r="A1301" s="23">
        <v>550670</v>
      </c>
      <c r="B1301" s="24">
        <v>42814</v>
      </c>
      <c r="C1301" s="25">
        <v>10082</v>
      </c>
    </row>
    <row r="1302" spans="1:3" x14ac:dyDescent="0.25">
      <c r="A1302" s="23">
        <v>442567</v>
      </c>
      <c r="B1302" s="24">
        <v>42816</v>
      </c>
      <c r="C1302" s="25">
        <v>10083</v>
      </c>
    </row>
    <row r="1303" spans="1:3" x14ac:dyDescent="0.25">
      <c r="A1303" s="23" t="s">
        <v>1506</v>
      </c>
      <c r="B1303" s="24">
        <v>42828</v>
      </c>
      <c r="C1303" s="25">
        <v>10084</v>
      </c>
    </row>
    <row r="1304" spans="1:3" x14ac:dyDescent="0.25">
      <c r="A1304" s="23" t="s">
        <v>1507</v>
      </c>
      <c r="B1304" s="24">
        <v>42828</v>
      </c>
      <c r="C1304" s="25">
        <v>10085</v>
      </c>
    </row>
    <row r="1305" spans="1:3" x14ac:dyDescent="0.25">
      <c r="A1305" s="23" t="s">
        <v>1508</v>
      </c>
      <c r="B1305" s="24">
        <v>42828</v>
      </c>
      <c r="C1305" s="25">
        <v>10086</v>
      </c>
    </row>
    <row r="1306" spans="1:3" x14ac:dyDescent="0.25">
      <c r="A1306" s="23" t="s">
        <v>1509</v>
      </c>
      <c r="B1306" s="24">
        <v>42828</v>
      </c>
      <c r="C1306" s="25">
        <v>10087</v>
      </c>
    </row>
    <row r="1307" spans="1:3" x14ac:dyDescent="0.25">
      <c r="A1307" s="23" t="s">
        <v>1510</v>
      </c>
      <c r="B1307" s="24">
        <v>42828</v>
      </c>
      <c r="C1307" s="25">
        <v>10088</v>
      </c>
    </row>
    <row r="1308" spans="1:3" x14ac:dyDescent="0.25">
      <c r="A1308" s="23" t="s">
        <v>1511</v>
      </c>
      <c r="B1308" s="24">
        <v>42828</v>
      </c>
      <c r="C1308" s="25">
        <v>10089</v>
      </c>
    </row>
    <row r="1309" spans="1:3" x14ac:dyDescent="0.25">
      <c r="A1309" s="23" t="s">
        <v>1512</v>
      </c>
      <c r="B1309" s="24">
        <v>42828</v>
      </c>
      <c r="C1309" s="25">
        <v>10090</v>
      </c>
    </row>
    <row r="1310" spans="1:3" x14ac:dyDescent="0.25">
      <c r="A1310" s="23" t="s">
        <v>1513</v>
      </c>
      <c r="B1310" s="24">
        <v>42828</v>
      </c>
      <c r="C1310" s="25">
        <v>10091</v>
      </c>
    </row>
    <row r="1311" spans="1:3" x14ac:dyDescent="0.25">
      <c r="A1311" s="23" t="s">
        <v>1514</v>
      </c>
      <c r="B1311" s="24">
        <v>42828</v>
      </c>
      <c r="C1311" s="25">
        <v>10092</v>
      </c>
    </row>
    <row r="1312" spans="1:3" x14ac:dyDescent="0.25">
      <c r="A1312" s="23" t="s">
        <v>1515</v>
      </c>
      <c r="B1312" s="24">
        <v>42828</v>
      </c>
      <c r="C1312" s="25">
        <v>10093</v>
      </c>
    </row>
    <row r="1313" spans="1:3" x14ac:dyDescent="0.25">
      <c r="A1313" s="23" t="s">
        <v>1516</v>
      </c>
      <c r="B1313" s="24">
        <v>42828</v>
      </c>
      <c r="C1313" s="25">
        <v>10094</v>
      </c>
    </row>
    <row r="1314" spans="1:3" x14ac:dyDescent="0.25">
      <c r="A1314" s="23" t="s">
        <v>1517</v>
      </c>
      <c r="B1314" s="24">
        <v>42828</v>
      </c>
      <c r="C1314" s="25">
        <v>10095</v>
      </c>
    </row>
    <row r="1315" spans="1:3" x14ac:dyDescent="0.25">
      <c r="A1315" s="23" t="s">
        <v>1518</v>
      </c>
      <c r="B1315" s="24">
        <v>42828</v>
      </c>
      <c r="C1315" s="25">
        <v>10096</v>
      </c>
    </row>
    <row r="1316" spans="1:3" x14ac:dyDescent="0.25">
      <c r="A1316" s="23" t="s">
        <v>1519</v>
      </c>
      <c r="B1316" s="24">
        <v>42828</v>
      </c>
      <c r="C1316" s="25">
        <v>10097</v>
      </c>
    </row>
    <row r="1317" spans="1:3" x14ac:dyDescent="0.25">
      <c r="A1317" s="23" t="s">
        <v>1520</v>
      </c>
      <c r="B1317" s="24">
        <v>42828</v>
      </c>
      <c r="C1317" s="25">
        <v>10098</v>
      </c>
    </row>
    <row r="1318" spans="1:3" x14ac:dyDescent="0.25">
      <c r="A1318" s="23" t="s">
        <v>1521</v>
      </c>
      <c r="B1318" s="24">
        <v>42828</v>
      </c>
      <c r="C1318" s="25">
        <v>10099</v>
      </c>
    </row>
    <row r="1319" spans="1:3" x14ac:dyDescent="0.25">
      <c r="A1319" s="23" t="s">
        <v>1522</v>
      </c>
      <c r="B1319" s="24">
        <v>42828</v>
      </c>
      <c r="C1319" s="25">
        <v>10100</v>
      </c>
    </row>
    <row r="1320" spans="1:3" x14ac:dyDescent="0.25">
      <c r="A1320" s="23" t="s">
        <v>1523</v>
      </c>
      <c r="B1320" s="24">
        <v>42828</v>
      </c>
      <c r="C1320" s="25">
        <v>10101</v>
      </c>
    </row>
    <row r="1321" spans="1:3" x14ac:dyDescent="0.25">
      <c r="A1321" s="23" t="s">
        <v>1524</v>
      </c>
      <c r="B1321" s="24">
        <v>42828</v>
      </c>
      <c r="C1321" s="25">
        <v>10102</v>
      </c>
    </row>
    <row r="1322" spans="1:3" x14ac:dyDescent="0.25">
      <c r="A1322" s="23" t="s">
        <v>1525</v>
      </c>
      <c r="B1322" s="24">
        <v>42828</v>
      </c>
      <c r="C1322" s="25">
        <v>10103</v>
      </c>
    </row>
    <row r="1323" spans="1:3" x14ac:dyDescent="0.25">
      <c r="A1323" s="40" t="s">
        <v>1526</v>
      </c>
      <c r="B1323" s="24">
        <v>42828</v>
      </c>
      <c r="C1323" s="25">
        <v>10103</v>
      </c>
    </row>
    <row r="1324" spans="1:3" x14ac:dyDescent="0.25">
      <c r="A1324" s="23" t="s">
        <v>1527</v>
      </c>
      <c r="B1324" s="24">
        <v>42829</v>
      </c>
      <c r="C1324" s="25">
        <v>10104</v>
      </c>
    </row>
    <row r="1325" spans="1:3" x14ac:dyDescent="0.25">
      <c r="A1325" s="23" t="s">
        <v>1528</v>
      </c>
      <c r="B1325" s="24">
        <v>42829</v>
      </c>
      <c r="C1325" s="25">
        <v>10105</v>
      </c>
    </row>
    <row r="1326" spans="1:3" x14ac:dyDescent="0.25">
      <c r="A1326" s="23" t="s">
        <v>1529</v>
      </c>
      <c r="B1326" s="24">
        <v>42829</v>
      </c>
      <c r="C1326" s="25">
        <v>10106</v>
      </c>
    </row>
    <row r="1327" spans="1:3" x14ac:dyDescent="0.25">
      <c r="A1327" s="23" t="s">
        <v>1530</v>
      </c>
      <c r="B1327" s="24">
        <v>42829</v>
      </c>
      <c r="C1327" s="25">
        <v>10107</v>
      </c>
    </row>
    <row r="1328" spans="1:3" x14ac:dyDescent="0.25">
      <c r="A1328" s="23" t="s">
        <v>1531</v>
      </c>
      <c r="B1328" s="24">
        <v>42829</v>
      </c>
      <c r="C1328" s="25">
        <v>10108</v>
      </c>
    </row>
    <row r="1329" spans="1:3" x14ac:dyDescent="0.25">
      <c r="A1329" s="23" t="s">
        <v>1532</v>
      </c>
      <c r="B1329" s="24">
        <v>42829</v>
      </c>
      <c r="C1329" s="25">
        <v>10109</v>
      </c>
    </row>
    <row r="1330" spans="1:3" x14ac:dyDescent="0.25">
      <c r="A1330" s="23" t="s">
        <v>1533</v>
      </c>
      <c r="B1330" s="24">
        <v>42829</v>
      </c>
      <c r="C1330" s="25">
        <v>10110</v>
      </c>
    </row>
    <row r="1331" spans="1:3" x14ac:dyDescent="0.25">
      <c r="A1331" s="23" t="s">
        <v>1534</v>
      </c>
      <c r="B1331" s="24">
        <v>42829</v>
      </c>
      <c r="C1331" s="25">
        <v>10111</v>
      </c>
    </row>
    <row r="1332" spans="1:3" x14ac:dyDescent="0.25">
      <c r="A1332" s="23" t="s">
        <v>1535</v>
      </c>
      <c r="B1332" s="24">
        <v>42829</v>
      </c>
      <c r="C1332" s="25">
        <v>10112</v>
      </c>
    </row>
    <row r="1333" spans="1:3" x14ac:dyDescent="0.25">
      <c r="A1333" s="23" t="s">
        <v>1536</v>
      </c>
      <c r="B1333" s="24">
        <v>42830</v>
      </c>
      <c r="C1333" s="25">
        <v>10113</v>
      </c>
    </row>
    <row r="1334" spans="1:3" x14ac:dyDescent="0.25">
      <c r="A1334" s="23" t="s">
        <v>1537</v>
      </c>
      <c r="B1334" s="24">
        <v>42830</v>
      </c>
      <c r="C1334" s="25">
        <v>10114</v>
      </c>
    </row>
    <row r="1335" spans="1:3" x14ac:dyDescent="0.25">
      <c r="A1335" s="23" t="s">
        <v>1538</v>
      </c>
      <c r="B1335" s="24">
        <v>42830</v>
      </c>
      <c r="C1335" s="25">
        <v>10115</v>
      </c>
    </row>
    <row r="1336" spans="1:3" x14ac:dyDescent="0.25">
      <c r="A1336" s="23" t="s">
        <v>1539</v>
      </c>
      <c r="B1336" s="24">
        <v>42830</v>
      </c>
      <c r="C1336" s="25">
        <v>10116</v>
      </c>
    </row>
    <row r="1337" spans="1:3" x14ac:dyDescent="0.25">
      <c r="A1337" s="23" t="s">
        <v>1540</v>
      </c>
      <c r="B1337" s="24">
        <v>42830</v>
      </c>
      <c r="C1337" s="25">
        <v>10117</v>
      </c>
    </row>
    <row r="1338" spans="1:3" x14ac:dyDescent="0.25">
      <c r="A1338" s="23" t="s">
        <v>1541</v>
      </c>
      <c r="B1338" s="24">
        <v>42830</v>
      </c>
      <c r="C1338" s="25">
        <v>10118</v>
      </c>
    </row>
    <row r="1339" spans="1:3" x14ac:dyDescent="0.25">
      <c r="A1339" s="23" t="s">
        <v>1542</v>
      </c>
      <c r="B1339" s="24">
        <v>42830</v>
      </c>
      <c r="C1339" s="25">
        <v>10119</v>
      </c>
    </row>
    <row r="1340" spans="1:3" x14ac:dyDescent="0.25">
      <c r="A1340" s="23" t="s">
        <v>1543</v>
      </c>
      <c r="B1340" s="24">
        <v>42830</v>
      </c>
      <c r="C1340" s="25">
        <v>10120</v>
      </c>
    </row>
    <row r="1341" spans="1:3" x14ac:dyDescent="0.25">
      <c r="A1341" s="23" t="s">
        <v>1544</v>
      </c>
      <c r="B1341" s="24">
        <v>42830</v>
      </c>
      <c r="C1341" s="25">
        <v>10121</v>
      </c>
    </row>
    <row r="1342" spans="1:3" x14ac:dyDescent="0.25">
      <c r="A1342" s="23" t="s">
        <v>1545</v>
      </c>
      <c r="B1342" s="24">
        <v>42830</v>
      </c>
      <c r="C1342" s="25">
        <v>10122</v>
      </c>
    </row>
    <row r="1343" spans="1:3" x14ac:dyDescent="0.25">
      <c r="A1343" s="23" t="s">
        <v>1546</v>
      </c>
      <c r="B1343" s="24">
        <v>42830</v>
      </c>
      <c r="C1343" s="25">
        <v>10123</v>
      </c>
    </row>
    <row r="1344" spans="1:3" x14ac:dyDescent="0.25">
      <c r="A1344" s="23" t="s">
        <v>1547</v>
      </c>
      <c r="B1344" s="24">
        <v>42831</v>
      </c>
      <c r="C1344" s="25">
        <v>10124</v>
      </c>
    </row>
    <row r="1345" spans="1:3" x14ac:dyDescent="0.25">
      <c r="A1345" s="23" t="s">
        <v>1548</v>
      </c>
      <c r="B1345" s="24">
        <v>42831</v>
      </c>
      <c r="C1345" s="25">
        <v>10125</v>
      </c>
    </row>
    <row r="1346" spans="1:3" x14ac:dyDescent="0.25">
      <c r="A1346" s="23" t="s">
        <v>1549</v>
      </c>
      <c r="B1346" s="24">
        <v>42831</v>
      </c>
      <c r="C1346" s="25">
        <v>10126</v>
      </c>
    </row>
    <row r="1347" spans="1:3" x14ac:dyDescent="0.25">
      <c r="A1347" s="23" t="s">
        <v>1550</v>
      </c>
      <c r="B1347" s="24">
        <v>42831</v>
      </c>
      <c r="C1347" s="25">
        <v>10127</v>
      </c>
    </row>
    <row r="1348" spans="1:3" x14ac:dyDescent="0.25">
      <c r="A1348" s="23" t="s">
        <v>1551</v>
      </c>
      <c r="B1348" s="24">
        <v>42831</v>
      </c>
      <c r="C1348" s="25">
        <v>10128</v>
      </c>
    </row>
    <row r="1349" spans="1:3" x14ac:dyDescent="0.25">
      <c r="A1349" s="23" t="s">
        <v>1552</v>
      </c>
      <c r="B1349" s="24">
        <v>42831</v>
      </c>
      <c r="C1349" s="25">
        <v>10129</v>
      </c>
    </row>
    <row r="1350" spans="1:3" x14ac:dyDescent="0.25">
      <c r="A1350" s="23" t="s">
        <v>1553</v>
      </c>
      <c r="B1350" s="24">
        <v>42831</v>
      </c>
      <c r="C1350" s="25">
        <v>10130</v>
      </c>
    </row>
    <row r="1351" spans="1:3" x14ac:dyDescent="0.25">
      <c r="A1351" s="23" t="s">
        <v>1554</v>
      </c>
      <c r="B1351" s="24">
        <v>42831</v>
      </c>
      <c r="C1351" s="25">
        <v>10131</v>
      </c>
    </row>
    <row r="1352" spans="1:3" x14ac:dyDescent="0.25">
      <c r="A1352" s="23" t="s">
        <v>1555</v>
      </c>
      <c r="B1352" s="24">
        <v>42831</v>
      </c>
      <c r="C1352" s="25">
        <v>10132</v>
      </c>
    </row>
    <row r="1353" spans="1:3" x14ac:dyDescent="0.25">
      <c r="A1353" s="23" t="s">
        <v>1556</v>
      </c>
      <c r="B1353" s="24">
        <v>42831</v>
      </c>
      <c r="C1353" s="25">
        <v>10133</v>
      </c>
    </row>
    <row r="1354" spans="1:3" x14ac:dyDescent="0.25">
      <c r="A1354" s="40" t="s">
        <v>1557</v>
      </c>
      <c r="B1354" s="24">
        <v>42831</v>
      </c>
      <c r="C1354" s="25">
        <v>10133</v>
      </c>
    </row>
    <row r="1355" spans="1:3" x14ac:dyDescent="0.25">
      <c r="A1355" s="23" t="s">
        <v>1558</v>
      </c>
      <c r="B1355" s="24">
        <v>42831</v>
      </c>
      <c r="C1355" s="25">
        <v>10134</v>
      </c>
    </row>
    <row r="1356" spans="1:3" x14ac:dyDescent="0.25">
      <c r="A1356" s="23" t="s">
        <v>1559</v>
      </c>
      <c r="B1356" s="24">
        <v>42832</v>
      </c>
      <c r="C1356" s="25">
        <v>10135</v>
      </c>
    </row>
    <row r="1357" spans="1:3" x14ac:dyDescent="0.25">
      <c r="A1357" s="23" t="s">
        <v>1560</v>
      </c>
      <c r="B1357" s="24">
        <v>42832</v>
      </c>
      <c r="C1357" s="25">
        <v>10136</v>
      </c>
    </row>
    <row r="1358" spans="1:3" x14ac:dyDescent="0.25">
      <c r="A1358" s="23" t="s">
        <v>1561</v>
      </c>
      <c r="B1358" s="24">
        <v>42832</v>
      </c>
      <c r="C1358" s="25">
        <v>10137</v>
      </c>
    </row>
    <row r="1359" spans="1:3" x14ac:dyDescent="0.25">
      <c r="A1359" s="23" t="s">
        <v>1562</v>
      </c>
      <c r="B1359" s="24">
        <v>42832</v>
      </c>
      <c r="C1359" s="25">
        <v>10138</v>
      </c>
    </row>
    <row r="1360" spans="1:3" x14ac:dyDescent="0.25">
      <c r="A1360" s="23" t="s">
        <v>1563</v>
      </c>
      <c r="B1360" s="24">
        <v>42832</v>
      </c>
      <c r="C1360" s="25">
        <v>10139</v>
      </c>
    </row>
    <row r="1361" spans="1:3" x14ac:dyDescent="0.25">
      <c r="A1361" s="23" t="s">
        <v>1564</v>
      </c>
      <c r="B1361" s="24">
        <v>42832</v>
      </c>
      <c r="C1361" s="25">
        <v>10140</v>
      </c>
    </row>
    <row r="1362" spans="1:3" x14ac:dyDescent="0.25">
      <c r="A1362" s="23" t="s">
        <v>1565</v>
      </c>
      <c r="B1362" s="24">
        <v>42832</v>
      </c>
      <c r="C1362" s="25">
        <v>10141</v>
      </c>
    </row>
    <row r="1363" spans="1:3" x14ac:dyDescent="0.25">
      <c r="A1363" s="23" t="s">
        <v>1566</v>
      </c>
      <c r="B1363" s="24">
        <v>42832</v>
      </c>
      <c r="C1363" s="25">
        <v>10142</v>
      </c>
    </row>
    <row r="1364" spans="1:3" x14ac:dyDescent="0.25">
      <c r="A1364" s="23" t="s">
        <v>1567</v>
      </c>
      <c r="B1364" s="24">
        <v>42832</v>
      </c>
      <c r="C1364" s="25">
        <v>10143</v>
      </c>
    </row>
    <row r="1365" spans="1:3" x14ac:dyDescent="0.25">
      <c r="A1365" s="23" t="s">
        <v>1568</v>
      </c>
      <c r="B1365" s="24">
        <v>42832</v>
      </c>
      <c r="C1365" s="25">
        <v>10144</v>
      </c>
    </row>
    <row r="1366" spans="1:3" x14ac:dyDescent="0.25">
      <c r="A1366" s="23" t="s">
        <v>1569</v>
      </c>
      <c r="B1366" s="24">
        <v>42832</v>
      </c>
      <c r="C1366" s="25">
        <v>10145</v>
      </c>
    </row>
    <row r="1367" spans="1:3" x14ac:dyDescent="0.25">
      <c r="A1367" s="23" t="s">
        <v>1570</v>
      </c>
      <c r="B1367" s="24">
        <v>42833</v>
      </c>
      <c r="C1367" s="25">
        <v>10146</v>
      </c>
    </row>
    <row r="1368" spans="1:3" x14ac:dyDescent="0.25">
      <c r="A1368" s="23" t="s">
        <v>1571</v>
      </c>
      <c r="B1368" s="24">
        <v>42835</v>
      </c>
      <c r="C1368" s="25">
        <v>10147</v>
      </c>
    </row>
    <row r="1369" spans="1:3" x14ac:dyDescent="0.25">
      <c r="A1369" s="23" t="s">
        <v>1572</v>
      </c>
      <c r="B1369" s="24">
        <v>42835</v>
      </c>
      <c r="C1369" s="25">
        <v>10148</v>
      </c>
    </row>
    <row r="1370" spans="1:3" x14ac:dyDescent="0.25">
      <c r="A1370" s="23" t="s">
        <v>1573</v>
      </c>
      <c r="B1370" s="24">
        <v>42835</v>
      </c>
      <c r="C1370" s="25">
        <v>10149</v>
      </c>
    </row>
    <row r="1371" spans="1:3" x14ac:dyDescent="0.25">
      <c r="A1371" s="23" t="s">
        <v>1574</v>
      </c>
      <c r="B1371" s="24">
        <v>42835</v>
      </c>
      <c r="C1371" s="25">
        <v>10150</v>
      </c>
    </row>
    <row r="1372" spans="1:3" x14ac:dyDescent="0.25">
      <c r="A1372" s="23" t="s">
        <v>1575</v>
      </c>
      <c r="B1372" s="24">
        <v>42835</v>
      </c>
      <c r="C1372" s="25">
        <v>10151</v>
      </c>
    </row>
    <row r="1373" spans="1:3" x14ac:dyDescent="0.25">
      <c r="A1373" s="23" t="s">
        <v>1576</v>
      </c>
      <c r="B1373" s="24">
        <v>42835</v>
      </c>
      <c r="C1373" s="25">
        <v>10152</v>
      </c>
    </row>
    <row r="1374" spans="1:3" x14ac:dyDescent="0.25">
      <c r="A1374" s="23" t="s">
        <v>1577</v>
      </c>
      <c r="B1374" s="24">
        <v>42835</v>
      </c>
      <c r="C1374" s="25">
        <v>10153</v>
      </c>
    </row>
    <row r="1375" spans="1:3" x14ac:dyDescent="0.25">
      <c r="A1375" s="23" t="s">
        <v>1578</v>
      </c>
      <c r="B1375" s="24">
        <v>42835</v>
      </c>
      <c r="C1375" s="25">
        <v>10154</v>
      </c>
    </row>
    <row r="1376" spans="1:3" x14ac:dyDescent="0.25">
      <c r="A1376" s="23" t="s">
        <v>1579</v>
      </c>
      <c r="B1376" s="24">
        <v>42835</v>
      </c>
      <c r="C1376" s="25">
        <v>10155</v>
      </c>
    </row>
    <row r="1377" spans="1:3" x14ac:dyDescent="0.25">
      <c r="A1377" s="23" t="s">
        <v>1580</v>
      </c>
      <c r="B1377" s="24">
        <v>42835</v>
      </c>
      <c r="C1377" s="25">
        <v>10156</v>
      </c>
    </row>
    <row r="1378" spans="1:3" x14ac:dyDescent="0.25">
      <c r="A1378" s="23" t="s">
        <v>1581</v>
      </c>
      <c r="B1378" s="24">
        <v>42835</v>
      </c>
      <c r="C1378" s="25">
        <v>10157</v>
      </c>
    </row>
    <row r="1379" spans="1:3" x14ac:dyDescent="0.25">
      <c r="A1379" s="23" t="s">
        <v>1582</v>
      </c>
      <c r="B1379" s="24">
        <v>42835</v>
      </c>
      <c r="C1379" s="25">
        <v>10158</v>
      </c>
    </row>
    <row r="1380" spans="1:3" x14ac:dyDescent="0.25">
      <c r="A1380" s="23" t="s">
        <v>1583</v>
      </c>
      <c r="B1380" s="24">
        <v>42835</v>
      </c>
      <c r="C1380" s="25">
        <v>10159</v>
      </c>
    </row>
    <row r="1381" spans="1:3" x14ac:dyDescent="0.25">
      <c r="A1381" s="23" t="s">
        <v>1584</v>
      </c>
      <c r="B1381" s="24">
        <v>42835</v>
      </c>
      <c r="C1381" s="25">
        <v>10160</v>
      </c>
    </row>
    <row r="1382" spans="1:3" x14ac:dyDescent="0.25">
      <c r="A1382" s="23" t="s">
        <v>1585</v>
      </c>
      <c r="B1382" s="24">
        <v>42835</v>
      </c>
      <c r="C1382" s="25">
        <v>10161</v>
      </c>
    </row>
    <row r="1383" spans="1:3" x14ac:dyDescent="0.25">
      <c r="A1383" s="23" t="s">
        <v>1586</v>
      </c>
      <c r="B1383" s="24">
        <v>42835</v>
      </c>
      <c r="C1383" s="25">
        <v>10162</v>
      </c>
    </row>
    <row r="1384" spans="1:3" x14ac:dyDescent="0.25">
      <c r="A1384" s="23" t="s">
        <v>1587</v>
      </c>
      <c r="B1384" s="24">
        <v>42835</v>
      </c>
      <c r="C1384" s="25">
        <v>10163</v>
      </c>
    </row>
    <row r="1385" spans="1:3" x14ac:dyDescent="0.25">
      <c r="A1385" s="23" t="s">
        <v>1588</v>
      </c>
      <c r="B1385" s="24">
        <v>42835</v>
      </c>
      <c r="C1385" s="25">
        <v>10164</v>
      </c>
    </row>
    <row r="1386" spans="1:3" x14ac:dyDescent="0.25">
      <c r="A1386" s="23" t="s">
        <v>1589</v>
      </c>
      <c r="B1386" s="24">
        <v>42835</v>
      </c>
      <c r="C1386" s="25">
        <v>10165</v>
      </c>
    </row>
    <row r="1387" spans="1:3" x14ac:dyDescent="0.25">
      <c r="A1387" s="23" t="s">
        <v>1590</v>
      </c>
      <c r="B1387" s="24">
        <v>42835</v>
      </c>
      <c r="C1387" s="25">
        <v>10166</v>
      </c>
    </row>
    <row r="1388" spans="1:3" x14ac:dyDescent="0.25">
      <c r="A1388" s="23" t="s">
        <v>1591</v>
      </c>
      <c r="B1388" s="24">
        <v>42835</v>
      </c>
      <c r="C1388" s="25">
        <v>10167</v>
      </c>
    </row>
    <row r="1389" spans="1:3" x14ac:dyDescent="0.25">
      <c r="A1389" s="23" t="s">
        <v>1592</v>
      </c>
      <c r="B1389" s="24">
        <v>42835</v>
      </c>
      <c r="C1389" s="25">
        <v>10168</v>
      </c>
    </row>
    <row r="1390" spans="1:3" x14ac:dyDescent="0.25">
      <c r="A1390" s="23" t="s">
        <v>1593</v>
      </c>
      <c r="B1390" s="24">
        <v>42836</v>
      </c>
      <c r="C1390" s="25">
        <v>10169</v>
      </c>
    </row>
    <row r="1391" spans="1:3" x14ac:dyDescent="0.25">
      <c r="A1391" s="23" t="s">
        <v>1594</v>
      </c>
      <c r="B1391" s="24">
        <v>42836</v>
      </c>
      <c r="C1391" s="25">
        <v>10170</v>
      </c>
    </row>
    <row r="1392" spans="1:3" x14ac:dyDescent="0.25">
      <c r="A1392" s="23" t="s">
        <v>1595</v>
      </c>
      <c r="B1392" s="24">
        <v>42836</v>
      </c>
      <c r="C1392" s="25">
        <v>10171</v>
      </c>
    </row>
    <row r="1393" spans="1:3" x14ac:dyDescent="0.25">
      <c r="A1393" s="23" t="s">
        <v>1596</v>
      </c>
      <c r="B1393" s="24">
        <v>42836</v>
      </c>
      <c r="C1393" s="25">
        <v>10172</v>
      </c>
    </row>
    <row r="1394" spans="1:3" x14ac:dyDescent="0.25">
      <c r="A1394" s="23" t="s">
        <v>1597</v>
      </c>
      <c r="B1394" s="24">
        <v>42836</v>
      </c>
      <c r="C1394" s="25">
        <v>10173</v>
      </c>
    </row>
    <row r="1395" spans="1:3" x14ac:dyDescent="0.25">
      <c r="A1395" s="23" t="s">
        <v>1598</v>
      </c>
      <c r="B1395" s="24">
        <v>42836</v>
      </c>
      <c r="C1395" s="25">
        <v>10174</v>
      </c>
    </row>
    <row r="1396" spans="1:3" x14ac:dyDescent="0.25">
      <c r="A1396" s="23" t="s">
        <v>1599</v>
      </c>
      <c r="B1396" s="24">
        <v>42836</v>
      </c>
      <c r="C1396" s="25">
        <v>10175</v>
      </c>
    </row>
    <row r="1397" spans="1:3" x14ac:dyDescent="0.25">
      <c r="A1397" s="23" t="s">
        <v>1600</v>
      </c>
      <c r="B1397" s="24">
        <v>42836</v>
      </c>
      <c r="C1397" s="25">
        <v>10176</v>
      </c>
    </row>
    <row r="1398" spans="1:3" x14ac:dyDescent="0.25">
      <c r="A1398" s="23" t="s">
        <v>1601</v>
      </c>
      <c r="B1398" s="24">
        <v>42836</v>
      </c>
      <c r="C1398" s="25">
        <v>10177</v>
      </c>
    </row>
    <row r="1399" spans="1:3" x14ac:dyDescent="0.25">
      <c r="A1399" s="23" t="s">
        <v>1602</v>
      </c>
      <c r="B1399" s="24">
        <v>42836</v>
      </c>
      <c r="C1399" s="25">
        <v>10178</v>
      </c>
    </row>
    <row r="1400" spans="1:3" x14ac:dyDescent="0.25">
      <c r="A1400" s="23" t="s">
        <v>1603</v>
      </c>
      <c r="B1400" s="24">
        <v>42837</v>
      </c>
      <c r="C1400" s="25">
        <v>10179</v>
      </c>
    </row>
    <row r="1401" spans="1:3" x14ac:dyDescent="0.25">
      <c r="A1401" s="23" t="s">
        <v>1604</v>
      </c>
      <c r="B1401" s="24">
        <v>42837</v>
      </c>
      <c r="C1401" s="25">
        <v>10180</v>
      </c>
    </row>
    <row r="1402" spans="1:3" x14ac:dyDescent="0.25">
      <c r="A1402" s="23" t="s">
        <v>1605</v>
      </c>
      <c r="B1402" s="24">
        <v>42837</v>
      </c>
      <c r="C1402" s="25">
        <v>10181</v>
      </c>
    </row>
    <row r="1403" spans="1:3" x14ac:dyDescent="0.25">
      <c r="A1403" s="23" t="s">
        <v>1606</v>
      </c>
      <c r="B1403" s="24">
        <v>42837</v>
      </c>
      <c r="C1403" s="25">
        <v>10182</v>
      </c>
    </row>
    <row r="1404" spans="1:3" x14ac:dyDescent="0.25">
      <c r="A1404" s="23" t="s">
        <v>1607</v>
      </c>
      <c r="B1404" s="24">
        <v>42837</v>
      </c>
      <c r="C1404" s="25">
        <v>10183</v>
      </c>
    </row>
    <row r="1405" spans="1:3" x14ac:dyDescent="0.25">
      <c r="A1405" s="23" t="s">
        <v>1608</v>
      </c>
      <c r="B1405" s="24">
        <v>42837</v>
      </c>
      <c r="C1405" s="25">
        <v>10184</v>
      </c>
    </row>
    <row r="1406" spans="1:3" x14ac:dyDescent="0.25">
      <c r="A1406" s="23" t="s">
        <v>1609</v>
      </c>
      <c r="B1406" s="24">
        <v>42837</v>
      </c>
      <c r="C1406" s="25">
        <v>10185</v>
      </c>
    </row>
    <row r="1407" spans="1:3" x14ac:dyDescent="0.25">
      <c r="A1407" s="23" t="s">
        <v>1610</v>
      </c>
      <c r="B1407" s="24">
        <v>42837</v>
      </c>
      <c r="C1407" s="25">
        <v>10186</v>
      </c>
    </row>
    <row r="1408" spans="1:3" x14ac:dyDescent="0.25">
      <c r="A1408" s="23" t="s">
        <v>1611</v>
      </c>
      <c r="B1408" s="24">
        <v>42837</v>
      </c>
      <c r="C1408" s="25">
        <v>10187</v>
      </c>
    </row>
    <row r="1409" spans="1:3" x14ac:dyDescent="0.25">
      <c r="A1409" s="23" t="s">
        <v>1612</v>
      </c>
      <c r="B1409" s="24">
        <v>42837</v>
      </c>
      <c r="C1409" s="25">
        <v>10188</v>
      </c>
    </row>
    <row r="1410" spans="1:3" x14ac:dyDescent="0.25">
      <c r="A1410" s="23" t="s">
        <v>1613</v>
      </c>
      <c r="B1410" s="24">
        <v>42837</v>
      </c>
      <c r="C1410" s="25">
        <v>10189</v>
      </c>
    </row>
    <row r="1411" spans="1:3" x14ac:dyDescent="0.25">
      <c r="A1411" s="23" t="s">
        <v>1614</v>
      </c>
      <c r="B1411" s="24">
        <v>42837</v>
      </c>
      <c r="C1411" s="25">
        <v>10190</v>
      </c>
    </row>
    <row r="1412" spans="1:3" x14ac:dyDescent="0.25">
      <c r="A1412" s="23" t="s">
        <v>1615</v>
      </c>
      <c r="B1412" s="24">
        <v>42837</v>
      </c>
      <c r="C1412" s="25">
        <v>10191</v>
      </c>
    </row>
    <row r="1413" spans="1:3" x14ac:dyDescent="0.25">
      <c r="A1413" s="23" t="s">
        <v>1616</v>
      </c>
      <c r="B1413" s="24">
        <v>42837</v>
      </c>
      <c r="C1413" s="25">
        <v>10192</v>
      </c>
    </row>
    <row r="1414" spans="1:3" x14ac:dyDescent="0.25">
      <c r="A1414" s="23" t="s">
        <v>1617</v>
      </c>
      <c r="B1414" s="24">
        <v>42838</v>
      </c>
      <c r="C1414" s="25">
        <v>10193</v>
      </c>
    </row>
    <row r="1415" spans="1:3" x14ac:dyDescent="0.25">
      <c r="A1415" s="23" t="s">
        <v>1618</v>
      </c>
      <c r="B1415" s="24">
        <v>42838</v>
      </c>
      <c r="C1415" s="25">
        <v>10194</v>
      </c>
    </row>
    <row r="1416" spans="1:3" x14ac:dyDescent="0.25">
      <c r="A1416" s="23" t="s">
        <v>1619</v>
      </c>
      <c r="B1416" s="24">
        <v>42838</v>
      </c>
      <c r="C1416" s="25">
        <v>10195</v>
      </c>
    </row>
    <row r="1417" spans="1:3" x14ac:dyDescent="0.25">
      <c r="A1417" s="23" t="s">
        <v>1620</v>
      </c>
      <c r="B1417" s="24">
        <v>42838</v>
      </c>
      <c r="C1417" s="25">
        <v>10196</v>
      </c>
    </row>
    <row r="1418" spans="1:3" x14ac:dyDescent="0.25">
      <c r="A1418" s="23" t="s">
        <v>1621</v>
      </c>
      <c r="B1418" s="24">
        <v>42838</v>
      </c>
      <c r="C1418" s="25">
        <v>10197</v>
      </c>
    </row>
    <row r="1419" spans="1:3" x14ac:dyDescent="0.25">
      <c r="A1419" s="23" t="s">
        <v>1622</v>
      </c>
      <c r="B1419" s="24">
        <v>42838</v>
      </c>
      <c r="C1419" s="25">
        <v>10198</v>
      </c>
    </row>
    <row r="1420" spans="1:3" x14ac:dyDescent="0.25">
      <c r="A1420" s="23" t="s">
        <v>1623</v>
      </c>
      <c r="B1420" s="24">
        <v>42838</v>
      </c>
      <c r="C1420" s="25">
        <v>10199</v>
      </c>
    </row>
    <row r="1421" spans="1:3" x14ac:dyDescent="0.25">
      <c r="A1421" s="23" t="s">
        <v>1624</v>
      </c>
      <c r="B1421" s="24">
        <v>42838</v>
      </c>
      <c r="C1421" s="25">
        <v>10200</v>
      </c>
    </row>
    <row r="1422" spans="1:3" x14ac:dyDescent="0.25">
      <c r="A1422" s="23" t="s">
        <v>1625</v>
      </c>
      <c r="B1422" s="24">
        <v>42838</v>
      </c>
      <c r="C1422" s="25">
        <v>10201</v>
      </c>
    </row>
    <row r="1423" spans="1:3" x14ac:dyDescent="0.25">
      <c r="A1423" s="23" t="s">
        <v>1626</v>
      </c>
      <c r="B1423" s="24">
        <v>42838</v>
      </c>
      <c r="C1423" s="25">
        <v>10202</v>
      </c>
    </row>
    <row r="1424" spans="1:3" x14ac:dyDescent="0.25">
      <c r="A1424" s="23" t="s">
        <v>1627</v>
      </c>
      <c r="B1424" s="24">
        <v>42838</v>
      </c>
      <c r="C1424" s="25">
        <v>10203</v>
      </c>
    </row>
    <row r="1425" spans="1:3" x14ac:dyDescent="0.25">
      <c r="A1425" s="23" t="s">
        <v>1628</v>
      </c>
      <c r="B1425" s="24">
        <v>42839</v>
      </c>
      <c r="C1425" s="25">
        <v>10204</v>
      </c>
    </row>
    <row r="1426" spans="1:3" x14ac:dyDescent="0.25">
      <c r="A1426" s="23" t="s">
        <v>1629</v>
      </c>
      <c r="B1426" s="24">
        <v>42839</v>
      </c>
      <c r="C1426" s="25">
        <v>10205</v>
      </c>
    </row>
    <row r="1427" spans="1:3" x14ac:dyDescent="0.25">
      <c r="A1427" s="23" t="s">
        <v>1630</v>
      </c>
      <c r="B1427" s="24">
        <v>42839</v>
      </c>
      <c r="C1427" s="25">
        <v>10206</v>
      </c>
    </row>
    <row r="1428" spans="1:3" x14ac:dyDescent="0.25">
      <c r="A1428" s="23" t="s">
        <v>1631</v>
      </c>
      <c r="B1428" s="24">
        <v>42839</v>
      </c>
      <c r="C1428" s="25">
        <v>10207</v>
      </c>
    </row>
    <row r="1429" spans="1:3" x14ac:dyDescent="0.25">
      <c r="A1429" s="23" t="s">
        <v>1632</v>
      </c>
      <c r="B1429" s="24">
        <v>42839</v>
      </c>
      <c r="C1429" s="25">
        <v>10208</v>
      </c>
    </row>
    <row r="1430" spans="1:3" x14ac:dyDescent="0.25">
      <c r="A1430" s="23" t="s">
        <v>1633</v>
      </c>
      <c r="B1430" s="24">
        <v>42839</v>
      </c>
      <c r="C1430" s="25">
        <v>10209</v>
      </c>
    </row>
    <row r="1431" spans="1:3" x14ac:dyDescent="0.25">
      <c r="A1431" s="23" t="s">
        <v>1634</v>
      </c>
      <c r="B1431" s="24">
        <v>42842</v>
      </c>
      <c r="C1431" s="25">
        <v>10210</v>
      </c>
    </row>
    <row r="1432" spans="1:3" x14ac:dyDescent="0.25">
      <c r="A1432" s="23" t="s">
        <v>1635</v>
      </c>
      <c r="B1432" s="24">
        <v>42842</v>
      </c>
      <c r="C1432" s="25">
        <v>10211</v>
      </c>
    </row>
    <row r="1433" spans="1:3" x14ac:dyDescent="0.25">
      <c r="A1433" s="23" t="s">
        <v>1636</v>
      </c>
      <c r="B1433" s="24">
        <v>42842</v>
      </c>
      <c r="C1433" s="25">
        <v>10212</v>
      </c>
    </row>
    <row r="1434" spans="1:3" x14ac:dyDescent="0.25">
      <c r="A1434" s="23" t="s">
        <v>1637</v>
      </c>
      <c r="B1434" s="24">
        <v>42842</v>
      </c>
      <c r="C1434" s="25">
        <v>10213</v>
      </c>
    </row>
    <row r="1435" spans="1:3" x14ac:dyDescent="0.25">
      <c r="A1435" s="23" t="s">
        <v>1638</v>
      </c>
      <c r="B1435" s="24">
        <v>42842</v>
      </c>
      <c r="C1435" s="25">
        <v>10214</v>
      </c>
    </row>
    <row r="1436" spans="1:3" x14ac:dyDescent="0.25">
      <c r="A1436" s="23" t="s">
        <v>1639</v>
      </c>
      <c r="B1436" s="24">
        <v>42842</v>
      </c>
      <c r="C1436" s="25">
        <v>10215</v>
      </c>
    </row>
    <row r="1437" spans="1:3" x14ac:dyDescent="0.25">
      <c r="A1437" s="23" t="s">
        <v>1640</v>
      </c>
      <c r="B1437" s="24">
        <v>42842</v>
      </c>
      <c r="C1437" s="25">
        <v>10216</v>
      </c>
    </row>
    <row r="1438" spans="1:3" x14ac:dyDescent="0.25">
      <c r="A1438" s="23" t="s">
        <v>1641</v>
      </c>
      <c r="B1438" s="24">
        <v>42842</v>
      </c>
      <c r="C1438" s="25">
        <v>10217</v>
      </c>
    </row>
    <row r="1439" spans="1:3" x14ac:dyDescent="0.25">
      <c r="A1439" s="23" t="s">
        <v>1642</v>
      </c>
      <c r="B1439" s="24">
        <v>42842</v>
      </c>
      <c r="C1439" s="25">
        <v>10218</v>
      </c>
    </row>
    <row r="1440" spans="1:3" x14ac:dyDescent="0.25">
      <c r="A1440" s="23" t="s">
        <v>1643</v>
      </c>
      <c r="B1440" s="24">
        <v>42842</v>
      </c>
      <c r="C1440" s="25">
        <v>10219</v>
      </c>
    </row>
    <row r="1441" spans="1:3" x14ac:dyDescent="0.25">
      <c r="A1441" s="23" t="s">
        <v>1644</v>
      </c>
      <c r="B1441" s="24">
        <v>42842</v>
      </c>
      <c r="C1441" s="25">
        <v>10220</v>
      </c>
    </row>
    <row r="1442" spans="1:3" x14ac:dyDescent="0.25">
      <c r="A1442" s="23" t="s">
        <v>1645</v>
      </c>
      <c r="B1442" s="24">
        <v>42842</v>
      </c>
      <c r="C1442" s="25">
        <v>10221</v>
      </c>
    </row>
    <row r="1443" spans="1:3" x14ac:dyDescent="0.25">
      <c r="A1443" s="23" t="s">
        <v>1646</v>
      </c>
      <c r="B1443" s="24">
        <v>42842</v>
      </c>
      <c r="C1443" s="25">
        <v>10222</v>
      </c>
    </row>
    <row r="1444" spans="1:3" x14ac:dyDescent="0.25">
      <c r="A1444" s="23" t="s">
        <v>1647</v>
      </c>
      <c r="B1444" s="24">
        <v>42843</v>
      </c>
      <c r="C1444" s="25">
        <v>10223</v>
      </c>
    </row>
    <row r="1445" spans="1:3" x14ac:dyDescent="0.25">
      <c r="A1445" s="23" t="s">
        <v>1648</v>
      </c>
      <c r="B1445" s="24">
        <v>42843</v>
      </c>
      <c r="C1445" s="25">
        <v>10224</v>
      </c>
    </row>
    <row r="1446" spans="1:3" x14ac:dyDescent="0.25">
      <c r="A1446" s="23" t="s">
        <v>1649</v>
      </c>
      <c r="B1446" s="24">
        <v>42843</v>
      </c>
      <c r="C1446" s="25">
        <v>10225</v>
      </c>
    </row>
    <row r="1447" spans="1:3" x14ac:dyDescent="0.25">
      <c r="A1447" s="23" t="s">
        <v>1650</v>
      </c>
      <c r="B1447" s="24">
        <v>42843</v>
      </c>
      <c r="C1447" s="25">
        <v>10226</v>
      </c>
    </row>
    <row r="1448" spans="1:3" x14ac:dyDescent="0.25">
      <c r="A1448" s="23" t="s">
        <v>1651</v>
      </c>
      <c r="B1448" s="24">
        <v>42843</v>
      </c>
      <c r="C1448" s="25">
        <v>10227</v>
      </c>
    </row>
    <row r="1449" spans="1:3" x14ac:dyDescent="0.25">
      <c r="A1449" s="23" t="s">
        <v>1652</v>
      </c>
      <c r="B1449" s="24">
        <v>42843</v>
      </c>
      <c r="C1449" s="25">
        <v>10228</v>
      </c>
    </row>
    <row r="1450" spans="1:3" x14ac:dyDescent="0.25">
      <c r="A1450" s="23" t="s">
        <v>1653</v>
      </c>
      <c r="B1450" s="24">
        <v>42843</v>
      </c>
      <c r="C1450" s="25">
        <v>10229</v>
      </c>
    </row>
    <row r="1451" spans="1:3" x14ac:dyDescent="0.25">
      <c r="A1451" s="23" t="s">
        <v>1654</v>
      </c>
      <c r="B1451" s="24">
        <v>42843</v>
      </c>
      <c r="C1451" s="25">
        <v>10230</v>
      </c>
    </row>
    <row r="1452" spans="1:3" x14ac:dyDescent="0.25">
      <c r="A1452" s="23" t="s">
        <v>1655</v>
      </c>
      <c r="B1452" s="24">
        <v>42843</v>
      </c>
      <c r="C1452" s="25">
        <v>10231</v>
      </c>
    </row>
    <row r="1453" spans="1:3" x14ac:dyDescent="0.25">
      <c r="A1453" s="23" t="s">
        <v>1656</v>
      </c>
      <c r="B1453" s="24">
        <v>42843</v>
      </c>
      <c r="C1453" s="25">
        <v>10232</v>
      </c>
    </row>
    <row r="1454" spans="1:3" x14ac:dyDescent="0.25">
      <c r="A1454" s="23" t="s">
        <v>1657</v>
      </c>
      <c r="B1454" s="24">
        <v>42844</v>
      </c>
      <c r="C1454" s="25">
        <v>10233</v>
      </c>
    </row>
    <row r="1455" spans="1:3" x14ac:dyDescent="0.25">
      <c r="A1455" s="23" t="s">
        <v>1658</v>
      </c>
      <c r="B1455" s="24">
        <v>42844</v>
      </c>
      <c r="C1455" s="25">
        <v>10234</v>
      </c>
    </row>
    <row r="1456" spans="1:3" x14ac:dyDescent="0.25">
      <c r="A1456" s="23" t="s">
        <v>1659</v>
      </c>
      <c r="B1456" s="24">
        <v>42844</v>
      </c>
      <c r="C1456" s="25">
        <v>10235</v>
      </c>
    </row>
    <row r="1457" spans="1:3" x14ac:dyDescent="0.25">
      <c r="A1457" s="23" t="s">
        <v>1660</v>
      </c>
      <c r="B1457" s="24">
        <v>42844</v>
      </c>
      <c r="C1457" s="25">
        <v>10236</v>
      </c>
    </row>
    <row r="1458" spans="1:3" x14ac:dyDescent="0.25">
      <c r="A1458" s="23" t="s">
        <v>1661</v>
      </c>
      <c r="B1458" s="24">
        <v>42844</v>
      </c>
      <c r="C1458" s="25">
        <v>10237</v>
      </c>
    </row>
    <row r="1459" spans="1:3" x14ac:dyDescent="0.25">
      <c r="A1459" s="23" t="s">
        <v>1662</v>
      </c>
      <c r="B1459" s="24">
        <v>42844</v>
      </c>
      <c r="C1459" s="25">
        <v>10238</v>
      </c>
    </row>
    <row r="1460" spans="1:3" x14ac:dyDescent="0.25">
      <c r="A1460" s="23" t="s">
        <v>1663</v>
      </c>
      <c r="B1460" s="24">
        <v>42844</v>
      </c>
      <c r="C1460" s="25">
        <v>10239</v>
      </c>
    </row>
    <row r="1461" spans="1:3" x14ac:dyDescent="0.25">
      <c r="A1461" s="23" t="s">
        <v>1664</v>
      </c>
      <c r="B1461" s="24">
        <v>42844</v>
      </c>
      <c r="C1461" s="25">
        <v>10240</v>
      </c>
    </row>
    <row r="1462" spans="1:3" x14ac:dyDescent="0.25">
      <c r="A1462" s="23" t="s">
        <v>1665</v>
      </c>
      <c r="B1462" s="24">
        <v>42844</v>
      </c>
      <c r="C1462" s="25">
        <v>10241</v>
      </c>
    </row>
    <row r="1463" spans="1:3" x14ac:dyDescent="0.25">
      <c r="A1463" s="23" t="s">
        <v>1666</v>
      </c>
      <c r="B1463" s="24">
        <v>42844</v>
      </c>
      <c r="C1463" s="25">
        <v>10242</v>
      </c>
    </row>
    <row r="1464" spans="1:3" x14ac:dyDescent="0.25">
      <c r="A1464" s="23" t="s">
        <v>1667</v>
      </c>
      <c r="B1464" s="24">
        <v>42844</v>
      </c>
      <c r="C1464" s="25">
        <v>10243</v>
      </c>
    </row>
    <row r="1465" spans="1:3" x14ac:dyDescent="0.25">
      <c r="A1465" s="40" t="s">
        <v>1668</v>
      </c>
      <c r="B1465" s="24">
        <v>42844</v>
      </c>
      <c r="C1465" s="25">
        <v>10243</v>
      </c>
    </row>
    <row r="1466" spans="1:3" x14ac:dyDescent="0.25">
      <c r="A1466" s="40" t="s">
        <v>1669</v>
      </c>
      <c r="B1466" s="24">
        <v>42844</v>
      </c>
      <c r="C1466" s="25">
        <v>10243</v>
      </c>
    </row>
    <row r="1467" spans="1:3" x14ac:dyDescent="0.25">
      <c r="A1467" s="23" t="s">
        <v>1670</v>
      </c>
      <c r="B1467" s="24">
        <v>42845</v>
      </c>
      <c r="C1467" s="25">
        <v>10244</v>
      </c>
    </row>
    <row r="1468" spans="1:3" x14ac:dyDescent="0.25">
      <c r="A1468" s="23" t="s">
        <v>1671</v>
      </c>
      <c r="B1468" s="24">
        <v>42845</v>
      </c>
      <c r="C1468" s="25">
        <v>10245</v>
      </c>
    </row>
    <row r="1469" spans="1:3" x14ac:dyDescent="0.25">
      <c r="A1469" s="23" t="s">
        <v>1672</v>
      </c>
      <c r="B1469" s="24">
        <v>42845</v>
      </c>
      <c r="C1469" s="25">
        <v>10246</v>
      </c>
    </row>
    <row r="1470" spans="1:3" x14ac:dyDescent="0.25">
      <c r="A1470" s="23" t="s">
        <v>1673</v>
      </c>
      <c r="B1470" s="24">
        <v>42845</v>
      </c>
      <c r="C1470" s="25">
        <v>10247</v>
      </c>
    </row>
    <row r="1471" spans="1:3" x14ac:dyDescent="0.25">
      <c r="A1471" s="23" t="s">
        <v>1674</v>
      </c>
      <c r="B1471" s="24">
        <v>42845</v>
      </c>
      <c r="C1471" s="25">
        <v>10248</v>
      </c>
    </row>
    <row r="1472" spans="1:3" x14ac:dyDescent="0.25">
      <c r="A1472" s="23" t="s">
        <v>1675</v>
      </c>
      <c r="B1472" s="24">
        <v>42845</v>
      </c>
      <c r="C1472" s="25">
        <v>10249</v>
      </c>
    </row>
    <row r="1473" spans="1:3" x14ac:dyDescent="0.25">
      <c r="A1473" s="23" t="s">
        <v>1676</v>
      </c>
      <c r="B1473" s="24">
        <v>42845</v>
      </c>
      <c r="C1473" s="25">
        <v>10250</v>
      </c>
    </row>
    <row r="1474" spans="1:3" x14ac:dyDescent="0.25">
      <c r="A1474" s="23" t="s">
        <v>1677</v>
      </c>
      <c r="B1474" s="24">
        <v>42845</v>
      </c>
      <c r="C1474" s="25">
        <v>10251</v>
      </c>
    </row>
    <row r="1475" spans="1:3" x14ac:dyDescent="0.25">
      <c r="A1475" s="23" t="s">
        <v>1678</v>
      </c>
      <c r="B1475" s="24">
        <v>42845</v>
      </c>
      <c r="C1475" s="25">
        <v>10252</v>
      </c>
    </row>
    <row r="1476" spans="1:3" x14ac:dyDescent="0.25">
      <c r="A1476" s="23" t="s">
        <v>1679</v>
      </c>
      <c r="B1476" s="24">
        <v>42845</v>
      </c>
      <c r="C1476" s="25">
        <v>10253</v>
      </c>
    </row>
    <row r="1477" spans="1:3" x14ac:dyDescent="0.25">
      <c r="A1477" s="23" t="s">
        <v>1680</v>
      </c>
      <c r="B1477" s="24">
        <v>42846</v>
      </c>
      <c r="C1477" s="25">
        <v>10254</v>
      </c>
    </row>
    <row r="1478" spans="1:3" x14ac:dyDescent="0.25">
      <c r="A1478" s="23" t="s">
        <v>1681</v>
      </c>
      <c r="B1478" s="24">
        <v>42846</v>
      </c>
      <c r="C1478" s="25">
        <v>10255</v>
      </c>
    </row>
    <row r="1479" spans="1:3" x14ac:dyDescent="0.25">
      <c r="A1479" s="23" t="s">
        <v>1682</v>
      </c>
      <c r="B1479" s="24">
        <v>42846</v>
      </c>
      <c r="C1479" s="25">
        <v>10256</v>
      </c>
    </row>
    <row r="1480" spans="1:3" x14ac:dyDescent="0.25">
      <c r="A1480" s="23" t="s">
        <v>1683</v>
      </c>
      <c r="B1480" s="24">
        <v>42846</v>
      </c>
      <c r="C1480" s="25">
        <v>10257</v>
      </c>
    </row>
    <row r="1481" spans="1:3" x14ac:dyDescent="0.25">
      <c r="A1481" s="23" t="s">
        <v>1684</v>
      </c>
      <c r="B1481" s="24">
        <v>42846</v>
      </c>
      <c r="C1481" s="25">
        <v>10258</v>
      </c>
    </row>
    <row r="1482" spans="1:3" x14ac:dyDescent="0.25">
      <c r="A1482" s="23" t="s">
        <v>1685</v>
      </c>
      <c r="B1482" s="24">
        <v>42846</v>
      </c>
      <c r="C1482" s="25">
        <v>10259</v>
      </c>
    </row>
    <row r="1483" spans="1:3" x14ac:dyDescent="0.25">
      <c r="A1483" s="23" t="s">
        <v>1686</v>
      </c>
      <c r="B1483" s="24">
        <v>42846</v>
      </c>
      <c r="C1483" s="25">
        <v>10260</v>
      </c>
    </row>
    <row r="1484" spans="1:3" x14ac:dyDescent="0.25">
      <c r="A1484" s="23" t="s">
        <v>1687</v>
      </c>
      <c r="B1484" s="24">
        <v>42846</v>
      </c>
      <c r="C1484" s="25">
        <v>10261</v>
      </c>
    </row>
    <row r="1485" spans="1:3" x14ac:dyDescent="0.25">
      <c r="A1485" s="23" t="s">
        <v>1688</v>
      </c>
      <c r="B1485" s="24">
        <v>42846</v>
      </c>
      <c r="C1485" s="25">
        <v>10262</v>
      </c>
    </row>
    <row r="1486" spans="1:3" x14ac:dyDescent="0.25">
      <c r="A1486" s="23" t="s">
        <v>1689</v>
      </c>
      <c r="B1486" s="24">
        <v>42846</v>
      </c>
      <c r="C1486" s="25">
        <v>10263</v>
      </c>
    </row>
    <row r="1487" spans="1:3" x14ac:dyDescent="0.25">
      <c r="A1487" s="23" t="s">
        <v>1690</v>
      </c>
      <c r="B1487" s="24">
        <v>42849</v>
      </c>
      <c r="C1487" s="25">
        <v>10264</v>
      </c>
    </row>
    <row r="1488" spans="1:3" x14ac:dyDescent="0.25">
      <c r="A1488" s="23" t="s">
        <v>1691</v>
      </c>
      <c r="B1488" s="24">
        <v>42849</v>
      </c>
      <c r="C1488" s="25">
        <v>10265</v>
      </c>
    </row>
    <row r="1489" spans="1:3" x14ac:dyDescent="0.25">
      <c r="A1489" s="23" t="s">
        <v>1692</v>
      </c>
      <c r="B1489" s="24">
        <v>42849</v>
      </c>
      <c r="C1489" s="25">
        <v>10266</v>
      </c>
    </row>
    <row r="1490" spans="1:3" x14ac:dyDescent="0.25">
      <c r="A1490" s="23" t="s">
        <v>1693</v>
      </c>
      <c r="B1490" s="24">
        <v>42849</v>
      </c>
      <c r="C1490" s="25">
        <v>10267</v>
      </c>
    </row>
    <row r="1491" spans="1:3" x14ac:dyDescent="0.25">
      <c r="A1491" s="23" t="s">
        <v>1694</v>
      </c>
      <c r="B1491" s="24">
        <v>42849</v>
      </c>
      <c r="C1491" s="25">
        <v>10268</v>
      </c>
    </row>
    <row r="1492" spans="1:3" x14ac:dyDescent="0.25">
      <c r="A1492" s="23" t="s">
        <v>1695</v>
      </c>
      <c r="B1492" s="24">
        <v>42849</v>
      </c>
      <c r="C1492" s="25">
        <v>10269</v>
      </c>
    </row>
    <row r="1493" spans="1:3" x14ac:dyDescent="0.25">
      <c r="A1493" s="23" t="s">
        <v>1696</v>
      </c>
      <c r="B1493" s="24">
        <v>42849</v>
      </c>
      <c r="C1493" s="25">
        <v>10270</v>
      </c>
    </row>
    <row r="1494" spans="1:3" x14ac:dyDescent="0.25">
      <c r="A1494" s="23" t="s">
        <v>1697</v>
      </c>
      <c r="B1494" s="24">
        <v>42849</v>
      </c>
      <c r="C1494" s="25">
        <v>10271</v>
      </c>
    </row>
    <row r="1495" spans="1:3" x14ac:dyDescent="0.25">
      <c r="A1495" s="23" t="s">
        <v>1698</v>
      </c>
      <c r="B1495" s="24">
        <v>42850</v>
      </c>
      <c r="C1495" s="25">
        <v>10272</v>
      </c>
    </row>
    <row r="1496" spans="1:3" x14ac:dyDescent="0.25">
      <c r="A1496" s="23" t="s">
        <v>1699</v>
      </c>
      <c r="B1496" s="24">
        <v>42850</v>
      </c>
      <c r="C1496" s="25">
        <v>10273</v>
      </c>
    </row>
    <row r="1497" spans="1:3" x14ac:dyDescent="0.25">
      <c r="A1497" s="23" t="s">
        <v>1700</v>
      </c>
      <c r="B1497" s="24">
        <v>42850</v>
      </c>
      <c r="C1497" s="25">
        <v>10274</v>
      </c>
    </row>
    <row r="1498" spans="1:3" x14ac:dyDescent="0.25">
      <c r="A1498" s="23" t="s">
        <v>1701</v>
      </c>
      <c r="B1498" s="24">
        <v>42850</v>
      </c>
      <c r="C1498" s="25">
        <v>10275</v>
      </c>
    </row>
    <row r="1499" spans="1:3" x14ac:dyDescent="0.25">
      <c r="A1499" s="23" t="s">
        <v>1702</v>
      </c>
      <c r="B1499" s="24">
        <v>42850</v>
      </c>
      <c r="C1499" s="25">
        <v>10276</v>
      </c>
    </row>
    <row r="1500" spans="1:3" x14ac:dyDescent="0.25">
      <c r="A1500" s="23" t="s">
        <v>1703</v>
      </c>
      <c r="B1500" s="24">
        <v>42850</v>
      </c>
      <c r="C1500" s="25">
        <v>10277</v>
      </c>
    </row>
    <row r="1501" spans="1:3" x14ac:dyDescent="0.25">
      <c r="A1501" s="23" t="s">
        <v>1704</v>
      </c>
      <c r="B1501" s="24">
        <v>42850</v>
      </c>
      <c r="C1501" s="25">
        <v>10278</v>
      </c>
    </row>
    <row r="1502" spans="1:3" x14ac:dyDescent="0.25">
      <c r="A1502" s="23" t="s">
        <v>1705</v>
      </c>
      <c r="B1502" s="24">
        <v>42850</v>
      </c>
      <c r="C1502" s="25">
        <v>10279</v>
      </c>
    </row>
    <row r="1503" spans="1:3" x14ac:dyDescent="0.25">
      <c r="A1503" s="23" t="s">
        <v>1706</v>
      </c>
      <c r="B1503" s="24">
        <v>42850</v>
      </c>
      <c r="C1503" s="25">
        <v>10280</v>
      </c>
    </row>
    <row r="1504" spans="1:3" x14ac:dyDescent="0.25">
      <c r="A1504" s="23" t="s">
        <v>1707</v>
      </c>
      <c r="B1504" s="24">
        <v>42850</v>
      </c>
      <c r="C1504" s="25">
        <v>10281</v>
      </c>
    </row>
    <row r="1505" spans="1:3" x14ac:dyDescent="0.25">
      <c r="A1505" s="23" t="s">
        <v>1708</v>
      </c>
      <c r="B1505" s="24">
        <v>42850</v>
      </c>
      <c r="C1505" s="25">
        <v>10282</v>
      </c>
    </row>
    <row r="1506" spans="1:3" x14ac:dyDescent="0.25">
      <c r="A1506" s="23" t="s">
        <v>1709</v>
      </c>
      <c r="B1506" s="24">
        <v>42850</v>
      </c>
      <c r="C1506" s="25">
        <v>10283</v>
      </c>
    </row>
    <row r="1507" spans="1:3" x14ac:dyDescent="0.25">
      <c r="A1507" s="23" t="s">
        <v>1710</v>
      </c>
      <c r="B1507" s="24">
        <v>42850</v>
      </c>
      <c r="C1507" s="25">
        <v>10284</v>
      </c>
    </row>
    <row r="1508" spans="1:3" x14ac:dyDescent="0.25">
      <c r="A1508" s="23" t="s">
        <v>1711</v>
      </c>
      <c r="B1508" s="24">
        <v>42850</v>
      </c>
      <c r="C1508" s="25">
        <v>10285</v>
      </c>
    </row>
    <row r="1509" spans="1:3" x14ac:dyDescent="0.25">
      <c r="A1509" s="40" t="s">
        <v>1712</v>
      </c>
      <c r="B1509" s="24">
        <v>42850</v>
      </c>
      <c r="C1509" s="25">
        <v>10285</v>
      </c>
    </row>
    <row r="1510" spans="1:3" x14ac:dyDescent="0.25">
      <c r="A1510" s="41" t="s">
        <v>1713</v>
      </c>
      <c r="B1510" s="24">
        <v>42850</v>
      </c>
      <c r="C1510" s="25">
        <v>10285</v>
      </c>
    </row>
    <row r="1511" spans="1:3" x14ac:dyDescent="0.25">
      <c r="A1511" s="23" t="s">
        <v>1714</v>
      </c>
      <c r="B1511" s="24">
        <v>42851</v>
      </c>
      <c r="C1511" s="25">
        <v>10286</v>
      </c>
    </row>
    <row r="1512" spans="1:3" x14ac:dyDescent="0.25">
      <c r="A1512" s="23" t="s">
        <v>1715</v>
      </c>
      <c r="B1512" s="24">
        <v>42851</v>
      </c>
      <c r="C1512" s="25">
        <v>10287</v>
      </c>
    </row>
    <row r="1513" spans="1:3" x14ac:dyDescent="0.25">
      <c r="A1513" s="23" t="s">
        <v>1716</v>
      </c>
      <c r="B1513" s="24">
        <v>42851</v>
      </c>
      <c r="C1513" s="25">
        <v>10288</v>
      </c>
    </row>
    <row r="1514" spans="1:3" x14ac:dyDescent="0.25">
      <c r="A1514" s="23" t="s">
        <v>1717</v>
      </c>
      <c r="B1514" s="24">
        <v>42851</v>
      </c>
      <c r="C1514" s="25">
        <v>10289</v>
      </c>
    </row>
    <row r="1515" spans="1:3" x14ac:dyDescent="0.25">
      <c r="A1515" s="23" t="s">
        <v>1718</v>
      </c>
      <c r="B1515" s="24">
        <v>42851</v>
      </c>
      <c r="C1515" s="25">
        <v>10290</v>
      </c>
    </row>
    <row r="1516" spans="1:3" x14ac:dyDescent="0.25">
      <c r="A1516" s="23" t="s">
        <v>1719</v>
      </c>
      <c r="B1516" s="24">
        <v>42851</v>
      </c>
      <c r="C1516" s="25">
        <v>10291</v>
      </c>
    </row>
    <row r="1517" spans="1:3" x14ac:dyDescent="0.25">
      <c r="A1517" s="23" t="s">
        <v>1720</v>
      </c>
      <c r="B1517" s="24">
        <v>42851</v>
      </c>
      <c r="C1517" s="25">
        <v>10292</v>
      </c>
    </row>
    <row r="1518" spans="1:3" x14ac:dyDescent="0.25">
      <c r="A1518" s="23" t="s">
        <v>1721</v>
      </c>
      <c r="B1518" s="24">
        <v>42851</v>
      </c>
      <c r="C1518" s="25">
        <v>10293</v>
      </c>
    </row>
    <row r="1519" spans="1:3" x14ac:dyDescent="0.25">
      <c r="A1519" s="23" t="s">
        <v>1722</v>
      </c>
      <c r="B1519" s="24">
        <v>42851</v>
      </c>
      <c r="C1519" s="25">
        <v>10294</v>
      </c>
    </row>
    <row r="1520" spans="1:3" x14ac:dyDescent="0.25">
      <c r="A1520" s="23" t="s">
        <v>1723</v>
      </c>
      <c r="B1520" s="24">
        <v>42851</v>
      </c>
      <c r="C1520" s="25">
        <v>10295</v>
      </c>
    </row>
    <row r="1521" spans="1:3" x14ac:dyDescent="0.25">
      <c r="A1521" s="23" t="s">
        <v>1724</v>
      </c>
      <c r="B1521" s="24">
        <v>42851</v>
      </c>
      <c r="C1521" s="25">
        <v>10296</v>
      </c>
    </row>
    <row r="1522" spans="1:3" x14ac:dyDescent="0.25">
      <c r="A1522" s="23" t="s">
        <v>1725</v>
      </c>
      <c r="B1522" s="24">
        <v>42852</v>
      </c>
      <c r="C1522" s="25">
        <v>10297</v>
      </c>
    </row>
    <row r="1523" spans="1:3" x14ac:dyDescent="0.25">
      <c r="A1523" s="23" t="s">
        <v>1726</v>
      </c>
      <c r="B1523" s="24">
        <v>42852</v>
      </c>
      <c r="C1523" s="25">
        <v>10298</v>
      </c>
    </row>
    <row r="1524" spans="1:3" x14ac:dyDescent="0.25">
      <c r="A1524" s="23" t="s">
        <v>1727</v>
      </c>
      <c r="B1524" s="24">
        <v>42852</v>
      </c>
      <c r="C1524" s="25">
        <v>10299</v>
      </c>
    </row>
    <row r="1525" spans="1:3" x14ac:dyDescent="0.25">
      <c r="A1525" s="23" t="s">
        <v>1728</v>
      </c>
      <c r="B1525" s="24">
        <v>42852</v>
      </c>
      <c r="C1525" s="25">
        <v>10300</v>
      </c>
    </row>
    <row r="1526" spans="1:3" x14ac:dyDescent="0.25">
      <c r="A1526" s="23" t="s">
        <v>1729</v>
      </c>
      <c r="B1526" s="24">
        <v>42852</v>
      </c>
      <c r="C1526" s="25">
        <v>10301</v>
      </c>
    </row>
    <row r="1527" spans="1:3" x14ac:dyDescent="0.25">
      <c r="A1527" s="23" t="s">
        <v>1730</v>
      </c>
      <c r="B1527" s="24">
        <v>42852</v>
      </c>
      <c r="C1527" s="25">
        <v>10302</v>
      </c>
    </row>
    <row r="1528" spans="1:3" x14ac:dyDescent="0.25">
      <c r="A1528" s="23" t="s">
        <v>1731</v>
      </c>
      <c r="B1528" s="24">
        <v>42852</v>
      </c>
      <c r="C1528" s="25">
        <v>10303</v>
      </c>
    </row>
    <row r="1529" spans="1:3" x14ac:dyDescent="0.25">
      <c r="A1529" s="23" t="s">
        <v>1732</v>
      </c>
      <c r="B1529" s="24">
        <v>42852</v>
      </c>
      <c r="C1529" s="25">
        <v>10304</v>
      </c>
    </row>
    <row r="1530" spans="1:3" x14ac:dyDescent="0.25">
      <c r="A1530" s="23" t="s">
        <v>1733</v>
      </c>
      <c r="B1530" s="24">
        <v>42852</v>
      </c>
      <c r="C1530" s="25">
        <v>10305</v>
      </c>
    </row>
    <row r="1531" spans="1:3" x14ac:dyDescent="0.25">
      <c r="A1531" s="23" t="s">
        <v>1734</v>
      </c>
      <c r="B1531" s="24">
        <v>42852</v>
      </c>
      <c r="C1531" s="25">
        <v>10306</v>
      </c>
    </row>
    <row r="1532" spans="1:3" x14ac:dyDescent="0.25">
      <c r="A1532" s="23" t="s">
        <v>1735</v>
      </c>
      <c r="B1532" s="24">
        <v>42852</v>
      </c>
      <c r="C1532" s="25">
        <v>10307</v>
      </c>
    </row>
    <row r="1533" spans="1:3" x14ac:dyDescent="0.25">
      <c r="A1533" s="23" t="s">
        <v>1736</v>
      </c>
      <c r="B1533" s="24">
        <v>42852</v>
      </c>
      <c r="C1533" s="25">
        <v>10308</v>
      </c>
    </row>
    <row r="1534" spans="1:3" x14ac:dyDescent="0.25">
      <c r="A1534" s="23" t="s">
        <v>23</v>
      </c>
      <c r="B1534" s="24">
        <v>42852</v>
      </c>
      <c r="C1534" s="25">
        <v>10309</v>
      </c>
    </row>
    <row r="1535" spans="1:3" x14ac:dyDescent="0.25">
      <c r="A1535" s="23" t="s">
        <v>1737</v>
      </c>
      <c r="B1535" s="24">
        <v>42853</v>
      </c>
      <c r="C1535" s="25">
        <v>10310</v>
      </c>
    </row>
    <row r="1536" spans="1:3" x14ac:dyDescent="0.25">
      <c r="A1536" s="23" t="s">
        <v>1738</v>
      </c>
      <c r="B1536" s="24">
        <v>42853</v>
      </c>
      <c r="C1536" s="25">
        <v>10311</v>
      </c>
    </row>
    <row r="1537" spans="1:3" x14ac:dyDescent="0.25">
      <c r="A1537" s="23" t="s">
        <v>1739</v>
      </c>
      <c r="B1537" s="24">
        <v>42853</v>
      </c>
      <c r="C1537" s="25">
        <v>10312</v>
      </c>
    </row>
    <row r="1538" spans="1:3" x14ac:dyDescent="0.25">
      <c r="A1538" s="23" t="s">
        <v>1740</v>
      </c>
      <c r="B1538" s="24">
        <v>42853</v>
      </c>
      <c r="C1538" s="25">
        <v>10313</v>
      </c>
    </row>
    <row r="1539" spans="1:3" x14ac:dyDescent="0.25">
      <c r="A1539" s="23" t="s">
        <v>1741</v>
      </c>
      <c r="B1539" s="24">
        <v>42853</v>
      </c>
      <c r="C1539" s="25">
        <v>10314</v>
      </c>
    </row>
    <row r="1540" spans="1:3" x14ac:dyDescent="0.25">
      <c r="A1540" s="23" t="s">
        <v>1742</v>
      </c>
      <c r="B1540" s="24">
        <v>42853</v>
      </c>
      <c r="C1540" s="25">
        <v>10315</v>
      </c>
    </row>
    <row r="1541" spans="1:3" x14ac:dyDescent="0.25">
      <c r="A1541" s="23" t="s">
        <v>1743</v>
      </c>
      <c r="B1541" s="24">
        <v>42854</v>
      </c>
      <c r="C1541" s="25">
        <v>10316</v>
      </c>
    </row>
    <row r="1542" spans="1:3" x14ac:dyDescent="0.25">
      <c r="A1542" s="23">
        <v>2639</v>
      </c>
      <c r="B1542" s="24">
        <v>42828</v>
      </c>
      <c r="C1542" s="25">
        <v>10317</v>
      </c>
    </row>
    <row r="1543" spans="1:3" x14ac:dyDescent="0.25">
      <c r="A1543" s="23">
        <v>638</v>
      </c>
      <c r="B1543" s="24">
        <v>42828</v>
      </c>
      <c r="C1543" s="25">
        <v>10318</v>
      </c>
    </row>
    <row r="1544" spans="1:3" x14ac:dyDescent="0.25">
      <c r="A1544" s="23">
        <v>384700</v>
      </c>
      <c r="B1544" s="24">
        <v>42829</v>
      </c>
      <c r="C1544" s="25">
        <v>10319</v>
      </c>
    </row>
    <row r="1545" spans="1:3" x14ac:dyDescent="0.25">
      <c r="A1545" s="23">
        <v>2637</v>
      </c>
      <c r="B1545" s="24">
        <v>42829</v>
      </c>
      <c r="C1545" s="25">
        <v>10320</v>
      </c>
    </row>
    <row r="1546" spans="1:3" x14ac:dyDescent="0.25">
      <c r="A1546" s="23">
        <v>2638</v>
      </c>
      <c r="B1546" s="24">
        <v>42829</v>
      </c>
      <c r="C1546" s="25">
        <v>10321</v>
      </c>
    </row>
    <row r="1547" spans="1:3" x14ac:dyDescent="0.25">
      <c r="A1547" s="23">
        <v>381</v>
      </c>
      <c r="B1547" s="24">
        <v>42829</v>
      </c>
      <c r="C1547" s="25">
        <v>10322</v>
      </c>
    </row>
    <row r="1548" spans="1:3" x14ac:dyDescent="0.25">
      <c r="A1548" s="23">
        <v>544405</v>
      </c>
      <c r="B1548" s="24">
        <v>42829</v>
      </c>
      <c r="C1548" s="25">
        <v>10323</v>
      </c>
    </row>
    <row r="1549" spans="1:3" x14ac:dyDescent="0.25">
      <c r="A1549" s="23">
        <v>550688</v>
      </c>
      <c r="B1549" s="24">
        <v>42830</v>
      </c>
      <c r="C1549" s="25">
        <v>10324</v>
      </c>
    </row>
    <row r="1550" spans="1:3" x14ac:dyDescent="0.25">
      <c r="A1550" s="23">
        <v>550472</v>
      </c>
      <c r="B1550" s="24">
        <v>42830</v>
      </c>
      <c r="C1550" s="25">
        <v>10325</v>
      </c>
    </row>
    <row r="1551" spans="1:3" x14ac:dyDescent="0.25">
      <c r="A1551" s="23">
        <v>2641</v>
      </c>
      <c r="B1551" s="24">
        <v>42831</v>
      </c>
      <c r="C1551" s="25">
        <v>10326</v>
      </c>
    </row>
    <row r="1552" spans="1:3" x14ac:dyDescent="0.25">
      <c r="A1552" s="23">
        <v>2595</v>
      </c>
      <c r="B1552" s="24">
        <v>42831</v>
      </c>
      <c r="C1552" s="25">
        <v>10327</v>
      </c>
    </row>
    <row r="1553" spans="1:3" x14ac:dyDescent="0.25">
      <c r="A1553" s="23">
        <v>550687</v>
      </c>
      <c r="B1553" s="24">
        <v>42836</v>
      </c>
      <c r="C1553" s="25">
        <v>10328</v>
      </c>
    </row>
    <row r="1554" spans="1:3" x14ac:dyDescent="0.25">
      <c r="A1554" s="23">
        <v>538068</v>
      </c>
      <c r="B1554" s="24">
        <v>42836</v>
      </c>
      <c r="C1554" s="25">
        <v>10329</v>
      </c>
    </row>
    <row r="1555" spans="1:3" x14ac:dyDescent="0.25">
      <c r="A1555" s="23">
        <v>384700</v>
      </c>
      <c r="B1555" s="24">
        <v>42836</v>
      </c>
      <c r="C1555" s="25">
        <v>10330</v>
      </c>
    </row>
    <row r="1556" spans="1:3" x14ac:dyDescent="0.25">
      <c r="A1556" s="23">
        <v>2643</v>
      </c>
      <c r="B1556" s="24">
        <v>42837</v>
      </c>
      <c r="C1556" s="25">
        <v>10331</v>
      </c>
    </row>
    <row r="1557" spans="1:3" x14ac:dyDescent="0.25">
      <c r="A1557" s="23">
        <v>2645</v>
      </c>
      <c r="B1557" s="24">
        <v>42837</v>
      </c>
      <c r="C1557" s="25">
        <v>10332</v>
      </c>
    </row>
    <row r="1558" spans="1:3" x14ac:dyDescent="0.25">
      <c r="A1558" s="23">
        <v>1971</v>
      </c>
      <c r="B1558" s="24">
        <v>42837</v>
      </c>
      <c r="C1558" s="25">
        <v>10333</v>
      </c>
    </row>
    <row r="1559" spans="1:3" x14ac:dyDescent="0.25">
      <c r="A1559" s="23">
        <v>100247</v>
      </c>
      <c r="B1559" s="24">
        <v>42837</v>
      </c>
      <c r="C1559" s="25">
        <v>10334</v>
      </c>
    </row>
    <row r="1560" spans="1:3" x14ac:dyDescent="0.25">
      <c r="A1560" s="23">
        <v>547485</v>
      </c>
      <c r="B1560" s="24">
        <v>42837</v>
      </c>
      <c r="C1560" s="25">
        <v>10335</v>
      </c>
    </row>
    <row r="1561" spans="1:3" x14ac:dyDescent="0.25">
      <c r="A1561" s="23">
        <v>548436</v>
      </c>
      <c r="B1561" s="24">
        <v>42838</v>
      </c>
      <c r="C1561" s="25">
        <v>10336</v>
      </c>
    </row>
    <row r="1562" spans="1:3" x14ac:dyDescent="0.25">
      <c r="A1562" s="23">
        <v>2609</v>
      </c>
      <c r="B1562" s="24">
        <v>42838</v>
      </c>
      <c r="C1562" s="25">
        <v>10337</v>
      </c>
    </row>
    <row r="1563" spans="1:3" x14ac:dyDescent="0.25">
      <c r="A1563" s="23">
        <v>550497</v>
      </c>
      <c r="B1563" s="24">
        <v>42838</v>
      </c>
      <c r="C1563" s="25">
        <v>10338</v>
      </c>
    </row>
    <row r="1564" spans="1:3" x14ac:dyDescent="0.25">
      <c r="A1564" s="23">
        <v>550429</v>
      </c>
      <c r="B1564" s="24">
        <v>42838</v>
      </c>
      <c r="C1564" s="25">
        <v>10339</v>
      </c>
    </row>
    <row r="1565" spans="1:3" x14ac:dyDescent="0.25">
      <c r="A1565" s="23">
        <v>2269</v>
      </c>
      <c r="B1565" s="24">
        <v>42838</v>
      </c>
      <c r="C1565" s="25">
        <v>10340</v>
      </c>
    </row>
    <row r="1566" spans="1:3" x14ac:dyDescent="0.25">
      <c r="A1566" s="23">
        <v>2647</v>
      </c>
      <c r="B1566" s="24">
        <v>42838</v>
      </c>
      <c r="C1566" s="25">
        <v>10341</v>
      </c>
    </row>
    <row r="1567" spans="1:3" x14ac:dyDescent="0.25">
      <c r="A1567" s="23">
        <v>550684</v>
      </c>
      <c r="B1567" s="24">
        <v>42838</v>
      </c>
      <c r="C1567" s="25">
        <v>10342</v>
      </c>
    </row>
    <row r="1568" spans="1:3" x14ac:dyDescent="0.25">
      <c r="A1568" s="23">
        <v>550685</v>
      </c>
      <c r="B1568" s="24">
        <v>42839</v>
      </c>
      <c r="C1568" s="25">
        <v>10343</v>
      </c>
    </row>
    <row r="1569" spans="1:3" x14ac:dyDescent="0.25">
      <c r="A1569" s="23">
        <v>550497</v>
      </c>
      <c r="B1569" s="24">
        <v>42842</v>
      </c>
      <c r="C1569" s="25">
        <v>10344</v>
      </c>
    </row>
    <row r="1570" spans="1:3" x14ac:dyDescent="0.25">
      <c r="A1570" s="23">
        <v>356</v>
      </c>
      <c r="B1570" s="24">
        <v>42842</v>
      </c>
      <c r="C1570" s="25">
        <v>10345</v>
      </c>
    </row>
    <row r="1571" spans="1:3" x14ac:dyDescent="0.25">
      <c r="A1571" s="23">
        <v>1954</v>
      </c>
      <c r="B1571" s="24">
        <v>42842</v>
      </c>
      <c r="C1571" s="25">
        <v>10346</v>
      </c>
    </row>
    <row r="1572" spans="1:3" x14ac:dyDescent="0.25">
      <c r="A1572" s="23">
        <v>393190</v>
      </c>
      <c r="B1572" s="24">
        <v>42842</v>
      </c>
      <c r="C1572" s="25">
        <v>10347</v>
      </c>
    </row>
    <row r="1573" spans="1:3" x14ac:dyDescent="0.25">
      <c r="A1573" s="23">
        <v>1954</v>
      </c>
      <c r="B1573" s="24">
        <v>42842</v>
      </c>
      <c r="C1573" s="25">
        <v>10348</v>
      </c>
    </row>
    <row r="1574" spans="1:3" x14ac:dyDescent="0.25">
      <c r="A1574" s="23">
        <v>547059</v>
      </c>
      <c r="B1574" s="24">
        <v>42843</v>
      </c>
      <c r="C1574" s="25">
        <v>10349</v>
      </c>
    </row>
    <row r="1575" spans="1:3" x14ac:dyDescent="0.25">
      <c r="A1575" s="23">
        <v>2647</v>
      </c>
      <c r="B1575" s="24">
        <v>42843</v>
      </c>
      <c r="C1575" s="25">
        <v>10350</v>
      </c>
    </row>
    <row r="1576" spans="1:3" x14ac:dyDescent="0.25">
      <c r="A1576" s="23">
        <v>550686</v>
      </c>
      <c r="B1576" s="24">
        <v>42844</v>
      </c>
      <c r="C1576" s="25">
        <v>10351</v>
      </c>
    </row>
    <row r="1577" spans="1:3" x14ac:dyDescent="0.25">
      <c r="A1577" s="23">
        <v>2653</v>
      </c>
      <c r="B1577" s="24">
        <v>42844</v>
      </c>
      <c r="C1577" s="25">
        <v>10352</v>
      </c>
    </row>
    <row r="1578" spans="1:3" x14ac:dyDescent="0.25">
      <c r="A1578" s="23">
        <v>548882</v>
      </c>
      <c r="B1578" s="24">
        <v>42844</v>
      </c>
      <c r="C1578" s="25">
        <v>10353</v>
      </c>
    </row>
    <row r="1579" spans="1:3" x14ac:dyDescent="0.25">
      <c r="A1579" s="23">
        <v>1489</v>
      </c>
      <c r="B1579" s="24">
        <v>42846</v>
      </c>
      <c r="C1579" s="25">
        <v>10354</v>
      </c>
    </row>
    <row r="1580" spans="1:3" x14ac:dyDescent="0.25">
      <c r="A1580" s="23">
        <v>2600</v>
      </c>
      <c r="B1580" s="24">
        <v>42846</v>
      </c>
      <c r="C1580" s="25">
        <v>10355</v>
      </c>
    </row>
    <row r="1581" spans="1:3" x14ac:dyDescent="0.25">
      <c r="A1581" s="23">
        <v>550724</v>
      </c>
      <c r="B1581" s="24">
        <v>42846</v>
      </c>
      <c r="C1581" s="25">
        <v>10355</v>
      </c>
    </row>
    <row r="1582" spans="1:3" x14ac:dyDescent="0.25">
      <c r="A1582" s="23">
        <v>264</v>
      </c>
      <c r="B1582" s="24">
        <v>42846</v>
      </c>
      <c r="C1582" s="25">
        <v>10356</v>
      </c>
    </row>
    <row r="1583" spans="1:3" x14ac:dyDescent="0.25">
      <c r="A1583" s="23">
        <v>264</v>
      </c>
      <c r="B1583" s="24">
        <v>42846</v>
      </c>
      <c r="C1583" s="25">
        <v>10357</v>
      </c>
    </row>
    <row r="1584" spans="1:3" x14ac:dyDescent="0.25">
      <c r="A1584" s="23">
        <v>549997</v>
      </c>
      <c r="B1584" s="24">
        <v>42849</v>
      </c>
      <c r="C1584" s="25">
        <v>10358</v>
      </c>
    </row>
    <row r="1585" spans="1:3" x14ac:dyDescent="0.25">
      <c r="A1585" s="23">
        <v>897162</v>
      </c>
      <c r="B1585" s="24">
        <v>42850</v>
      </c>
      <c r="C1585" s="25">
        <v>10359</v>
      </c>
    </row>
    <row r="1586" spans="1:3" x14ac:dyDescent="0.25">
      <c r="A1586" s="23">
        <v>1531</v>
      </c>
      <c r="B1586" s="24">
        <v>42850</v>
      </c>
      <c r="C1586" s="25">
        <v>10360</v>
      </c>
    </row>
    <row r="1587" spans="1:3" x14ac:dyDescent="0.25">
      <c r="A1587" s="23">
        <v>548436</v>
      </c>
      <c r="B1587" s="24">
        <v>42850</v>
      </c>
      <c r="C1587" s="25">
        <v>10361</v>
      </c>
    </row>
    <row r="1588" spans="1:3" x14ac:dyDescent="0.25">
      <c r="A1588" s="23">
        <v>549368</v>
      </c>
      <c r="B1588" s="24">
        <v>42850</v>
      </c>
      <c r="C1588" s="25">
        <v>10362</v>
      </c>
    </row>
    <row r="1589" spans="1:3" x14ac:dyDescent="0.25">
      <c r="A1589" s="23">
        <v>663976</v>
      </c>
      <c r="B1589" s="24">
        <v>42850</v>
      </c>
      <c r="C1589" s="25">
        <v>10363</v>
      </c>
    </row>
    <row r="1590" spans="1:3" x14ac:dyDescent="0.25">
      <c r="A1590" s="23">
        <v>2536</v>
      </c>
      <c r="B1590" s="24">
        <v>42851</v>
      </c>
      <c r="C1590" s="25">
        <v>10364</v>
      </c>
    </row>
    <row r="1591" spans="1:3" x14ac:dyDescent="0.25">
      <c r="A1591" s="23">
        <v>332</v>
      </c>
      <c r="B1591" s="24">
        <v>42851</v>
      </c>
      <c r="C1591" s="25">
        <v>10365</v>
      </c>
    </row>
    <row r="1592" spans="1:3" x14ac:dyDescent="0.25">
      <c r="A1592" s="23">
        <v>546667</v>
      </c>
      <c r="B1592" s="24">
        <v>42851</v>
      </c>
      <c r="C1592" s="25">
        <v>10366</v>
      </c>
    </row>
    <row r="1593" spans="1:3" x14ac:dyDescent="0.25">
      <c r="A1593" s="23">
        <v>2627</v>
      </c>
      <c r="B1593" s="24">
        <v>42852</v>
      </c>
      <c r="C1593" s="25">
        <v>10367</v>
      </c>
    </row>
    <row r="1594" spans="1:3" x14ac:dyDescent="0.25">
      <c r="A1594" s="23">
        <v>2657</v>
      </c>
      <c r="B1594" s="24">
        <v>42852</v>
      </c>
      <c r="C1594" s="25">
        <v>10368</v>
      </c>
    </row>
    <row r="1595" spans="1:3" x14ac:dyDescent="0.25">
      <c r="A1595" s="23">
        <v>2659</v>
      </c>
      <c r="B1595" s="24">
        <v>42852</v>
      </c>
      <c r="C1595" s="25">
        <v>10369</v>
      </c>
    </row>
    <row r="1596" spans="1:3" x14ac:dyDescent="0.25">
      <c r="A1596" s="23">
        <v>747436</v>
      </c>
      <c r="B1596" s="24">
        <v>42853</v>
      </c>
      <c r="C1596" s="25">
        <v>10370</v>
      </c>
    </row>
    <row r="1597" spans="1:3" x14ac:dyDescent="0.25">
      <c r="A1597" s="23" t="s">
        <v>1744</v>
      </c>
      <c r="B1597" s="24">
        <v>42804</v>
      </c>
      <c r="C1597" s="25">
        <v>10371</v>
      </c>
    </row>
    <row r="1598" spans="1:3" x14ac:dyDescent="0.25">
      <c r="A1598" s="23" t="s">
        <v>1745</v>
      </c>
      <c r="B1598" s="24">
        <v>42809</v>
      </c>
      <c r="C1598" s="25">
        <v>10372</v>
      </c>
    </row>
    <row r="1599" spans="1:3" x14ac:dyDescent="0.25">
      <c r="A1599" s="23" t="s">
        <v>1746</v>
      </c>
      <c r="B1599" s="24">
        <v>42816</v>
      </c>
      <c r="C1599" s="25">
        <v>10373</v>
      </c>
    </row>
    <row r="1600" spans="1:3" x14ac:dyDescent="0.25">
      <c r="A1600" s="23" t="s">
        <v>1747</v>
      </c>
      <c r="B1600" s="24">
        <v>42817</v>
      </c>
      <c r="C1600" s="25">
        <v>10374</v>
      </c>
    </row>
    <row r="1601" spans="1:3" x14ac:dyDescent="0.25">
      <c r="A1601" s="23" t="s">
        <v>1748</v>
      </c>
      <c r="B1601" s="24">
        <v>42822</v>
      </c>
      <c r="C1601" s="25">
        <v>10375</v>
      </c>
    </row>
    <row r="1602" spans="1:3" x14ac:dyDescent="0.25">
      <c r="A1602" s="23" t="s">
        <v>1749</v>
      </c>
      <c r="B1602" s="24">
        <v>42822</v>
      </c>
      <c r="C1602" s="25">
        <v>10376</v>
      </c>
    </row>
    <row r="1603" spans="1:3" x14ac:dyDescent="0.25">
      <c r="A1603" s="23" t="s">
        <v>1750</v>
      </c>
      <c r="B1603" s="24">
        <v>42828</v>
      </c>
      <c r="C1603" s="25">
        <v>10377</v>
      </c>
    </row>
    <row r="1604" spans="1:3" x14ac:dyDescent="0.25">
      <c r="A1604" s="23" t="s">
        <v>1751</v>
      </c>
      <c r="B1604" s="24">
        <v>42829</v>
      </c>
      <c r="C1604" s="25">
        <v>10378</v>
      </c>
    </row>
    <row r="1605" spans="1:3" x14ac:dyDescent="0.25">
      <c r="A1605" s="23" t="s">
        <v>1752</v>
      </c>
      <c r="B1605" s="24">
        <v>42829</v>
      </c>
      <c r="C1605" s="25">
        <v>10379</v>
      </c>
    </row>
    <row r="1606" spans="1:3" x14ac:dyDescent="0.25">
      <c r="A1606" s="23" t="s">
        <v>1753</v>
      </c>
      <c r="B1606" s="24">
        <v>42829</v>
      </c>
      <c r="C1606" s="25">
        <v>10380</v>
      </c>
    </row>
    <row r="1607" spans="1:3" x14ac:dyDescent="0.25">
      <c r="A1607" s="23" t="s">
        <v>1754</v>
      </c>
      <c r="B1607" s="24">
        <v>42830</v>
      </c>
      <c r="C1607" s="25">
        <v>10381</v>
      </c>
    </row>
    <row r="1608" spans="1:3" x14ac:dyDescent="0.25">
      <c r="A1608" s="23" t="s">
        <v>1755</v>
      </c>
      <c r="B1608" s="24">
        <v>42830</v>
      </c>
      <c r="C1608" s="25">
        <v>10382</v>
      </c>
    </row>
    <row r="1609" spans="1:3" x14ac:dyDescent="0.25">
      <c r="A1609" s="23" t="s">
        <v>1756</v>
      </c>
      <c r="B1609" s="24">
        <v>42831</v>
      </c>
      <c r="C1609" s="25">
        <v>10383</v>
      </c>
    </row>
    <row r="1610" spans="1:3" x14ac:dyDescent="0.25">
      <c r="A1610" s="23" t="s">
        <v>1757</v>
      </c>
      <c r="B1610" s="24">
        <v>42831</v>
      </c>
      <c r="C1610" s="25">
        <v>10384</v>
      </c>
    </row>
    <row r="1611" spans="1:3" x14ac:dyDescent="0.25">
      <c r="A1611" s="23" t="s">
        <v>1758</v>
      </c>
      <c r="B1611" s="24">
        <v>42831</v>
      </c>
      <c r="C1611" s="25">
        <v>10385</v>
      </c>
    </row>
    <row r="1612" spans="1:3" x14ac:dyDescent="0.25">
      <c r="A1612" s="23" t="s">
        <v>1759</v>
      </c>
      <c r="B1612" s="24">
        <v>42832</v>
      </c>
      <c r="C1612" s="25">
        <v>10386</v>
      </c>
    </row>
    <row r="1613" spans="1:3" x14ac:dyDescent="0.25">
      <c r="A1613" s="23" t="s">
        <v>1760</v>
      </c>
      <c r="B1613" s="24">
        <v>42832</v>
      </c>
      <c r="C1613" s="25">
        <v>10387</v>
      </c>
    </row>
    <row r="1614" spans="1:3" x14ac:dyDescent="0.25">
      <c r="A1614" s="23" t="s">
        <v>1761</v>
      </c>
      <c r="B1614" s="24">
        <v>42832</v>
      </c>
      <c r="C1614" s="25">
        <v>10388</v>
      </c>
    </row>
    <row r="1615" spans="1:3" x14ac:dyDescent="0.25">
      <c r="A1615" s="23" t="s">
        <v>1762</v>
      </c>
      <c r="B1615" s="24">
        <v>42832</v>
      </c>
      <c r="C1615" s="25">
        <v>10389</v>
      </c>
    </row>
    <row r="1616" spans="1:3" x14ac:dyDescent="0.25">
      <c r="A1616" s="23" t="s">
        <v>1763</v>
      </c>
      <c r="B1616" s="24">
        <v>42832</v>
      </c>
      <c r="C1616" s="25">
        <v>10390</v>
      </c>
    </row>
    <row r="1617" spans="1:3" x14ac:dyDescent="0.25">
      <c r="A1617" s="23" t="s">
        <v>1764</v>
      </c>
      <c r="B1617" s="24">
        <v>42832</v>
      </c>
      <c r="C1617" s="25">
        <v>10391</v>
      </c>
    </row>
    <row r="1618" spans="1:3" x14ac:dyDescent="0.25">
      <c r="A1618" s="23" t="s">
        <v>1765</v>
      </c>
      <c r="B1618" s="24">
        <v>42832</v>
      </c>
      <c r="C1618" s="25">
        <v>10392</v>
      </c>
    </row>
    <row r="1619" spans="1:3" x14ac:dyDescent="0.25">
      <c r="A1619" s="23" t="s">
        <v>1766</v>
      </c>
      <c r="B1619" s="24">
        <v>42832</v>
      </c>
      <c r="C1619" s="25">
        <v>10393</v>
      </c>
    </row>
    <row r="1620" spans="1:3" x14ac:dyDescent="0.25">
      <c r="A1620" s="23" t="s">
        <v>1767</v>
      </c>
      <c r="B1620" s="24">
        <v>42835</v>
      </c>
      <c r="C1620" s="25">
        <v>10394</v>
      </c>
    </row>
    <row r="1621" spans="1:3" x14ac:dyDescent="0.25">
      <c r="A1621" s="23" t="s">
        <v>1768</v>
      </c>
      <c r="B1621" s="24">
        <v>42835</v>
      </c>
      <c r="C1621" s="25">
        <v>10395</v>
      </c>
    </row>
    <row r="1622" spans="1:3" x14ac:dyDescent="0.25">
      <c r="A1622" s="23" t="s">
        <v>1769</v>
      </c>
      <c r="B1622" s="24">
        <v>42835</v>
      </c>
      <c r="C1622" s="25">
        <v>10396</v>
      </c>
    </row>
    <row r="1623" spans="1:3" x14ac:dyDescent="0.25">
      <c r="A1623" s="23" t="s">
        <v>1770</v>
      </c>
      <c r="B1623" s="24">
        <v>42836</v>
      </c>
      <c r="C1623" s="25">
        <v>10397</v>
      </c>
    </row>
    <row r="1624" spans="1:3" x14ac:dyDescent="0.25">
      <c r="A1624" s="23" t="s">
        <v>1771</v>
      </c>
      <c r="B1624" s="24">
        <v>42836</v>
      </c>
      <c r="C1624" s="25">
        <v>10398</v>
      </c>
    </row>
    <row r="1625" spans="1:3" x14ac:dyDescent="0.25">
      <c r="A1625" s="23" t="s">
        <v>1772</v>
      </c>
      <c r="B1625" s="24">
        <v>42836</v>
      </c>
      <c r="C1625" s="25">
        <v>10399</v>
      </c>
    </row>
    <row r="1626" spans="1:3" x14ac:dyDescent="0.25">
      <c r="A1626" s="23" t="s">
        <v>1773</v>
      </c>
      <c r="B1626" s="24">
        <v>42837</v>
      </c>
      <c r="C1626" s="25">
        <v>10400</v>
      </c>
    </row>
    <row r="1627" spans="1:3" x14ac:dyDescent="0.25">
      <c r="A1627" s="23" t="s">
        <v>1774</v>
      </c>
      <c r="B1627" s="24">
        <v>42837</v>
      </c>
      <c r="C1627" s="25">
        <v>10401</v>
      </c>
    </row>
    <row r="1628" spans="1:3" x14ac:dyDescent="0.25">
      <c r="A1628" s="23" t="s">
        <v>1775</v>
      </c>
      <c r="B1628" s="24">
        <v>42837</v>
      </c>
      <c r="C1628" s="25">
        <v>10402</v>
      </c>
    </row>
    <row r="1629" spans="1:3" x14ac:dyDescent="0.25">
      <c r="A1629" s="23" t="s">
        <v>1776</v>
      </c>
      <c r="B1629" s="24">
        <v>42837</v>
      </c>
      <c r="C1629" s="25">
        <v>10403</v>
      </c>
    </row>
    <row r="1630" spans="1:3" x14ac:dyDescent="0.25">
      <c r="A1630" s="23" t="s">
        <v>1777</v>
      </c>
      <c r="B1630" s="24">
        <v>42838</v>
      </c>
      <c r="C1630" s="25">
        <v>10404</v>
      </c>
    </row>
    <row r="1631" spans="1:3" x14ac:dyDescent="0.25">
      <c r="A1631" s="23" t="s">
        <v>1778</v>
      </c>
      <c r="B1631" s="24">
        <v>42838</v>
      </c>
      <c r="C1631" s="25">
        <v>10405</v>
      </c>
    </row>
    <row r="1632" spans="1:3" x14ac:dyDescent="0.25">
      <c r="A1632" s="23" t="s">
        <v>1779</v>
      </c>
      <c r="B1632" s="24">
        <v>42838</v>
      </c>
      <c r="C1632" s="25">
        <v>10406</v>
      </c>
    </row>
    <row r="1633" spans="1:3" x14ac:dyDescent="0.25">
      <c r="A1633" s="41" t="s">
        <v>1780</v>
      </c>
      <c r="B1633" s="24">
        <v>42838</v>
      </c>
      <c r="C1633" s="25">
        <v>10406</v>
      </c>
    </row>
    <row r="1634" spans="1:3" x14ac:dyDescent="0.25">
      <c r="A1634" s="23" t="s">
        <v>1781</v>
      </c>
      <c r="B1634" s="24">
        <v>42839</v>
      </c>
      <c r="C1634" s="25">
        <v>10407</v>
      </c>
    </row>
    <row r="1635" spans="1:3" x14ac:dyDescent="0.25">
      <c r="A1635" s="23" t="s">
        <v>1782</v>
      </c>
      <c r="B1635" s="24">
        <v>42839</v>
      </c>
      <c r="C1635" s="25">
        <v>10408</v>
      </c>
    </row>
    <row r="1636" spans="1:3" x14ac:dyDescent="0.25">
      <c r="A1636" s="23" t="s">
        <v>1783</v>
      </c>
      <c r="B1636" s="24">
        <v>42842</v>
      </c>
      <c r="C1636" s="25">
        <v>10409</v>
      </c>
    </row>
    <row r="1637" spans="1:3" x14ac:dyDescent="0.25">
      <c r="A1637" s="23" t="s">
        <v>1784</v>
      </c>
      <c r="B1637" s="24">
        <v>42842</v>
      </c>
      <c r="C1637" s="25">
        <v>10410</v>
      </c>
    </row>
    <row r="1638" spans="1:3" x14ac:dyDescent="0.25">
      <c r="A1638" s="23" t="s">
        <v>1785</v>
      </c>
      <c r="B1638" s="24">
        <v>42842</v>
      </c>
      <c r="C1638" s="25">
        <v>10411</v>
      </c>
    </row>
    <row r="1639" spans="1:3" x14ac:dyDescent="0.25">
      <c r="A1639" s="23" t="s">
        <v>1786</v>
      </c>
      <c r="B1639" s="24">
        <v>42842</v>
      </c>
      <c r="C1639" s="25">
        <v>10412</v>
      </c>
    </row>
    <row r="1640" spans="1:3" x14ac:dyDescent="0.25">
      <c r="A1640" s="23" t="s">
        <v>1787</v>
      </c>
      <c r="B1640" s="24">
        <v>42842</v>
      </c>
      <c r="C1640" s="25">
        <v>10413</v>
      </c>
    </row>
    <row r="1641" spans="1:3" x14ac:dyDescent="0.25">
      <c r="A1641" s="23" t="s">
        <v>1788</v>
      </c>
      <c r="B1641" s="24">
        <v>42843</v>
      </c>
      <c r="C1641" s="25">
        <v>10414</v>
      </c>
    </row>
    <row r="1642" spans="1:3" x14ac:dyDescent="0.25">
      <c r="A1642" s="23" t="s">
        <v>1789</v>
      </c>
      <c r="B1642" s="24">
        <v>42843</v>
      </c>
      <c r="C1642" s="25">
        <v>10415</v>
      </c>
    </row>
    <row r="1643" spans="1:3" x14ac:dyDescent="0.25">
      <c r="A1643" s="23" t="s">
        <v>1790</v>
      </c>
      <c r="B1643" s="24">
        <v>42843</v>
      </c>
      <c r="C1643" s="25">
        <v>10416</v>
      </c>
    </row>
    <row r="1644" spans="1:3" x14ac:dyDescent="0.25">
      <c r="A1644" s="23" t="s">
        <v>1791</v>
      </c>
      <c r="B1644" s="24">
        <v>42844</v>
      </c>
      <c r="C1644" s="25">
        <v>10417</v>
      </c>
    </row>
    <row r="1645" spans="1:3" x14ac:dyDescent="0.25">
      <c r="A1645" s="23" t="s">
        <v>1792</v>
      </c>
      <c r="B1645" s="24">
        <v>42844</v>
      </c>
      <c r="C1645" s="25">
        <v>10418</v>
      </c>
    </row>
    <row r="1646" spans="1:3" x14ac:dyDescent="0.25">
      <c r="A1646" s="23" t="s">
        <v>1793</v>
      </c>
      <c r="B1646" s="24">
        <v>42844</v>
      </c>
      <c r="C1646" s="25">
        <v>10419</v>
      </c>
    </row>
    <row r="1647" spans="1:3" x14ac:dyDescent="0.25">
      <c r="A1647" s="23" t="s">
        <v>1794</v>
      </c>
      <c r="B1647" s="24">
        <v>42844</v>
      </c>
      <c r="C1647" s="25">
        <v>10420</v>
      </c>
    </row>
    <row r="1648" spans="1:3" x14ac:dyDescent="0.25">
      <c r="A1648" s="23" t="s">
        <v>437</v>
      </c>
      <c r="B1648" s="24">
        <v>42844</v>
      </c>
      <c r="C1648" s="25">
        <v>10421</v>
      </c>
    </row>
    <row r="1649" spans="1:3" x14ac:dyDescent="0.25">
      <c r="A1649" s="23" t="s">
        <v>1795</v>
      </c>
      <c r="B1649" s="24">
        <v>42845</v>
      </c>
      <c r="C1649" s="25">
        <v>10422</v>
      </c>
    </row>
    <row r="1650" spans="1:3" x14ac:dyDescent="0.25">
      <c r="A1650" s="23" t="s">
        <v>1796</v>
      </c>
      <c r="B1650" s="24">
        <v>42845</v>
      </c>
      <c r="C1650" s="25">
        <v>10423</v>
      </c>
    </row>
    <row r="1651" spans="1:3" x14ac:dyDescent="0.25">
      <c r="A1651" s="23" t="s">
        <v>1797</v>
      </c>
      <c r="B1651" s="24">
        <v>42846</v>
      </c>
      <c r="C1651" s="25">
        <v>10424</v>
      </c>
    </row>
    <row r="1652" spans="1:3" x14ac:dyDescent="0.25">
      <c r="A1652" s="23" t="s">
        <v>1798</v>
      </c>
      <c r="B1652" s="24">
        <v>42846</v>
      </c>
      <c r="C1652" s="25">
        <v>10425</v>
      </c>
    </row>
    <row r="1653" spans="1:3" x14ac:dyDescent="0.25">
      <c r="A1653" s="23" t="s">
        <v>1799</v>
      </c>
      <c r="B1653" s="24">
        <v>42846</v>
      </c>
      <c r="C1653" s="25">
        <v>10426</v>
      </c>
    </row>
    <row r="1654" spans="1:3" x14ac:dyDescent="0.25">
      <c r="A1654" s="23" t="s">
        <v>1800</v>
      </c>
      <c r="B1654" s="24">
        <v>42846</v>
      </c>
      <c r="C1654" s="25">
        <v>10427</v>
      </c>
    </row>
    <row r="1655" spans="1:3" x14ac:dyDescent="0.25">
      <c r="A1655" s="23" t="s">
        <v>1801</v>
      </c>
      <c r="B1655" s="24">
        <v>42849</v>
      </c>
      <c r="C1655" s="25">
        <v>10428</v>
      </c>
    </row>
    <row r="1656" spans="1:3" x14ac:dyDescent="0.25">
      <c r="A1656" s="23" t="s">
        <v>1802</v>
      </c>
      <c r="B1656" s="24">
        <v>42849</v>
      </c>
      <c r="C1656" s="25">
        <v>10429</v>
      </c>
    </row>
    <row r="1657" spans="1:3" x14ac:dyDescent="0.25">
      <c r="A1657" s="23" t="s">
        <v>1803</v>
      </c>
      <c r="B1657" s="24">
        <v>42849</v>
      </c>
      <c r="C1657" s="25">
        <v>10430</v>
      </c>
    </row>
    <row r="1658" spans="1:3" x14ac:dyDescent="0.25">
      <c r="A1658" s="23" t="s">
        <v>1804</v>
      </c>
      <c r="B1658" s="24">
        <v>42849</v>
      </c>
      <c r="C1658" s="25">
        <v>10431</v>
      </c>
    </row>
    <row r="1659" spans="1:3" x14ac:dyDescent="0.25">
      <c r="A1659" s="23" t="s">
        <v>435</v>
      </c>
      <c r="B1659" s="24">
        <v>42849</v>
      </c>
      <c r="C1659" s="25">
        <v>10432</v>
      </c>
    </row>
    <row r="1660" spans="1:3" x14ac:dyDescent="0.25">
      <c r="A1660" s="23" t="s">
        <v>1805</v>
      </c>
      <c r="B1660" s="24">
        <v>42850</v>
      </c>
      <c r="C1660" s="25">
        <v>10433</v>
      </c>
    </row>
    <row r="1661" spans="1:3" x14ac:dyDescent="0.25">
      <c r="A1661" s="23" t="s">
        <v>1806</v>
      </c>
      <c r="B1661" s="24">
        <v>42850</v>
      </c>
      <c r="C1661" s="25">
        <v>10434</v>
      </c>
    </row>
    <row r="1662" spans="1:3" x14ac:dyDescent="0.25">
      <c r="A1662" s="23" t="s">
        <v>1807</v>
      </c>
      <c r="B1662" s="24">
        <v>42850</v>
      </c>
      <c r="C1662" s="25">
        <v>10435</v>
      </c>
    </row>
    <row r="1663" spans="1:3" x14ac:dyDescent="0.25">
      <c r="A1663" s="23" t="s">
        <v>1808</v>
      </c>
      <c r="B1663" s="24">
        <v>42850</v>
      </c>
      <c r="C1663" s="25">
        <v>10436</v>
      </c>
    </row>
    <row r="1664" spans="1:3" x14ac:dyDescent="0.25">
      <c r="A1664" s="23" t="s">
        <v>1809</v>
      </c>
      <c r="B1664" s="24">
        <v>42850</v>
      </c>
      <c r="C1664" s="25">
        <v>10437</v>
      </c>
    </row>
    <row r="1665" spans="1:3" x14ac:dyDescent="0.25">
      <c r="A1665" s="23" t="s">
        <v>410</v>
      </c>
      <c r="B1665" s="24">
        <v>42851</v>
      </c>
      <c r="C1665" s="25">
        <v>10438</v>
      </c>
    </row>
    <row r="1666" spans="1:3" x14ac:dyDescent="0.25">
      <c r="A1666" s="23" t="s">
        <v>1810</v>
      </c>
      <c r="B1666" s="24">
        <v>42851</v>
      </c>
      <c r="C1666" s="25">
        <v>10439</v>
      </c>
    </row>
    <row r="1667" spans="1:3" x14ac:dyDescent="0.25">
      <c r="A1667" s="23" t="s">
        <v>419</v>
      </c>
      <c r="B1667" s="24">
        <v>42851</v>
      </c>
      <c r="C1667" s="25">
        <v>10440</v>
      </c>
    </row>
    <row r="1668" spans="1:3" x14ac:dyDescent="0.25">
      <c r="A1668" s="23" t="s">
        <v>1811</v>
      </c>
      <c r="B1668" s="24">
        <v>42851</v>
      </c>
      <c r="C1668" s="25">
        <v>10441</v>
      </c>
    </row>
    <row r="1669" spans="1:3" x14ac:dyDescent="0.25">
      <c r="A1669" s="23" t="s">
        <v>1812</v>
      </c>
      <c r="B1669" s="24">
        <v>42852</v>
      </c>
      <c r="C1669" s="25">
        <v>10442</v>
      </c>
    </row>
    <row r="1670" spans="1:3" x14ac:dyDescent="0.25">
      <c r="A1670" s="23" t="s">
        <v>1813</v>
      </c>
      <c r="B1670" s="24">
        <v>42852</v>
      </c>
      <c r="C1670" s="25">
        <v>10443</v>
      </c>
    </row>
    <row r="1671" spans="1:3" x14ac:dyDescent="0.25">
      <c r="A1671" s="23" t="s">
        <v>1814</v>
      </c>
      <c r="B1671" s="24">
        <v>42852</v>
      </c>
      <c r="C1671" s="25">
        <v>10444</v>
      </c>
    </row>
    <row r="1672" spans="1:3" x14ac:dyDescent="0.25">
      <c r="A1672" s="23" t="s">
        <v>420</v>
      </c>
      <c r="B1672" s="24">
        <v>42852</v>
      </c>
      <c r="C1672" s="25">
        <v>10445</v>
      </c>
    </row>
    <row r="1673" spans="1:3" x14ac:dyDescent="0.25">
      <c r="A1673" s="23" t="s">
        <v>1815</v>
      </c>
      <c r="B1673" s="24">
        <v>42852</v>
      </c>
      <c r="C1673" s="25">
        <v>10446</v>
      </c>
    </row>
    <row r="1674" spans="1:3" x14ac:dyDescent="0.25">
      <c r="A1674" s="23" t="s">
        <v>426</v>
      </c>
      <c r="B1674" s="24">
        <v>42852</v>
      </c>
      <c r="C1674" s="25">
        <v>10447</v>
      </c>
    </row>
    <row r="1675" spans="1:3" x14ac:dyDescent="0.25">
      <c r="A1675" s="23" t="s">
        <v>427</v>
      </c>
      <c r="B1675" s="24">
        <v>42852</v>
      </c>
      <c r="C1675" s="25">
        <v>10448</v>
      </c>
    </row>
    <row r="1676" spans="1:3" x14ac:dyDescent="0.25">
      <c r="A1676" s="23" t="s">
        <v>428</v>
      </c>
      <c r="B1676" s="24">
        <v>42852</v>
      </c>
      <c r="C1676" s="25">
        <v>10449</v>
      </c>
    </row>
    <row r="1677" spans="1:3" x14ac:dyDescent="0.25">
      <c r="A1677" s="23" t="s">
        <v>1816</v>
      </c>
      <c r="B1677" s="24">
        <v>42852</v>
      </c>
      <c r="C1677" s="25">
        <v>10450</v>
      </c>
    </row>
    <row r="1678" spans="1:3" x14ac:dyDescent="0.25">
      <c r="A1678" s="23" t="s">
        <v>1817</v>
      </c>
      <c r="B1678" s="24">
        <v>42853</v>
      </c>
      <c r="C1678" s="25">
        <v>10451</v>
      </c>
    </row>
    <row r="1679" spans="1:3" x14ac:dyDescent="0.25">
      <c r="A1679" s="23" t="s">
        <v>1818</v>
      </c>
      <c r="B1679" s="24">
        <v>42853</v>
      </c>
      <c r="C1679" s="25">
        <v>10452</v>
      </c>
    </row>
    <row r="1680" spans="1:3" x14ac:dyDescent="0.25">
      <c r="A1680" s="23" t="s">
        <v>1819</v>
      </c>
      <c r="B1680" s="24">
        <v>42853</v>
      </c>
      <c r="C1680" s="25">
        <v>10453</v>
      </c>
    </row>
    <row r="1681" spans="1:3" x14ac:dyDescent="0.25">
      <c r="A1681" s="23">
        <v>550669</v>
      </c>
      <c r="B1681" s="24">
        <v>42822</v>
      </c>
      <c r="C1681" s="25">
        <v>10052</v>
      </c>
    </row>
    <row r="1682" spans="1:3" x14ac:dyDescent="0.25">
      <c r="A1682" s="23">
        <v>550671</v>
      </c>
      <c r="B1682" s="24">
        <v>42824</v>
      </c>
      <c r="C1682" s="25">
        <v>10054</v>
      </c>
    </row>
    <row r="1683" spans="1:3" x14ac:dyDescent="0.25">
      <c r="A1683" s="23">
        <v>300573</v>
      </c>
      <c r="B1683" s="24">
        <v>42828</v>
      </c>
      <c r="C1683" s="25">
        <v>10456</v>
      </c>
    </row>
    <row r="1684" spans="1:3" x14ac:dyDescent="0.25">
      <c r="A1684" s="23">
        <v>443038</v>
      </c>
      <c r="B1684" s="24">
        <v>42829</v>
      </c>
      <c r="C1684" s="25">
        <v>10457</v>
      </c>
    </row>
    <row r="1685" spans="1:3" x14ac:dyDescent="0.25">
      <c r="A1685" s="23">
        <v>550005</v>
      </c>
      <c r="B1685" s="24">
        <v>42830</v>
      </c>
      <c r="C1685" s="25">
        <v>10458</v>
      </c>
    </row>
    <row r="1686" spans="1:3" x14ac:dyDescent="0.25">
      <c r="A1686" s="23">
        <v>546595</v>
      </c>
      <c r="B1686" s="24">
        <v>42832</v>
      </c>
      <c r="C1686" s="25">
        <v>10459</v>
      </c>
    </row>
    <row r="1687" spans="1:3" x14ac:dyDescent="0.25">
      <c r="A1687" s="23">
        <v>550681</v>
      </c>
      <c r="B1687" s="24">
        <v>42835</v>
      </c>
      <c r="C1687" s="25">
        <v>10460</v>
      </c>
    </row>
    <row r="1688" spans="1:3" x14ac:dyDescent="0.25">
      <c r="A1688" s="23">
        <v>546087</v>
      </c>
      <c r="B1688" s="24">
        <v>42836</v>
      </c>
      <c r="C1688" s="25">
        <v>10461</v>
      </c>
    </row>
    <row r="1689" spans="1:3" x14ac:dyDescent="0.25">
      <c r="A1689" s="23">
        <v>547628</v>
      </c>
      <c r="B1689" s="24">
        <v>42838</v>
      </c>
      <c r="C1689" s="25">
        <v>10462</v>
      </c>
    </row>
    <row r="1690" spans="1:3" x14ac:dyDescent="0.25">
      <c r="A1690" s="23">
        <v>549061</v>
      </c>
      <c r="B1690" s="24">
        <v>42842</v>
      </c>
      <c r="C1690" s="25">
        <v>10463</v>
      </c>
    </row>
    <row r="1691" spans="1:3" x14ac:dyDescent="0.25">
      <c r="A1691" s="23">
        <v>550689</v>
      </c>
      <c r="B1691" s="24">
        <v>42842</v>
      </c>
      <c r="C1691" s="25">
        <v>10464</v>
      </c>
    </row>
    <row r="1692" spans="1:3" x14ac:dyDescent="0.25">
      <c r="A1692" s="23">
        <v>2637</v>
      </c>
      <c r="B1692" s="24">
        <v>42843</v>
      </c>
      <c r="C1692" s="25">
        <v>10465</v>
      </c>
    </row>
    <row r="1693" spans="1:3" x14ac:dyDescent="0.25">
      <c r="A1693" s="23">
        <v>550225</v>
      </c>
      <c r="B1693" s="24">
        <v>42844</v>
      </c>
      <c r="C1693" s="25">
        <v>10466</v>
      </c>
    </row>
    <row r="1694" spans="1:3" x14ac:dyDescent="0.25">
      <c r="A1694" s="23">
        <v>550686</v>
      </c>
      <c r="B1694" s="24">
        <v>42845</v>
      </c>
      <c r="C1694" s="25">
        <v>10467</v>
      </c>
    </row>
    <row r="1695" spans="1:3" x14ac:dyDescent="0.25">
      <c r="A1695" s="23">
        <v>550472</v>
      </c>
      <c r="B1695" s="24">
        <v>42849</v>
      </c>
      <c r="C1695" s="25">
        <v>10468</v>
      </c>
    </row>
    <row r="1696" spans="1:3" x14ac:dyDescent="0.25">
      <c r="A1696" s="23">
        <v>550662</v>
      </c>
      <c r="B1696" s="24">
        <v>42849</v>
      </c>
      <c r="C1696" s="25">
        <v>10469</v>
      </c>
    </row>
    <row r="1697" spans="1:3" x14ac:dyDescent="0.25">
      <c r="A1697" s="23">
        <v>365491</v>
      </c>
      <c r="B1697" s="24">
        <v>42852</v>
      </c>
      <c r="C1697" s="25">
        <v>10470</v>
      </c>
    </row>
    <row r="1698" spans="1:3" x14ac:dyDescent="0.25">
      <c r="A1698" s="23">
        <v>550497</v>
      </c>
      <c r="B1698" s="24">
        <v>42852</v>
      </c>
      <c r="C1698" s="25">
        <v>10471</v>
      </c>
    </row>
    <row r="1699" spans="1:3" x14ac:dyDescent="0.25">
      <c r="A1699" s="23">
        <v>2536</v>
      </c>
      <c r="B1699" s="24">
        <v>42853</v>
      </c>
      <c r="C1699" s="25">
        <v>10472</v>
      </c>
    </row>
    <row r="1700" spans="1:3" x14ac:dyDescent="0.25">
      <c r="A1700" s="23" t="s">
        <v>1820</v>
      </c>
      <c r="B1700" s="49">
        <v>42842</v>
      </c>
      <c r="C1700" s="25">
        <v>10473</v>
      </c>
    </row>
    <row r="1701" spans="1:3" x14ac:dyDescent="0.25">
      <c r="A1701" s="23" t="s">
        <v>1821</v>
      </c>
      <c r="B1701" s="49">
        <v>42845</v>
      </c>
      <c r="C1701" s="25">
        <v>10474</v>
      </c>
    </row>
    <row r="1702" spans="1:3" x14ac:dyDescent="0.25">
      <c r="A1702" s="23" t="s">
        <v>1822</v>
      </c>
      <c r="B1702" s="49">
        <v>42853</v>
      </c>
      <c r="C1702" s="25">
        <v>10475</v>
      </c>
    </row>
    <row r="1703" spans="1:3" x14ac:dyDescent="0.25">
      <c r="A1703" s="23" t="s">
        <v>1823</v>
      </c>
      <c r="B1703" s="49">
        <v>42853</v>
      </c>
      <c r="C1703" s="25">
        <v>10476</v>
      </c>
    </row>
    <row r="1704" spans="1:3" x14ac:dyDescent="0.25">
      <c r="A1704" s="23" t="s">
        <v>1824</v>
      </c>
      <c r="B1704" s="49">
        <v>42853</v>
      </c>
      <c r="C1704" s="25">
        <v>10477</v>
      </c>
    </row>
    <row r="1705" spans="1:3" x14ac:dyDescent="0.25">
      <c r="A1705" s="23" t="s">
        <v>1825</v>
      </c>
      <c r="B1705" s="49">
        <v>42853</v>
      </c>
      <c r="C1705" s="25">
        <v>10478</v>
      </c>
    </row>
    <row r="1706" spans="1:3" x14ac:dyDescent="0.25">
      <c r="A1706" s="23" t="s">
        <v>1826</v>
      </c>
      <c r="B1706" s="49">
        <v>42853</v>
      </c>
      <c r="C1706" s="25">
        <v>10479</v>
      </c>
    </row>
    <row r="1707" spans="1:3" x14ac:dyDescent="0.25">
      <c r="A1707" s="23" t="s">
        <v>1827</v>
      </c>
      <c r="B1707" s="49">
        <v>42853</v>
      </c>
      <c r="C1707" s="25">
        <v>10480</v>
      </c>
    </row>
    <row r="1708" spans="1:3" x14ac:dyDescent="0.25">
      <c r="A1708" s="23" t="s">
        <v>24</v>
      </c>
      <c r="B1708" s="49">
        <v>42853</v>
      </c>
      <c r="C1708" s="25">
        <v>10481</v>
      </c>
    </row>
    <row r="1709" spans="1:3" x14ac:dyDescent="0.25">
      <c r="A1709" s="23" t="s">
        <v>1828</v>
      </c>
      <c r="B1709" s="49">
        <v>42853</v>
      </c>
      <c r="C1709" s="25">
        <v>10482</v>
      </c>
    </row>
    <row r="1710" spans="1:3" x14ac:dyDescent="0.25">
      <c r="A1710" s="23">
        <v>550701</v>
      </c>
      <c r="B1710" s="50">
        <v>42816</v>
      </c>
      <c r="C1710" s="25">
        <v>10483</v>
      </c>
    </row>
    <row r="1711" spans="1:3" x14ac:dyDescent="0.25">
      <c r="A1711" s="23">
        <v>365491</v>
      </c>
      <c r="B1711" s="50">
        <v>42825</v>
      </c>
      <c r="C1711" s="25">
        <v>10484</v>
      </c>
    </row>
    <row r="1712" spans="1:3" x14ac:dyDescent="0.25">
      <c r="A1712" s="23">
        <v>384700</v>
      </c>
      <c r="B1712" s="50">
        <v>42835</v>
      </c>
      <c r="C1712" s="25">
        <v>10485</v>
      </c>
    </row>
    <row r="1713" spans="1:3" x14ac:dyDescent="0.25">
      <c r="A1713" s="23">
        <v>550688</v>
      </c>
      <c r="B1713" s="50">
        <v>42842</v>
      </c>
      <c r="C1713" s="25">
        <v>10486</v>
      </c>
    </row>
    <row r="1714" spans="1:3" x14ac:dyDescent="0.25">
      <c r="A1714" s="23">
        <v>550690</v>
      </c>
      <c r="B1714" s="50">
        <v>42842</v>
      </c>
      <c r="C1714" s="25">
        <v>10487</v>
      </c>
    </row>
    <row r="1715" spans="1:3" x14ac:dyDescent="0.25">
      <c r="A1715" s="23">
        <v>550687</v>
      </c>
      <c r="B1715" s="50">
        <v>42836</v>
      </c>
      <c r="C1715" s="25">
        <v>10488</v>
      </c>
    </row>
    <row r="1716" spans="1:3" x14ac:dyDescent="0.25">
      <c r="A1716" s="23" t="s">
        <v>1829</v>
      </c>
      <c r="B1716" s="24">
        <v>42818</v>
      </c>
      <c r="C1716" s="25">
        <v>10489</v>
      </c>
    </row>
    <row r="1717" spans="1:3" x14ac:dyDescent="0.25">
      <c r="A1717" s="23" t="s">
        <v>1830</v>
      </c>
      <c r="B1717" s="24">
        <v>42831</v>
      </c>
      <c r="C1717" s="25">
        <v>10490</v>
      </c>
    </row>
    <row r="1718" spans="1:3" x14ac:dyDescent="0.25">
      <c r="A1718" s="23" t="s">
        <v>25</v>
      </c>
      <c r="B1718" s="24">
        <v>42842</v>
      </c>
      <c r="C1718" s="25">
        <v>10491</v>
      </c>
    </row>
    <row r="1719" spans="1:3" x14ac:dyDescent="0.25">
      <c r="A1719" s="23" t="s">
        <v>1831</v>
      </c>
      <c r="B1719" s="24">
        <v>42844</v>
      </c>
      <c r="C1719" s="25">
        <v>10492</v>
      </c>
    </row>
    <row r="1720" spans="1:3" x14ac:dyDescent="0.25">
      <c r="A1720" s="23" t="s">
        <v>1832</v>
      </c>
      <c r="B1720" s="50">
        <v>42825</v>
      </c>
      <c r="C1720" s="25">
        <v>10493</v>
      </c>
    </row>
    <row r="1721" spans="1:3" x14ac:dyDescent="0.25">
      <c r="A1721" s="41" t="s">
        <v>1833</v>
      </c>
      <c r="B1721" s="50">
        <v>42825</v>
      </c>
      <c r="C1721" s="25">
        <v>10493</v>
      </c>
    </row>
    <row r="1722" spans="1:3" x14ac:dyDescent="0.25">
      <c r="A1722" s="23" t="s">
        <v>1834</v>
      </c>
      <c r="B1722" s="50">
        <v>42856</v>
      </c>
      <c r="C1722" s="25">
        <v>10494</v>
      </c>
    </row>
    <row r="1723" spans="1:3" x14ac:dyDescent="0.25">
      <c r="A1723" s="23" t="s">
        <v>1835</v>
      </c>
      <c r="B1723" s="50">
        <v>42856</v>
      </c>
      <c r="C1723" s="25">
        <v>10495</v>
      </c>
    </row>
    <row r="1724" spans="1:3" x14ac:dyDescent="0.25">
      <c r="A1724" s="23" t="s">
        <v>1836</v>
      </c>
      <c r="B1724" s="50">
        <v>42856</v>
      </c>
      <c r="C1724" s="25">
        <v>10496</v>
      </c>
    </row>
    <row r="1725" spans="1:3" x14ac:dyDescent="0.25">
      <c r="A1725" s="23" t="s">
        <v>1837</v>
      </c>
      <c r="B1725" s="50">
        <v>42856</v>
      </c>
      <c r="C1725" s="25">
        <v>10497</v>
      </c>
    </row>
    <row r="1726" spans="1:3" x14ac:dyDescent="0.25">
      <c r="A1726" s="23" t="s">
        <v>1838</v>
      </c>
      <c r="B1726" s="50">
        <v>42856</v>
      </c>
      <c r="C1726" s="25">
        <v>10498</v>
      </c>
    </row>
    <row r="1727" spans="1:3" x14ac:dyDescent="0.25">
      <c r="A1727" s="23" t="s">
        <v>1839</v>
      </c>
      <c r="B1727" s="50">
        <v>42856</v>
      </c>
      <c r="C1727" s="25">
        <v>10499</v>
      </c>
    </row>
    <row r="1728" spans="1:3" x14ac:dyDescent="0.25">
      <c r="A1728" s="23" t="s">
        <v>1840</v>
      </c>
      <c r="B1728" s="50">
        <v>42856</v>
      </c>
      <c r="C1728" s="25">
        <v>10500</v>
      </c>
    </row>
    <row r="1729" spans="1:3" x14ac:dyDescent="0.25">
      <c r="A1729" s="23" t="s">
        <v>1841</v>
      </c>
      <c r="B1729" s="50">
        <v>42856</v>
      </c>
      <c r="C1729" s="25">
        <v>10501</v>
      </c>
    </row>
    <row r="1730" spans="1:3" x14ac:dyDescent="0.25">
      <c r="A1730" s="23" t="s">
        <v>1842</v>
      </c>
      <c r="B1730" s="50">
        <v>42856</v>
      </c>
      <c r="C1730" s="25">
        <v>10502</v>
      </c>
    </row>
    <row r="1731" spans="1:3" x14ac:dyDescent="0.25">
      <c r="A1731" s="23" t="s">
        <v>1843</v>
      </c>
      <c r="B1731" s="50">
        <v>42856</v>
      </c>
      <c r="C1731" s="25">
        <v>10503</v>
      </c>
    </row>
    <row r="1732" spans="1:3" x14ac:dyDescent="0.25">
      <c r="A1732" s="23" t="s">
        <v>1844</v>
      </c>
      <c r="B1732" s="50">
        <v>42856</v>
      </c>
      <c r="C1732" s="25">
        <v>10504</v>
      </c>
    </row>
    <row r="1733" spans="1:3" x14ac:dyDescent="0.25">
      <c r="A1733" s="23" t="s">
        <v>1845</v>
      </c>
      <c r="B1733" s="50">
        <v>42856</v>
      </c>
      <c r="C1733" s="25">
        <v>10505</v>
      </c>
    </row>
    <row r="1734" spans="1:3" x14ac:dyDescent="0.25">
      <c r="A1734" s="23" t="s">
        <v>1846</v>
      </c>
      <c r="B1734" s="50">
        <v>42857</v>
      </c>
      <c r="C1734" s="25">
        <v>10506</v>
      </c>
    </row>
    <row r="1735" spans="1:3" x14ac:dyDescent="0.25">
      <c r="A1735" s="23" t="s">
        <v>1847</v>
      </c>
      <c r="B1735" s="50">
        <v>42857</v>
      </c>
      <c r="C1735" s="25">
        <v>10507</v>
      </c>
    </row>
    <row r="1736" spans="1:3" x14ac:dyDescent="0.25">
      <c r="A1736" s="23" t="s">
        <v>1848</v>
      </c>
      <c r="B1736" s="50">
        <v>42857</v>
      </c>
      <c r="C1736" s="25">
        <v>10508</v>
      </c>
    </row>
    <row r="1737" spans="1:3" x14ac:dyDescent="0.25">
      <c r="A1737" s="23" t="s">
        <v>1849</v>
      </c>
      <c r="B1737" s="50">
        <v>42857</v>
      </c>
      <c r="C1737" s="25">
        <v>10509</v>
      </c>
    </row>
    <row r="1738" spans="1:3" x14ac:dyDescent="0.25">
      <c r="A1738" s="23" t="s">
        <v>1850</v>
      </c>
      <c r="B1738" s="50">
        <v>42857</v>
      </c>
      <c r="C1738" s="25">
        <v>10510</v>
      </c>
    </row>
    <row r="1739" spans="1:3" x14ac:dyDescent="0.25">
      <c r="A1739" s="23" t="s">
        <v>1851</v>
      </c>
      <c r="B1739" s="50">
        <v>42857</v>
      </c>
      <c r="C1739" s="25">
        <v>10511</v>
      </c>
    </row>
    <row r="1740" spans="1:3" x14ac:dyDescent="0.25">
      <c r="A1740" s="23" t="s">
        <v>1852</v>
      </c>
      <c r="B1740" s="50">
        <v>42857</v>
      </c>
      <c r="C1740" s="25">
        <v>10512</v>
      </c>
    </row>
    <row r="1741" spans="1:3" x14ac:dyDescent="0.25">
      <c r="A1741" s="23" t="s">
        <v>1853</v>
      </c>
      <c r="B1741" s="50">
        <v>42857</v>
      </c>
      <c r="C1741" s="25">
        <v>10513</v>
      </c>
    </row>
    <row r="1742" spans="1:3" x14ac:dyDescent="0.25">
      <c r="A1742" s="23" t="s">
        <v>1854</v>
      </c>
      <c r="B1742" s="50">
        <v>42857</v>
      </c>
      <c r="C1742" s="25">
        <v>10514</v>
      </c>
    </row>
    <row r="1743" spans="1:3" x14ac:dyDescent="0.25">
      <c r="A1743" s="23" t="s">
        <v>1855</v>
      </c>
      <c r="B1743" s="50">
        <v>42857</v>
      </c>
      <c r="C1743" s="25">
        <v>10515</v>
      </c>
    </row>
    <row r="1744" spans="1:3" x14ac:dyDescent="0.25">
      <c r="A1744" s="41" t="s">
        <v>1856</v>
      </c>
      <c r="B1744" s="50">
        <v>42857</v>
      </c>
      <c r="C1744" s="25">
        <v>10515</v>
      </c>
    </row>
    <row r="1745" spans="1:3" x14ac:dyDescent="0.25">
      <c r="A1745" s="23" t="s">
        <v>1857</v>
      </c>
      <c r="B1745" s="50">
        <v>42858</v>
      </c>
      <c r="C1745" s="25">
        <v>10516</v>
      </c>
    </row>
    <row r="1746" spans="1:3" x14ac:dyDescent="0.25">
      <c r="A1746" s="23" t="s">
        <v>1858</v>
      </c>
      <c r="B1746" s="50">
        <v>42858</v>
      </c>
      <c r="C1746" s="25">
        <v>10517</v>
      </c>
    </row>
    <row r="1747" spans="1:3" x14ac:dyDescent="0.25">
      <c r="A1747" s="23" t="s">
        <v>1859</v>
      </c>
      <c r="B1747" s="50">
        <v>42858</v>
      </c>
      <c r="C1747" s="25">
        <v>10518</v>
      </c>
    </row>
    <row r="1748" spans="1:3" x14ac:dyDescent="0.25">
      <c r="A1748" s="23" t="s">
        <v>1860</v>
      </c>
      <c r="B1748" s="50">
        <v>42858</v>
      </c>
      <c r="C1748" s="25">
        <v>10519</v>
      </c>
    </row>
    <row r="1749" spans="1:3" x14ac:dyDescent="0.25">
      <c r="A1749" s="23" t="s">
        <v>1861</v>
      </c>
      <c r="B1749" s="50">
        <v>42858</v>
      </c>
      <c r="C1749" s="25">
        <v>10520</v>
      </c>
    </row>
    <row r="1750" spans="1:3" x14ac:dyDescent="0.25">
      <c r="A1750" s="23" t="s">
        <v>1862</v>
      </c>
      <c r="B1750" s="50">
        <v>42858</v>
      </c>
      <c r="C1750" s="25">
        <v>10521</v>
      </c>
    </row>
    <row r="1751" spans="1:3" x14ac:dyDescent="0.25">
      <c r="A1751" s="23" t="s">
        <v>1863</v>
      </c>
      <c r="B1751" s="50">
        <v>42858</v>
      </c>
      <c r="C1751" s="25">
        <v>10522</v>
      </c>
    </row>
    <row r="1752" spans="1:3" x14ac:dyDescent="0.25">
      <c r="A1752" s="23" t="s">
        <v>1864</v>
      </c>
      <c r="B1752" s="50">
        <v>42858</v>
      </c>
      <c r="C1752" s="25">
        <v>10523</v>
      </c>
    </row>
    <row r="1753" spans="1:3" x14ac:dyDescent="0.25">
      <c r="A1753" s="23" t="s">
        <v>1865</v>
      </c>
      <c r="B1753" s="50">
        <v>42858</v>
      </c>
      <c r="C1753" s="25">
        <v>10524</v>
      </c>
    </row>
    <row r="1754" spans="1:3" x14ac:dyDescent="0.25">
      <c r="A1754" s="23" t="s">
        <v>1866</v>
      </c>
      <c r="B1754" s="50">
        <v>42858</v>
      </c>
      <c r="C1754" s="25">
        <v>10525</v>
      </c>
    </row>
    <row r="1755" spans="1:3" x14ac:dyDescent="0.25">
      <c r="A1755" s="23" t="s">
        <v>1867</v>
      </c>
      <c r="B1755" s="50">
        <v>42858</v>
      </c>
      <c r="C1755" s="25">
        <v>10526</v>
      </c>
    </row>
    <row r="1756" spans="1:3" x14ac:dyDescent="0.25">
      <c r="A1756" s="23" t="s">
        <v>1868</v>
      </c>
      <c r="B1756" s="50">
        <v>42858</v>
      </c>
      <c r="C1756" s="25">
        <v>10527</v>
      </c>
    </row>
    <row r="1757" spans="1:3" x14ac:dyDescent="0.25">
      <c r="A1757" s="23" t="s">
        <v>1869</v>
      </c>
      <c r="B1757" s="50">
        <v>42858</v>
      </c>
      <c r="C1757" s="25">
        <v>10528</v>
      </c>
    </row>
    <row r="1758" spans="1:3" x14ac:dyDescent="0.25">
      <c r="A1758" s="23" t="s">
        <v>1870</v>
      </c>
      <c r="B1758" s="50">
        <v>42859</v>
      </c>
      <c r="C1758" s="25">
        <v>10529</v>
      </c>
    </row>
    <row r="1759" spans="1:3" x14ac:dyDescent="0.25">
      <c r="A1759" s="23" t="s">
        <v>1871</v>
      </c>
      <c r="B1759" s="50">
        <v>42859</v>
      </c>
      <c r="C1759" s="25">
        <v>10530</v>
      </c>
    </row>
    <row r="1760" spans="1:3" x14ac:dyDescent="0.25">
      <c r="A1760" s="23" t="s">
        <v>1872</v>
      </c>
      <c r="B1760" s="50">
        <v>42859</v>
      </c>
      <c r="C1760" s="25">
        <v>10531</v>
      </c>
    </row>
    <row r="1761" spans="1:3" x14ac:dyDescent="0.25">
      <c r="A1761" s="23" t="s">
        <v>1873</v>
      </c>
      <c r="B1761" s="50">
        <v>42859</v>
      </c>
      <c r="C1761" s="25">
        <v>10532</v>
      </c>
    </row>
    <row r="1762" spans="1:3" x14ac:dyDescent="0.25">
      <c r="A1762" s="23" t="s">
        <v>1874</v>
      </c>
      <c r="B1762" s="50">
        <v>42859</v>
      </c>
      <c r="C1762" s="25">
        <v>10533</v>
      </c>
    </row>
    <row r="1763" spans="1:3" x14ac:dyDescent="0.25">
      <c r="A1763" s="23" t="s">
        <v>1875</v>
      </c>
      <c r="B1763" s="50">
        <v>42859</v>
      </c>
      <c r="C1763" s="25">
        <v>10534</v>
      </c>
    </row>
    <row r="1764" spans="1:3" x14ac:dyDescent="0.25">
      <c r="A1764" s="23" t="s">
        <v>1876</v>
      </c>
      <c r="B1764" s="50">
        <v>42860</v>
      </c>
      <c r="C1764" s="25">
        <v>10535</v>
      </c>
    </row>
    <row r="1765" spans="1:3" x14ac:dyDescent="0.25">
      <c r="A1765" s="23" t="s">
        <v>1877</v>
      </c>
      <c r="B1765" s="50">
        <v>42860</v>
      </c>
      <c r="C1765" s="25">
        <v>10536</v>
      </c>
    </row>
    <row r="1766" spans="1:3" x14ac:dyDescent="0.25">
      <c r="A1766" s="23" t="s">
        <v>1878</v>
      </c>
      <c r="B1766" s="50">
        <v>42860</v>
      </c>
      <c r="C1766" s="25">
        <v>10537</v>
      </c>
    </row>
    <row r="1767" spans="1:3" x14ac:dyDescent="0.25">
      <c r="A1767" s="23" t="s">
        <v>1879</v>
      </c>
      <c r="B1767" s="50">
        <v>42860</v>
      </c>
      <c r="C1767" s="25">
        <v>10538</v>
      </c>
    </row>
    <row r="1768" spans="1:3" x14ac:dyDescent="0.25">
      <c r="A1768" s="23" t="s">
        <v>1880</v>
      </c>
      <c r="B1768" s="50">
        <v>42863</v>
      </c>
      <c r="C1768" s="25">
        <v>10539</v>
      </c>
    </row>
    <row r="1769" spans="1:3" x14ac:dyDescent="0.25">
      <c r="A1769" s="23" t="s">
        <v>1881</v>
      </c>
      <c r="B1769" s="50">
        <v>42863</v>
      </c>
      <c r="C1769" s="25">
        <v>10540</v>
      </c>
    </row>
    <row r="1770" spans="1:3" x14ac:dyDescent="0.25">
      <c r="A1770" s="23" t="s">
        <v>1882</v>
      </c>
      <c r="B1770" s="50">
        <v>42863</v>
      </c>
      <c r="C1770" s="25">
        <v>10541</v>
      </c>
    </row>
    <row r="1771" spans="1:3" x14ac:dyDescent="0.25">
      <c r="A1771" s="23" t="s">
        <v>1883</v>
      </c>
      <c r="B1771" s="50">
        <v>42863</v>
      </c>
      <c r="C1771" s="25">
        <v>10542</v>
      </c>
    </row>
    <row r="1772" spans="1:3" x14ac:dyDescent="0.25">
      <c r="A1772" s="23" t="s">
        <v>1884</v>
      </c>
      <c r="B1772" s="50">
        <v>42863</v>
      </c>
      <c r="C1772" s="25">
        <v>10543</v>
      </c>
    </row>
    <row r="1773" spans="1:3" x14ac:dyDescent="0.25">
      <c r="A1773" s="23" t="s">
        <v>1885</v>
      </c>
      <c r="B1773" s="50">
        <v>42863</v>
      </c>
      <c r="C1773" s="25">
        <v>10544</v>
      </c>
    </row>
    <row r="1774" spans="1:3" x14ac:dyDescent="0.25">
      <c r="A1774" s="23" t="s">
        <v>1886</v>
      </c>
      <c r="B1774" s="50">
        <v>42863</v>
      </c>
      <c r="C1774" s="25">
        <v>10545</v>
      </c>
    </row>
    <row r="1775" spans="1:3" x14ac:dyDescent="0.25">
      <c r="A1775" s="23" t="s">
        <v>1887</v>
      </c>
      <c r="B1775" s="50">
        <v>42863</v>
      </c>
      <c r="C1775" s="25">
        <v>10546</v>
      </c>
    </row>
    <row r="1776" spans="1:3" x14ac:dyDescent="0.25">
      <c r="A1776" s="23" t="s">
        <v>1888</v>
      </c>
      <c r="B1776" s="50">
        <v>42863</v>
      </c>
      <c r="C1776" s="25">
        <v>10547</v>
      </c>
    </row>
    <row r="1777" spans="1:3" x14ac:dyDescent="0.25">
      <c r="A1777" s="23" t="s">
        <v>1889</v>
      </c>
      <c r="B1777" s="50">
        <v>42863</v>
      </c>
      <c r="C1777" s="25">
        <v>10548</v>
      </c>
    </row>
    <row r="1778" spans="1:3" x14ac:dyDescent="0.25">
      <c r="A1778" s="23" t="s">
        <v>1890</v>
      </c>
      <c r="B1778" s="50">
        <v>42863</v>
      </c>
      <c r="C1778" s="25">
        <v>10549</v>
      </c>
    </row>
    <row r="1779" spans="1:3" x14ac:dyDescent="0.25">
      <c r="A1779" s="23" t="s">
        <v>1891</v>
      </c>
      <c r="B1779" s="50">
        <v>42863</v>
      </c>
      <c r="C1779" s="25">
        <v>10550</v>
      </c>
    </row>
    <row r="1780" spans="1:3" x14ac:dyDescent="0.25">
      <c r="A1780" s="23" t="s">
        <v>1892</v>
      </c>
      <c r="B1780" s="50">
        <v>42863</v>
      </c>
      <c r="C1780" s="25">
        <v>10551</v>
      </c>
    </row>
    <row r="1781" spans="1:3" x14ac:dyDescent="0.25">
      <c r="A1781" s="23" t="s">
        <v>1893</v>
      </c>
      <c r="B1781" s="50">
        <v>42863</v>
      </c>
      <c r="C1781" s="25">
        <v>10552</v>
      </c>
    </row>
    <row r="1782" spans="1:3" x14ac:dyDescent="0.25">
      <c r="A1782" s="23" t="s">
        <v>1894</v>
      </c>
      <c r="B1782" s="50">
        <v>42863</v>
      </c>
      <c r="C1782" s="25">
        <v>10553</v>
      </c>
    </row>
    <row r="1783" spans="1:3" x14ac:dyDescent="0.25">
      <c r="A1783" s="23" t="s">
        <v>1895</v>
      </c>
      <c r="B1783" s="50">
        <v>42863</v>
      </c>
      <c r="C1783" s="25">
        <v>10554</v>
      </c>
    </row>
    <row r="1784" spans="1:3" x14ac:dyDescent="0.25">
      <c r="A1784" s="23" t="s">
        <v>1896</v>
      </c>
      <c r="B1784" s="50">
        <v>42863</v>
      </c>
      <c r="C1784" s="25">
        <v>10555</v>
      </c>
    </row>
    <row r="1785" spans="1:3" x14ac:dyDescent="0.25">
      <c r="A1785" s="23" t="s">
        <v>1897</v>
      </c>
      <c r="B1785" s="50">
        <v>42863</v>
      </c>
      <c r="C1785" s="25">
        <v>10556</v>
      </c>
    </row>
    <row r="1786" spans="1:3" x14ac:dyDescent="0.25">
      <c r="A1786" s="23" t="s">
        <v>1898</v>
      </c>
      <c r="B1786" s="50">
        <v>42863</v>
      </c>
      <c r="C1786" s="25">
        <v>10557</v>
      </c>
    </row>
    <row r="1787" spans="1:3" x14ac:dyDescent="0.25">
      <c r="A1787" s="23" t="s">
        <v>1899</v>
      </c>
      <c r="B1787" s="50">
        <v>42863</v>
      </c>
      <c r="C1787" s="25">
        <v>10558</v>
      </c>
    </row>
    <row r="1788" spans="1:3" x14ac:dyDescent="0.25">
      <c r="A1788" s="41" t="s">
        <v>1900</v>
      </c>
      <c r="B1788" s="50">
        <v>42863</v>
      </c>
      <c r="C1788" s="25">
        <v>10558</v>
      </c>
    </row>
    <row r="1789" spans="1:3" x14ac:dyDescent="0.25">
      <c r="A1789" s="23" t="s">
        <v>1901</v>
      </c>
      <c r="B1789" s="50">
        <v>42863</v>
      </c>
      <c r="C1789" s="25">
        <v>10559</v>
      </c>
    </row>
    <row r="1790" spans="1:3" x14ac:dyDescent="0.25">
      <c r="A1790" s="23" t="s">
        <v>1902</v>
      </c>
      <c r="B1790" s="50">
        <v>42864</v>
      </c>
      <c r="C1790" s="25">
        <v>10560</v>
      </c>
    </row>
    <row r="1791" spans="1:3" x14ac:dyDescent="0.25">
      <c r="A1791" s="23" t="s">
        <v>1903</v>
      </c>
      <c r="B1791" s="50">
        <v>42864</v>
      </c>
      <c r="C1791" s="25">
        <v>10561</v>
      </c>
    </row>
    <row r="1792" spans="1:3" x14ac:dyDescent="0.25">
      <c r="A1792" s="23" t="s">
        <v>1904</v>
      </c>
      <c r="B1792" s="50">
        <v>42864</v>
      </c>
      <c r="C1792" s="25">
        <v>10562</v>
      </c>
    </row>
    <row r="1793" spans="1:3" x14ac:dyDescent="0.25">
      <c r="A1793" s="23" t="s">
        <v>1905</v>
      </c>
      <c r="B1793" s="50">
        <v>42864</v>
      </c>
      <c r="C1793" s="25">
        <v>10563</v>
      </c>
    </row>
    <row r="1794" spans="1:3" x14ac:dyDescent="0.25">
      <c r="A1794" s="23" t="s">
        <v>1906</v>
      </c>
      <c r="B1794" s="50">
        <v>42864</v>
      </c>
      <c r="C1794" s="25">
        <v>10564</v>
      </c>
    </row>
    <row r="1795" spans="1:3" x14ac:dyDescent="0.25">
      <c r="A1795" s="23" t="s">
        <v>1907</v>
      </c>
      <c r="B1795" s="50">
        <v>42864</v>
      </c>
      <c r="C1795" s="25">
        <v>10565</v>
      </c>
    </row>
    <row r="1796" spans="1:3" x14ac:dyDescent="0.25">
      <c r="A1796" s="23" t="s">
        <v>1908</v>
      </c>
      <c r="B1796" s="50">
        <v>42864</v>
      </c>
      <c r="C1796" s="25">
        <v>10566</v>
      </c>
    </row>
    <row r="1797" spans="1:3" x14ac:dyDescent="0.25">
      <c r="A1797" s="23" t="s">
        <v>1909</v>
      </c>
      <c r="B1797" s="50">
        <v>42864</v>
      </c>
      <c r="C1797" s="25">
        <v>10567</v>
      </c>
    </row>
    <row r="1798" spans="1:3" x14ac:dyDescent="0.25">
      <c r="A1798" s="23" t="s">
        <v>1910</v>
      </c>
      <c r="B1798" s="50">
        <v>42864</v>
      </c>
      <c r="C1798" s="25">
        <v>10568</v>
      </c>
    </row>
    <row r="1799" spans="1:3" x14ac:dyDescent="0.25">
      <c r="A1799" s="23" t="s">
        <v>1911</v>
      </c>
      <c r="B1799" s="50">
        <v>42864</v>
      </c>
      <c r="C1799" s="25">
        <v>10569</v>
      </c>
    </row>
    <row r="1800" spans="1:3" x14ac:dyDescent="0.25">
      <c r="A1800" s="23" t="s">
        <v>1912</v>
      </c>
      <c r="B1800" s="50">
        <v>42864</v>
      </c>
      <c r="C1800" s="25">
        <v>10570</v>
      </c>
    </row>
    <row r="1801" spans="1:3" x14ac:dyDescent="0.25">
      <c r="A1801" s="23" t="s">
        <v>1913</v>
      </c>
      <c r="B1801" s="50">
        <v>42864</v>
      </c>
      <c r="C1801" s="25">
        <v>10571</v>
      </c>
    </row>
    <row r="1802" spans="1:3" x14ac:dyDescent="0.25">
      <c r="A1802" s="23" t="s">
        <v>1914</v>
      </c>
      <c r="B1802" s="50">
        <v>42864</v>
      </c>
      <c r="C1802" s="25">
        <v>10572</v>
      </c>
    </row>
    <row r="1803" spans="1:3" x14ac:dyDescent="0.25">
      <c r="A1803" s="23" t="s">
        <v>1915</v>
      </c>
      <c r="B1803" s="50">
        <v>42865</v>
      </c>
      <c r="C1803" s="25">
        <v>10573</v>
      </c>
    </row>
    <row r="1804" spans="1:3" x14ac:dyDescent="0.25">
      <c r="A1804" s="23" t="s">
        <v>1916</v>
      </c>
      <c r="B1804" s="50">
        <v>42865</v>
      </c>
      <c r="C1804" s="25">
        <v>10574</v>
      </c>
    </row>
    <row r="1805" spans="1:3" x14ac:dyDescent="0.25">
      <c r="A1805" s="23" t="s">
        <v>1917</v>
      </c>
      <c r="B1805" s="50">
        <v>42865</v>
      </c>
      <c r="C1805" s="25">
        <v>10575</v>
      </c>
    </row>
    <row r="1806" spans="1:3" x14ac:dyDescent="0.25">
      <c r="A1806" s="23" t="s">
        <v>1918</v>
      </c>
      <c r="B1806" s="50">
        <v>42865</v>
      </c>
      <c r="C1806" s="25">
        <v>10576</v>
      </c>
    </row>
    <row r="1807" spans="1:3" x14ac:dyDescent="0.25">
      <c r="A1807" s="23" t="s">
        <v>1919</v>
      </c>
      <c r="B1807" s="50">
        <v>42865</v>
      </c>
      <c r="C1807" s="25">
        <v>10577</v>
      </c>
    </row>
    <row r="1808" spans="1:3" x14ac:dyDescent="0.25">
      <c r="A1808" s="23" t="s">
        <v>1920</v>
      </c>
      <c r="B1808" s="50">
        <v>42865</v>
      </c>
      <c r="C1808" s="25">
        <v>10578</v>
      </c>
    </row>
    <row r="1809" spans="1:3" x14ac:dyDescent="0.25">
      <c r="A1809" s="23" t="s">
        <v>1921</v>
      </c>
      <c r="B1809" s="50">
        <v>42865</v>
      </c>
      <c r="C1809" s="25">
        <v>10579</v>
      </c>
    </row>
    <row r="1810" spans="1:3" x14ac:dyDescent="0.25">
      <c r="A1810" s="23" t="s">
        <v>1922</v>
      </c>
      <c r="B1810" s="50">
        <v>42865</v>
      </c>
      <c r="C1810" s="25">
        <v>10580</v>
      </c>
    </row>
    <row r="1811" spans="1:3" x14ac:dyDescent="0.25">
      <c r="A1811" s="23" t="s">
        <v>1923</v>
      </c>
      <c r="B1811" s="50">
        <v>42865</v>
      </c>
      <c r="C1811" s="25">
        <v>10581</v>
      </c>
    </row>
    <row r="1812" spans="1:3" x14ac:dyDescent="0.25">
      <c r="A1812" s="23" t="s">
        <v>1924</v>
      </c>
      <c r="B1812" s="50">
        <v>42865</v>
      </c>
      <c r="C1812" s="25">
        <v>10582</v>
      </c>
    </row>
    <row r="1813" spans="1:3" x14ac:dyDescent="0.25">
      <c r="A1813" s="23" t="s">
        <v>1925</v>
      </c>
      <c r="B1813" s="50">
        <v>42865</v>
      </c>
      <c r="C1813" s="25">
        <v>10583</v>
      </c>
    </row>
    <row r="1814" spans="1:3" x14ac:dyDescent="0.25">
      <c r="A1814" s="23" t="s">
        <v>1926</v>
      </c>
      <c r="B1814" s="50">
        <v>42865</v>
      </c>
      <c r="C1814" s="25">
        <v>10584</v>
      </c>
    </row>
    <row r="1815" spans="1:3" x14ac:dyDescent="0.25">
      <c r="A1815" s="23" t="s">
        <v>1927</v>
      </c>
      <c r="B1815" s="50">
        <v>42865</v>
      </c>
      <c r="C1815" s="25">
        <v>10585</v>
      </c>
    </row>
    <row r="1816" spans="1:3" x14ac:dyDescent="0.25">
      <c r="A1816" s="23" t="s">
        <v>1928</v>
      </c>
      <c r="B1816" s="50">
        <v>42865</v>
      </c>
      <c r="C1816" s="25">
        <v>10586</v>
      </c>
    </row>
    <row r="1817" spans="1:3" x14ac:dyDescent="0.25">
      <c r="A1817" s="23" t="s">
        <v>1929</v>
      </c>
      <c r="B1817" s="50">
        <v>42865</v>
      </c>
      <c r="C1817" s="25">
        <v>10587</v>
      </c>
    </row>
    <row r="1818" spans="1:3" x14ac:dyDescent="0.25">
      <c r="A1818" s="23" t="s">
        <v>1930</v>
      </c>
      <c r="B1818" s="50">
        <v>42865</v>
      </c>
      <c r="C1818" s="25">
        <v>10588</v>
      </c>
    </row>
    <row r="1819" spans="1:3" x14ac:dyDescent="0.25">
      <c r="A1819" s="23" t="s">
        <v>1931</v>
      </c>
      <c r="B1819" s="50">
        <v>42865</v>
      </c>
      <c r="C1819" s="25">
        <v>10589</v>
      </c>
    </row>
    <row r="1820" spans="1:3" x14ac:dyDescent="0.25">
      <c r="A1820" s="23" t="s">
        <v>1932</v>
      </c>
      <c r="B1820" s="50">
        <v>42865</v>
      </c>
      <c r="C1820" s="25">
        <v>10590</v>
      </c>
    </row>
    <row r="1821" spans="1:3" x14ac:dyDescent="0.25">
      <c r="A1821" s="23" t="s">
        <v>1933</v>
      </c>
      <c r="B1821" s="50">
        <v>42865</v>
      </c>
      <c r="C1821" s="25">
        <v>10591</v>
      </c>
    </row>
    <row r="1822" spans="1:3" x14ac:dyDescent="0.25">
      <c r="A1822" s="23" t="s">
        <v>30</v>
      </c>
      <c r="B1822" s="50">
        <v>42865</v>
      </c>
      <c r="C1822" s="25">
        <v>10592</v>
      </c>
    </row>
    <row r="1823" spans="1:3" x14ac:dyDescent="0.25">
      <c r="A1823" s="23" t="s">
        <v>404</v>
      </c>
      <c r="B1823" s="50">
        <v>42865</v>
      </c>
      <c r="C1823" s="25">
        <v>10593</v>
      </c>
    </row>
    <row r="1824" spans="1:3" x14ac:dyDescent="0.25">
      <c r="A1824" s="23" t="s">
        <v>1934</v>
      </c>
      <c r="B1824" s="50">
        <v>42866</v>
      </c>
      <c r="C1824" s="25">
        <v>10594</v>
      </c>
    </row>
    <row r="1825" spans="1:3" x14ac:dyDescent="0.25">
      <c r="A1825" s="23" t="s">
        <v>1935</v>
      </c>
      <c r="B1825" s="50">
        <v>42866</v>
      </c>
      <c r="C1825" s="25">
        <v>10595</v>
      </c>
    </row>
    <row r="1826" spans="1:3" x14ac:dyDescent="0.25">
      <c r="A1826" s="23" t="s">
        <v>1936</v>
      </c>
      <c r="B1826" s="50">
        <v>42866</v>
      </c>
      <c r="C1826" s="25">
        <v>10596</v>
      </c>
    </row>
    <row r="1827" spans="1:3" x14ac:dyDescent="0.25">
      <c r="A1827" s="23" t="s">
        <v>1937</v>
      </c>
      <c r="B1827" s="50">
        <v>42866</v>
      </c>
      <c r="C1827" s="25">
        <v>10597</v>
      </c>
    </row>
    <row r="1828" spans="1:3" x14ac:dyDescent="0.25">
      <c r="A1828" s="23" t="s">
        <v>1938</v>
      </c>
      <c r="B1828" s="50">
        <v>42866</v>
      </c>
      <c r="C1828" s="25">
        <v>10598</v>
      </c>
    </row>
    <row r="1829" spans="1:3" x14ac:dyDescent="0.25">
      <c r="A1829" s="23" t="s">
        <v>1939</v>
      </c>
      <c r="B1829" s="50">
        <v>42866</v>
      </c>
      <c r="C1829" s="25">
        <v>10599</v>
      </c>
    </row>
    <row r="1830" spans="1:3" x14ac:dyDescent="0.25">
      <c r="A1830" s="23" t="s">
        <v>1940</v>
      </c>
      <c r="B1830" s="50">
        <v>42866</v>
      </c>
      <c r="C1830" s="25">
        <v>10600</v>
      </c>
    </row>
    <row r="1831" spans="1:3" x14ac:dyDescent="0.25">
      <c r="A1831" s="23" t="s">
        <v>1941</v>
      </c>
      <c r="B1831" s="50">
        <v>42866</v>
      </c>
      <c r="C1831" s="25">
        <v>10601</v>
      </c>
    </row>
    <row r="1832" spans="1:3" x14ac:dyDescent="0.25">
      <c r="A1832" s="23" t="s">
        <v>1942</v>
      </c>
      <c r="B1832" s="50">
        <v>42866</v>
      </c>
      <c r="C1832" s="25">
        <v>10602</v>
      </c>
    </row>
    <row r="1833" spans="1:3" x14ac:dyDescent="0.25">
      <c r="A1833" s="23" t="s">
        <v>1943</v>
      </c>
      <c r="B1833" s="50">
        <v>42866</v>
      </c>
      <c r="C1833" s="25">
        <v>10603</v>
      </c>
    </row>
    <row r="1834" spans="1:3" x14ac:dyDescent="0.25">
      <c r="A1834" s="23" t="s">
        <v>1944</v>
      </c>
      <c r="B1834" s="50">
        <v>42866</v>
      </c>
      <c r="C1834" s="25">
        <v>10604</v>
      </c>
    </row>
    <row r="1835" spans="1:3" x14ac:dyDescent="0.25">
      <c r="A1835" s="23" t="s">
        <v>1945</v>
      </c>
      <c r="B1835" s="50">
        <v>42866</v>
      </c>
      <c r="C1835" s="25">
        <v>10605</v>
      </c>
    </row>
    <row r="1836" spans="1:3" x14ac:dyDescent="0.25">
      <c r="A1836" s="23" t="s">
        <v>397</v>
      </c>
      <c r="B1836" s="50">
        <v>42866</v>
      </c>
      <c r="C1836" s="25">
        <v>10606</v>
      </c>
    </row>
    <row r="1837" spans="1:3" x14ac:dyDescent="0.25">
      <c r="A1837" s="23" t="s">
        <v>1946</v>
      </c>
      <c r="B1837" s="50">
        <v>42866</v>
      </c>
      <c r="C1837" s="25">
        <v>10607</v>
      </c>
    </row>
    <row r="1838" spans="1:3" x14ac:dyDescent="0.25">
      <c r="A1838" s="41" t="s">
        <v>1947</v>
      </c>
      <c r="B1838" s="50">
        <v>42866</v>
      </c>
      <c r="C1838" s="25">
        <v>10607</v>
      </c>
    </row>
    <row r="1839" spans="1:3" x14ac:dyDescent="0.25">
      <c r="A1839" s="23" t="s">
        <v>1948</v>
      </c>
      <c r="B1839" s="50">
        <v>42867</v>
      </c>
      <c r="C1839" s="25">
        <v>10608</v>
      </c>
    </row>
    <row r="1840" spans="1:3" x14ac:dyDescent="0.25">
      <c r="A1840" s="23" t="s">
        <v>1949</v>
      </c>
      <c r="B1840" s="50">
        <v>42867</v>
      </c>
      <c r="C1840" s="25">
        <v>10609</v>
      </c>
    </row>
    <row r="1841" spans="1:3" x14ac:dyDescent="0.25">
      <c r="A1841" s="23" t="s">
        <v>1950</v>
      </c>
      <c r="B1841" s="50">
        <v>42867</v>
      </c>
      <c r="C1841" s="25">
        <v>10610</v>
      </c>
    </row>
    <row r="1842" spans="1:3" x14ac:dyDescent="0.25">
      <c r="A1842" s="23" t="s">
        <v>1951</v>
      </c>
      <c r="B1842" s="50">
        <v>42867</v>
      </c>
      <c r="C1842" s="25">
        <v>10611</v>
      </c>
    </row>
    <row r="1843" spans="1:3" x14ac:dyDescent="0.25">
      <c r="A1843" s="23" t="s">
        <v>1952</v>
      </c>
      <c r="B1843" s="50">
        <v>42867</v>
      </c>
      <c r="C1843" s="25">
        <v>10612</v>
      </c>
    </row>
    <row r="1844" spans="1:3" x14ac:dyDescent="0.25">
      <c r="A1844" s="23" t="s">
        <v>1953</v>
      </c>
      <c r="B1844" s="50">
        <v>42867</v>
      </c>
      <c r="C1844" s="25">
        <v>10613</v>
      </c>
    </row>
    <row r="1845" spans="1:3" x14ac:dyDescent="0.25">
      <c r="A1845" s="23" t="s">
        <v>1954</v>
      </c>
      <c r="B1845" s="50">
        <v>42867</v>
      </c>
      <c r="C1845" s="25">
        <v>10614</v>
      </c>
    </row>
    <row r="1846" spans="1:3" x14ac:dyDescent="0.25">
      <c r="A1846" s="23" t="s">
        <v>1955</v>
      </c>
      <c r="B1846" s="50">
        <v>42867</v>
      </c>
      <c r="C1846" s="25">
        <v>10615</v>
      </c>
    </row>
    <row r="1847" spans="1:3" x14ac:dyDescent="0.25">
      <c r="A1847" s="23" t="s">
        <v>1956</v>
      </c>
      <c r="B1847" s="50">
        <v>42867</v>
      </c>
      <c r="C1847" s="25">
        <v>10616</v>
      </c>
    </row>
    <row r="1848" spans="1:3" x14ac:dyDescent="0.25">
      <c r="A1848" s="23" t="s">
        <v>1957</v>
      </c>
      <c r="B1848" s="50">
        <v>42867</v>
      </c>
      <c r="C1848" s="25">
        <v>10617</v>
      </c>
    </row>
    <row r="1849" spans="1:3" x14ac:dyDescent="0.25">
      <c r="A1849" s="23" t="s">
        <v>1958</v>
      </c>
      <c r="B1849" s="50">
        <v>42867</v>
      </c>
      <c r="C1849" s="25">
        <v>10618</v>
      </c>
    </row>
    <row r="1850" spans="1:3" x14ac:dyDescent="0.25">
      <c r="A1850" s="23" t="s">
        <v>1959</v>
      </c>
      <c r="B1850" s="50">
        <v>42867</v>
      </c>
      <c r="C1850" s="25">
        <v>10619</v>
      </c>
    </row>
    <row r="1851" spans="1:3" x14ac:dyDescent="0.25">
      <c r="A1851" s="23" t="s">
        <v>1960</v>
      </c>
      <c r="B1851" s="50">
        <v>42870</v>
      </c>
      <c r="C1851" s="25">
        <v>10620</v>
      </c>
    </row>
    <row r="1852" spans="1:3" x14ac:dyDescent="0.25">
      <c r="A1852" s="23" t="s">
        <v>1961</v>
      </c>
      <c r="B1852" s="50">
        <v>42870</v>
      </c>
      <c r="C1852" s="25">
        <v>10621</v>
      </c>
    </row>
    <row r="1853" spans="1:3" x14ac:dyDescent="0.25">
      <c r="A1853" s="23" t="s">
        <v>1962</v>
      </c>
      <c r="B1853" s="50">
        <v>42870</v>
      </c>
      <c r="C1853" s="25">
        <v>10622</v>
      </c>
    </row>
    <row r="1854" spans="1:3" x14ac:dyDescent="0.25">
      <c r="A1854" s="23" t="s">
        <v>1963</v>
      </c>
      <c r="B1854" s="50">
        <v>42870</v>
      </c>
      <c r="C1854" s="25">
        <v>10623</v>
      </c>
    </row>
    <row r="1855" spans="1:3" x14ac:dyDescent="0.25">
      <c r="A1855" s="23" t="s">
        <v>1964</v>
      </c>
      <c r="B1855" s="50">
        <v>42870</v>
      </c>
      <c r="C1855" s="25">
        <v>10624</v>
      </c>
    </row>
    <row r="1856" spans="1:3" x14ac:dyDescent="0.25">
      <c r="A1856" s="23" t="s">
        <v>1964</v>
      </c>
      <c r="B1856" s="50">
        <v>42870</v>
      </c>
      <c r="C1856" s="25">
        <v>10625</v>
      </c>
    </row>
    <row r="1857" spans="1:3" x14ac:dyDescent="0.25">
      <c r="A1857" s="23" t="s">
        <v>1965</v>
      </c>
      <c r="B1857" s="50">
        <v>42870</v>
      </c>
      <c r="C1857" s="25">
        <v>10626</v>
      </c>
    </row>
    <row r="1858" spans="1:3" x14ac:dyDescent="0.25">
      <c r="A1858" s="23" t="s">
        <v>1966</v>
      </c>
      <c r="B1858" s="50">
        <v>42870</v>
      </c>
      <c r="C1858" s="25">
        <v>10627</v>
      </c>
    </row>
    <row r="1859" spans="1:3" x14ac:dyDescent="0.25">
      <c r="A1859" s="23" t="s">
        <v>1967</v>
      </c>
      <c r="B1859" s="50">
        <v>42870</v>
      </c>
      <c r="C1859" s="25">
        <v>10628</v>
      </c>
    </row>
    <row r="1860" spans="1:3" x14ac:dyDescent="0.25">
      <c r="A1860" s="23" t="s">
        <v>1968</v>
      </c>
      <c r="B1860" s="50">
        <v>42870</v>
      </c>
      <c r="C1860" s="25">
        <v>10629</v>
      </c>
    </row>
    <row r="1861" spans="1:3" x14ac:dyDescent="0.25">
      <c r="A1861" s="23" t="s">
        <v>1969</v>
      </c>
      <c r="B1861" s="50">
        <v>42870</v>
      </c>
      <c r="C1861" s="25">
        <v>10630</v>
      </c>
    </row>
    <row r="1862" spans="1:3" x14ac:dyDescent="0.25">
      <c r="A1862" s="23" t="s">
        <v>1970</v>
      </c>
      <c r="B1862" s="50">
        <v>42870</v>
      </c>
      <c r="C1862" s="25">
        <v>10631</v>
      </c>
    </row>
    <row r="1863" spans="1:3" x14ac:dyDescent="0.25">
      <c r="A1863" s="23" t="s">
        <v>1971</v>
      </c>
      <c r="B1863" s="50">
        <v>42870</v>
      </c>
      <c r="C1863" s="25">
        <v>10632</v>
      </c>
    </row>
    <row r="1864" spans="1:3" x14ac:dyDescent="0.25">
      <c r="A1864" s="23" t="s">
        <v>1972</v>
      </c>
      <c r="B1864" s="50">
        <v>42870</v>
      </c>
      <c r="C1864" s="25">
        <v>10633</v>
      </c>
    </row>
    <row r="1865" spans="1:3" x14ac:dyDescent="0.25">
      <c r="A1865" s="23" t="s">
        <v>1973</v>
      </c>
      <c r="B1865" s="50">
        <v>42870</v>
      </c>
      <c r="C1865" s="25">
        <v>10634</v>
      </c>
    </row>
    <row r="1866" spans="1:3" x14ac:dyDescent="0.25">
      <c r="A1866" s="23" t="s">
        <v>1974</v>
      </c>
      <c r="B1866" s="50">
        <v>42870</v>
      </c>
      <c r="C1866" s="25">
        <v>10635</v>
      </c>
    </row>
    <row r="1867" spans="1:3" x14ac:dyDescent="0.25">
      <c r="A1867" s="23" t="s">
        <v>1975</v>
      </c>
      <c r="B1867" s="50">
        <v>42870</v>
      </c>
      <c r="C1867" s="25">
        <v>10636</v>
      </c>
    </row>
    <row r="1868" spans="1:3" x14ac:dyDescent="0.25">
      <c r="A1868" s="23" t="s">
        <v>405</v>
      </c>
      <c r="B1868" s="50">
        <v>42870</v>
      </c>
      <c r="C1868" s="25">
        <v>10637</v>
      </c>
    </row>
    <row r="1869" spans="1:3" x14ac:dyDescent="0.25">
      <c r="A1869" s="23" t="s">
        <v>1976</v>
      </c>
      <c r="B1869" s="50">
        <v>42871</v>
      </c>
      <c r="C1869" s="25">
        <v>10638</v>
      </c>
    </row>
    <row r="1870" spans="1:3" x14ac:dyDescent="0.25">
      <c r="A1870" s="23" t="s">
        <v>1977</v>
      </c>
      <c r="B1870" s="50">
        <v>42871</v>
      </c>
      <c r="C1870" s="25">
        <v>10639</v>
      </c>
    </row>
    <row r="1871" spans="1:3" x14ac:dyDescent="0.25">
      <c r="A1871" s="23" t="s">
        <v>1978</v>
      </c>
      <c r="B1871" s="50">
        <v>42871</v>
      </c>
      <c r="C1871" s="25">
        <v>10640</v>
      </c>
    </row>
    <row r="1872" spans="1:3" x14ac:dyDescent="0.25">
      <c r="A1872" s="23" t="s">
        <v>1979</v>
      </c>
      <c r="B1872" s="50">
        <v>42871</v>
      </c>
      <c r="C1872" s="25">
        <v>10641</v>
      </c>
    </row>
    <row r="1873" spans="1:3" x14ac:dyDescent="0.25">
      <c r="A1873" s="23" t="s">
        <v>1980</v>
      </c>
      <c r="B1873" s="50">
        <v>42871</v>
      </c>
      <c r="C1873" s="25">
        <v>10642</v>
      </c>
    </row>
    <row r="1874" spans="1:3" x14ac:dyDescent="0.25">
      <c r="A1874" s="23" t="s">
        <v>1981</v>
      </c>
      <c r="B1874" s="50">
        <v>42871</v>
      </c>
      <c r="C1874" s="25">
        <v>10643</v>
      </c>
    </row>
    <row r="1875" spans="1:3" x14ac:dyDescent="0.25">
      <c r="A1875" s="23" t="s">
        <v>1982</v>
      </c>
      <c r="B1875" s="50">
        <v>42871</v>
      </c>
      <c r="C1875" s="25">
        <v>10644</v>
      </c>
    </row>
    <row r="1876" spans="1:3" x14ac:dyDescent="0.25">
      <c r="A1876" s="23" t="s">
        <v>1983</v>
      </c>
      <c r="B1876" s="50">
        <v>42871</v>
      </c>
      <c r="C1876" s="25">
        <v>10645</v>
      </c>
    </row>
    <row r="1877" spans="1:3" x14ac:dyDescent="0.25">
      <c r="A1877" s="23" t="s">
        <v>1984</v>
      </c>
      <c r="B1877" s="50">
        <v>42871</v>
      </c>
      <c r="C1877" s="25">
        <v>10646</v>
      </c>
    </row>
    <row r="1878" spans="1:3" x14ac:dyDescent="0.25">
      <c r="A1878" s="23" t="s">
        <v>1985</v>
      </c>
      <c r="B1878" s="50">
        <v>42871</v>
      </c>
      <c r="C1878" s="25">
        <v>10647</v>
      </c>
    </row>
    <row r="1879" spans="1:3" x14ac:dyDescent="0.25">
      <c r="A1879" s="23" t="s">
        <v>1986</v>
      </c>
      <c r="B1879" s="50">
        <v>42872</v>
      </c>
      <c r="C1879" s="25">
        <v>10648</v>
      </c>
    </row>
    <row r="1880" spans="1:3" x14ac:dyDescent="0.25">
      <c r="A1880" s="23" t="s">
        <v>1987</v>
      </c>
      <c r="B1880" s="50">
        <v>42872</v>
      </c>
      <c r="C1880" s="25">
        <v>10649</v>
      </c>
    </row>
    <row r="1881" spans="1:3" x14ac:dyDescent="0.25">
      <c r="A1881" s="23" t="s">
        <v>1988</v>
      </c>
      <c r="B1881" s="50">
        <v>42872</v>
      </c>
      <c r="C1881" s="25">
        <v>10650</v>
      </c>
    </row>
    <row r="1882" spans="1:3" x14ac:dyDescent="0.25">
      <c r="A1882" s="23" t="s">
        <v>1989</v>
      </c>
      <c r="B1882" s="50">
        <v>42872</v>
      </c>
      <c r="C1882" s="25">
        <v>10651</v>
      </c>
    </row>
    <row r="1883" spans="1:3" x14ac:dyDescent="0.25">
      <c r="A1883" s="23" t="s">
        <v>1990</v>
      </c>
      <c r="B1883" s="50">
        <v>42872</v>
      </c>
      <c r="C1883" s="25">
        <v>10652</v>
      </c>
    </row>
    <row r="1884" spans="1:3" x14ac:dyDescent="0.25">
      <c r="A1884" s="23" t="s">
        <v>1991</v>
      </c>
      <c r="B1884" s="50">
        <v>42872</v>
      </c>
      <c r="C1884" s="25">
        <v>10653</v>
      </c>
    </row>
    <row r="1885" spans="1:3" x14ac:dyDescent="0.25">
      <c r="A1885" s="23" t="s">
        <v>1992</v>
      </c>
      <c r="B1885" s="50">
        <v>42872</v>
      </c>
      <c r="C1885" s="25">
        <v>10654</v>
      </c>
    </row>
    <row r="1886" spans="1:3" x14ac:dyDescent="0.25">
      <c r="A1886" s="23" t="s">
        <v>1993</v>
      </c>
      <c r="B1886" s="50">
        <v>42872</v>
      </c>
      <c r="C1886" s="25">
        <v>10655</v>
      </c>
    </row>
    <row r="1887" spans="1:3" x14ac:dyDescent="0.25">
      <c r="A1887" s="23" t="s">
        <v>1994</v>
      </c>
      <c r="B1887" s="50">
        <v>42872</v>
      </c>
      <c r="C1887" s="25">
        <v>10656</v>
      </c>
    </row>
    <row r="1888" spans="1:3" x14ac:dyDescent="0.25">
      <c r="A1888" s="23" t="s">
        <v>1995</v>
      </c>
      <c r="B1888" s="50">
        <v>42872</v>
      </c>
      <c r="C1888" s="25">
        <v>10657</v>
      </c>
    </row>
    <row r="1889" spans="1:3" x14ac:dyDescent="0.25">
      <c r="A1889" s="23" t="s">
        <v>1996</v>
      </c>
      <c r="B1889" s="50">
        <v>42872</v>
      </c>
      <c r="C1889" s="25">
        <v>10658</v>
      </c>
    </row>
    <row r="1890" spans="1:3" x14ac:dyDescent="0.25">
      <c r="A1890" s="23" t="s">
        <v>1997</v>
      </c>
      <c r="B1890" s="50">
        <v>42872</v>
      </c>
      <c r="C1890" s="25">
        <v>10659</v>
      </c>
    </row>
    <row r="1891" spans="1:3" x14ac:dyDescent="0.25">
      <c r="A1891" s="23" t="s">
        <v>1998</v>
      </c>
      <c r="B1891" s="50">
        <v>42872</v>
      </c>
      <c r="C1891" s="25">
        <v>10660</v>
      </c>
    </row>
    <row r="1892" spans="1:3" x14ac:dyDescent="0.25">
      <c r="A1892" s="23" t="s">
        <v>1999</v>
      </c>
      <c r="B1892" s="50">
        <v>42872</v>
      </c>
      <c r="C1892" s="25">
        <v>10661</v>
      </c>
    </row>
    <row r="1893" spans="1:3" x14ac:dyDescent="0.25">
      <c r="A1893" s="23" t="s">
        <v>2000</v>
      </c>
      <c r="B1893" s="50">
        <v>42872</v>
      </c>
      <c r="C1893" s="25">
        <v>10662</v>
      </c>
    </row>
    <row r="1894" spans="1:3" x14ac:dyDescent="0.25">
      <c r="A1894" s="23" t="s">
        <v>401</v>
      </c>
      <c r="B1894" s="50">
        <v>42872</v>
      </c>
      <c r="C1894" s="25">
        <v>10663</v>
      </c>
    </row>
    <row r="1895" spans="1:3" x14ac:dyDescent="0.25">
      <c r="A1895" s="23" t="s">
        <v>2001</v>
      </c>
      <c r="B1895" s="50">
        <v>42873</v>
      </c>
      <c r="C1895" s="25">
        <v>10664</v>
      </c>
    </row>
    <row r="1896" spans="1:3" x14ac:dyDescent="0.25">
      <c r="A1896" s="23" t="s">
        <v>2002</v>
      </c>
      <c r="B1896" s="50">
        <v>42873</v>
      </c>
      <c r="C1896" s="25">
        <v>10665</v>
      </c>
    </row>
    <row r="1897" spans="1:3" x14ac:dyDescent="0.25">
      <c r="A1897" s="23" t="s">
        <v>2003</v>
      </c>
      <c r="B1897" s="50">
        <v>42873</v>
      </c>
      <c r="C1897" s="25">
        <v>10666</v>
      </c>
    </row>
    <row r="1898" spans="1:3" x14ac:dyDescent="0.25">
      <c r="A1898" s="23" t="s">
        <v>2004</v>
      </c>
      <c r="B1898" s="50">
        <v>42873</v>
      </c>
      <c r="C1898" s="25">
        <v>10667</v>
      </c>
    </row>
    <row r="1899" spans="1:3" x14ac:dyDescent="0.25">
      <c r="A1899" s="23" t="s">
        <v>2005</v>
      </c>
      <c r="B1899" s="50">
        <v>42873</v>
      </c>
      <c r="C1899" s="25">
        <v>10668</v>
      </c>
    </row>
    <row r="1900" spans="1:3" x14ac:dyDescent="0.25">
      <c r="A1900" s="23" t="s">
        <v>2006</v>
      </c>
      <c r="B1900" s="50">
        <v>42873</v>
      </c>
      <c r="C1900" s="25">
        <v>10669</v>
      </c>
    </row>
    <row r="1901" spans="1:3" x14ac:dyDescent="0.25">
      <c r="A1901" s="23" t="s">
        <v>2007</v>
      </c>
      <c r="B1901" s="50">
        <v>42873</v>
      </c>
      <c r="C1901" s="25">
        <v>10670</v>
      </c>
    </row>
    <row r="1902" spans="1:3" x14ac:dyDescent="0.25">
      <c r="A1902" s="23" t="s">
        <v>2008</v>
      </c>
      <c r="B1902" s="50">
        <v>42873</v>
      </c>
      <c r="C1902" s="25">
        <v>10671</v>
      </c>
    </row>
    <row r="1903" spans="1:3" x14ac:dyDescent="0.25">
      <c r="A1903" s="23" t="s">
        <v>2009</v>
      </c>
      <c r="B1903" s="50">
        <v>42873</v>
      </c>
      <c r="C1903" s="25">
        <v>10672</v>
      </c>
    </row>
    <row r="1904" spans="1:3" x14ac:dyDescent="0.25">
      <c r="A1904" s="23" t="s">
        <v>2010</v>
      </c>
      <c r="B1904" s="50">
        <v>42873</v>
      </c>
      <c r="C1904" s="25">
        <v>10673</v>
      </c>
    </row>
    <row r="1905" spans="1:3" x14ac:dyDescent="0.25">
      <c r="A1905" s="23" t="s">
        <v>2011</v>
      </c>
      <c r="B1905" s="50">
        <v>42873</v>
      </c>
      <c r="C1905" s="25">
        <v>10674</v>
      </c>
    </row>
    <row r="1906" spans="1:3" x14ac:dyDescent="0.25">
      <c r="A1906" s="23" t="s">
        <v>2012</v>
      </c>
      <c r="B1906" s="50">
        <v>42873</v>
      </c>
      <c r="C1906" s="25">
        <v>10675</v>
      </c>
    </row>
    <row r="1907" spans="1:3" x14ac:dyDescent="0.25">
      <c r="A1907" s="23" t="s">
        <v>2013</v>
      </c>
      <c r="B1907" s="50">
        <v>42873</v>
      </c>
      <c r="C1907" s="25">
        <v>10676</v>
      </c>
    </row>
    <row r="1908" spans="1:3" x14ac:dyDescent="0.25">
      <c r="A1908" s="23" t="s">
        <v>2014</v>
      </c>
      <c r="B1908" s="50">
        <v>42873</v>
      </c>
      <c r="C1908" s="25">
        <v>10677</v>
      </c>
    </row>
    <row r="1909" spans="1:3" x14ac:dyDescent="0.25">
      <c r="A1909" s="23" t="s">
        <v>2015</v>
      </c>
      <c r="B1909" s="50">
        <v>42873</v>
      </c>
      <c r="C1909" s="25">
        <v>10678</v>
      </c>
    </row>
    <row r="1910" spans="1:3" x14ac:dyDescent="0.25">
      <c r="A1910" s="23" t="s">
        <v>2016</v>
      </c>
      <c r="B1910" s="50">
        <v>42873</v>
      </c>
      <c r="C1910" s="25">
        <v>10679</v>
      </c>
    </row>
    <row r="1911" spans="1:3" x14ac:dyDescent="0.25">
      <c r="A1911" s="23" t="s">
        <v>2017</v>
      </c>
      <c r="B1911" s="50">
        <v>42873</v>
      </c>
      <c r="C1911" s="25">
        <v>10680</v>
      </c>
    </row>
    <row r="1912" spans="1:3" x14ac:dyDescent="0.25">
      <c r="A1912" s="23" t="s">
        <v>2018</v>
      </c>
      <c r="B1912" s="50">
        <v>42873</v>
      </c>
      <c r="C1912" s="25">
        <v>10681</v>
      </c>
    </row>
    <row r="1913" spans="1:3" x14ac:dyDescent="0.25">
      <c r="A1913" s="23" t="s">
        <v>400</v>
      </c>
      <c r="B1913" s="50">
        <v>42873</v>
      </c>
      <c r="C1913" s="25">
        <v>10682</v>
      </c>
    </row>
    <row r="1914" spans="1:3" x14ac:dyDescent="0.25">
      <c r="A1914" s="23" t="s">
        <v>2019</v>
      </c>
      <c r="B1914" s="50">
        <v>42874</v>
      </c>
      <c r="C1914" s="25">
        <v>10683</v>
      </c>
    </row>
    <row r="1915" spans="1:3" x14ac:dyDescent="0.25">
      <c r="A1915" s="23" t="s">
        <v>2020</v>
      </c>
      <c r="B1915" s="50">
        <v>42874</v>
      </c>
      <c r="C1915" s="25">
        <v>10684</v>
      </c>
    </row>
    <row r="1916" spans="1:3" x14ac:dyDescent="0.25">
      <c r="A1916" s="23" t="s">
        <v>2021</v>
      </c>
      <c r="B1916" s="50">
        <v>42874</v>
      </c>
      <c r="C1916" s="25">
        <v>10685</v>
      </c>
    </row>
    <row r="1917" spans="1:3" x14ac:dyDescent="0.25">
      <c r="A1917" s="23" t="s">
        <v>2022</v>
      </c>
      <c r="B1917" s="50">
        <v>42874</v>
      </c>
      <c r="C1917" s="25">
        <v>10686</v>
      </c>
    </row>
    <row r="1918" spans="1:3" x14ac:dyDescent="0.25">
      <c r="A1918" s="23" t="s">
        <v>2023</v>
      </c>
      <c r="B1918" s="50">
        <v>42874</v>
      </c>
      <c r="C1918" s="25">
        <v>10687</v>
      </c>
    </row>
    <row r="1919" spans="1:3" x14ac:dyDescent="0.25">
      <c r="A1919" s="23" t="s">
        <v>2024</v>
      </c>
      <c r="B1919" s="50">
        <v>42874</v>
      </c>
      <c r="C1919" s="25">
        <v>10688</v>
      </c>
    </row>
    <row r="1920" spans="1:3" x14ac:dyDescent="0.25">
      <c r="A1920" s="23" t="s">
        <v>2025</v>
      </c>
      <c r="B1920" s="50">
        <v>42874</v>
      </c>
      <c r="C1920" s="25">
        <v>10689</v>
      </c>
    </row>
    <row r="1921" spans="1:3" x14ac:dyDescent="0.25">
      <c r="A1921" s="23" t="s">
        <v>2026</v>
      </c>
      <c r="B1921" s="50">
        <v>42874</v>
      </c>
      <c r="C1921" s="25">
        <v>10690</v>
      </c>
    </row>
    <row r="1922" spans="1:3" x14ac:dyDescent="0.25">
      <c r="A1922" s="23" t="s">
        <v>2027</v>
      </c>
      <c r="B1922" s="50">
        <v>42874</v>
      </c>
      <c r="C1922" s="25">
        <v>10691</v>
      </c>
    </row>
    <row r="1923" spans="1:3" x14ac:dyDescent="0.25">
      <c r="A1923" s="23" t="s">
        <v>2028</v>
      </c>
      <c r="B1923" s="50">
        <v>42874</v>
      </c>
      <c r="C1923" s="25">
        <v>10692</v>
      </c>
    </row>
    <row r="1924" spans="1:3" x14ac:dyDescent="0.25">
      <c r="A1924" s="23" t="s">
        <v>2029</v>
      </c>
      <c r="B1924" s="50">
        <v>42874</v>
      </c>
      <c r="C1924" s="25">
        <v>10693</v>
      </c>
    </row>
    <row r="1925" spans="1:3" x14ac:dyDescent="0.25">
      <c r="A1925" s="23" t="s">
        <v>2030</v>
      </c>
      <c r="B1925" s="50">
        <v>42874</v>
      </c>
      <c r="C1925" s="25">
        <v>10694</v>
      </c>
    </row>
    <row r="1926" spans="1:3" x14ac:dyDescent="0.25">
      <c r="A1926" s="23" t="s">
        <v>395</v>
      </c>
      <c r="B1926" s="50">
        <v>42874</v>
      </c>
      <c r="C1926" s="25">
        <v>10695</v>
      </c>
    </row>
    <row r="1927" spans="1:3" x14ac:dyDescent="0.25">
      <c r="A1927" s="23" t="s">
        <v>398</v>
      </c>
      <c r="B1927" s="50">
        <v>42874</v>
      </c>
      <c r="C1927" s="25">
        <v>10696</v>
      </c>
    </row>
    <row r="1928" spans="1:3" x14ac:dyDescent="0.25">
      <c r="A1928" s="23" t="s">
        <v>2031</v>
      </c>
      <c r="B1928" s="50">
        <v>42874</v>
      </c>
      <c r="C1928" s="25">
        <v>10697</v>
      </c>
    </row>
    <row r="1929" spans="1:3" x14ac:dyDescent="0.25">
      <c r="A1929" s="23" t="s">
        <v>2032</v>
      </c>
      <c r="B1929" s="50">
        <v>42874</v>
      </c>
      <c r="C1929" s="25">
        <v>10698</v>
      </c>
    </row>
    <row r="1930" spans="1:3" x14ac:dyDescent="0.25">
      <c r="A1930" s="41" t="s">
        <v>2033</v>
      </c>
      <c r="B1930" s="50">
        <v>42874</v>
      </c>
      <c r="C1930" s="25">
        <v>10698</v>
      </c>
    </row>
    <row r="1931" spans="1:3" x14ac:dyDescent="0.25">
      <c r="A1931" s="23" t="s">
        <v>2034</v>
      </c>
      <c r="B1931" s="50">
        <v>42877</v>
      </c>
      <c r="C1931" s="25">
        <v>10699</v>
      </c>
    </row>
    <row r="1932" spans="1:3" x14ac:dyDescent="0.25">
      <c r="A1932" s="23" t="s">
        <v>2035</v>
      </c>
      <c r="B1932" s="50">
        <v>42877</v>
      </c>
      <c r="C1932" s="25">
        <v>10700</v>
      </c>
    </row>
    <row r="1933" spans="1:3" x14ac:dyDescent="0.25">
      <c r="A1933" s="23" t="s">
        <v>2036</v>
      </c>
      <c r="B1933" s="50">
        <v>42877</v>
      </c>
      <c r="C1933" s="25">
        <v>10701</v>
      </c>
    </row>
    <row r="1934" spans="1:3" x14ac:dyDescent="0.25">
      <c r="A1934" s="23" t="s">
        <v>2037</v>
      </c>
      <c r="B1934" s="50">
        <v>42877</v>
      </c>
      <c r="C1934" s="25">
        <v>10702</v>
      </c>
    </row>
    <row r="1935" spans="1:3" x14ac:dyDescent="0.25">
      <c r="A1935" s="23" t="s">
        <v>2038</v>
      </c>
      <c r="B1935" s="50">
        <v>42877</v>
      </c>
      <c r="C1935" s="25">
        <v>10703</v>
      </c>
    </row>
    <row r="1936" spans="1:3" x14ac:dyDescent="0.25">
      <c r="A1936" s="23" t="s">
        <v>2039</v>
      </c>
      <c r="B1936" s="50">
        <v>42877</v>
      </c>
      <c r="C1936" s="25">
        <v>10704</v>
      </c>
    </row>
    <row r="1937" spans="1:3" x14ac:dyDescent="0.25">
      <c r="A1937" s="23" t="s">
        <v>32</v>
      </c>
      <c r="B1937" s="50">
        <v>42877</v>
      </c>
      <c r="C1937" s="25">
        <v>10705</v>
      </c>
    </row>
    <row r="1938" spans="1:3" x14ac:dyDescent="0.25">
      <c r="A1938" s="23" t="s">
        <v>2040</v>
      </c>
      <c r="B1938" s="50">
        <v>42878</v>
      </c>
      <c r="C1938" s="25">
        <v>10706</v>
      </c>
    </row>
    <row r="1939" spans="1:3" x14ac:dyDescent="0.25">
      <c r="A1939" s="23" t="s">
        <v>2041</v>
      </c>
      <c r="B1939" s="50">
        <v>42878</v>
      </c>
      <c r="C1939" s="25">
        <v>10707</v>
      </c>
    </row>
    <row r="1940" spans="1:3" x14ac:dyDescent="0.25">
      <c r="A1940" s="23" t="s">
        <v>2042</v>
      </c>
      <c r="B1940" s="50">
        <v>42878</v>
      </c>
      <c r="C1940" s="25">
        <v>10708</v>
      </c>
    </row>
    <row r="1941" spans="1:3" x14ac:dyDescent="0.25">
      <c r="A1941" s="23" t="s">
        <v>2043</v>
      </c>
      <c r="B1941" s="50">
        <v>42878</v>
      </c>
      <c r="C1941" s="25">
        <v>10709</v>
      </c>
    </row>
    <row r="1942" spans="1:3" x14ac:dyDescent="0.25">
      <c r="A1942" s="23" t="s">
        <v>2044</v>
      </c>
      <c r="B1942" s="50">
        <v>42878</v>
      </c>
      <c r="C1942" s="25">
        <v>10710</v>
      </c>
    </row>
    <row r="1943" spans="1:3" x14ac:dyDescent="0.25">
      <c r="A1943" s="23" t="s">
        <v>2045</v>
      </c>
      <c r="B1943" s="50">
        <v>42878</v>
      </c>
      <c r="C1943" s="25">
        <v>10711</v>
      </c>
    </row>
    <row r="1944" spans="1:3" x14ac:dyDescent="0.25">
      <c r="A1944" s="23" t="s">
        <v>2046</v>
      </c>
      <c r="B1944" s="50">
        <v>42878</v>
      </c>
      <c r="C1944" s="25">
        <v>10712</v>
      </c>
    </row>
    <row r="1945" spans="1:3" x14ac:dyDescent="0.25">
      <c r="A1945" s="23" t="s">
        <v>2047</v>
      </c>
      <c r="B1945" s="50">
        <v>42878</v>
      </c>
      <c r="C1945" s="25">
        <v>10713</v>
      </c>
    </row>
    <row r="1946" spans="1:3" x14ac:dyDescent="0.25">
      <c r="A1946" s="23" t="s">
        <v>2048</v>
      </c>
      <c r="B1946" s="50">
        <v>42878</v>
      </c>
      <c r="C1946" s="25">
        <v>10714</v>
      </c>
    </row>
    <row r="1947" spans="1:3" x14ac:dyDescent="0.25">
      <c r="A1947" s="41" t="s">
        <v>2049</v>
      </c>
      <c r="B1947" s="50">
        <v>42878</v>
      </c>
      <c r="C1947" s="25">
        <v>10714</v>
      </c>
    </row>
    <row r="1948" spans="1:3" x14ac:dyDescent="0.25">
      <c r="A1948" s="23" t="s">
        <v>2050</v>
      </c>
      <c r="B1948" s="50">
        <v>42878</v>
      </c>
      <c r="C1948" s="25">
        <v>10715</v>
      </c>
    </row>
    <row r="1949" spans="1:3" x14ac:dyDescent="0.25">
      <c r="A1949" s="23" t="s">
        <v>2051</v>
      </c>
      <c r="B1949" s="50">
        <v>42878</v>
      </c>
      <c r="C1949" s="25">
        <v>10716</v>
      </c>
    </row>
    <row r="1950" spans="1:3" x14ac:dyDescent="0.25">
      <c r="A1950" s="23" t="s">
        <v>396</v>
      </c>
      <c r="B1950" s="50">
        <v>42878</v>
      </c>
      <c r="C1950" s="25">
        <v>10717</v>
      </c>
    </row>
    <row r="1951" spans="1:3" x14ac:dyDescent="0.25">
      <c r="A1951" s="23" t="s">
        <v>2052</v>
      </c>
      <c r="B1951" s="50">
        <v>42879</v>
      </c>
      <c r="C1951" s="25">
        <v>10718</v>
      </c>
    </row>
    <row r="1952" spans="1:3" x14ac:dyDescent="0.25">
      <c r="A1952" s="23" t="s">
        <v>2053</v>
      </c>
      <c r="B1952" s="50">
        <v>42879</v>
      </c>
      <c r="C1952" s="25">
        <v>10719</v>
      </c>
    </row>
    <row r="1953" spans="1:3" x14ac:dyDescent="0.25">
      <c r="A1953" s="23" t="s">
        <v>2054</v>
      </c>
      <c r="B1953" s="50">
        <v>42879</v>
      </c>
      <c r="C1953" s="25">
        <v>10720</v>
      </c>
    </row>
    <row r="1954" spans="1:3" x14ac:dyDescent="0.25">
      <c r="A1954" s="23" t="s">
        <v>2055</v>
      </c>
      <c r="B1954" s="50">
        <v>42879</v>
      </c>
      <c r="C1954" s="25">
        <v>10721</v>
      </c>
    </row>
    <row r="1955" spans="1:3" x14ac:dyDescent="0.25">
      <c r="A1955" s="23" t="s">
        <v>2056</v>
      </c>
      <c r="B1955" s="50">
        <v>42879</v>
      </c>
      <c r="C1955" s="25">
        <v>10722</v>
      </c>
    </row>
    <row r="1956" spans="1:3" x14ac:dyDescent="0.25">
      <c r="A1956" s="23" t="s">
        <v>2057</v>
      </c>
      <c r="B1956" s="50">
        <v>42879</v>
      </c>
      <c r="C1956" s="25">
        <v>10723</v>
      </c>
    </row>
    <row r="1957" spans="1:3" x14ac:dyDescent="0.25">
      <c r="A1957" s="23" t="s">
        <v>2058</v>
      </c>
      <c r="B1957" s="50">
        <v>42879</v>
      </c>
      <c r="C1957" s="25">
        <v>10724</v>
      </c>
    </row>
    <row r="1958" spans="1:3" x14ac:dyDescent="0.25">
      <c r="A1958" s="23" t="s">
        <v>2059</v>
      </c>
      <c r="B1958" s="50">
        <v>42879</v>
      </c>
      <c r="C1958" s="25">
        <v>10725</v>
      </c>
    </row>
    <row r="1959" spans="1:3" x14ac:dyDescent="0.25">
      <c r="A1959" s="23" t="s">
        <v>2060</v>
      </c>
      <c r="B1959" s="50">
        <v>42879</v>
      </c>
      <c r="C1959" s="25">
        <v>10726</v>
      </c>
    </row>
    <row r="1960" spans="1:3" x14ac:dyDescent="0.25">
      <c r="A1960" s="23" t="s">
        <v>2061</v>
      </c>
      <c r="B1960" s="50">
        <v>42879</v>
      </c>
      <c r="C1960" s="25">
        <v>10727</v>
      </c>
    </row>
    <row r="1961" spans="1:3" x14ac:dyDescent="0.25">
      <c r="A1961" s="23" t="s">
        <v>2062</v>
      </c>
      <c r="B1961" s="50">
        <v>42879</v>
      </c>
      <c r="C1961" s="25">
        <v>10728</v>
      </c>
    </row>
    <row r="1962" spans="1:3" x14ac:dyDescent="0.25">
      <c r="A1962" s="23" t="s">
        <v>2063</v>
      </c>
      <c r="B1962" s="50">
        <v>42879</v>
      </c>
      <c r="C1962" s="25">
        <v>10729</v>
      </c>
    </row>
    <row r="1963" spans="1:3" x14ac:dyDescent="0.25">
      <c r="A1963" s="23" t="s">
        <v>2064</v>
      </c>
      <c r="B1963" s="50">
        <v>42879</v>
      </c>
      <c r="C1963" s="25">
        <v>10730</v>
      </c>
    </row>
    <row r="1964" spans="1:3" x14ac:dyDescent="0.25">
      <c r="A1964" s="23" t="s">
        <v>2065</v>
      </c>
      <c r="B1964" s="50">
        <v>42879</v>
      </c>
      <c r="C1964" s="25">
        <v>10731</v>
      </c>
    </row>
    <row r="1965" spans="1:3" x14ac:dyDescent="0.25">
      <c r="A1965" s="23" t="s">
        <v>2066</v>
      </c>
      <c r="B1965" s="50">
        <v>42879</v>
      </c>
      <c r="C1965" s="25">
        <v>10732</v>
      </c>
    </row>
    <row r="1966" spans="1:3" x14ac:dyDescent="0.25">
      <c r="A1966" s="23" t="s">
        <v>2067</v>
      </c>
      <c r="B1966" s="50">
        <v>42879</v>
      </c>
      <c r="C1966" s="25">
        <v>10733</v>
      </c>
    </row>
    <row r="1967" spans="1:3" x14ac:dyDescent="0.25">
      <c r="A1967" s="23" t="s">
        <v>2068</v>
      </c>
      <c r="B1967" s="50">
        <v>42879</v>
      </c>
      <c r="C1967" s="25">
        <v>10734</v>
      </c>
    </row>
    <row r="1968" spans="1:3" x14ac:dyDescent="0.25">
      <c r="A1968" s="23" t="s">
        <v>2069</v>
      </c>
      <c r="B1968" s="50">
        <v>42879</v>
      </c>
      <c r="C1968" s="25">
        <v>10735</v>
      </c>
    </row>
    <row r="1969" spans="1:3" x14ac:dyDescent="0.25">
      <c r="A1969" s="23" t="s">
        <v>2070</v>
      </c>
      <c r="B1969" s="50">
        <v>42880</v>
      </c>
      <c r="C1969" s="25">
        <v>10736</v>
      </c>
    </row>
    <row r="1970" spans="1:3" x14ac:dyDescent="0.25">
      <c r="A1970" s="23" t="s">
        <v>2071</v>
      </c>
      <c r="B1970" s="50">
        <v>42880</v>
      </c>
      <c r="C1970" s="25">
        <v>10737</v>
      </c>
    </row>
    <row r="1971" spans="1:3" x14ac:dyDescent="0.25">
      <c r="A1971" s="23" t="s">
        <v>2072</v>
      </c>
      <c r="B1971" s="50">
        <v>42880</v>
      </c>
      <c r="C1971" s="25">
        <v>10738</v>
      </c>
    </row>
    <row r="1972" spans="1:3" x14ac:dyDescent="0.25">
      <c r="A1972" s="23" t="s">
        <v>2073</v>
      </c>
      <c r="B1972" s="50">
        <v>42880</v>
      </c>
      <c r="C1972" s="25">
        <v>10739</v>
      </c>
    </row>
    <row r="1973" spans="1:3" x14ac:dyDescent="0.25">
      <c r="A1973" s="23" t="s">
        <v>402</v>
      </c>
      <c r="B1973" s="50">
        <v>42880</v>
      </c>
      <c r="C1973" s="25">
        <v>10740</v>
      </c>
    </row>
    <row r="1974" spans="1:3" x14ac:dyDescent="0.25">
      <c r="A1974" s="23" t="s">
        <v>2074</v>
      </c>
      <c r="B1974" s="50">
        <v>42881</v>
      </c>
      <c r="C1974" s="25">
        <v>10741</v>
      </c>
    </row>
    <row r="1975" spans="1:3" x14ac:dyDescent="0.25">
      <c r="A1975" s="23" t="s">
        <v>2075</v>
      </c>
      <c r="B1975" s="50">
        <v>42881</v>
      </c>
      <c r="C1975" s="25">
        <v>10742</v>
      </c>
    </row>
    <row r="1976" spans="1:3" x14ac:dyDescent="0.25">
      <c r="A1976" s="23" t="s">
        <v>2076</v>
      </c>
      <c r="B1976" s="50">
        <v>42881</v>
      </c>
      <c r="C1976" s="25">
        <v>10743</v>
      </c>
    </row>
    <row r="1977" spans="1:3" x14ac:dyDescent="0.25">
      <c r="A1977" s="23" t="s">
        <v>2077</v>
      </c>
      <c r="B1977" s="50">
        <v>42881</v>
      </c>
      <c r="C1977" s="25">
        <v>10744</v>
      </c>
    </row>
    <row r="1978" spans="1:3" x14ac:dyDescent="0.25">
      <c r="A1978" s="23" t="s">
        <v>2078</v>
      </c>
      <c r="B1978" s="50">
        <v>42881</v>
      </c>
      <c r="C1978" s="25">
        <v>10745</v>
      </c>
    </row>
    <row r="1979" spans="1:3" x14ac:dyDescent="0.25">
      <c r="A1979" s="23" t="s">
        <v>2079</v>
      </c>
      <c r="B1979" s="50">
        <v>42881</v>
      </c>
      <c r="C1979" s="25">
        <v>10746</v>
      </c>
    </row>
    <row r="1980" spans="1:3" x14ac:dyDescent="0.25">
      <c r="A1980" s="23" t="s">
        <v>2080</v>
      </c>
      <c r="B1980" s="50">
        <v>42881</v>
      </c>
      <c r="C1980" s="25">
        <v>10747</v>
      </c>
    </row>
    <row r="1981" spans="1:3" x14ac:dyDescent="0.25">
      <c r="A1981" s="23" t="s">
        <v>2081</v>
      </c>
      <c r="B1981" s="50">
        <v>42881</v>
      </c>
      <c r="C1981" s="25">
        <v>10748</v>
      </c>
    </row>
    <row r="1982" spans="1:3" x14ac:dyDescent="0.25">
      <c r="A1982" s="23" t="s">
        <v>28</v>
      </c>
      <c r="B1982" s="50">
        <v>42881</v>
      </c>
      <c r="C1982" s="25">
        <v>10749</v>
      </c>
    </row>
    <row r="1983" spans="1:3" x14ac:dyDescent="0.25">
      <c r="A1983" s="23" t="s">
        <v>2082</v>
      </c>
      <c r="B1983" s="50">
        <v>42881</v>
      </c>
      <c r="C1983" s="25">
        <v>10750</v>
      </c>
    </row>
    <row r="1984" spans="1:3" x14ac:dyDescent="0.25">
      <c r="A1984" s="23" t="s">
        <v>2083</v>
      </c>
      <c r="B1984" s="50">
        <v>42881</v>
      </c>
      <c r="C1984" s="25">
        <v>10751</v>
      </c>
    </row>
    <row r="1985" spans="1:3" x14ac:dyDescent="0.25">
      <c r="A1985" s="23" t="s">
        <v>29</v>
      </c>
      <c r="B1985" s="50">
        <v>42881</v>
      </c>
      <c r="C1985" s="25">
        <v>10752</v>
      </c>
    </row>
    <row r="1986" spans="1:3" x14ac:dyDescent="0.25">
      <c r="A1986" s="23" t="s">
        <v>2084</v>
      </c>
      <c r="B1986" s="50">
        <v>42881</v>
      </c>
      <c r="C1986" s="25">
        <v>10753</v>
      </c>
    </row>
    <row r="1987" spans="1:3" x14ac:dyDescent="0.25">
      <c r="A1987" s="23" t="s">
        <v>399</v>
      </c>
      <c r="B1987" s="50">
        <v>42881</v>
      </c>
      <c r="C1987" s="25">
        <v>10754</v>
      </c>
    </row>
    <row r="1988" spans="1:3" x14ac:dyDescent="0.25">
      <c r="A1988" s="23" t="s">
        <v>33</v>
      </c>
      <c r="B1988" s="50">
        <v>42884</v>
      </c>
      <c r="C1988" s="25">
        <v>10755</v>
      </c>
    </row>
    <row r="1989" spans="1:3" x14ac:dyDescent="0.25">
      <c r="A1989" s="23" t="s">
        <v>2085</v>
      </c>
      <c r="B1989" s="50">
        <v>42885</v>
      </c>
      <c r="C1989" s="25">
        <v>10756</v>
      </c>
    </row>
    <row r="1990" spans="1:3" x14ac:dyDescent="0.25">
      <c r="A1990" s="23" t="s">
        <v>2086</v>
      </c>
      <c r="B1990" s="50">
        <v>42885</v>
      </c>
      <c r="C1990" s="25">
        <v>10757</v>
      </c>
    </row>
    <row r="1991" spans="1:3" x14ac:dyDescent="0.25">
      <c r="A1991" s="23" t="s">
        <v>2087</v>
      </c>
      <c r="B1991" s="50">
        <v>42885</v>
      </c>
      <c r="C1991" s="25">
        <v>10758</v>
      </c>
    </row>
    <row r="1992" spans="1:3" x14ac:dyDescent="0.25">
      <c r="A1992" s="23" t="s">
        <v>2088</v>
      </c>
      <c r="B1992" s="50">
        <v>42885</v>
      </c>
      <c r="C1992" s="25">
        <v>10759</v>
      </c>
    </row>
    <row r="1993" spans="1:3" x14ac:dyDescent="0.25">
      <c r="A1993" s="23" t="s">
        <v>2089</v>
      </c>
      <c r="B1993" s="50">
        <v>42885</v>
      </c>
      <c r="C1993" s="25">
        <v>10760</v>
      </c>
    </row>
    <row r="1994" spans="1:3" x14ac:dyDescent="0.25">
      <c r="A1994" s="23" t="s">
        <v>31</v>
      </c>
      <c r="B1994" s="50">
        <v>42885</v>
      </c>
      <c r="C1994" s="25">
        <v>10761</v>
      </c>
    </row>
    <row r="1995" spans="1:3" x14ac:dyDescent="0.25">
      <c r="A1995" s="23" t="s">
        <v>2090</v>
      </c>
      <c r="B1995" s="50">
        <v>42886</v>
      </c>
      <c r="C1995" s="25">
        <v>10762</v>
      </c>
    </row>
    <row r="1996" spans="1:3" x14ac:dyDescent="0.25">
      <c r="A1996" s="23" t="s">
        <v>2091</v>
      </c>
      <c r="B1996" s="50">
        <v>42886</v>
      </c>
      <c r="C1996" s="25">
        <v>10763</v>
      </c>
    </row>
    <row r="1997" spans="1:3" x14ac:dyDescent="0.25">
      <c r="A1997" s="23" t="s">
        <v>2092</v>
      </c>
      <c r="B1997" s="50">
        <v>42886</v>
      </c>
      <c r="C1997" s="25">
        <v>10764</v>
      </c>
    </row>
    <row r="1998" spans="1:3" x14ac:dyDescent="0.25">
      <c r="A1998" s="23" t="s">
        <v>27</v>
      </c>
      <c r="B1998" s="50">
        <v>42886</v>
      </c>
      <c r="C1998" s="25">
        <v>10765</v>
      </c>
    </row>
    <row r="1999" spans="1:3" x14ac:dyDescent="0.25">
      <c r="A1999" s="23" t="s">
        <v>2093</v>
      </c>
      <c r="B1999" s="50">
        <v>42886</v>
      </c>
      <c r="C1999" s="25">
        <v>10766</v>
      </c>
    </row>
    <row r="2000" spans="1:3" x14ac:dyDescent="0.25">
      <c r="A2000" s="23" t="s">
        <v>2094</v>
      </c>
      <c r="B2000" s="50">
        <v>42886</v>
      </c>
      <c r="C2000" s="25">
        <v>10767</v>
      </c>
    </row>
    <row r="2001" spans="1:3" x14ac:dyDescent="0.25">
      <c r="A2001" s="23">
        <v>2642</v>
      </c>
      <c r="B2001" s="50">
        <v>42837</v>
      </c>
      <c r="C2001" s="25">
        <v>10768</v>
      </c>
    </row>
    <row r="2002" spans="1:3" x14ac:dyDescent="0.25">
      <c r="A2002" s="23">
        <v>550699</v>
      </c>
      <c r="B2002" s="50">
        <v>42842</v>
      </c>
      <c r="C2002" s="25">
        <v>10769</v>
      </c>
    </row>
    <row r="2003" spans="1:3" x14ac:dyDescent="0.25">
      <c r="A2003" s="23">
        <v>2660</v>
      </c>
      <c r="B2003" s="50">
        <v>42856</v>
      </c>
      <c r="C2003" s="25">
        <v>10770</v>
      </c>
    </row>
    <row r="2004" spans="1:3" x14ac:dyDescent="0.25">
      <c r="A2004" s="23">
        <v>550705</v>
      </c>
      <c r="B2004" s="50">
        <v>42856</v>
      </c>
      <c r="C2004" s="25">
        <v>10770</v>
      </c>
    </row>
    <row r="2005" spans="1:3" x14ac:dyDescent="0.25">
      <c r="A2005" s="23">
        <v>548527</v>
      </c>
      <c r="B2005" s="50">
        <v>42856</v>
      </c>
      <c r="C2005" s="25">
        <v>10771</v>
      </c>
    </row>
    <row r="2006" spans="1:3" x14ac:dyDescent="0.25">
      <c r="A2006" s="23">
        <v>1251</v>
      </c>
      <c r="B2006" s="50">
        <v>42856</v>
      </c>
      <c r="C2006" s="25">
        <v>10772</v>
      </c>
    </row>
    <row r="2007" spans="1:3" x14ac:dyDescent="0.25">
      <c r="A2007" s="23">
        <v>2536</v>
      </c>
      <c r="B2007" s="50">
        <v>42857</v>
      </c>
      <c r="C2007" s="25">
        <v>10773</v>
      </c>
    </row>
    <row r="2008" spans="1:3" x14ac:dyDescent="0.25">
      <c r="A2008" s="23">
        <v>550038</v>
      </c>
      <c r="B2008" s="50">
        <v>42857</v>
      </c>
      <c r="C2008" s="25">
        <v>10774</v>
      </c>
    </row>
    <row r="2009" spans="1:3" x14ac:dyDescent="0.25">
      <c r="A2009" s="23">
        <v>550698</v>
      </c>
      <c r="B2009" s="50">
        <v>42857</v>
      </c>
      <c r="C2009" s="25">
        <v>10775</v>
      </c>
    </row>
    <row r="2010" spans="1:3" x14ac:dyDescent="0.25">
      <c r="A2010" s="23">
        <v>790837</v>
      </c>
      <c r="B2010" s="50">
        <v>42857</v>
      </c>
      <c r="C2010" s="25">
        <v>10776</v>
      </c>
    </row>
    <row r="2011" spans="1:3" x14ac:dyDescent="0.25">
      <c r="A2011" s="23">
        <v>550111</v>
      </c>
      <c r="B2011" s="50">
        <v>42857</v>
      </c>
      <c r="C2011" s="25">
        <v>10777</v>
      </c>
    </row>
    <row r="2012" spans="1:3" x14ac:dyDescent="0.25">
      <c r="A2012" s="23">
        <v>380668</v>
      </c>
      <c r="B2012" s="50">
        <v>42858</v>
      </c>
      <c r="C2012" s="25">
        <v>10778</v>
      </c>
    </row>
    <row r="2013" spans="1:3" x14ac:dyDescent="0.25">
      <c r="A2013" s="23">
        <v>550696</v>
      </c>
      <c r="B2013" s="50">
        <v>42858</v>
      </c>
      <c r="C2013" s="25">
        <v>10779</v>
      </c>
    </row>
    <row r="2014" spans="1:3" x14ac:dyDescent="0.25">
      <c r="A2014" s="23">
        <v>550000</v>
      </c>
      <c r="B2014" s="50">
        <v>42858</v>
      </c>
      <c r="C2014" s="25">
        <v>10780</v>
      </c>
    </row>
    <row r="2015" spans="1:3" x14ac:dyDescent="0.25">
      <c r="A2015" s="23">
        <v>549848</v>
      </c>
      <c r="B2015" s="50">
        <v>42858</v>
      </c>
      <c r="C2015" s="25">
        <v>10781</v>
      </c>
    </row>
    <row r="2016" spans="1:3" x14ac:dyDescent="0.25">
      <c r="A2016" s="23">
        <v>550703</v>
      </c>
      <c r="B2016" s="50">
        <v>42858</v>
      </c>
      <c r="C2016" s="25">
        <v>10782</v>
      </c>
    </row>
    <row r="2017" spans="1:3" x14ac:dyDescent="0.25">
      <c r="A2017" s="23">
        <v>536872</v>
      </c>
      <c r="B2017" s="50">
        <v>42858</v>
      </c>
      <c r="C2017" s="25">
        <v>10783</v>
      </c>
    </row>
    <row r="2018" spans="1:3" x14ac:dyDescent="0.25">
      <c r="A2018" s="23">
        <v>550248</v>
      </c>
      <c r="B2018" s="50">
        <v>42858</v>
      </c>
      <c r="C2018" s="25">
        <v>10784</v>
      </c>
    </row>
    <row r="2019" spans="1:3" x14ac:dyDescent="0.25">
      <c r="A2019" s="23">
        <v>1531</v>
      </c>
      <c r="B2019" s="50">
        <v>42858</v>
      </c>
      <c r="C2019" s="25">
        <v>10785</v>
      </c>
    </row>
    <row r="2020" spans="1:3" x14ac:dyDescent="0.25">
      <c r="A2020" s="23">
        <v>550706</v>
      </c>
      <c r="B2020" s="50">
        <v>42858</v>
      </c>
      <c r="C2020" s="25">
        <v>10785</v>
      </c>
    </row>
    <row r="2021" spans="1:3" x14ac:dyDescent="0.25">
      <c r="A2021" s="23">
        <v>2664</v>
      </c>
      <c r="B2021" s="50">
        <v>42859</v>
      </c>
      <c r="C2021" s="25">
        <v>10786</v>
      </c>
    </row>
    <row r="2022" spans="1:3" x14ac:dyDescent="0.25">
      <c r="A2022" s="23">
        <v>2665</v>
      </c>
      <c r="B2022" s="50">
        <v>42859</v>
      </c>
      <c r="C2022" s="25">
        <v>10787</v>
      </c>
    </row>
    <row r="2023" spans="1:3" x14ac:dyDescent="0.25">
      <c r="A2023" s="23">
        <v>2637</v>
      </c>
      <c r="B2023" s="50">
        <v>42859</v>
      </c>
      <c r="C2023" s="25">
        <v>10788</v>
      </c>
    </row>
    <row r="2024" spans="1:3" x14ac:dyDescent="0.25">
      <c r="A2024" s="23">
        <v>537079</v>
      </c>
      <c r="B2024" s="50">
        <v>42859</v>
      </c>
      <c r="C2024" s="25">
        <v>10789</v>
      </c>
    </row>
    <row r="2025" spans="1:3" x14ac:dyDescent="0.25">
      <c r="A2025" s="23">
        <v>550331</v>
      </c>
      <c r="B2025" s="50">
        <v>42860</v>
      </c>
      <c r="C2025" s="25">
        <v>10790</v>
      </c>
    </row>
    <row r="2026" spans="1:3" x14ac:dyDescent="0.25">
      <c r="A2026" s="23">
        <v>2661</v>
      </c>
      <c r="B2026" s="50">
        <v>42860</v>
      </c>
      <c r="C2026" s="25">
        <v>10791</v>
      </c>
    </row>
    <row r="2027" spans="1:3" x14ac:dyDescent="0.25">
      <c r="A2027" s="23">
        <v>550711</v>
      </c>
      <c r="B2027" s="50">
        <v>42860</v>
      </c>
      <c r="C2027" s="25">
        <v>10791</v>
      </c>
    </row>
    <row r="2028" spans="1:3" x14ac:dyDescent="0.25">
      <c r="A2028" s="23">
        <v>1983</v>
      </c>
      <c r="B2028" s="50">
        <v>42860</v>
      </c>
      <c r="C2028" s="25">
        <v>10792</v>
      </c>
    </row>
    <row r="2029" spans="1:3" x14ac:dyDescent="0.25">
      <c r="A2029" s="23">
        <v>550713</v>
      </c>
      <c r="B2029" s="50">
        <v>42860</v>
      </c>
      <c r="C2029" s="25">
        <v>10792</v>
      </c>
    </row>
    <row r="2030" spans="1:3" x14ac:dyDescent="0.25">
      <c r="A2030" s="23">
        <v>2667</v>
      </c>
      <c r="B2030" s="50">
        <v>42860</v>
      </c>
      <c r="C2030" s="25">
        <v>10793</v>
      </c>
    </row>
    <row r="2031" spans="1:3" x14ac:dyDescent="0.25">
      <c r="A2031" s="23">
        <v>549338</v>
      </c>
      <c r="B2031" s="50">
        <v>42860</v>
      </c>
      <c r="C2031" s="25">
        <v>10794</v>
      </c>
    </row>
    <row r="2032" spans="1:3" x14ac:dyDescent="0.25">
      <c r="A2032" s="23">
        <v>1983</v>
      </c>
      <c r="B2032" s="50">
        <v>42860</v>
      </c>
      <c r="C2032" s="25">
        <v>10795</v>
      </c>
    </row>
    <row r="2033" spans="1:3" x14ac:dyDescent="0.25">
      <c r="A2033" s="23">
        <v>550713</v>
      </c>
      <c r="B2033" s="50">
        <v>42860</v>
      </c>
      <c r="C2033" s="25">
        <v>10795</v>
      </c>
    </row>
    <row r="2034" spans="1:3" x14ac:dyDescent="0.25">
      <c r="A2034" s="23">
        <v>2206</v>
      </c>
      <c r="B2034" s="50">
        <v>42863</v>
      </c>
      <c r="C2034" s="25">
        <v>10796</v>
      </c>
    </row>
    <row r="2035" spans="1:3" x14ac:dyDescent="0.25">
      <c r="A2035" s="23">
        <v>2670</v>
      </c>
      <c r="B2035" s="50">
        <v>42863</v>
      </c>
      <c r="C2035" s="25">
        <v>10797</v>
      </c>
    </row>
    <row r="2036" spans="1:3" x14ac:dyDescent="0.25">
      <c r="A2036" s="23">
        <v>548303</v>
      </c>
      <c r="B2036" s="50">
        <v>42864</v>
      </c>
      <c r="C2036" s="25">
        <v>10798</v>
      </c>
    </row>
    <row r="2037" spans="1:3" x14ac:dyDescent="0.25">
      <c r="A2037" s="23">
        <v>2671</v>
      </c>
      <c r="B2037" s="50">
        <v>42864</v>
      </c>
      <c r="C2037" s="25">
        <v>10799</v>
      </c>
    </row>
    <row r="2038" spans="1:3" x14ac:dyDescent="0.25">
      <c r="A2038" s="23">
        <v>1616</v>
      </c>
      <c r="B2038" s="50">
        <v>42864</v>
      </c>
      <c r="C2038" s="25">
        <v>10800</v>
      </c>
    </row>
    <row r="2039" spans="1:3" x14ac:dyDescent="0.25">
      <c r="A2039" s="23">
        <v>550710</v>
      </c>
      <c r="B2039" s="50">
        <v>42864</v>
      </c>
      <c r="C2039" s="25">
        <v>10800</v>
      </c>
    </row>
    <row r="2040" spans="1:3" x14ac:dyDescent="0.25">
      <c r="A2040" s="23">
        <v>2672</v>
      </c>
      <c r="B2040" s="50">
        <v>42864</v>
      </c>
      <c r="C2040" s="25">
        <v>10801</v>
      </c>
    </row>
    <row r="2041" spans="1:3" x14ac:dyDescent="0.25">
      <c r="A2041" s="23">
        <v>549761</v>
      </c>
      <c r="B2041" s="50">
        <v>42864</v>
      </c>
      <c r="C2041" s="25">
        <v>10802</v>
      </c>
    </row>
    <row r="2042" spans="1:3" x14ac:dyDescent="0.25">
      <c r="A2042" s="23">
        <v>772049</v>
      </c>
      <c r="B2042" s="50">
        <v>42865</v>
      </c>
      <c r="C2042" s="25">
        <v>10803</v>
      </c>
    </row>
    <row r="2043" spans="1:3" x14ac:dyDescent="0.25">
      <c r="A2043" s="23">
        <v>542953</v>
      </c>
      <c r="B2043" s="50">
        <v>42865</v>
      </c>
      <c r="C2043" s="25">
        <v>10804</v>
      </c>
    </row>
    <row r="2044" spans="1:3" x14ac:dyDescent="0.25">
      <c r="A2044" s="23">
        <v>542953</v>
      </c>
      <c r="B2044" s="50">
        <v>42865</v>
      </c>
      <c r="C2044" s="25">
        <v>10805</v>
      </c>
    </row>
    <row r="2045" spans="1:3" x14ac:dyDescent="0.25">
      <c r="A2045" s="23">
        <v>388687</v>
      </c>
      <c r="B2045" s="50">
        <v>42866</v>
      </c>
      <c r="C2045" s="25">
        <v>10806</v>
      </c>
    </row>
    <row r="2046" spans="1:3" x14ac:dyDescent="0.25">
      <c r="A2046" s="23">
        <v>549018</v>
      </c>
      <c r="B2046" s="50">
        <v>42866</v>
      </c>
      <c r="C2046" s="25">
        <v>10807</v>
      </c>
    </row>
    <row r="2047" spans="1:3" x14ac:dyDescent="0.25">
      <c r="A2047" s="23">
        <v>2631</v>
      </c>
      <c r="B2047" s="50">
        <v>42867</v>
      </c>
      <c r="C2047" s="25">
        <v>10808</v>
      </c>
    </row>
    <row r="2048" spans="1:3" x14ac:dyDescent="0.25">
      <c r="A2048" s="23">
        <v>2674</v>
      </c>
      <c r="B2048" s="50">
        <v>42867</v>
      </c>
      <c r="C2048" s="25">
        <v>10809</v>
      </c>
    </row>
    <row r="2049" spans="1:3" x14ac:dyDescent="0.25">
      <c r="A2049" s="23">
        <v>2675</v>
      </c>
      <c r="B2049" s="50">
        <v>42867</v>
      </c>
      <c r="C2049" s="25">
        <v>10810</v>
      </c>
    </row>
    <row r="2050" spans="1:3" x14ac:dyDescent="0.25">
      <c r="A2050" s="23">
        <v>550067</v>
      </c>
      <c r="B2050" s="50">
        <v>42867</v>
      </c>
      <c r="C2050" s="25">
        <v>10811</v>
      </c>
    </row>
    <row r="2051" spans="1:3" x14ac:dyDescent="0.25">
      <c r="A2051" s="23">
        <v>585</v>
      </c>
      <c r="B2051" s="50">
        <v>42870</v>
      </c>
      <c r="C2051" s="25">
        <v>10812</v>
      </c>
    </row>
    <row r="2052" spans="1:3" x14ac:dyDescent="0.25">
      <c r="A2052" s="23">
        <v>2677</v>
      </c>
      <c r="B2052" s="50">
        <v>42870</v>
      </c>
      <c r="C2052" s="25">
        <v>10813</v>
      </c>
    </row>
    <row r="2053" spans="1:3" x14ac:dyDescent="0.25">
      <c r="A2053" s="23">
        <v>2684</v>
      </c>
      <c r="B2053" s="50">
        <v>42871</v>
      </c>
      <c r="C2053" s="25">
        <v>10814</v>
      </c>
    </row>
    <row r="2054" spans="1:3" x14ac:dyDescent="0.25">
      <c r="A2054" s="23">
        <v>2682</v>
      </c>
      <c r="B2054" s="50">
        <v>42871</v>
      </c>
      <c r="C2054" s="25">
        <v>10815</v>
      </c>
    </row>
    <row r="2055" spans="1:3" x14ac:dyDescent="0.25">
      <c r="A2055" s="23">
        <v>2681</v>
      </c>
      <c r="B2055" s="50">
        <v>42871</v>
      </c>
      <c r="C2055" s="25">
        <v>10816</v>
      </c>
    </row>
    <row r="2056" spans="1:3" x14ac:dyDescent="0.25">
      <c r="A2056" s="23">
        <v>549133</v>
      </c>
      <c r="B2056" s="50">
        <v>42871</v>
      </c>
      <c r="C2056" s="25">
        <v>10817</v>
      </c>
    </row>
    <row r="2057" spans="1:3" x14ac:dyDescent="0.25">
      <c r="A2057" s="23">
        <v>2685</v>
      </c>
      <c r="B2057" s="50">
        <v>42872</v>
      </c>
      <c r="C2057" s="25">
        <v>10818</v>
      </c>
    </row>
    <row r="2058" spans="1:3" x14ac:dyDescent="0.25">
      <c r="A2058" s="23">
        <v>1714</v>
      </c>
      <c r="B2058" s="50">
        <v>42872</v>
      </c>
      <c r="C2058" s="25">
        <v>10819</v>
      </c>
    </row>
    <row r="2059" spans="1:3" x14ac:dyDescent="0.25">
      <c r="A2059" s="23">
        <v>1674</v>
      </c>
      <c r="B2059" s="50">
        <v>42872</v>
      </c>
      <c r="C2059" s="25">
        <v>10820</v>
      </c>
    </row>
    <row r="2060" spans="1:3" x14ac:dyDescent="0.25">
      <c r="A2060" s="23">
        <v>2661</v>
      </c>
      <c r="B2060" s="50">
        <v>42873</v>
      </c>
      <c r="C2060" s="25">
        <v>10821</v>
      </c>
    </row>
    <row r="2061" spans="1:3" x14ac:dyDescent="0.25">
      <c r="A2061" s="23">
        <v>550711</v>
      </c>
      <c r="B2061" s="50">
        <v>42873</v>
      </c>
      <c r="C2061" s="25">
        <v>10821</v>
      </c>
    </row>
    <row r="2062" spans="1:3" x14ac:dyDescent="0.25">
      <c r="A2062" s="23">
        <v>2690</v>
      </c>
      <c r="B2062" s="50">
        <v>42873</v>
      </c>
      <c r="C2062" s="25">
        <v>10822</v>
      </c>
    </row>
    <row r="2063" spans="1:3" x14ac:dyDescent="0.25">
      <c r="A2063" s="23">
        <v>2689</v>
      </c>
      <c r="B2063" s="50">
        <v>42873</v>
      </c>
      <c r="C2063" s="25">
        <v>10823</v>
      </c>
    </row>
    <row r="2064" spans="1:3" x14ac:dyDescent="0.25">
      <c r="A2064" s="23">
        <v>2590</v>
      </c>
      <c r="B2064" s="50">
        <v>42873</v>
      </c>
      <c r="C2064" s="25">
        <v>10824</v>
      </c>
    </row>
    <row r="2065" spans="1:3" x14ac:dyDescent="0.25">
      <c r="A2065" s="23">
        <v>335</v>
      </c>
      <c r="B2065" s="50">
        <v>42874</v>
      </c>
      <c r="C2065" s="25">
        <v>10825</v>
      </c>
    </row>
    <row r="2066" spans="1:3" x14ac:dyDescent="0.25">
      <c r="A2066" s="23">
        <v>2691</v>
      </c>
      <c r="B2066" s="50">
        <v>42874</v>
      </c>
      <c r="C2066" s="25">
        <v>10826</v>
      </c>
    </row>
    <row r="2067" spans="1:3" x14ac:dyDescent="0.25">
      <c r="A2067" s="23">
        <v>2694</v>
      </c>
      <c r="B2067" s="50">
        <v>42874</v>
      </c>
      <c r="C2067" s="25">
        <v>10827</v>
      </c>
    </row>
    <row r="2068" spans="1:3" x14ac:dyDescent="0.25">
      <c r="A2068" s="23">
        <v>2650</v>
      </c>
      <c r="B2068" s="50">
        <v>42878</v>
      </c>
      <c r="C2068" s="25">
        <v>10828</v>
      </c>
    </row>
    <row r="2069" spans="1:3" x14ac:dyDescent="0.25">
      <c r="A2069" s="23">
        <v>2680</v>
      </c>
      <c r="B2069" s="50">
        <v>42878</v>
      </c>
      <c r="C2069" s="25">
        <v>10829</v>
      </c>
    </row>
    <row r="2070" spans="1:3" x14ac:dyDescent="0.25">
      <c r="A2070" s="23">
        <v>542953</v>
      </c>
      <c r="B2070" s="50">
        <v>42878</v>
      </c>
      <c r="C2070" s="25">
        <v>10830</v>
      </c>
    </row>
    <row r="2071" spans="1:3" x14ac:dyDescent="0.25">
      <c r="A2071" s="23">
        <v>549133</v>
      </c>
      <c r="B2071" s="50">
        <v>42878</v>
      </c>
      <c r="C2071" s="25">
        <v>10831</v>
      </c>
    </row>
    <row r="2072" spans="1:3" x14ac:dyDescent="0.25">
      <c r="A2072" s="23">
        <v>550568</v>
      </c>
      <c r="B2072" s="50">
        <v>42878</v>
      </c>
      <c r="C2072" s="25">
        <v>10832</v>
      </c>
    </row>
    <row r="2073" spans="1:3" x14ac:dyDescent="0.25">
      <c r="A2073" s="23">
        <v>2642</v>
      </c>
      <c r="B2073" s="50">
        <v>42879</v>
      </c>
      <c r="C2073" s="25">
        <v>10833</v>
      </c>
    </row>
    <row r="2074" spans="1:3" x14ac:dyDescent="0.25">
      <c r="A2074" s="23">
        <v>2665</v>
      </c>
      <c r="B2074" s="50">
        <v>42879</v>
      </c>
      <c r="C2074" s="25">
        <v>10834</v>
      </c>
    </row>
    <row r="2075" spans="1:3" x14ac:dyDescent="0.25">
      <c r="A2075" s="23">
        <v>1978</v>
      </c>
      <c r="B2075" s="50">
        <v>42880</v>
      </c>
      <c r="C2075" s="25">
        <v>10835</v>
      </c>
    </row>
    <row r="2076" spans="1:3" x14ac:dyDescent="0.25">
      <c r="A2076" s="23">
        <v>549457</v>
      </c>
      <c r="B2076" s="50">
        <v>42880</v>
      </c>
      <c r="C2076" s="25">
        <v>10836</v>
      </c>
    </row>
    <row r="2077" spans="1:3" x14ac:dyDescent="0.25">
      <c r="A2077" s="23">
        <v>2681</v>
      </c>
      <c r="B2077" s="50">
        <v>42880</v>
      </c>
      <c r="C2077" s="25">
        <v>10837</v>
      </c>
    </row>
    <row r="2078" spans="1:3" x14ac:dyDescent="0.25">
      <c r="A2078" s="23">
        <v>2545</v>
      </c>
      <c r="B2078" s="50">
        <v>42881</v>
      </c>
      <c r="C2078" s="25">
        <v>10838</v>
      </c>
    </row>
    <row r="2079" spans="1:3" x14ac:dyDescent="0.25">
      <c r="A2079" s="23">
        <v>541399</v>
      </c>
      <c r="B2079" s="50">
        <v>42885</v>
      </c>
      <c r="C2079" s="25">
        <v>10839</v>
      </c>
    </row>
    <row r="2080" spans="1:3" x14ac:dyDescent="0.25">
      <c r="A2080" s="23">
        <v>548469</v>
      </c>
      <c r="B2080" s="50">
        <v>42885</v>
      </c>
      <c r="C2080" s="25">
        <v>10840</v>
      </c>
    </row>
    <row r="2081" spans="1:3" x14ac:dyDescent="0.25">
      <c r="A2081" s="23">
        <v>550541</v>
      </c>
      <c r="B2081" s="50">
        <v>42885</v>
      </c>
      <c r="C2081" s="25">
        <v>10841</v>
      </c>
    </row>
    <row r="2082" spans="1:3" x14ac:dyDescent="0.25">
      <c r="A2082" s="23">
        <v>2536</v>
      </c>
      <c r="B2082" s="50">
        <v>42885</v>
      </c>
      <c r="C2082" s="25">
        <v>10842</v>
      </c>
    </row>
    <row r="2083" spans="1:3" x14ac:dyDescent="0.25">
      <c r="A2083" s="23">
        <v>1762</v>
      </c>
      <c r="B2083" s="50">
        <v>42886</v>
      </c>
      <c r="C2083" s="25">
        <v>10843</v>
      </c>
    </row>
    <row r="2084" spans="1:3" x14ac:dyDescent="0.25">
      <c r="A2084" s="23">
        <v>2702</v>
      </c>
      <c r="B2084" s="50">
        <v>42886</v>
      </c>
      <c r="C2084" s="25">
        <v>10844</v>
      </c>
    </row>
    <row r="2085" spans="1:3" x14ac:dyDescent="0.25">
      <c r="A2085" s="23" t="s">
        <v>2095</v>
      </c>
      <c r="B2085" s="50">
        <v>42804</v>
      </c>
      <c r="C2085" s="25">
        <v>10845</v>
      </c>
    </row>
    <row r="2086" spans="1:3" x14ac:dyDescent="0.25">
      <c r="A2086" s="23" t="s">
        <v>2096</v>
      </c>
      <c r="B2086" s="50">
        <v>42830</v>
      </c>
      <c r="C2086" s="25">
        <v>10846</v>
      </c>
    </row>
    <row r="2087" spans="1:3" x14ac:dyDescent="0.25">
      <c r="A2087" s="23" t="s">
        <v>2097</v>
      </c>
      <c r="B2087" s="50">
        <v>42835</v>
      </c>
      <c r="C2087" s="25">
        <v>10847</v>
      </c>
    </row>
    <row r="2088" spans="1:3" x14ac:dyDescent="0.25">
      <c r="A2088" s="23" t="s">
        <v>2098</v>
      </c>
      <c r="B2088" s="50">
        <v>42844</v>
      </c>
      <c r="C2088" s="25">
        <v>10848</v>
      </c>
    </row>
    <row r="2089" spans="1:3" x14ac:dyDescent="0.25">
      <c r="A2089" s="23" t="s">
        <v>2099</v>
      </c>
      <c r="B2089" s="50">
        <v>42852</v>
      </c>
      <c r="C2089" s="25">
        <v>10849</v>
      </c>
    </row>
    <row r="2090" spans="1:3" x14ac:dyDescent="0.25">
      <c r="A2090" s="23" t="s">
        <v>2100</v>
      </c>
      <c r="B2090" s="50">
        <v>42856</v>
      </c>
      <c r="C2090" s="25">
        <v>10850</v>
      </c>
    </row>
    <row r="2091" spans="1:3" x14ac:dyDescent="0.25">
      <c r="A2091" s="23" t="s">
        <v>2101</v>
      </c>
      <c r="B2091" s="50">
        <v>42856</v>
      </c>
      <c r="C2091" s="25">
        <v>10851</v>
      </c>
    </row>
    <row r="2092" spans="1:3" x14ac:dyDescent="0.25">
      <c r="A2092" s="23" t="s">
        <v>2102</v>
      </c>
      <c r="B2092" s="50">
        <v>42856</v>
      </c>
      <c r="C2092" s="25">
        <v>10852</v>
      </c>
    </row>
    <row r="2093" spans="1:3" x14ac:dyDescent="0.25">
      <c r="A2093" s="23" t="s">
        <v>39</v>
      </c>
      <c r="B2093" s="50">
        <v>42856</v>
      </c>
      <c r="C2093" s="25">
        <v>10853</v>
      </c>
    </row>
    <row r="2094" spans="1:3" x14ac:dyDescent="0.25">
      <c r="A2094" s="23" t="s">
        <v>46</v>
      </c>
      <c r="B2094" s="50">
        <v>42856</v>
      </c>
      <c r="C2094" s="25">
        <v>10854</v>
      </c>
    </row>
    <row r="2095" spans="1:3" x14ac:dyDescent="0.25">
      <c r="A2095" s="23" t="s">
        <v>2103</v>
      </c>
      <c r="B2095" s="50">
        <v>42857</v>
      </c>
      <c r="C2095" s="25">
        <v>10855</v>
      </c>
    </row>
    <row r="2096" spans="1:3" x14ac:dyDescent="0.25">
      <c r="A2096" s="23" t="s">
        <v>2104</v>
      </c>
      <c r="B2096" s="50">
        <v>42857</v>
      </c>
      <c r="C2096" s="25">
        <v>10856</v>
      </c>
    </row>
    <row r="2097" spans="1:3" x14ac:dyDescent="0.25">
      <c r="A2097" s="23" t="s">
        <v>2105</v>
      </c>
      <c r="B2097" s="50">
        <v>42857</v>
      </c>
      <c r="C2097" s="25">
        <v>10857</v>
      </c>
    </row>
    <row r="2098" spans="1:3" x14ac:dyDescent="0.25">
      <c r="A2098" s="23" t="s">
        <v>2106</v>
      </c>
      <c r="B2098" s="50">
        <v>42857</v>
      </c>
      <c r="C2098" s="25">
        <v>10858</v>
      </c>
    </row>
    <row r="2099" spans="1:3" x14ac:dyDescent="0.25">
      <c r="A2099" s="23" t="s">
        <v>2107</v>
      </c>
      <c r="B2099" s="50">
        <v>42857</v>
      </c>
      <c r="C2099" s="25">
        <v>10859</v>
      </c>
    </row>
    <row r="2100" spans="1:3" x14ac:dyDescent="0.25">
      <c r="A2100" s="23" t="s">
        <v>44</v>
      </c>
      <c r="B2100" s="50">
        <v>42857</v>
      </c>
      <c r="C2100" s="25">
        <v>10860</v>
      </c>
    </row>
    <row r="2101" spans="1:3" x14ac:dyDescent="0.25">
      <c r="A2101" s="23" t="s">
        <v>2108</v>
      </c>
      <c r="B2101" s="50">
        <v>42858</v>
      </c>
      <c r="C2101" s="25">
        <v>10861</v>
      </c>
    </row>
    <row r="2102" spans="1:3" x14ac:dyDescent="0.25">
      <c r="A2102" s="23" t="s">
        <v>2109</v>
      </c>
      <c r="B2102" s="50">
        <v>42858</v>
      </c>
      <c r="C2102" s="25">
        <v>10862</v>
      </c>
    </row>
    <row r="2103" spans="1:3" x14ac:dyDescent="0.25">
      <c r="A2103" s="23" t="s">
        <v>2110</v>
      </c>
      <c r="B2103" s="50">
        <v>42858</v>
      </c>
      <c r="C2103" s="25">
        <v>10863</v>
      </c>
    </row>
    <row r="2104" spans="1:3" x14ac:dyDescent="0.25">
      <c r="A2104" s="23" t="s">
        <v>2111</v>
      </c>
      <c r="B2104" s="50">
        <v>42858</v>
      </c>
      <c r="C2104" s="25">
        <v>10864</v>
      </c>
    </row>
    <row r="2105" spans="1:3" x14ac:dyDescent="0.25">
      <c r="A2105" s="23" t="s">
        <v>2112</v>
      </c>
      <c r="B2105" s="50">
        <v>42858</v>
      </c>
      <c r="C2105" s="25">
        <v>10865</v>
      </c>
    </row>
    <row r="2106" spans="1:3" x14ac:dyDescent="0.25">
      <c r="A2106" s="23" t="s">
        <v>2113</v>
      </c>
      <c r="B2106" s="50">
        <v>42858</v>
      </c>
      <c r="C2106" s="25">
        <v>10866</v>
      </c>
    </row>
    <row r="2107" spans="1:3" x14ac:dyDescent="0.25">
      <c r="A2107" s="23" t="s">
        <v>37</v>
      </c>
      <c r="B2107" s="50">
        <v>42858</v>
      </c>
      <c r="C2107" s="25">
        <v>10867</v>
      </c>
    </row>
    <row r="2108" spans="1:3" x14ac:dyDescent="0.25">
      <c r="A2108" s="23" t="s">
        <v>47</v>
      </c>
      <c r="B2108" s="50">
        <v>42858</v>
      </c>
      <c r="C2108" s="25">
        <v>10868</v>
      </c>
    </row>
    <row r="2109" spans="1:3" x14ac:dyDescent="0.25">
      <c r="A2109" s="23" t="s">
        <v>48</v>
      </c>
      <c r="B2109" s="50">
        <v>42858</v>
      </c>
      <c r="C2109" s="25">
        <v>10869</v>
      </c>
    </row>
    <row r="2110" spans="1:3" x14ac:dyDescent="0.25">
      <c r="A2110" s="23" t="s">
        <v>2114</v>
      </c>
      <c r="B2110" s="50">
        <v>42859</v>
      </c>
      <c r="C2110" s="25">
        <v>10870</v>
      </c>
    </row>
    <row r="2111" spans="1:3" x14ac:dyDescent="0.25">
      <c r="A2111" s="23" t="s">
        <v>2115</v>
      </c>
      <c r="B2111" s="50">
        <v>42859</v>
      </c>
      <c r="C2111" s="25">
        <v>10871</v>
      </c>
    </row>
    <row r="2112" spans="1:3" x14ac:dyDescent="0.25">
      <c r="A2112" s="23" t="s">
        <v>2116</v>
      </c>
      <c r="B2112" s="50">
        <v>42859</v>
      </c>
      <c r="C2112" s="25">
        <v>10872</v>
      </c>
    </row>
    <row r="2113" spans="1:3" x14ac:dyDescent="0.25">
      <c r="A2113" s="23" t="s">
        <v>2117</v>
      </c>
      <c r="B2113" s="50">
        <v>42859</v>
      </c>
      <c r="C2113" s="25">
        <v>10873</v>
      </c>
    </row>
    <row r="2114" spans="1:3" x14ac:dyDescent="0.25">
      <c r="A2114" s="23" t="s">
        <v>436</v>
      </c>
      <c r="B2114" s="50">
        <v>42859</v>
      </c>
      <c r="C2114" s="25">
        <v>10874</v>
      </c>
    </row>
    <row r="2115" spans="1:3" x14ac:dyDescent="0.25">
      <c r="A2115" s="23" t="s">
        <v>2118</v>
      </c>
      <c r="B2115" s="50">
        <v>42859</v>
      </c>
      <c r="C2115" s="25">
        <v>10875</v>
      </c>
    </row>
    <row r="2116" spans="1:3" x14ac:dyDescent="0.25">
      <c r="A2116" s="23" t="s">
        <v>2119</v>
      </c>
      <c r="B2116" s="50">
        <v>42860</v>
      </c>
      <c r="C2116" s="25">
        <v>10876</v>
      </c>
    </row>
    <row r="2117" spans="1:3" x14ac:dyDescent="0.25">
      <c r="A2117" s="23" t="s">
        <v>2120</v>
      </c>
      <c r="B2117" s="50">
        <v>42860</v>
      </c>
      <c r="C2117" s="25">
        <v>10877</v>
      </c>
    </row>
    <row r="2118" spans="1:3" x14ac:dyDescent="0.25">
      <c r="A2118" s="23" t="s">
        <v>417</v>
      </c>
      <c r="B2118" s="50">
        <v>42860</v>
      </c>
      <c r="C2118" s="25">
        <v>10878</v>
      </c>
    </row>
    <row r="2119" spans="1:3" x14ac:dyDescent="0.25">
      <c r="A2119" s="23" t="s">
        <v>2121</v>
      </c>
      <c r="B2119" s="50">
        <v>42863</v>
      </c>
      <c r="C2119" s="25">
        <v>10879</v>
      </c>
    </row>
    <row r="2120" spans="1:3" x14ac:dyDescent="0.25">
      <c r="A2120" s="23" t="s">
        <v>2122</v>
      </c>
      <c r="B2120" s="50">
        <v>42863</v>
      </c>
      <c r="C2120" s="25">
        <v>10880</v>
      </c>
    </row>
    <row r="2121" spans="1:3" x14ac:dyDescent="0.25">
      <c r="A2121" s="23" t="s">
        <v>2123</v>
      </c>
      <c r="B2121" s="50">
        <v>42863</v>
      </c>
      <c r="C2121" s="25">
        <v>10881</v>
      </c>
    </row>
    <row r="2122" spans="1:3" x14ac:dyDescent="0.25">
      <c r="A2122" s="23" t="s">
        <v>2124</v>
      </c>
      <c r="B2122" s="50">
        <v>42863</v>
      </c>
      <c r="C2122" s="25">
        <v>10882</v>
      </c>
    </row>
    <row r="2123" spans="1:3" x14ac:dyDescent="0.25">
      <c r="A2123" s="23" t="s">
        <v>55</v>
      </c>
      <c r="B2123" s="50">
        <v>42863</v>
      </c>
      <c r="C2123" s="25">
        <v>10883</v>
      </c>
    </row>
    <row r="2124" spans="1:3" x14ac:dyDescent="0.25">
      <c r="A2124" s="23" t="s">
        <v>2125</v>
      </c>
      <c r="B2124" s="50">
        <v>42864</v>
      </c>
      <c r="C2124" s="25">
        <v>10884</v>
      </c>
    </row>
    <row r="2125" spans="1:3" x14ac:dyDescent="0.25">
      <c r="A2125" s="23" t="s">
        <v>2126</v>
      </c>
      <c r="B2125" s="50">
        <v>42864</v>
      </c>
      <c r="C2125" s="25">
        <v>10885</v>
      </c>
    </row>
    <row r="2126" spans="1:3" x14ac:dyDescent="0.25">
      <c r="A2126" s="23" t="s">
        <v>53</v>
      </c>
      <c r="B2126" s="50">
        <v>42864</v>
      </c>
      <c r="C2126" s="25">
        <v>10886</v>
      </c>
    </row>
    <row r="2127" spans="1:3" x14ac:dyDescent="0.25">
      <c r="A2127" s="23" t="s">
        <v>36</v>
      </c>
      <c r="B2127" s="50">
        <v>42864</v>
      </c>
      <c r="C2127" s="25">
        <v>10887</v>
      </c>
    </row>
    <row r="2128" spans="1:3" x14ac:dyDescent="0.25">
      <c r="A2128" s="23" t="s">
        <v>2127</v>
      </c>
      <c r="B2128" s="50">
        <v>42865</v>
      </c>
      <c r="C2128" s="25">
        <v>10888</v>
      </c>
    </row>
    <row r="2129" spans="1:3" x14ac:dyDescent="0.25">
      <c r="A2129" s="23" t="s">
        <v>2128</v>
      </c>
      <c r="B2129" s="50">
        <v>42865</v>
      </c>
      <c r="C2129" s="25">
        <v>10889</v>
      </c>
    </row>
    <row r="2130" spans="1:3" x14ac:dyDescent="0.25">
      <c r="A2130" s="23" t="s">
        <v>2129</v>
      </c>
      <c r="B2130" s="50">
        <v>42865</v>
      </c>
      <c r="C2130" s="25">
        <v>10890</v>
      </c>
    </row>
    <row r="2131" spans="1:3" x14ac:dyDescent="0.25">
      <c r="A2131" s="23" t="s">
        <v>2130</v>
      </c>
      <c r="B2131" s="50">
        <v>42865</v>
      </c>
      <c r="C2131" s="25">
        <v>10891</v>
      </c>
    </row>
    <row r="2132" spans="1:3" x14ac:dyDescent="0.25">
      <c r="A2132" s="23" t="s">
        <v>2131</v>
      </c>
      <c r="B2132" s="50">
        <v>42865</v>
      </c>
      <c r="C2132" s="25">
        <v>10892</v>
      </c>
    </row>
    <row r="2133" spans="1:3" x14ac:dyDescent="0.25">
      <c r="A2133" s="23" t="s">
        <v>34</v>
      </c>
      <c r="B2133" s="50">
        <v>42866</v>
      </c>
      <c r="C2133" s="25">
        <v>10893</v>
      </c>
    </row>
    <row r="2134" spans="1:3" x14ac:dyDescent="0.25">
      <c r="A2134" s="23" t="s">
        <v>52</v>
      </c>
      <c r="B2134" s="50">
        <v>42866</v>
      </c>
      <c r="C2134" s="25">
        <v>10894</v>
      </c>
    </row>
    <row r="2135" spans="1:3" x14ac:dyDescent="0.25">
      <c r="A2135" s="23" t="s">
        <v>2132</v>
      </c>
      <c r="B2135" s="50">
        <v>42866</v>
      </c>
      <c r="C2135" s="25">
        <v>10895</v>
      </c>
    </row>
    <row r="2136" spans="1:3" x14ac:dyDescent="0.25">
      <c r="A2136" s="23" t="s">
        <v>2133</v>
      </c>
      <c r="B2136" s="50">
        <v>42867</v>
      </c>
      <c r="C2136" s="25">
        <v>10896</v>
      </c>
    </row>
    <row r="2137" spans="1:3" x14ac:dyDescent="0.25">
      <c r="A2137" s="23" t="s">
        <v>2134</v>
      </c>
      <c r="B2137" s="50">
        <v>42867</v>
      </c>
      <c r="C2137" s="25">
        <v>10897</v>
      </c>
    </row>
    <row r="2138" spans="1:3" x14ac:dyDescent="0.25">
      <c r="A2138" s="23" t="s">
        <v>42</v>
      </c>
      <c r="B2138" s="50">
        <v>42867</v>
      </c>
      <c r="C2138" s="25">
        <v>10898</v>
      </c>
    </row>
    <row r="2139" spans="1:3" x14ac:dyDescent="0.25">
      <c r="A2139" s="23" t="s">
        <v>2135</v>
      </c>
      <c r="B2139" s="50">
        <v>42867</v>
      </c>
      <c r="C2139" s="25">
        <v>10899</v>
      </c>
    </row>
    <row r="2140" spans="1:3" x14ac:dyDescent="0.25">
      <c r="A2140" s="41" t="s">
        <v>2136</v>
      </c>
      <c r="B2140" s="50">
        <v>42867</v>
      </c>
      <c r="C2140" s="25">
        <v>10899</v>
      </c>
    </row>
    <row r="2141" spans="1:3" x14ac:dyDescent="0.25">
      <c r="A2141" s="23" t="s">
        <v>54</v>
      </c>
      <c r="B2141" s="50">
        <v>42867</v>
      </c>
      <c r="C2141" s="25">
        <v>10900</v>
      </c>
    </row>
    <row r="2142" spans="1:3" x14ac:dyDescent="0.25">
      <c r="A2142" s="23" t="s">
        <v>2137</v>
      </c>
      <c r="B2142" s="50">
        <v>42870</v>
      </c>
      <c r="C2142" s="25">
        <v>10901</v>
      </c>
    </row>
    <row r="2143" spans="1:3" x14ac:dyDescent="0.25">
      <c r="A2143" s="23" t="s">
        <v>38</v>
      </c>
      <c r="B2143" s="50">
        <v>42870</v>
      </c>
      <c r="C2143" s="25">
        <v>10902</v>
      </c>
    </row>
    <row r="2144" spans="1:3" x14ac:dyDescent="0.25">
      <c r="A2144" s="23" t="s">
        <v>2138</v>
      </c>
      <c r="B2144" s="50">
        <v>42870</v>
      </c>
      <c r="C2144" s="25">
        <v>10903</v>
      </c>
    </row>
    <row r="2145" spans="1:3" x14ac:dyDescent="0.25">
      <c r="A2145" s="23" t="s">
        <v>2139</v>
      </c>
      <c r="B2145" s="50">
        <v>42870</v>
      </c>
      <c r="C2145" s="25">
        <v>10904</v>
      </c>
    </row>
    <row r="2146" spans="1:3" x14ac:dyDescent="0.25">
      <c r="A2146" s="23" t="s">
        <v>2140</v>
      </c>
      <c r="B2146" s="50">
        <v>42870</v>
      </c>
      <c r="C2146" s="25">
        <v>10905</v>
      </c>
    </row>
    <row r="2147" spans="1:3" x14ac:dyDescent="0.25">
      <c r="A2147" s="23" t="s">
        <v>2141</v>
      </c>
      <c r="B2147" s="50">
        <v>42871</v>
      </c>
      <c r="C2147" s="25">
        <v>10906</v>
      </c>
    </row>
    <row r="2148" spans="1:3" x14ac:dyDescent="0.25">
      <c r="A2148" s="23" t="s">
        <v>2142</v>
      </c>
      <c r="B2148" s="50">
        <v>42871</v>
      </c>
      <c r="C2148" s="25">
        <v>10907</v>
      </c>
    </row>
    <row r="2149" spans="1:3" x14ac:dyDescent="0.25">
      <c r="A2149" s="23" t="s">
        <v>2143</v>
      </c>
      <c r="B2149" s="50">
        <v>42872</v>
      </c>
      <c r="C2149" s="25">
        <v>10908</v>
      </c>
    </row>
    <row r="2150" spans="1:3" x14ac:dyDescent="0.25">
      <c r="A2150" s="23" t="s">
        <v>2144</v>
      </c>
      <c r="B2150" s="50">
        <v>42872</v>
      </c>
      <c r="C2150" s="25">
        <v>10909</v>
      </c>
    </row>
    <row r="2151" spans="1:3" x14ac:dyDescent="0.25">
      <c r="A2151" s="23" t="s">
        <v>2145</v>
      </c>
      <c r="B2151" s="50">
        <v>42872</v>
      </c>
      <c r="C2151" s="25">
        <v>10910</v>
      </c>
    </row>
    <row r="2152" spans="1:3" x14ac:dyDescent="0.25">
      <c r="A2152" s="23" t="s">
        <v>40</v>
      </c>
      <c r="B2152" s="50">
        <v>42872</v>
      </c>
      <c r="C2152" s="25">
        <v>10911</v>
      </c>
    </row>
    <row r="2153" spans="1:3" x14ac:dyDescent="0.25">
      <c r="A2153" s="23" t="s">
        <v>2146</v>
      </c>
      <c r="B2153" s="50">
        <v>42872</v>
      </c>
      <c r="C2153" s="25">
        <v>10912</v>
      </c>
    </row>
    <row r="2154" spans="1:3" x14ac:dyDescent="0.25">
      <c r="A2154" s="23" t="s">
        <v>2147</v>
      </c>
      <c r="B2154" s="50">
        <v>42873</v>
      </c>
      <c r="C2154" s="25">
        <v>10913</v>
      </c>
    </row>
    <row r="2155" spans="1:3" x14ac:dyDescent="0.25">
      <c r="A2155" s="23" t="s">
        <v>2148</v>
      </c>
      <c r="B2155" s="50">
        <v>42873</v>
      </c>
      <c r="C2155" s="25">
        <v>10914</v>
      </c>
    </row>
    <row r="2156" spans="1:3" x14ac:dyDescent="0.25">
      <c r="A2156" s="23" t="s">
        <v>2149</v>
      </c>
      <c r="B2156" s="50">
        <v>42873</v>
      </c>
      <c r="C2156" s="25">
        <v>10915</v>
      </c>
    </row>
    <row r="2157" spans="1:3" x14ac:dyDescent="0.25">
      <c r="A2157" s="23" t="s">
        <v>49</v>
      </c>
      <c r="B2157" s="50">
        <v>42873</v>
      </c>
      <c r="C2157" s="25">
        <v>10916</v>
      </c>
    </row>
    <row r="2158" spans="1:3" x14ac:dyDescent="0.25">
      <c r="A2158" s="23" t="s">
        <v>2150</v>
      </c>
      <c r="B2158" s="50">
        <v>42873</v>
      </c>
      <c r="C2158" s="25">
        <v>10917</v>
      </c>
    </row>
    <row r="2159" spans="1:3" x14ac:dyDescent="0.25">
      <c r="A2159" s="40" t="s">
        <v>2151</v>
      </c>
      <c r="B2159" s="50">
        <v>42873</v>
      </c>
      <c r="C2159" s="25">
        <v>10917</v>
      </c>
    </row>
    <row r="2160" spans="1:3" x14ac:dyDescent="0.25">
      <c r="A2160" s="23" t="s">
        <v>2152</v>
      </c>
      <c r="B2160" s="50">
        <v>42873</v>
      </c>
      <c r="C2160" s="25">
        <v>10918</v>
      </c>
    </row>
    <row r="2161" spans="1:3" x14ac:dyDescent="0.25">
      <c r="A2161" s="41" t="s">
        <v>2153</v>
      </c>
      <c r="B2161" s="50">
        <v>42873</v>
      </c>
      <c r="C2161" s="25">
        <v>10918</v>
      </c>
    </row>
    <row r="2162" spans="1:3" x14ac:dyDescent="0.25">
      <c r="A2162" s="23" t="s">
        <v>2154</v>
      </c>
      <c r="B2162" s="50">
        <v>42873</v>
      </c>
      <c r="C2162" s="25">
        <v>10919</v>
      </c>
    </row>
    <row r="2163" spans="1:3" x14ac:dyDescent="0.25">
      <c r="A2163" s="23" t="s">
        <v>2155</v>
      </c>
      <c r="B2163" s="50">
        <v>42874</v>
      </c>
      <c r="C2163" s="25">
        <v>10920</v>
      </c>
    </row>
    <row r="2164" spans="1:3" x14ac:dyDescent="0.25">
      <c r="A2164" s="23" t="s">
        <v>2156</v>
      </c>
      <c r="B2164" s="50">
        <v>42874</v>
      </c>
      <c r="C2164" s="25">
        <v>10921</v>
      </c>
    </row>
    <row r="2165" spans="1:3" x14ac:dyDescent="0.25">
      <c r="A2165" s="23" t="s">
        <v>45</v>
      </c>
      <c r="B2165" s="50">
        <v>42874</v>
      </c>
      <c r="C2165" s="25">
        <v>10922</v>
      </c>
    </row>
    <row r="2166" spans="1:3" x14ac:dyDescent="0.25">
      <c r="A2166" s="23" t="s">
        <v>2157</v>
      </c>
      <c r="B2166" s="50">
        <v>42877</v>
      </c>
      <c r="C2166" s="25">
        <v>10923</v>
      </c>
    </row>
    <row r="2167" spans="1:3" x14ac:dyDescent="0.25">
      <c r="A2167" s="23" t="s">
        <v>43</v>
      </c>
      <c r="B2167" s="50">
        <v>42877</v>
      </c>
      <c r="C2167" s="25">
        <v>10924</v>
      </c>
    </row>
    <row r="2168" spans="1:3" x14ac:dyDescent="0.25">
      <c r="A2168" s="23" t="s">
        <v>2158</v>
      </c>
      <c r="B2168" s="50">
        <v>42877</v>
      </c>
      <c r="C2168" s="25">
        <v>10925</v>
      </c>
    </row>
    <row r="2169" spans="1:3" x14ac:dyDescent="0.25">
      <c r="A2169" s="23" t="s">
        <v>50</v>
      </c>
      <c r="B2169" s="50">
        <v>42877</v>
      </c>
      <c r="C2169" s="25">
        <v>10926</v>
      </c>
    </row>
    <row r="2170" spans="1:3" x14ac:dyDescent="0.25">
      <c r="A2170" s="23" t="s">
        <v>2159</v>
      </c>
      <c r="B2170" s="50">
        <v>42877</v>
      </c>
      <c r="C2170" s="25">
        <v>10927</v>
      </c>
    </row>
    <row r="2171" spans="1:3" x14ac:dyDescent="0.25">
      <c r="A2171" s="23" t="s">
        <v>2160</v>
      </c>
      <c r="B2171" s="50">
        <v>42877</v>
      </c>
      <c r="C2171" s="25">
        <v>10928</v>
      </c>
    </row>
    <row r="2172" spans="1:3" x14ac:dyDescent="0.25">
      <c r="A2172" s="40" t="s">
        <v>2161</v>
      </c>
      <c r="B2172" s="50">
        <v>42877</v>
      </c>
      <c r="C2172" s="25">
        <v>10928</v>
      </c>
    </row>
    <row r="2173" spans="1:3" x14ac:dyDescent="0.25">
      <c r="A2173" s="23" t="s">
        <v>2162</v>
      </c>
      <c r="B2173" s="50">
        <v>42878</v>
      </c>
      <c r="C2173" s="25">
        <v>10929</v>
      </c>
    </row>
    <row r="2174" spans="1:3" x14ac:dyDescent="0.25">
      <c r="A2174" s="23" t="s">
        <v>2163</v>
      </c>
      <c r="B2174" s="50">
        <v>42878</v>
      </c>
      <c r="C2174" s="25">
        <v>10930</v>
      </c>
    </row>
    <row r="2175" spans="1:3" x14ac:dyDescent="0.25">
      <c r="A2175" s="23" t="s">
        <v>408</v>
      </c>
      <c r="B2175" s="50">
        <v>42878</v>
      </c>
      <c r="C2175" s="25">
        <v>10931</v>
      </c>
    </row>
    <row r="2176" spans="1:3" x14ac:dyDescent="0.25">
      <c r="A2176" s="23" t="s">
        <v>421</v>
      </c>
      <c r="B2176" s="50">
        <v>42878</v>
      </c>
      <c r="C2176" s="25">
        <v>10932</v>
      </c>
    </row>
    <row r="2177" spans="1:3" x14ac:dyDescent="0.25">
      <c r="A2177" s="23" t="s">
        <v>2164</v>
      </c>
      <c r="B2177" s="50">
        <v>42879</v>
      </c>
      <c r="C2177" s="25">
        <v>10933</v>
      </c>
    </row>
    <row r="2178" spans="1:3" x14ac:dyDescent="0.25">
      <c r="A2178" s="23" t="s">
        <v>35</v>
      </c>
      <c r="B2178" s="50">
        <v>42879</v>
      </c>
      <c r="C2178" s="25">
        <v>10934</v>
      </c>
    </row>
    <row r="2179" spans="1:3" x14ac:dyDescent="0.25">
      <c r="A2179" s="23" t="s">
        <v>2165</v>
      </c>
      <c r="B2179" s="50">
        <v>42879</v>
      </c>
      <c r="C2179" s="25">
        <v>10935</v>
      </c>
    </row>
    <row r="2180" spans="1:3" x14ac:dyDescent="0.25">
      <c r="A2180" s="23" t="s">
        <v>2166</v>
      </c>
      <c r="B2180" s="50">
        <v>42879</v>
      </c>
      <c r="C2180" s="25">
        <v>10936</v>
      </c>
    </row>
    <row r="2181" spans="1:3" x14ac:dyDescent="0.25">
      <c r="A2181" s="23" t="s">
        <v>2167</v>
      </c>
      <c r="B2181" s="50">
        <v>42879</v>
      </c>
      <c r="C2181" s="25">
        <v>10937</v>
      </c>
    </row>
    <row r="2182" spans="1:3" x14ac:dyDescent="0.25">
      <c r="A2182" s="23" t="s">
        <v>2168</v>
      </c>
      <c r="B2182" s="50">
        <v>42879</v>
      </c>
      <c r="C2182" s="25">
        <v>10938</v>
      </c>
    </row>
    <row r="2183" spans="1:3" x14ac:dyDescent="0.25">
      <c r="A2183" s="23" t="s">
        <v>2169</v>
      </c>
      <c r="B2183" s="50">
        <v>42880</v>
      </c>
      <c r="C2183" s="25">
        <v>10939</v>
      </c>
    </row>
    <row r="2184" spans="1:3" x14ac:dyDescent="0.25">
      <c r="A2184" s="23" t="s">
        <v>2170</v>
      </c>
      <c r="B2184" s="50">
        <v>42880</v>
      </c>
      <c r="C2184" s="25">
        <v>10940</v>
      </c>
    </row>
    <row r="2185" spans="1:3" x14ac:dyDescent="0.25">
      <c r="A2185" s="23" t="s">
        <v>41</v>
      </c>
      <c r="B2185" s="50">
        <v>42880</v>
      </c>
      <c r="C2185" s="25">
        <v>10941</v>
      </c>
    </row>
    <row r="2186" spans="1:3" x14ac:dyDescent="0.25">
      <c r="A2186" s="23" t="s">
        <v>2171</v>
      </c>
      <c r="B2186" s="50">
        <v>42881</v>
      </c>
      <c r="C2186" s="25">
        <v>10942</v>
      </c>
    </row>
    <row r="2187" spans="1:3" x14ac:dyDescent="0.25">
      <c r="A2187" s="23" t="s">
        <v>2172</v>
      </c>
      <c r="B2187" s="50">
        <v>42881</v>
      </c>
      <c r="C2187" s="25">
        <v>10943</v>
      </c>
    </row>
    <row r="2188" spans="1:3" x14ac:dyDescent="0.25">
      <c r="A2188" s="23" t="s">
        <v>2173</v>
      </c>
      <c r="B2188" s="50">
        <v>42881</v>
      </c>
      <c r="C2188" s="25">
        <v>10944</v>
      </c>
    </row>
    <row r="2189" spans="1:3" x14ac:dyDescent="0.25">
      <c r="A2189" s="23" t="s">
        <v>430</v>
      </c>
      <c r="B2189" s="50">
        <v>42881</v>
      </c>
      <c r="C2189" s="25">
        <v>10945</v>
      </c>
    </row>
    <row r="2190" spans="1:3" x14ac:dyDescent="0.25">
      <c r="A2190" s="23" t="s">
        <v>51</v>
      </c>
      <c r="B2190" s="50">
        <v>42881</v>
      </c>
      <c r="C2190" s="25">
        <v>10946</v>
      </c>
    </row>
    <row r="2191" spans="1:3" x14ac:dyDescent="0.25">
      <c r="A2191" s="23" t="s">
        <v>106</v>
      </c>
      <c r="B2191" s="50">
        <v>42886</v>
      </c>
      <c r="C2191" s="25">
        <v>10947</v>
      </c>
    </row>
    <row r="2192" spans="1:3" x14ac:dyDescent="0.25">
      <c r="A2192" s="23" t="s">
        <v>2174</v>
      </c>
      <c r="B2192" s="50">
        <v>42886</v>
      </c>
      <c r="C2192" s="25">
        <v>10948</v>
      </c>
    </row>
    <row r="2193" spans="1:3" x14ac:dyDescent="0.25">
      <c r="A2193" s="23">
        <v>550694</v>
      </c>
      <c r="B2193" s="50">
        <v>42843</v>
      </c>
      <c r="C2193" s="25">
        <v>10949</v>
      </c>
    </row>
    <row r="2194" spans="1:3" x14ac:dyDescent="0.25">
      <c r="A2194" s="23">
        <v>548436</v>
      </c>
      <c r="B2194" s="50">
        <v>42856</v>
      </c>
      <c r="C2194" s="25">
        <v>10950</v>
      </c>
    </row>
    <row r="2195" spans="1:3" x14ac:dyDescent="0.25">
      <c r="A2195" s="23">
        <v>550696</v>
      </c>
      <c r="B2195" s="50">
        <v>42859</v>
      </c>
      <c r="C2195" s="25">
        <v>10951</v>
      </c>
    </row>
    <row r="2196" spans="1:3" x14ac:dyDescent="0.25">
      <c r="A2196" s="23">
        <v>550687</v>
      </c>
      <c r="B2196" s="50">
        <v>42860</v>
      </c>
      <c r="C2196" s="25">
        <v>10952</v>
      </c>
    </row>
    <row r="2197" spans="1:3" x14ac:dyDescent="0.25">
      <c r="A2197" s="23">
        <v>550699</v>
      </c>
      <c r="B2197" s="50">
        <v>42864</v>
      </c>
      <c r="C2197" s="25">
        <v>10953</v>
      </c>
    </row>
    <row r="2198" spans="1:3" x14ac:dyDescent="0.25">
      <c r="A2198" s="23">
        <v>547059</v>
      </c>
      <c r="B2198" s="50">
        <v>42865</v>
      </c>
      <c r="C2198" s="25">
        <v>10954</v>
      </c>
    </row>
    <row r="2199" spans="1:3" x14ac:dyDescent="0.25">
      <c r="A2199" s="23">
        <v>550685</v>
      </c>
      <c r="B2199" s="50">
        <v>42866</v>
      </c>
      <c r="C2199" s="25">
        <v>10955</v>
      </c>
    </row>
    <row r="2200" spans="1:3" x14ac:dyDescent="0.25">
      <c r="A2200" s="23">
        <v>2660</v>
      </c>
      <c r="B2200" s="50">
        <v>42870</v>
      </c>
      <c r="C2200" s="25">
        <v>10956</v>
      </c>
    </row>
    <row r="2201" spans="1:3" x14ac:dyDescent="0.25">
      <c r="A2201" s="23">
        <v>550701</v>
      </c>
      <c r="B2201" s="50">
        <v>42870</v>
      </c>
      <c r="C2201" s="25">
        <v>10957</v>
      </c>
    </row>
    <row r="2202" spans="1:3" x14ac:dyDescent="0.25">
      <c r="A2202" s="23">
        <v>550685</v>
      </c>
      <c r="B2202" s="50">
        <v>42871</v>
      </c>
      <c r="C2202" s="25">
        <v>10958</v>
      </c>
    </row>
    <row r="2203" spans="1:3" x14ac:dyDescent="0.25">
      <c r="A2203" s="23">
        <v>441527</v>
      </c>
      <c r="B2203" s="50">
        <v>42872</v>
      </c>
      <c r="C2203" s="25">
        <v>10959</v>
      </c>
    </row>
    <row r="2204" spans="1:3" x14ac:dyDescent="0.25">
      <c r="A2204" s="23">
        <v>393190</v>
      </c>
      <c r="B2204" s="50">
        <v>42878</v>
      </c>
      <c r="C2204" s="25">
        <v>10960</v>
      </c>
    </row>
    <row r="2205" spans="1:3" x14ac:dyDescent="0.25">
      <c r="A2205" s="23">
        <v>1531</v>
      </c>
      <c r="B2205" s="50">
        <v>42879</v>
      </c>
      <c r="C2205" s="25">
        <v>10961</v>
      </c>
    </row>
    <row r="2206" spans="1:3" x14ac:dyDescent="0.25">
      <c r="A2206" s="23">
        <v>550706</v>
      </c>
      <c r="B2206" s="50">
        <v>42879</v>
      </c>
      <c r="C2206" s="25">
        <v>10961</v>
      </c>
    </row>
    <row r="2207" spans="1:3" x14ac:dyDescent="0.25">
      <c r="A2207" s="23">
        <v>388687</v>
      </c>
      <c r="B2207" s="50">
        <v>42880</v>
      </c>
      <c r="C2207" s="25">
        <v>10962</v>
      </c>
    </row>
    <row r="2208" spans="1:3" x14ac:dyDescent="0.25">
      <c r="A2208" s="23">
        <v>264</v>
      </c>
      <c r="B2208" s="50">
        <v>42881</v>
      </c>
      <c r="C2208" s="25">
        <v>10963</v>
      </c>
    </row>
    <row r="2209" spans="1:3" x14ac:dyDescent="0.25">
      <c r="A2209" s="23">
        <v>550707</v>
      </c>
      <c r="B2209" s="50">
        <v>42881</v>
      </c>
      <c r="C2209" s="25">
        <v>10963</v>
      </c>
    </row>
    <row r="2210" spans="1:3" x14ac:dyDescent="0.25">
      <c r="A2210" s="23">
        <v>2661</v>
      </c>
      <c r="B2210" s="50">
        <v>42881</v>
      </c>
      <c r="C2210" s="25">
        <v>10964</v>
      </c>
    </row>
    <row r="2211" spans="1:3" x14ac:dyDescent="0.25">
      <c r="A2211" s="23">
        <v>550711</v>
      </c>
      <c r="B2211" s="50">
        <v>42881</v>
      </c>
      <c r="C2211" s="25">
        <v>10964</v>
      </c>
    </row>
    <row r="2212" spans="1:3" x14ac:dyDescent="0.25">
      <c r="A2212" s="23">
        <v>1616</v>
      </c>
      <c r="B2212" s="50">
        <v>42885</v>
      </c>
      <c r="C2212" s="25">
        <v>10965</v>
      </c>
    </row>
    <row r="2213" spans="1:3" x14ac:dyDescent="0.25">
      <c r="A2213" s="23">
        <v>550710</v>
      </c>
      <c r="B2213" s="50">
        <v>42885</v>
      </c>
      <c r="C2213" s="25">
        <v>10965</v>
      </c>
    </row>
    <row r="2214" spans="1:3" x14ac:dyDescent="0.25">
      <c r="A2214" s="23">
        <v>790837</v>
      </c>
      <c r="B2214" s="50">
        <v>42885</v>
      </c>
      <c r="C2214" s="25">
        <v>10966</v>
      </c>
    </row>
    <row r="2215" spans="1:3" x14ac:dyDescent="0.25">
      <c r="A2215" s="23">
        <v>549133</v>
      </c>
      <c r="B2215" s="50">
        <v>42886</v>
      </c>
      <c r="C2215" s="25">
        <v>10967</v>
      </c>
    </row>
    <row r="2216" spans="1:3" x14ac:dyDescent="0.25">
      <c r="A2216" s="23" t="s">
        <v>2175</v>
      </c>
      <c r="B2216" s="50">
        <v>42837</v>
      </c>
      <c r="C2216" s="25">
        <v>10968</v>
      </c>
    </row>
    <row r="2217" spans="1:3" x14ac:dyDescent="0.25">
      <c r="A2217" s="23" t="s">
        <v>401</v>
      </c>
      <c r="B2217" s="50">
        <v>42874</v>
      </c>
      <c r="C2217" s="25">
        <v>10969</v>
      </c>
    </row>
    <row r="2218" spans="1:3" x14ac:dyDescent="0.25">
      <c r="A2218" s="23" t="s">
        <v>2176</v>
      </c>
      <c r="B2218" s="50">
        <v>42884</v>
      </c>
      <c r="C2218" s="25">
        <v>10970</v>
      </c>
    </row>
    <row r="2219" spans="1:3" x14ac:dyDescent="0.25">
      <c r="A2219" s="23" t="s">
        <v>2177</v>
      </c>
      <c r="B2219" s="50">
        <v>42885</v>
      </c>
      <c r="C2219" s="25">
        <v>10971</v>
      </c>
    </row>
    <row r="2220" spans="1:3" x14ac:dyDescent="0.25">
      <c r="A2220" s="23" t="s">
        <v>2178</v>
      </c>
      <c r="B2220" s="50">
        <v>42885</v>
      </c>
      <c r="C2220" s="25">
        <v>10972</v>
      </c>
    </row>
    <row r="2221" spans="1:3" x14ac:dyDescent="0.25">
      <c r="A2221" s="23" t="s">
        <v>2179</v>
      </c>
      <c r="B2221" s="50">
        <v>42886</v>
      </c>
      <c r="C2221" s="25">
        <v>10973</v>
      </c>
    </row>
    <row r="2222" spans="1:3" x14ac:dyDescent="0.25">
      <c r="A2222" s="23" t="s">
        <v>2180</v>
      </c>
      <c r="B2222" s="50">
        <v>42886</v>
      </c>
      <c r="C2222" s="25">
        <v>10974</v>
      </c>
    </row>
    <row r="2223" spans="1:3" x14ac:dyDescent="0.25">
      <c r="A2223" s="23" t="s">
        <v>2181</v>
      </c>
      <c r="B2223" s="50">
        <v>42886</v>
      </c>
      <c r="C2223" s="25">
        <v>10975</v>
      </c>
    </row>
    <row r="2224" spans="1:3" x14ac:dyDescent="0.25">
      <c r="A2224" s="23" t="s">
        <v>2182</v>
      </c>
      <c r="B2224" s="50">
        <v>42886</v>
      </c>
      <c r="C2224" s="25">
        <v>10976</v>
      </c>
    </row>
    <row r="2225" spans="1:3" x14ac:dyDescent="0.25">
      <c r="A2225" s="23" t="s">
        <v>2183</v>
      </c>
      <c r="B2225" s="50">
        <v>42886</v>
      </c>
      <c r="C2225" s="25">
        <v>10977</v>
      </c>
    </row>
    <row r="2226" spans="1:3" x14ac:dyDescent="0.25">
      <c r="A2226" s="23" t="s">
        <v>2184</v>
      </c>
      <c r="B2226" s="50">
        <v>42886</v>
      </c>
      <c r="C2226" s="25">
        <v>10978</v>
      </c>
    </row>
    <row r="2227" spans="1:3" x14ac:dyDescent="0.25">
      <c r="A2227" s="23" t="s">
        <v>2185</v>
      </c>
      <c r="B2227" s="50">
        <v>42886</v>
      </c>
      <c r="C2227" s="25">
        <v>10979</v>
      </c>
    </row>
    <row r="2228" spans="1:3" x14ac:dyDescent="0.25">
      <c r="A2228" s="23" t="s">
        <v>2186</v>
      </c>
      <c r="B2228" s="50">
        <v>42886</v>
      </c>
      <c r="C2228" s="25">
        <v>10980</v>
      </c>
    </row>
    <row r="2229" spans="1:3" x14ac:dyDescent="0.25">
      <c r="A2229" s="23" t="s">
        <v>2187</v>
      </c>
      <c r="B2229" s="50">
        <v>42886</v>
      </c>
      <c r="C2229" s="25">
        <v>10981</v>
      </c>
    </row>
    <row r="2230" spans="1:3" x14ac:dyDescent="0.25">
      <c r="A2230" s="23" t="s">
        <v>2188</v>
      </c>
      <c r="B2230" s="50">
        <v>42886</v>
      </c>
      <c r="C2230" s="25">
        <v>10982</v>
      </c>
    </row>
    <row r="2231" spans="1:3" x14ac:dyDescent="0.25">
      <c r="A2231" s="23" t="s">
        <v>2189</v>
      </c>
      <c r="B2231" s="50">
        <v>42886</v>
      </c>
      <c r="C2231" s="25">
        <v>10983</v>
      </c>
    </row>
    <row r="2232" spans="1:3" x14ac:dyDescent="0.25">
      <c r="A2232" s="23" t="s">
        <v>2190</v>
      </c>
      <c r="B2232" s="50">
        <v>42886</v>
      </c>
      <c r="C2232" s="25">
        <v>10984</v>
      </c>
    </row>
    <row r="2233" spans="1:3" x14ac:dyDescent="0.25">
      <c r="A2233" s="23">
        <v>550706</v>
      </c>
      <c r="B2233" s="50">
        <v>42850</v>
      </c>
      <c r="C2233" s="25">
        <v>10985</v>
      </c>
    </row>
    <row r="2234" spans="1:3" x14ac:dyDescent="0.25">
      <c r="A2234" s="23">
        <v>2699</v>
      </c>
      <c r="B2234" s="50">
        <v>42878</v>
      </c>
      <c r="C2234" s="25">
        <v>10991</v>
      </c>
    </row>
    <row r="2235" spans="1:3" x14ac:dyDescent="0.25">
      <c r="A2235" s="23">
        <v>550716</v>
      </c>
      <c r="B2235" s="50">
        <v>42880</v>
      </c>
      <c r="C2235" s="25">
        <v>10992</v>
      </c>
    </row>
    <row r="2236" spans="1:3" x14ac:dyDescent="0.25">
      <c r="A2236" s="23">
        <v>1531</v>
      </c>
      <c r="B2236" s="50">
        <v>42886</v>
      </c>
      <c r="C2236" s="25">
        <v>10993</v>
      </c>
    </row>
    <row r="2237" spans="1:3" x14ac:dyDescent="0.25">
      <c r="A2237" s="23" t="s">
        <v>2191</v>
      </c>
      <c r="B2237" s="50">
        <v>42807</v>
      </c>
      <c r="C2237" s="25">
        <v>10994</v>
      </c>
    </row>
    <row r="2238" spans="1:3" x14ac:dyDescent="0.25">
      <c r="A2238" s="23" t="s">
        <v>423</v>
      </c>
      <c r="B2238" s="50">
        <v>42845</v>
      </c>
      <c r="C2238" s="25">
        <v>10995</v>
      </c>
    </row>
    <row r="2239" spans="1:3" x14ac:dyDescent="0.25">
      <c r="A2239" s="23" t="s">
        <v>2192</v>
      </c>
      <c r="B2239" s="50">
        <v>42845</v>
      </c>
      <c r="C2239" s="25">
        <v>10996</v>
      </c>
    </row>
    <row r="2240" spans="1:3" x14ac:dyDescent="0.25">
      <c r="A2240" s="23" t="s">
        <v>2193</v>
      </c>
      <c r="B2240" s="50">
        <v>42846</v>
      </c>
      <c r="C2240" s="25">
        <v>10997</v>
      </c>
    </row>
    <row r="2241" spans="1:3" x14ac:dyDescent="0.25">
      <c r="A2241" s="23" t="s">
        <v>2194</v>
      </c>
      <c r="B2241" s="50">
        <v>42881</v>
      </c>
      <c r="C2241" s="25">
        <v>10998</v>
      </c>
    </row>
    <row r="2242" spans="1:3" x14ac:dyDescent="0.25">
      <c r="A2242" s="23" t="s">
        <v>56</v>
      </c>
      <c r="B2242" s="50">
        <v>42886</v>
      </c>
      <c r="C2242" s="25">
        <v>10999</v>
      </c>
    </row>
    <row r="2243" spans="1:3" x14ac:dyDescent="0.25">
      <c r="A2243" s="23" t="s">
        <v>2195</v>
      </c>
      <c r="B2243" s="50">
        <v>42886</v>
      </c>
      <c r="C2243" s="25">
        <v>11000</v>
      </c>
    </row>
    <row r="2244" spans="1:3" x14ac:dyDescent="0.25">
      <c r="A2244" s="23" t="s">
        <v>2196</v>
      </c>
      <c r="B2244" s="50">
        <v>42886</v>
      </c>
      <c r="C2244" s="25">
        <v>11001</v>
      </c>
    </row>
    <row r="2245" spans="1:3" x14ac:dyDescent="0.25">
      <c r="A2245" s="23">
        <v>550705</v>
      </c>
      <c r="B2245" s="50">
        <v>42870</v>
      </c>
      <c r="C2245" s="25">
        <v>11002</v>
      </c>
    </row>
    <row r="2246" spans="1:3" x14ac:dyDescent="0.25">
      <c r="A2246" s="23">
        <v>537770</v>
      </c>
      <c r="B2246" s="50">
        <v>42878</v>
      </c>
      <c r="C2246" s="25">
        <v>11003</v>
      </c>
    </row>
    <row r="2247" spans="1:3" x14ac:dyDescent="0.25">
      <c r="A2247" s="23" t="s">
        <v>2197</v>
      </c>
      <c r="B2247" s="50">
        <v>42887</v>
      </c>
      <c r="C2247" s="25">
        <v>11004</v>
      </c>
    </row>
    <row r="2248" spans="1:3" x14ac:dyDescent="0.25">
      <c r="A2248" s="23" t="s">
        <v>2198</v>
      </c>
      <c r="B2248" s="50">
        <v>42887</v>
      </c>
      <c r="C2248" s="25">
        <v>11005</v>
      </c>
    </row>
    <row r="2249" spans="1:3" x14ac:dyDescent="0.25">
      <c r="A2249" s="23" t="s">
        <v>2199</v>
      </c>
      <c r="B2249" s="50">
        <v>42887</v>
      </c>
      <c r="C2249" s="25">
        <v>11006</v>
      </c>
    </row>
    <row r="2250" spans="1:3" x14ac:dyDescent="0.25">
      <c r="A2250" s="23" t="s">
        <v>2200</v>
      </c>
      <c r="B2250" s="50">
        <v>42887</v>
      </c>
      <c r="C2250" s="25">
        <v>11007</v>
      </c>
    </row>
    <row r="2251" spans="1:3" x14ac:dyDescent="0.25">
      <c r="A2251" s="23" t="s">
        <v>2201</v>
      </c>
      <c r="B2251" s="50">
        <v>42887</v>
      </c>
      <c r="C2251" s="25">
        <v>11008</v>
      </c>
    </row>
    <row r="2252" spans="1:3" x14ac:dyDescent="0.25">
      <c r="A2252" s="23" t="s">
        <v>2202</v>
      </c>
      <c r="B2252" s="50">
        <v>42887</v>
      </c>
      <c r="C2252" s="25">
        <v>11009</v>
      </c>
    </row>
    <row r="2253" spans="1:3" x14ac:dyDescent="0.25">
      <c r="A2253" s="23" t="s">
        <v>2203</v>
      </c>
      <c r="B2253" s="50">
        <v>42887</v>
      </c>
      <c r="C2253" s="25">
        <v>11010</v>
      </c>
    </row>
    <row r="2254" spans="1:3" x14ac:dyDescent="0.25">
      <c r="A2254" s="23" t="s">
        <v>2204</v>
      </c>
      <c r="B2254" s="50">
        <v>42887</v>
      </c>
      <c r="C2254" s="25">
        <v>11011</v>
      </c>
    </row>
    <row r="2255" spans="1:3" x14ac:dyDescent="0.25">
      <c r="A2255" s="23" t="s">
        <v>2205</v>
      </c>
      <c r="B2255" s="50">
        <v>42887</v>
      </c>
      <c r="C2255" s="25">
        <v>11012</v>
      </c>
    </row>
    <row r="2256" spans="1:3" x14ac:dyDescent="0.25">
      <c r="A2256" s="23" t="s">
        <v>2206</v>
      </c>
      <c r="B2256" s="50">
        <v>42887</v>
      </c>
      <c r="C2256" s="25">
        <v>11013</v>
      </c>
    </row>
    <row r="2257" spans="1:3" x14ac:dyDescent="0.25">
      <c r="A2257" s="23" t="s">
        <v>91</v>
      </c>
      <c r="B2257" s="50">
        <v>42887</v>
      </c>
      <c r="C2257" s="25">
        <v>11014</v>
      </c>
    </row>
    <row r="2258" spans="1:3" x14ac:dyDescent="0.25">
      <c r="A2258" s="23" t="s">
        <v>61</v>
      </c>
      <c r="B2258" s="50">
        <v>42888</v>
      </c>
      <c r="C2258" s="25">
        <v>11015</v>
      </c>
    </row>
    <row r="2259" spans="1:3" x14ac:dyDescent="0.25">
      <c r="A2259" s="23" t="s">
        <v>2207</v>
      </c>
      <c r="B2259" s="50">
        <v>42888</v>
      </c>
      <c r="C2259" s="25">
        <v>11016</v>
      </c>
    </row>
    <row r="2260" spans="1:3" x14ac:dyDescent="0.25">
      <c r="A2260" s="23" t="s">
        <v>2208</v>
      </c>
      <c r="B2260" s="50">
        <v>42888</v>
      </c>
      <c r="C2260" s="25">
        <v>11017</v>
      </c>
    </row>
    <row r="2261" spans="1:3" x14ac:dyDescent="0.25">
      <c r="A2261" s="23" t="s">
        <v>2209</v>
      </c>
      <c r="B2261" s="50">
        <v>42888</v>
      </c>
      <c r="C2261" s="25">
        <v>11018</v>
      </c>
    </row>
    <row r="2262" spans="1:3" x14ac:dyDescent="0.25">
      <c r="A2262" s="23" t="s">
        <v>2210</v>
      </c>
      <c r="B2262" s="50">
        <v>42888</v>
      </c>
      <c r="C2262" s="25">
        <v>11019</v>
      </c>
    </row>
    <row r="2263" spans="1:3" x14ac:dyDescent="0.25">
      <c r="A2263" s="23" t="s">
        <v>2211</v>
      </c>
      <c r="B2263" s="50">
        <v>42888</v>
      </c>
      <c r="C2263" s="25">
        <v>11020</v>
      </c>
    </row>
    <row r="2264" spans="1:3" x14ac:dyDescent="0.25">
      <c r="A2264" s="23" t="s">
        <v>2212</v>
      </c>
      <c r="B2264" s="50">
        <v>42888</v>
      </c>
      <c r="C2264" s="25">
        <v>11021</v>
      </c>
    </row>
    <row r="2265" spans="1:3" x14ac:dyDescent="0.25">
      <c r="A2265" s="23" t="s">
        <v>2213</v>
      </c>
      <c r="B2265" s="50">
        <v>42888</v>
      </c>
      <c r="C2265" s="25">
        <v>11022</v>
      </c>
    </row>
    <row r="2266" spans="1:3" x14ac:dyDescent="0.25">
      <c r="A2266" s="23" t="s">
        <v>2214</v>
      </c>
      <c r="B2266" s="50">
        <v>42888</v>
      </c>
      <c r="C2266" s="25">
        <v>11023</v>
      </c>
    </row>
    <row r="2267" spans="1:3" x14ac:dyDescent="0.25">
      <c r="A2267" s="23" t="s">
        <v>2215</v>
      </c>
      <c r="B2267" s="50">
        <v>42888</v>
      </c>
      <c r="C2267" s="25">
        <v>11024</v>
      </c>
    </row>
    <row r="2268" spans="1:3" x14ac:dyDescent="0.25">
      <c r="A2268" s="23" t="s">
        <v>2216</v>
      </c>
      <c r="B2268" s="50">
        <v>42888</v>
      </c>
      <c r="C2268" s="25">
        <v>11025</v>
      </c>
    </row>
    <row r="2269" spans="1:3" x14ac:dyDescent="0.25">
      <c r="A2269" s="23" t="s">
        <v>85</v>
      </c>
      <c r="B2269" s="50">
        <v>42888</v>
      </c>
      <c r="C2269" s="25">
        <v>11026</v>
      </c>
    </row>
    <row r="2270" spans="1:3" x14ac:dyDescent="0.25">
      <c r="A2270" s="23" t="s">
        <v>89</v>
      </c>
      <c r="B2270" s="50">
        <v>42888</v>
      </c>
      <c r="C2270" s="25">
        <v>11027</v>
      </c>
    </row>
    <row r="2271" spans="1:3" x14ac:dyDescent="0.25">
      <c r="A2271" s="23" t="s">
        <v>2217</v>
      </c>
      <c r="B2271" s="50">
        <v>42888</v>
      </c>
      <c r="C2271" s="25">
        <v>11028</v>
      </c>
    </row>
    <row r="2272" spans="1:3" x14ac:dyDescent="0.25">
      <c r="A2272" s="23" t="s">
        <v>2218</v>
      </c>
      <c r="B2272" s="50">
        <v>42891</v>
      </c>
      <c r="C2272" s="25">
        <v>11029</v>
      </c>
    </row>
    <row r="2273" spans="1:3" x14ac:dyDescent="0.25">
      <c r="A2273" s="23" t="s">
        <v>2219</v>
      </c>
      <c r="B2273" s="50">
        <v>42891</v>
      </c>
      <c r="C2273" s="25">
        <v>11030</v>
      </c>
    </row>
    <row r="2274" spans="1:3" x14ac:dyDescent="0.25">
      <c r="A2274" s="23" t="s">
        <v>2220</v>
      </c>
      <c r="B2274" s="50">
        <v>42891</v>
      </c>
      <c r="C2274" s="25">
        <v>11031</v>
      </c>
    </row>
    <row r="2275" spans="1:3" x14ac:dyDescent="0.25">
      <c r="A2275" s="23" t="s">
        <v>2221</v>
      </c>
      <c r="B2275" s="50">
        <v>42891</v>
      </c>
      <c r="C2275" s="25">
        <v>11032</v>
      </c>
    </row>
    <row r="2276" spans="1:3" x14ac:dyDescent="0.25">
      <c r="A2276" s="23" t="s">
        <v>2222</v>
      </c>
      <c r="B2276" s="50">
        <v>42891</v>
      </c>
      <c r="C2276" s="25">
        <v>11033</v>
      </c>
    </row>
    <row r="2277" spans="1:3" x14ac:dyDescent="0.25">
      <c r="A2277" s="23" t="s">
        <v>2223</v>
      </c>
      <c r="B2277" s="50">
        <v>42891</v>
      </c>
      <c r="C2277" s="25">
        <v>11034</v>
      </c>
    </row>
    <row r="2278" spans="1:3" x14ac:dyDescent="0.25">
      <c r="A2278" s="23" t="s">
        <v>2224</v>
      </c>
      <c r="B2278" s="50">
        <v>42891</v>
      </c>
      <c r="C2278" s="25">
        <v>11035</v>
      </c>
    </row>
    <row r="2279" spans="1:3" x14ac:dyDescent="0.25">
      <c r="A2279" s="23" t="s">
        <v>2225</v>
      </c>
      <c r="B2279" s="50">
        <v>42891</v>
      </c>
      <c r="C2279" s="25">
        <v>11036</v>
      </c>
    </row>
    <row r="2280" spans="1:3" x14ac:dyDescent="0.25">
      <c r="A2280" s="23" t="s">
        <v>2226</v>
      </c>
      <c r="B2280" s="50">
        <v>42892</v>
      </c>
      <c r="C2280" s="25">
        <v>11037</v>
      </c>
    </row>
    <row r="2281" spans="1:3" x14ac:dyDescent="0.25">
      <c r="A2281" s="23" t="s">
        <v>2227</v>
      </c>
      <c r="B2281" s="50">
        <v>42892</v>
      </c>
      <c r="C2281" s="25">
        <v>11038</v>
      </c>
    </row>
    <row r="2282" spans="1:3" x14ac:dyDescent="0.25">
      <c r="A2282" s="23" t="s">
        <v>2228</v>
      </c>
      <c r="B2282" s="50">
        <v>42892</v>
      </c>
      <c r="C2282" s="25">
        <v>11039</v>
      </c>
    </row>
    <row r="2283" spans="1:3" x14ac:dyDescent="0.25">
      <c r="A2283" s="23" t="s">
        <v>2229</v>
      </c>
      <c r="B2283" s="50">
        <v>42892</v>
      </c>
      <c r="C2283" s="25">
        <v>11040</v>
      </c>
    </row>
    <row r="2284" spans="1:3" x14ac:dyDescent="0.25">
      <c r="A2284" s="23" t="s">
        <v>2230</v>
      </c>
      <c r="B2284" s="50">
        <v>42892</v>
      </c>
      <c r="C2284" s="25">
        <v>11041</v>
      </c>
    </row>
    <row r="2285" spans="1:3" x14ac:dyDescent="0.25">
      <c r="A2285" s="23" t="s">
        <v>2231</v>
      </c>
      <c r="B2285" s="50">
        <v>42892</v>
      </c>
      <c r="C2285" s="25">
        <v>11042</v>
      </c>
    </row>
    <row r="2286" spans="1:3" x14ac:dyDescent="0.25">
      <c r="A2286" s="23" t="s">
        <v>2232</v>
      </c>
      <c r="B2286" s="50">
        <v>42892</v>
      </c>
      <c r="C2286" s="25">
        <v>11043</v>
      </c>
    </row>
    <row r="2287" spans="1:3" x14ac:dyDescent="0.25">
      <c r="A2287" s="23" t="s">
        <v>2233</v>
      </c>
      <c r="B2287" s="50">
        <v>42892</v>
      </c>
      <c r="C2287" s="25">
        <v>11044</v>
      </c>
    </row>
    <row r="2288" spans="1:3" x14ac:dyDescent="0.25">
      <c r="A2288" s="23" t="s">
        <v>2234</v>
      </c>
      <c r="B2288" s="50">
        <v>42892</v>
      </c>
      <c r="C2288" s="25">
        <v>11045</v>
      </c>
    </row>
    <row r="2289" spans="1:3" x14ac:dyDescent="0.25">
      <c r="A2289" s="23" t="s">
        <v>2235</v>
      </c>
      <c r="B2289" s="50">
        <v>42892</v>
      </c>
      <c r="C2289" s="25">
        <v>11046</v>
      </c>
    </row>
    <row r="2290" spans="1:3" x14ac:dyDescent="0.25">
      <c r="A2290" s="23" t="s">
        <v>2236</v>
      </c>
      <c r="B2290" s="50">
        <v>42892</v>
      </c>
      <c r="C2290" s="25">
        <v>11047</v>
      </c>
    </row>
    <row r="2291" spans="1:3" x14ac:dyDescent="0.25">
      <c r="A2291" s="23" t="s">
        <v>2237</v>
      </c>
      <c r="B2291" s="50">
        <v>42892</v>
      </c>
      <c r="C2291" s="25">
        <v>11048</v>
      </c>
    </row>
    <row r="2292" spans="1:3" x14ac:dyDescent="0.25">
      <c r="A2292" s="23" t="s">
        <v>2238</v>
      </c>
      <c r="B2292" s="50">
        <v>42892</v>
      </c>
      <c r="C2292" s="25">
        <v>11049</v>
      </c>
    </row>
    <row r="2293" spans="1:3" x14ac:dyDescent="0.25">
      <c r="A2293" s="23" t="s">
        <v>2239</v>
      </c>
      <c r="B2293" s="50">
        <v>42892</v>
      </c>
      <c r="C2293" s="25">
        <v>11050</v>
      </c>
    </row>
    <row r="2294" spans="1:3" x14ac:dyDescent="0.25">
      <c r="A2294" s="23" t="s">
        <v>2240</v>
      </c>
      <c r="B2294" s="50">
        <v>42893</v>
      </c>
      <c r="C2294" s="25">
        <v>11051</v>
      </c>
    </row>
    <row r="2295" spans="1:3" x14ac:dyDescent="0.25">
      <c r="A2295" s="23" t="s">
        <v>2241</v>
      </c>
      <c r="B2295" s="50">
        <v>42893</v>
      </c>
      <c r="C2295" s="25">
        <v>11052</v>
      </c>
    </row>
    <row r="2296" spans="1:3" x14ac:dyDescent="0.25">
      <c r="A2296" s="23" t="s">
        <v>2242</v>
      </c>
      <c r="B2296" s="50">
        <v>42893</v>
      </c>
      <c r="C2296" s="25">
        <v>11053</v>
      </c>
    </row>
    <row r="2297" spans="1:3" x14ac:dyDescent="0.25">
      <c r="A2297" s="23" t="s">
        <v>2243</v>
      </c>
      <c r="B2297" s="50">
        <v>42893</v>
      </c>
      <c r="C2297" s="25">
        <v>11054</v>
      </c>
    </row>
    <row r="2298" spans="1:3" x14ac:dyDescent="0.25">
      <c r="A2298" s="23" t="s">
        <v>2244</v>
      </c>
      <c r="B2298" s="50">
        <v>42893</v>
      </c>
      <c r="C2298" s="25">
        <v>11055</v>
      </c>
    </row>
    <row r="2299" spans="1:3" x14ac:dyDescent="0.25">
      <c r="A2299" s="23" t="s">
        <v>2245</v>
      </c>
      <c r="B2299" s="50">
        <v>42893</v>
      </c>
      <c r="C2299" s="25">
        <v>11056</v>
      </c>
    </row>
    <row r="2300" spans="1:3" x14ac:dyDescent="0.25">
      <c r="A2300" s="23" t="s">
        <v>2246</v>
      </c>
      <c r="B2300" s="50">
        <v>42893</v>
      </c>
      <c r="C2300" s="25">
        <v>11057</v>
      </c>
    </row>
    <row r="2301" spans="1:3" x14ac:dyDescent="0.25">
      <c r="A2301" s="23" t="s">
        <v>2247</v>
      </c>
      <c r="B2301" s="50">
        <v>42893</v>
      </c>
      <c r="C2301" s="25">
        <v>11058</v>
      </c>
    </row>
    <row r="2302" spans="1:3" x14ac:dyDescent="0.25">
      <c r="A2302" s="23" t="s">
        <v>339</v>
      </c>
      <c r="B2302" s="50">
        <v>42893</v>
      </c>
      <c r="C2302" s="25">
        <v>11059</v>
      </c>
    </row>
    <row r="2303" spans="1:3" x14ac:dyDescent="0.25">
      <c r="A2303" s="23" t="s">
        <v>2248</v>
      </c>
      <c r="B2303" s="50">
        <v>42893</v>
      </c>
      <c r="C2303" s="25">
        <v>11060</v>
      </c>
    </row>
    <row r="2304" spans="1:3" x14ac:dyDescent="0.25">
      <c r="A2304" s="23" t="s">
        <v>2249</v>
      </c>
      <c r="B2304" s="50">
        <v>42893</v>
      </c>
      <c r="C2304" s="25">
        <v>11061</v>
      </c>
    </row>
    <row r="2305" spans="1:3" x14ac:dyDescent="0.25">
      <c r="A2305" s="23" t="s">
        <v>2250</v>
      </c>
      <c r="B2305" s="50">
        <v>42893</v>
      </c>
      <c r="C2305" s="25">
        <v>11062</v>
      </c>
    </row>
    <row r="2306" spans="1:3" x14ac:dyDescent="0.25">
      <c r="A2306" s="23" t="s">
        <v>2251</v>
      </c>
      <c r="B2306" s="50">
        <v>42893</v>
      </c>
      <c r="C2306" s="25">
        <v>11063</v>
      </c>
    </row>
    <row r="2307" spans="1:3" x14ac:dyDescent="0.25">
      <c r="A2307" s="23" t="s">
        <v>2252</v>
      </c>
      <c r="B2307" s="50">
        <v>42893</v>
      </c>
      <c r="C2307" s="25">
        <v>11064</v>
      </c>
    </row>
    <row r="2308" spans="1:3" x14ac:dyDescent="0.25">
      <c r="A2308" s="23" t="s">
        <v>83</v>
      </c>
      <c r="B2308" s="50">
        <v>42893</v>
      </c>
      <c r="C2308" s="25">
        <v>11065</v>
      </c>
    </row>
    <row r="2309" spans="1:3" x14ac:dyDescent="0.25">
      <c r="A2309" s="23" t="s">
        <v>86</v>
      </c>
      <c r="B2309" s="50">
        <v>42893</v>
      </c>
      <c r="C2309" s="25">
        <v>11066</v>
      </c>
    </row>
    <row r="2310" spans="1:3" x14ac:dyDescent="0.25">
      <c r="A2310" s="23" t="s">
        <v>2253</v>
      </c>
      <c r="B2310" s="50">
        <v>42894</v>
      </c>
      <c r="C2310" s="25">
        <v>11067</v>
      </c>
    </row>
    <row r="2311" spans="1:3" x14ac:dyDescent="0.25">
      <c r="A2311" s="23" t="s">
        <v>2254</v>
      </c>
      <c r="B2311" s="50">
        <v>42894</v>
      </c>
      <c r="C2311" s="25">
        <v>11068</v>
      </c>
    </row>
    <row r="2312" spans="1:3" x14ac:dyDescent="0.25">
      <c r="A2312" s="23" t="s">
        <v>2255</v>
      </c>
      <c r="B2312" s="50">
        <v>42894</v>
      </c>
      <c r="C2312" s="25">
        <v>11069</v>
      </c>
    </row>
    <row r="2313" spans="1:3" x14ac:dyDescent="0.25">
      <c r="A2313" s="23" t="s">
        <v>2256</v>
      </c>
      <c r="B2313" s="50">
        <v>42894</v>
      </c>
      <c r="C2313" s="25">
        <v>11070</v>
      </c>
    </row>
    <row r="2314" spans="1:3" x14ac:dyDescent="0.25">
      <c r="A2314" s="23" t="s">
        <v>2257</v>
      </c>
      <c r="B2314" s="50">
        <v>42894</v>
      </c>
      <c r="C2314" s="25">
        <v>11071</v>
      </c>
    </row>
    <row r="2315" spans="1:3" x14ac:dyDescent="0.25">
      <c r="A2315" s="23" t="s">
        <v>2258</v>
      </c>
      <c r="B2315" s="50">
        <v>42894</v>
      </c>
      <c r="C2315" s="25">
        <v>11072</v>
      </c>
    </row>
    <row r="2316" spans="1:3" x14ac:dyDescent="0.25">
      <c r="A2316" s="23" t="s">
        <v>2259</v>
      </c>
      <c r="B2316" s="50">
        <v>42894</v>
      </c>
      <c r="C2316" s="25">
        <v>11073</v>
      </c>
    </row>
    <row r="2317" spans="1:3" x14ac:dyDescent="0.25">
      <c r="A2317" s="23" t="s">
        <v>2260</v>
      </c>
      <c r="B2317" s="50">
        <v>42895</v>
      </c>
      <c r="C2317" s="25">
        <v>11074</v>
      </c>
    </row>
    <row r="2318" spans="1:3" x14ac:dyDescent="0.25">
      <c r="A2318" s="23" t="s">
        <v>2261</v>
      </c>
      <c r="B2318" s="50">
        <v>42895</v>
      </c>
      <c r="C2318" s="25">
        <v>11075</v>
      </c>
    </row>
    <row r="2319" spans="1:3" x14ac:dyDescent="0.25">
      <c r="A2319" s="23" t="s">
        <v>2261</v>
      </c>
      <c r="B2319" s="50">
        <v>42895</v>
      </c>
      <c r="C2319" s="25">
        <v>11075</v>
      </c>
    </row>
    <row r="2320" spans="1:3" x14ac:dyDescent="0.25">
      <c r="A2320" s="23" t="s">
        <v>2262</v>
      </c>
      <c r="B2320" s="50">
        <v>42895</v>
      </c>
      <c r="C2320" s="25">
        <v>11077</v>
      </c>
    </row>
    <row r="2321" spans="1:3" x14ac:dyDescent="0.25">
      <c r="A2321" s="23" t="s">
        <v>340</v>
      </c>
      <c r="B2321" s="50">
        <v>42895</v>
      </c>
      <c r="C2321" s="25">
        <v>11078</v>
      </c>
    </row>
    <row r="2322" spans="1:3" x14ac:dyDescent="0.25">
      <c r="A2322" s="23" t="s">
        <v>2263</v>
      </c>
      <c r="B2322" s="50">
        <v>42895</v>
      </c>
      <c r="C2322" s="25">
        <v>11079</v>
      </c>
    </row>
    <row r="2323" spans="1:3" x14ac:dyDescent="0.25">
      <c r="A2323" s="23" t="s">
        <v>2264</v>
      </c>
      <c r="B2323" s="50">
        <v>42896</v>
      </c>
      <c r="C2323" s="25">
        <v>11080</v>
      </c>
    </row>
    <row r="2324" spans="1:3" x14ac:dyDescent="0.25">
      <c r="A2324" s="23" t="s">
        <v>2265</v>
      </c>
      <c r="B2324" s="50">
        <v>42896</v>
      </c>
      <c r="C2324" s="25">
        <v>11081</v>
      </c>
    </row>
    <row r="2325" spans="1:3" x14ac:dyDescent="0.25">
      <c r="A2325" s="23" t="s">
        <v>2266</v>
      </c>
      <c r="B2325" s="50">
        <v>42896</v>
      </c>
      <c r="C2325" s="25">
        <v>11082</v>
      </c>
    </row>
    <row r="2326" spans="1:3" x14ac:dyDescent="0.25">
      <c r="A2326" s="23" t="s">
        <v>2267</v>
      </c>
      <c r="B2326" s="50">
        <v>42898</v>
      </c>
      <c r="C2326" s="25">
        <v>11083</v>
      </c>
    </row>
    <row r="2327" spans="1:3" x14ac:dyDescent="0.25">
      <c r="A2327" s="23" t="s">
        <v>2268</v>
      </c>
      <c r="B2327" s="50">
        <v>42898</v>
      </c>
      <c r="C2327" s="25">
        <v>11084</v>
      </c>
    </row>
    <row r="2328" spans="1:3" x14ac:dyDescent="0.25">
      <c r="A2328" s="23" t="s">
        <v>2269</v>
      </c>
      <c r="B2328" s="50">
        <v>42898</v>
      </c>
      <c r="C2328" s="25">
        <v>11085</v>
      </c>
    </row>
    <row r="2329" spans="1:3" x14ac:dyDescent="0.25">
      <c r="A2329" s="23" t="s">
        <v>2270</v>
      </c>
      <c r="B2329" s="50">
        <v>42898</v>
      </c>
      <c r="C2329" s="25">
        <v>11086</v>
      </c>
    </row>
    <row r="2330" spans="1:3" x14ac:dyDescent="0.25">
      <c r="A2330" s="23" t="s">
        <v>2271</v>
      </c>
      <c r="B2330" s="50">
        <v>42898</v>
      </c>
      <c r="C2330" s="25">
        <v>11087</v>
      </c>
    </row>
    <row r="2331" spans="1:3" x14ac:dyDescent="0.25">
      <c r="A2331" s="23" t="s">
        <v>2272</v>
      </c>
      <c r="B2331" s="50">
        <v>42898</v>
      </c>
      <c r="C2331" s="25">
        <v>11088</v>
      </c>
    </row>
    <row r="2332" spans="1:3" x14ac:dyDescent="0.25">
      <c r="A2332" s="23" t="s">
        <v>2273</v>
      </c>
      <c r="B2332" s="50">
        <v>42898</v>
      </c>
      <c r="C2332" s="25">
        <v>11089</v>
      </c>
    </row>
    <row r="2333" spans="1:3" x14ac:dyDescent="0.25">
      <c r="A2333" s="23" t="s">
        <v>2274</v>
      </c>
      <c r="B2333" s="50">
        <v>42898</v>
      </c>
      <c r="C2333" s="25">
        <v>11090</v>
      </c>
    </row>
    <row r="2334" spans="1:3" x14ac:dyDescent="0.25">
      <c r="A2334" s="23" t="s">
        <v>2275</v>
      </c>
      <c r="B2334" s="50">
        <v>42899</v>
      </c>
      <c r="C2334" s="25">
        <v>11091</v>
      </c>
    </row>
    <row r="2335" spans="1:3" x14ac:dyDescent="0.25">
      <c r="A2335" s="23" t="s">
        <v>2276</v>
      </c>
      <c r="B2335" s="50">
        <v>42899</v>
      </c>
      <c r="C2335" s="25">
        <v>11092</v>
      </c>
    </row>
    <row r="2336" spans="1:3" x14ac:dyDescent="0.25">
      <c r="A2336" s="23" t="s">
        <v>2277</v>
      </c>
      <c r="B2336" s="50">
        <v>42899</v>
      </c>
      <c r="C2336" s="25">
        <v>11093</v>
      </c>
    </row>
    <row r="2337" spans="1:3" x14ac:dyDescent="0.25">
      <c r="A2337" s="23" t="s">
        <v>2278</v>
      </c>
      <c r="B2337" s="50">
        <v>42899</v>
      </c>
      <c r="C2337" s="25">
        <v>11094</v>
      </c>
    </row>
    <row r="2338" spans="1:3" x14ac:dyDescent="0.25">
      <c r="A2338" s="23" t="s">
        <v>341</v>
      </c>
      <c r="B2338" s="50">
        <v>42899</v>
      </c>
      <c r="C2338" s="25">
        <v>11095</v>
      </c>
    </row>
    <row r="2339" spans="1:3" x14ac:dyDescent="0.25">
      <c r="A2339" s="23" t="s">
        <v>2279</v>
      </c>
      <c r="B2339" s="50">
        <v>42899</v>
      </c>
      <c r="C2339" s="25">
        <v>11096</v>
      </c>
    </row>
    <row r="2340" spans="1:3" x14ac:dyDescent="0.25">
      <c r="A2340" s="23" t="s">
        <v>2280</v>
      </c>
      <c r="B2340" s="50">
        <v>42899</v>
      </c>
      <c r="C2340" s="25">
        <v>11097</v>
      </c>
    </row>
    <row r="2341" spans="1:3" x14ac:dyDescent="0.25">
      <c r="A2341" s="23" t="s">
        <v>2281</v>
      </c>
      <c r="B2341" s="50">
        <v>42899</v>
      </c>
      <c r="C2341" s="25">
        <v>11098</v>
      </c>
    </row>
    <row r="2342" spans="1:3" x14ac:dyDescent="0.25">
      <c r="A2342" s="23" t="s">
        <v>2282</v>
      </c>
      <c r="B2342" s="50">
        <v>42899</v>
      </c>
      <c r="C2342" s="25">
        <v>11099</v>
      </c>
    </row>
    <row r="2343" spans="1:3" x14ac:dyDescent="0.25">
      <c r="A2343" s="23" t="s">
        <v>2283</v>
      </c>
      <c r="B2343" s="50">
        <v>42899</v>
      </c>
      <c r="C2343" s="25">
        <v>11100</v>
      </c>
    </row>
    <row r="2344" spans="1:3" x14ac:dyDescent="0.25">
      <c r="A2344" s="23" t="s">
        <v>2284</v>
      </c>
      <c r="B2344" s="50">
        <v>42900</v>
      </c>
      <c r="C2344" s="25">
        <v>11101</v>
      </c>
    </row>
    <row r="2345" spans="1:3" x14ac:dyDescent="0.25">
      <c r="A2345" s="23" t="s">
        <v>2285</v>
      </c>
      <c r="B2345" s="50">
        <v>42900</v>
      </c>
      <c r="C2345" s="25">
        <v>11102</v>
      </c>
    </row>
    <row r="2346" spans="1:3" x14ac:dyDescent="0.25">
      <c r="A2346" s="23" t="s">
        <v>2286</v>
      </c>
      <c r="B2346" s="50">
        <v>42900</v>
      </c>
      <c r="C2346" s="25">
        <v>11103</v>
      </c>
    </row>
    <row r="2347" spans="1:3" x14ac:dyDescent="0.25">
      <c r="A2347" s="23" t="s">
        <v>2287</v>
      </c>
      <c r="B2347" s="50">
        <v>42900</v>
      </c>
      <c r="C2347" s="25">
        <v>11104</v>
      </c>
    </row>
    <row r="2348" spans="1:3" x14ac:dyDescent="0.25">
      <c r="A2348" s="23" t="s">
        <v>2288</v>
      </c>
      <c r="B2348" s="50">
        <v>42900</v>
      </c>
      <c r="C2348" s="25">
        <v>11105</v>
      </c>
    </row>
    <row r="2349" spans="1:3" x14ac:dyDescent="0.25">
      <c r="A2349" s="23" t="s">
        <v>2289</v>
      </c>
      <c r="B2349" s="50">
        <v>42900</v>
      </c>
      <c r="C2349" s="25">
        <v>11106</v>
      </c>
    </row>
    <row r="2350" spans="1:3" x14ac:dyDescent="0.25">
      <c r="A2350" s="23" t="s">
        <v>2290</v>
      </c>
      <c r="B2350" s="50">
        <v>42900</v>
      </c>
      <c r="C2350" s="25">
        <v>11107</v>
      </c>
    </row>
    <row r="2351" spans="1:3" x14ac:dyDescent="0.25">
      <c r="A2351" s="23" t="s">
        <v>2291</v>
      </c>
      <c r="B2351" s="50">
        <v>42900</v>
      </c>
      <c r="C2351" s="25">
        <v>11108</v>
      </c>
    </row>
    <row r="2352" spans="1:3" x14ac:dyDescent="0.25">
      <c r="A2352" s="23" t="s">
        <v>393</v>
      </c>
      <c r="B2352" s="50">
        <v>42900</v>
      </c>
      <c r="C2352" s="25">
        <v>11109</v>
      </c>
    </row>
    <row r="2353" spans="1:3" x14ac:dyDescent="0.25">
      <c r="A2353" s="23" t="s">
        <v>90</v>
      </c>
      <c r="B2353" s="50">
        <v>42900</v>
      </c>
      <c r="C2353" s="25">
        <v>11110</v>
      </c>
    </row>
    <row r="2354" spans="1:3" x14ac:dyDescent="0.25">
      <c r="A2354" s="23" t="s">
        <v>2292</v>
      </c>
      <c r="B2354" s="50">
        <v>42901</v>
      </c>
      <c r="C2354" s="25">
        <v>11111</v>
      </c>
    </row>
    <row r="2355" spans="1:3" x14ac:dyDescent="0.25">
      <c r="A2355" s="23" t="s">
        <v>2293</v>
      </c>
      <c r="B2355" s="50">
        <v>42901</v>
      </c>
      <c r="C2355" s="25">
        <v>11112</v>
      </c>
    </row>
    <row r="2356" spans="1:3" x14ac:dyDescent="0.25">
      <c r="A2356" s="23" t="s">
        <v>2294</v>
      </c>
      <c r="B2356" s="50">
        <v>42901</v>
      </c>
      <c r="C2356" s="25">
        <v>11113</v>
      </c>
    </row>
    <row r="2357" spans="1:3" x14ac:dyDescent="0.25">
      <c r="A2357" s="23" t="s">
        <v>2295</v>
      </c>
      <c r="B2357" s="50">
        <v>42901</v>
      </c>
      <c r="C2357" s="25">
        <v>11114</v>
      </c>
    </row>
    <row r="2358" spans="1:3" x14ac:dyDescent="0.25">
      <c r="A2358" s="23" t="s">
        <v>2296</v>
      </c>
      <c r="B2358" s="50">
        <v>42901</v>
      </c>
      <c r="C2358" s="25">
        <v>11115</v>
      </c>
    </row>
    <row r="2359" spans="1:3" x14ac:dyDescent="0.25">
      <c r="A2359" s="23" t="s">
        <v>2297</v>
      </c>
      <c r="B2359" s="50">
        <v>42901</v>
      </c>
      <c r="C2359" s="25">
        <v>11116</v>
      </c>
    </row>
    <row r="2360" spans="1:3" x14ac:dyDescent="0.25">
      <c r="A2360" s="23" t="s">
        <v>2298</v>
      </c>
      <c r="B2360" s="50">
        <v>42901</v>
      </c>
      <c r="C2360" s="25">
        <v>11117</v>
      </c>
    </row>
    <row r="2361" spans="1:3" x14ac:dyDescent="0.25">
      <c r="A2361" s="23" t="s">
        <v>2299</v>
      </c>
      <c r="B2361" s="50">
        <v>42901</v>
      </c>
      <c r="C2361" s="25">
        <v>11118</v>
      </c>
    </row>
    <row r="2362" spans="1:3" x14ac:dyDescent="0.25">
      <c r="A2362" s="23" t="s">
        <v>2300</v>
      </c>
      <c r="B2362" s="50">
        <v>42901</v>
      </c>
      <c r="C2362" s="25">
        <v>11119</v>
      </c>
    </row>
    <row r="2363" spans="1:3" x14ac:dyDescent="0.25">
      <c r="A2363" s="23" t="s">
        <v>2301</v>
      </c>
      <c r="B2363" s="50">
        <v>42901</v>
      </c>
      <c r="C2363" s="25">
        <v>11120</v>
      </c>
    </row>
    <row r="2364" spans="1:3" x14ac:dyDescent="0.25">
      <c r="A2364" s="23" t="s">
        <v>342</v>
      </c>
      <c r="B2364" s="50">
        <v>42901</v>
      </c>
      <c r="C2364" s="25">
        <v>11121</v>
      </c>
    </row>
    <row r="2365" spans="1:3" x14ac:dyDescent="0.25">
      <c r="A2365" s="23" t="s">
        <v>2302</v>
      </c>
      <c r="B2365" s="50">
        <v>42901</v>
      </c>
      <c r="C2365" s="25">
        <v>11122</v>
      </c>
    </row>
    <row r="2366" spans="1:3" x14ac:dyDescent="0.25">
      <c r="A2366" s="23" t="s">
        <v>343</v>
      </c>
      <c r="B2366" s="50">
        <v>42901</v>
      </c>
      <c r="C2366" s="25">
        <v>11123</v>
      </c>
    </row>
    <row r="2367" spans="1:3" x14ac:dyDescent="0.25">
      <c r="A2367" s="23" t="s">
        <v>2303</v>
      </c>
      <c r="B2367" s="50">
        <v>42901</v>
      </c>
      <c r="C2367" s="25">
        <v>11124</v>
      </c>
    </row>
    <row r="2368" spans="1:3" x14ac:dyDescent="0.25">
      <c r="A2368" s="23" t="s">
        <v>2304</v>
      </c>
      <c r="B2368" s="50">
        <v>42901</v>
      </c>
      <c r="C2368" s="25">
        <v>11125</v>
      </c>
    </row>
    <row r="2369" spans="1:3" x14ac:dyDescent="0.25">
      <c r="A2369" s="23" t="s">
        <v>92</v>
      </c>
      <c r="B2369" s="50">
        <v>42901</v>
      </c>
      <c r="C2369" s="25">
        <v>11126</v>
      </c>
    </row>
    <row r="2370" spans="1:3" x14ac:dyDescent="0.25">
      <c r="A2370" s="23" t="s">
        <v>2305</v>
      </c>
      <c r="B2370" s="50">
        <v>42902</v>
      </c>
      <c r="C2370" s="25">
        <v>11127</v>
      </c>
    </row>
    <row r="2371" spans="1:3" x14ac:dyDescent="0.25">
      <c r="A2371" s="23" t="s">
        <v>302</v>
      </c>
      <c r="B2371" s="50">
        <v>42902</v>
      </c>
      <c r="C2371" s="25">
        <v>11128</v>
      </c>
    </row>
    <row r="2372" spans="1:3" x14ac:dyDescent="0.25">
      <c r="A2372" s="23" t="s">
        <v>2306</v>
      </c>
      <c r="B2372" s="50">
        <v>42902</v>
      </c>
      <c r="C2372" s="25">
        <v>11129</v>
      </c>
    </row>
    <row r="2373" spans="1:3" x14ac:dyDescent="0.25">
      <c r="A2373" s="23" t="s">
        <v>2307</v>
      </c>
      <c r="B2373" s="50">
        <v>42902</v>
      </c>
      <c r="C2373" s="25">
        <v>11130</v>
      </c>
    </row>
    <row r="2374" spans="1:3" x14ac:dyDescent="0.25">
      <c r="A2374" s="23" t="s">
        <v>2308</v>
      </c>
      <c r="B2374" s="50">
        <v>42902</v>
      </c>
      <c r="C2374" s="25">
        <v>11131</v>
      </c>
    </row>
    <row r="2375" spans="1:3" x14ac:dyDescent="0.25">
      <c r="A2375" s="23" t="s">
        <v>2309</v>
      </c>
      <c r="B2375" s="50">
        <v>42902</v>
      </c>
      <c r="C2375" s="25">
        <v>11132</v>
      </c>
    </row>
    <row r="2376" spans="1:3" x14ac:dyDescent="0.25">
      <c r="A2376" s="23" t="s">
        <v>2310</v>
      </c>
      <c r="B2376" s="50">
        <v>42902</v>
      </c>
      <c r="C2376" s="25">
        <v>11133</v>
      </c>
    </row>
    <row r="2377" spans="1:3" x14ac:dyDescent="0.25">
      <c r="A2377" s="23" t="s">
        <v>2311</v>
      </c>
      <c r="B2377" s="50">
        <v>42902</v>
      </c>
      <c r="C2377" s="25">
        <v>11134</v>
      </c>
    </row>
    <row r="2378" spans="1:3" x14ac:dyDescent="0.25">
      <c r="A2378" s="23" t="s">
        <v>336</v>
      </c>
      <c r="B2378" s="50">
        <v>42902</v>
      </c>
      <c r="C2378" s="25">
        <v>11135</v>
      </c>
    </row>
    <row r="2379" spans="1:3" x14ac:dyDescent="0.25">
      <c r="A2379" s="23" t="s">
        <v>2312</v>
      </c>
      <c r="B2379" s="50">
        <v>42902</v>
      </c>
      <c r="C2379" s="25">
        <v>11136</v>
      </c>
    </row>
    <row r="2380" spans="1:3" x14ac:dyDescent="0.25">
      <c r="A2380" s="23" t="s">
        <v>2313</v>
      </c>
      <c r="B2380" s="50">
        <v>42902</v>
      </c>
      <c r="C2380" s="25">
        <v>11137</v>
      </c>
    </row>
    <row r="2381" spans="1:3" x14ac:dyDescent="0.25">
      <c r="A2381" s="23" t="s">
        <v>2314</v>
      </c>
      <c r="B2381" s="50">
        <v>42902</v>
      </c>
      <c r="C2381" s="25">
        <v>11138</v>
      </c>
    </row>
    <row r="2382" spans="1:3" x14ac:dyDescent="0.25">
      <c r="A2382" s="23" t="s">
        <v>2315</v>
      </c>
      <c r="B2382" s="50">
        <v>42902</v>
      </c>
      <c r="C2382" s="25">
        <v>11139</v>
      </c>
    </row>
    <row r="2383" spans="1:3" x14ac:dyDescent="0.25">
      <c r="A2383" s="23" t="s">
        <v>2316</v>
      </c>
      <c r="B2383" s="50">
        <v>42903</v>
      </c>
      <c r="C2383" s="25">
        <v>11140</v>
      </c>
    </row>
    <row r="2384" spans="1:3" x14ac:dyDescent="0.25">
      <c r="A2384" s="23" t="s">
        <v>293</v>
      </c>
      <c r="B2384" s="50">
        <v>42905</v>
      </c>
      <c r="C2384" s="25">
        <v>11141</v>
      </c>
    </row>
    <row r="2385" spans="1:3" x14ac:dyDescent="0.25">
      <c r="A2385" s="23" t="s">
        <v>299</v>
      </c>
      <c r="B2385" s="50">
        <v>42905</v>
      </c>
      <c r="C2385" s="25">
        <v>11142</v>
      </c>
    </row>
    <row r="2386" spans="1:3" x14ac:dyDescent="0.25">
      <c r="A2386" s="23" t="s">
        <v>2317</v>
      </c>
      <c r="B2386" s="50">
        <v>42905</v>
      </c>
      <c r="C2386" s="25">
        <v>11143</v>
      </c>
    </row>
    <row r="2387" spans="1:3" x14ac:dyDescent="0.25">
      <c r="A2387" s="23" t="s">
        <v>344</v>
      </c>
      <c r="B2387" s="50">
        <v>42905</v>
      </c>
      <c r="C2387" s="25">
        <v>11144</v>
      </c>
    </row>
    <row r="2388" spans="1:3" x14ac:dyDescent="0.25">
      <c r="A2388" s="23" t="s">
        <v>346</v>
      </c>
      <c r="B2388" s="50">
        <v>42905</v>
      </c>
      <c r="C2388" s="25">
        <v>11145</v>
      </c>
    </row>
    <row r="2389" spans="1:3" x14ac:dyDescent="0.25">
      <c r="A2389" s="23" t="s">
        <v>2318</v>
      </c>
      <c r="B2389" s="50">
        <v>42905</v>
      </c>
      <c r="C2389" s="25">
        <v>11146</v>
      </c>
    </row>
    <row r="2390" spans="1:3" x14ac:dyDescent="0.25">
      <c r="A2390" s="23" t="s">
        <v>347</v>
      </c>
      <c r="B2390" s="50">
        <v>42905</v>
      </c>
      <c r="C2390" s="25">
        <v>11147</v>
      </c>
    </row>
    <row r="2391" spans="1:3" x14ac:dyDescent="0.25">
      <c r="A2391" s="23" t="s">
        <v>348</v>
      </c>
      <c r="B2391" s="50">
        <v>42905</v>
      </c>
      <c r="C2391" s="25">
        <v>11148</v>
      </c>
    </row>
    <row r="2392" spans="1:3" x14ac:dyDescent="0.25">
      <c r="A2392" s="23" t="s">
        <v>2319</v>
      </c>
      <c r="B2392" s="50">
        <v>42905</v>
      </c>
      <c r="C2392" s="25">
        <v>11149</v>
      </c>
    </row>
    <row r="2393" spans="1:3" x14ac:dyDescent="0.25">
      <c r="A2393" s="23" t="s">
        <v>2320</v>
      </c>
      <c r="B2393" s="50">
        <v>42905</v>
      </c>
      <c r="C2393" s="25">
        <v>11150</v>
      </c>
    </row>
    <row r="2394" spans="1:3" x14ac:dyDescent="0.25">
      <c r="A2394" s="23" t="s">
        <v>2321</v>
      </c>
      <c r="B2394" s="50">
        <v>42905</v>
      </c>
      <c r="C2394" s="25">
        <v>11151</v>
      </c>
    </row>
    <row r="2395" spans="1:3" x14ac:dyDescent="0.25">
      <c r="A2395" s="23" t="s">
        <v>377</v>
      </c>
      <c r="B2395" s="50">
        <v>42905</v>
      </c>
      <c r="C2395" s="25">
        <v>11152</v>
      </c>
    </row>
    <row r="2396" spans="1:3" x14ac:dyDescent="0.25">
      <c r="A2396" s="23" t="s">
        <v>80</v>
      </c>
      <c r="B2396" s="50">
        <v>42905</v>
      </c>
      <c r="C2396" s="25">
        <v>11153</v>
      </c>
    </row>
    <row r="2397" spans="1:3" x14ac:dyDescent="0.25">
      <c r="A2397" s="23" t="s">
        <v>88</v>
      </c>
      <c r="B2397" s="50">
        <v>42905</v>
      </c>
      <c r="C2397" s="25">
        <v>11154</v>
      </c>
    </row>
    <row r="2398" spans="1:3" x14ac:dyDescent="0.25">
      <c r="A2398" s="23" t="s">
        <v>2322</v>
      </c>
      <c r="B2398" s="50">
        <v>42906</v>
      </c>
      <c r="C2398" s="25">
        <v>11155</v>
      </c>
    </row>
    <row r="2399" spans="1:3" x14ac:dyDescent="0.25">
      <c r="A2399" s="23" t="s">
        <v>292</v>
      </c>
      <c r="B2399" s="50">
        <v>42906</v>
      </c>
      <c r="C2399" s="25">
        <v>11156</v>
      </c>
    </row>
    <row r="2400" spans="1:3" x14ac:dyDescent="0.25">
      <c r="A2400" s="23" t="s">
        <v>63</v>
      </c>
      <c r="B2400" s="50">
        <v>42906</v>
      </c>
      <c r="C2400" s="25">
        <v>11157</v>
      </c>
    </row>
    <row r="2401" spans="1:3" x14ac:dyDescent="0.25">
      <c r="A2401" s="23" t="s">
        <v>313</v>
      </c>
      <c r="B2401" s="50">
        <v>42906</v>
      </c>
      <c r="C2401" s="25">
        <v>11158</v>
      </c>
    </row>
    <row r="2402" spans="1:3" x14ac:dyDescent="0.25">
      <c r="A2402" s="23" t="s">
        <v>318</v>
      </c>
      <c r="B2402" s="50">
        <v>42906</v>
      </c>
      <c r="C2402" s="25">
        <v>11159</v>
      </c>
    </row>
    <row r="2403" spans="1:3" x14ac:dyDescent="0.25">
      <c r="A2403" s="23" t="s">
        <v>319</v>
      </c>
      <c r="B2403" s="50">
        <v>42906</v>
      </c>
      <c r="C2403" s="25">
        <v>11160</v>
      </c>
    </row>
    <row r="2404" spans="1:3" x14ac:dyDescent="0.25">
      <c r="A2404" s="23" t="s">
        <v>2323</v>
      </c>
      <c r="B2404" s="50">
        <v>42906</v>
      </c>
      <c r="C2404" s="25">
        <v>11161</v>
      </c>
    </row>
    <row r="2405" spans="1:3" x14ac:dyDescent="0.25">
      <c r="A2405" s="23" t="s">
        <v>337</v>
      </c>
      <c r="B2405" s="50">
        <v>42906</v>
      </c>
      <c r="C2405" s="25">
        <v>11162</v>
      </c>
    </row>
    <row r="2406" spans="1:3" x14ac:dyDescent="0.25">
      <c r="A2406" s="23" t="s">
        <v>2324</v>
      </c>
      <c r="B2406" s="50">
        <v>42906</v>
      </c>
      <c r="C2406" s="25">
        <v>11163</v>
      </c>
    </row>
    <row r="2407" spans="1:3" x14ac:dyDescent="0.25">
      <c r="A2407" s="23" t="s">
        <v>349</v>
      </c>
      <c r="B2407" s="50">
        <v>42906</v>
      </c>
      <c r="C2407" s="25">
        <v>11164</v>
      </c>
    </row>
    <row r="2408" spans="1:3" x14ac:dyDescent="0.25">
      <c r="A2408" s="23" t="s">
        <v>350</v>
      </c>
      <c r="B2408" s="50">
        <v>42906</v>
      </c>
      <c r="C2408" s="25">
        <v>11165</v>
      </c>
    </row>
    <row r="2409" spans="1:3" x14ac:dyDescent="0.25">
      <c r="A2409" s="23" t="s">
        <v>351</v>
      </c>
      <c r="B2409" s="50">
        <v>42906</v>
      </c>
      <c r="C2409" s="25">
        <v>11166</v>
      </c>
    </row>
    <row r="2410" spans="1:3" x14ac:dyDescent="0.25">
      <c r="A2410" s="23" t="s">
        <v>352</v>
      </c>
      <c r="B2410" s="50">
        <v>42906</v>
      </c>
      <c r="C2410" s="25">
        <v>11167</v>
      </c>
    </row>
    <row r="2411" spans="1:3" x14ac:dyDescent="0.25">
      <c r="A2411" s="23" t="s">
        <v>353</v>
      </c>
      <c r="B2411" s="50">
        <v>42906</v>
      </c>
      <c r="C2411" s="25">
        <v>11168</v>
      </c>
    </row>
    <row r="2412" spans="1:3" x14ac:dyDescent="0.25">
      <c r="A2412" s="23" t="s">
        <v>2325</v>
      </c>
      <c r="B2412" s="50">
        <v>42906</v>
      </c>
      <c r="C2412" s="25">
        <v>11169</v>
      </c>
    </row>
    <row r="2413" spans="1:3" x14ac:dyDescent="0.25">
      <c r="A2413" s="23" t="s">
        <v>87</v>
      </c>
      <c r="B2413" s="50">
        <v>42906</v>
      </c>
      <c r="C2413" s="25">
        <v>11170</v>
      </c>
    </row>
    <row r="2414" spans="1:3" x14ac:dyDescent="0.25">
      <c r="A2414" s="23" t="s">
        <v>2326</v>
      </c>
      <c r="B2414" s="50">
        <v>42907</v>
      </c>
      <c r="C2414" s="25">
        <v>11171</v>
      </c>
    </row>
    <row r="2415" spans="1:3" x14ac:dyDescent="0.25">
      <c r="A2415" s="23" t="s">
        <v>296</v>
      </c>
      <c r="B2415" s="50">
        <v>42907</v>
      </c>
      <c r="C2415" s="25">
        <v>11172</v>
      </c>
    </row>
    <row r="2416" spans="1:3" x14ac:dyDescent="0.25">
      <c r="A2416" s="23" t="s">
        <v>300</v>
      </c>
      <c r="B2416" s="50">
        <v>42907</v>
      </c>
      <c r="C2416" s="25">
        <v>11173</v>
      </c>
    </row>
    <row r="2417" spans="1:3" x14ac:dyDescent="0.25">
      <c r="A2417" s="23" t="s">
        <v>2327</v>
      </c>
      <c r="B2417" s="50">
        <v>42907</v>
      </c>
      <c r="C2417" s="25">
        <v>11174</v>
      </c>
    </row>
    <row r="2418" spans="1:3" x14ac:dyDescent="0.25">
      <c r="A2418" s="23" t="s">
        <v>2328</v>
      </c>
      <c r="B2418" s="50">
        <v>42907</v>
      </c>
      <c r="C2418" s="25">
        <v>11175</v>
      </c>
    </row>
    <row r="2419" spans="1:3" x14ac:dyDescent="0.25">
      <c r="A2419" s="23" t="s">
        <v>315</v>
      </c>
      <c r="B2419" s="50">
        <v>42907</v>
      </c>
      <c r="C2419" s="25">
        <v>11176</v>
      </c>
    </row>
    <row r="2420" spans="1:3" x14ac:dyDescent="0.25">
      <c r="A2420" s="23" t="s">
        <v>2329</v>
      </c>
      <c r="B2420" s="50">
        <v>42907</v>
      </c>
      <c r="C2420" s="25">
        <v>11177</v>
      </c>
    </row>
    <row r="2421" spans="1:3" x14ac:dyDescent="0.25">
      <c r="A2421" s="23" t="s">
        <v>354</v>
      </c>
      <c r="B2421" s="50">
        <v>42907</v>
      </c>
      <c r="C2421" s="25">
        <v>11178</v>
      </c>
    </row>
    <row r="2422" spans="1:3" x14ac:dyDescent="0.25">
      <c r="A2422" s="23" t="s">
        <v>355</v>
      </c>
      <c r="B2422" s="50">
        <v>42907</v>
      </c>
      <c r="C2422" s="25">
        <v>11179</v>
      </c>
    </row>
    <row r="2423" spans="1:3" x14ac:dyDescent="0.25">
      <c r="A2423" s="23" t="s">
        <v>356</v>
      </c>
      <c r="B2423" s="50">
        <v>42907</v>
      </c>
      <c r="C2423" s="25">
        <v>11180</v>
      </c>
    </row>
    <row r="2424" spans="1:3" x14ac:dyDescent="0.25">
      <c r="A2424" s="23" t="s">
        <v>70</v>
      </c>
      <c r="B2424" s="50">
        <v>42907</v>
      </c>
      <c r="C2424" s="25">
        <v>11181</v>
      </c>
    </row>
    <row r="2425" spans="1:3" x14ac:dyDescent="0.25">
      <c r="A2425" s="23" t="s">
        <v>357</v>
      </c>
      <c r="B2425" s="50">
        <v>42907</v>
      </c>
      <c r="C2425" s="25">
        <v>11182</v>
      </c>
    </row>
    <row r="2426" spans="1:3" x14ac:dyDescent="0.25">
      <c r="A2426" s="23" t="s">
        <v>358</v>
      </c>
      <c r="B2426" s="50">
        <v>42907</v>
      </c>
      <c r="C2426" s="25">
        <v>11183</v>
      </c>
    </row>
    <row r="2427" spans="1:3" x14ac:dyDescent="0.25">
      <c r="A2427" s="23" t="s">
        <v>359</v>
      </c>
      <c r="B2427" s="50">
        <v>42907</v>
      </c>
      <c r="C2427" s="25">
        <v>11184</v>
      </c>
    </row>
    <row r="2428" spans="1:3" x14ac:dyDescent="0.25">
      <c r="A2428" s="23" t="s">
        <v>392</v>
      </c>
      <c r="B2428" s="50">
        <v>42907</v>
      </c>
      <c r="C2428" s="25">
        <v>11185</v>
      </c>
    </row>
    <row r="2429" spans="1:3" x14ac:dyDescent="0.25">
      <c r="A2429" s="23" t="s">
        <v>93</v>
      </c>
      <c r="B2429" s="50">
        <v>42907</v>
      </c>
      <c r="C2429" s="25">
        <v>11186</v>
      </c>
    </row>
    <row r="2430" spans="1:3" x14ac:dyDescent="0.25">
      <c r="A2430" s="23" t="s">
        <v>95</v>
      </c>
      <c r="B2430" s="50">
        <v>42907</v>
      </c>
      <c r="C2430" s="25">
        <v>11187</v>
      </c>
    </row>
    <row r="2431" spans="1:3" x14ac:dyDescent="0.25">
      <c r="A2431" s="23" t="s">
        <v>290</v>
      </c>
      <c r="B2431" s="50">
        <v>42908</v>
      </c>
      <c r="C2431" s="25">
        <v>11188</v>
      </c>
    </row>
    <row r="2432" spans="1:3" x14ac:dyDescent="0.25">
      <c r="A2432" s="23" t="s">
        <v>304</v>
      </c>
      <c r="B2432" s="50">
        <v>42908</v>
      </c>
      <c r="C2432" s="25">
        <v>11189</v>
      </c>
    </row>
    <row r="2433" spans="1:3" x14ac:dyDescent="0.25">
      <c r="A2433" s="23" t="s">
        <v>330</v>
      </c>
      <c r="B2433" s="50">
        <v>42908</v>
      </c>
      <c r="C2433" s="25">
        <v>11190</v>
      </c>
    </row>
    <row r="2434" spans="1:3" x14ac:dyDescent="0.25">
      <c r="A2434" s="23" t="s">
        <v>2330</v>
      </c>
      <c r="B2434" s="50">
        <v>42908</v>
      </c>
      <c r="C2434" s="25">
        <v>11191</v>
      </c>
    </row>
    <row r="2435" spans="1:3" x14ac:dyDescent="0.25">
      <c r="A2435" s="23" t="s">
        <v>2331</v>
      </c>
      <c r="B2435" s="50">
        <v>42908</v>
      </c>
      <c r="C2435" s="25">
        <v>11192</v>
      </c>
    </row>
    <row r="2436" spans="1:3" x14ac:dyDescent="0.25">
      <c r="A2436" s="23" t="s">
        <v>360</v>
      </c>
      <c r="B2436" s="50">
        <v>42908</v>
      </c>
      <c r="C2436" s="25">
        <v>11193</v>
      </c>
    </row>
    <row r="2437" spans="1:3" x14ac:dyDescent="0.25">
      <c r="A2437" s="23" t="s">
        <v>361</v>
      </c>
      <c r="B2437" s="50">
        <v>42908</v>
      </c>
      <c r="C2437" s="25">
        <v>11194</v>
      </c>
    </row>
    <row r="2438" spans="1:3" x14ac:dyDescent="0.25">
      <c r="A2438" s="23" t="s">
        <v>364</v>
      </c>
      <c r="B2438" s="50">
        <v>42908</v>
      </c>
      <c r="C2438" s="25">
        <v>11195</v>
      </c>
    </row>
    <row r="2439" spans="1:3" x14ac:dyDescent="0.25">
      <c r="A2439" s="23" t="s">
        <v>2332</v>
      </c>
      <c r="B2439" s="50">
        <v>42908</v>
      </c>
      <c r="C2439" s="25">
        <v>11196</v>
      </c>
    </row>
    <row r="2440" spans="1:3" x14ac:dyDescent="0.25">
      <c r="A2440" s="23" t="s">
        <v>81</v>
      </c>
      <c r="B2440" s="50">
        <v>42908</v>
      </c>
      <c r="C2440" s="25">
        <v>11197</v>
      </c>
    </row>
    <row r="2441" spans="1:3" x14ac:dyDescent="0.25">
      <c r="A2441" s="23" t="s">
        <v>2333</v>
      </c>
      <c r="B2441" s="50">
        <v>42909</v>
      </c>
      <c r="C2441" s="25">
        <v>11198</v>
      </c>
    </row>
    <row r="2442" spans="1:3" x14ac:dyDescent="0.25">
      <c r="A2442" s="23" t="s">
        <v>305</v>
      </c>
      <c r="B2442" s="50">
        <v>42909</v>
      </c>
      <c r="C2442" s="25">
        <v>11199</v>
      </c>
    </row>
    <row r="2443" spans="1:3" x14ac:dyDescent="0.25">
      <c r="A2443" s="23" t="s">
        <v>316</v>
      </c>
      <c r="B2443" s="50">
        <v>42909</v>
      </c>
      <c r="C2443" s="25">
        <v>11200</v>
      </c>
    </row>
    <row r="2444" spans="1:3" x14ac:dyDescent="0.25">
      <c r="A2444" s="23" t="s">
        <v>2334</v>
      </c>
      <c r="B2444" s="50">
        <v>42909</v>
      </c>
      <c r="C2444" s="25">
        <v>11201</v>
      </c>
    </row>
    <row r="2445" spans="1:3" x14ac:dyDescent="0.25">
      <c r="A2445" s="23" t="s">
        <v>322</v>
      </c>
      <c r="B2445" s="50">
        <v>42909</v>
      </c>
      <c r="C2445" s="25">
        <v>11202</v>
      </c>
    </row>
    <row r="2446" spans="1:3" x14ac:dyDescent="0.25">
      <c r="A2446" s="23" t="s">
        <v>362</v>
      </c>
      <c r="B2446" s="50">
        <v>42909</v>
      </c>
      <c r="C2446" s="25">
        <v>11203</v>
      </c>
    </row>
    <row r="2447" spans="1:3" x14ac:dyDescent="0.25">
      <c r="A2447" s="23" t="s">
        <v>363</v>
      </c>
      <c r="B2447" s="50">
        <v>42909</v>
      </c>
      <c r="C2447" s="25">
        <v>11204</v>
      </c>
    </row>
    <row r="2448" spans="1:3" x14ac:dyDescent="0.25">
      <c r="A2448" s="23" t="s">
        <v>365</v>
      </c>
      <c r="B2448" s="50">
        <v>42909</v>
      </c>
      <c r="C2448" s="25">
        <v>11205</v>
      </c>
    </row>
    <row r="2449" spans="1:3" x14ac:dyDescent="0.25">
      <c r="A2449" s="23" t="s">
        <v>366</v>
      </c>
      <c r="B2449" s="50">
        <v>42909</v>
      </c>
      <c r="C2449" s="25">
        <v>11206</v>
      </c>
    </row>
    <row r="2450" spans="1:3" x14ac:dyDescent="0.25">
      <c r="A2450" s="23" t="s">
        <v>370</v>
      </c>
      <c r="B2450" s="50">
        <v>42909</v>
      </c>
      <c r="C2450" s="25">
        <v>11207</v>
      </c>
    </row>
    <row r="2451" spans="1:3" x14ac:dyDescent="0.25">
      <c r="A2451" s="23" t="s">
        <v>388</v>
      </c>
      <c r="B2451" s="50">
        <v>42909</v>
      </c>
      <c r="C2451" s="25">
        <v>11208</v>
      </c>
    </row>
    <row r="2452" spans="1:3" x14ac:dyDescent="0.25">
      <c r="A2452" s="23" t="s">
        <v>79</v>
      </c>
      <c r="B2452" s="50">
        <v>42909</v>
      </c>
      <c r="C2452" s="25">
        <v>11209</v>
      </c>
    </row>
    <row r="2453" spans="1:3" x14ac:dyDescent="0.25">
      <c r="A2453" s="23" t="s">
        <v>321</v>
      </c>
      <c r="B2453" s="50">
        <v>42910</v>
      </c>
      <c r="C2453" s="25">
        <v>11210</v>
      </c>
    </row>
    <row r="2454" spans="1:3" x14ac:dyDescent="0.25">
      <c r="A2454" s="23" t="s">
        <v>390</v>
      </c>
      <c r="B2454" s="50">
        <v>42910</v>
      </c>
      <c r="C2454" s="25">
        <v>11211</v>
      </c>
    </row>
    <row r="2455" spans="1:3" x14ac:dyDescent="0.25">
      <c r="A2455" s="23" t="s">
        <v>58</v>
      </c>
      <c r="B2455" s="50">
        <v>42912</v>
      </c>
      <c r="C2455" s="25">
        <v>11212</v>
      </c>
    </row>
    <row r="2456" spans="1:3" x14ac:dyDescent="0.25">
      <c r="A2456" s="23" t="s">
        <v>308</v>
      </c>
      <c r="B2456" s="50">
        <v>42912</v>
      </c>
      <c r="C2456" s="25">
        <v>11213</v>
      </c>
    </row>
    <row r="2457" spans="1:3" x14ac:dyDescent="0.25">
      <c r="A2457" s="23" t="s">
        <v>320</v>
      </c>
      <c r="B2457" s="50">
        <v>42912</v>
      </c>
      <c r="C2457" s="25">
        <v>11214</v>
      </c>
    </row>
    <row r="2458" spans="1:3" x14ac:dyDescent="0.25">
      <c r="A2458" s="23" t="s">
        <v>332</v>
      </c>
      <c r="B2458" s="50">
        <v>42912</v>
      </c>
      <c r="C2458" s="25">
        <v>11215</v>
      </c>
    </row>
    <row r="2459" spans="1:3" x14ac:dyDescent="0.25">
      <c r="A2459" s="23" t="s">
        <v>68</v>
      </c>
      <c r="B2459" s="50">
        <v>42912</v>
      </c>
      <c r="C2459" s="25">
        <v>11216</v>
      </c>
    </row>
    <row r="2460" spans="1:3" x14ac:dyDescent="0.25">
      <c r="A2460" s="23" t="s">
        <v>2335</v>
      </c>
      <c r="B2460" s="50">
        <v>42912</v>
      </c>
      <c r="C2460" s="25">
        <v>11217</v>
      </c>
    </row>
    <row r="2461" spans="1:3" x14ac:dyDescent="0.25">
      <c r="A2461" s="23" t="s">
        <v>345</v>
      </c>
      <c r="B2461" s="50">
        <v>42912</v>
      </c>
      <c r="C2461" s="25">
        <v>11218</v>
      </c>
    </row>
    <row r="2462" spans="1:3" x14ac:dyDescent="0.25">
      <c r="A2462" s="23" t="s">
        <v>367</v>
      </c>
      <c r="B2462" s="50">
        <v>42912</v>
      </c>
      <c r="C2462" s="25">
        <v>11219</v>
      </c>
    </row>
    <row r="2463" spans="1:3" x14ac:dyDescent="0.25">
      <c r="A2463" s="23" t="s">
        <v>368</v>
      </c>
      <c r="B2463" s="50">
        <v>42912</v>
      </c>
      <c r="C2463" s="25">
        <v>11220</v>
      </c>
    </row>
    <row r="2464" spans="1:3" x14ac:dyDescent="0.25">
      <c r="A2464" s="23" t="s">
        <v>71</v>
      </c>
      <c r="B2464" s="50">
        <v>42912</v>
      </c>
      <c r="C2464" s="25">
        <v>11221</v>
      </c>
    </row>
    <row r="2465" spans="1:3" x14ac:dyDescent="0.25">
      <c r="A2465" s="23" t="s">
        <v>72</v>
      </c>
      <c r="B2465" s="50">
        <v>42912</v>
      </c>
      <c r="C2465" s="25">
        <v>11222</v>
      </c>
    </row>
    <row r="2466" spans="1:3" x14ac:dyDescent="0.25">
      <c r="A2466" s="23" t="s">
        <v>369</v>
      </c>
      <c r="B2466" s="50">
        <v>42912</v>
      </c>
      <c r="C2466" s="25">
        <v>11223</v>
      </c>
    </row>
    <row r="2467" spans="1:3" x14ac:dyDescent="0.25">
      <c r="A2467" s="23" t="s">
        <v>371</v>
      </c>
      <c r="B2467" s="50">
        <v>42912</v>
      </c>
      <c r="C2467" s="25">
        <v>11224</v>
      </c>
    </row>
    <row r="2468" spans="1:3" x14ac:dyDescent="0.25">
      <c r="A2468" s="23" t="s">
        <v>372</v>
      </c>
      <c r="B2468" s="50">
        <v>42912</v>
      </c>
      <c r="C2468" s="25">
        <v>11225</v>
      </c>
    </row>
    <row r="2469" spans="1:3" x14ac:dyDescent="0.25">
      <c r="A2469" s="23" t="s">
        <v>77</v>
      </c>
      <c r="B2469" s="50">
        <v>42912</v>
      </c>
      <c r="C2469" s="25">
        <v>11226</v>
      </c>
    </row>
    <row r="2470" spans="1:3" x14ac:dyDescent="0.25">
      <c r="A2470" s="23" t="s">
        <v>78</v>
      </c>
      <c r="B2470" s="50">
        <v>42912</v>
      </c>
      <c r="C2470" s="25">
        <v>11227</v>
      </c>
    </row>
    <row r="2471" spans="1:3" x14ac:dyDescent="0.25">
      <c r="A2471" s="23" t="s">
        <v>294</v>
      </c>
      <c r="B2471" s="50">
        <v>42913</v>
      </c>
      <c r="C2471" s="25">
        <v>11228</v>
      </c>
    </row>
    <row r="2472" spans="1:3" x14ac:dyDescent="0.25">
      <c r="A2472" s="23" t="s">
        <v>62</v>
      </c>
      <c r="B2472" s="50">
        <v>42913</v>
      </c>
      <c r="C2472" s="25">
        <v>11229</v>
      </c>
    </row>
    <row r="2473" spans="1:3" x14ac:dyDescent="0.25">
      <c r="A2473" s="23" t="s">
        <v>301</v>
      </c>
      <c r="B2473" s="50">
        <v>42913</v>
      </c>
      <c r="C2473" s="25">
        <v>11230</v>
      </c>
    </row>
    <row r="2474" spans="1:3" x14ac:dyDescent="0.25">
      <c r="A2474" s="23" t="s">
        <v>303</v>
      </c>
      <c r="B2474" s="50">
        <v>42913</v>
      </c>
      <c r="C2474" s="25">
        <v>11231</v>
      </c>
    </row>
    <row r="2475" spans="1:3" x14ac:dyDescent="0.25">
      <c r="A2475" s="23" t="s">
        <v>309</v>
      </c>
      <c r="B2475" s="50">
        <v>42913</v>
      </c>
      <c r="C2475" s="25">
        <v>11232</v>
      </c>
    </row>
    <row r="2476" spans="1:3" x14ac:dyDescent="0.25">
      <c r="A2476" s="23" t="s">
        <v>312</v>
      </c>
      <c r="B2476" s="50">
        <v>42913</v>
      </c>
      <c r="C2476" s="25">
        <v>11233</v>
      </c>
    </row>
    <row r="2477" spans="1:3" x14ac:dyDescent="0.25">
      <c r="A2477" s="23" t="s">
        <v>324</v>
      </c>
      <c r="B2477" s="50">
        <v>42913</v>
      </c>
      <c r="C2477" s="25">
        <v>11234</v>
      </c>
    </row>
    <row r="2478" spans="1:3" x14ac:dyDescent="0.25">
      <c r="A2478" s="23" t="s">
        <v>325</v>
      </c>
      <c r="B2478" s="50">
        <v>42913</v>
      </c>
      <c r="C2478" s="25">
        <v>11235</v>
      </c>
    </row>
    <row r="2479" spans="1:3" x14ac:dyDescent="0.25">
      <c r="A2479" s="23" t="s">
        <v>328</v>
      </c>
      <c r="B2479" s="50">
        <v>42913</v>
      </c>
      <c r="C2479" s="25">
        <v>11236</v>
      </c>
    </row>
    <row r="2480" spans="1:3" x14ac:dyDescent="0.25">
      <c r="A2480" s="23" t="s">
        <v>374</v>
      </c>
      <c r="B2480" s="50">
        <v>42913</v>
      </c>
      <c r="C2480" s="25">
        <v>11237</v>
      </c>
    </row>
    <row r="2481" spans="1:3" x14ac:dyDescent="0.25">
      <c r="A2481" s="23" t="s">
        <v>375</v>
      </c>
      <c r="B2481" s="50">
        <v>42913</v>
      </c>
      <c r="C2481" s="25">
        <v>11238</v>
      </c>
    </row>
    <row r="2482" spans="1:3" x14ac:dyDescent="0.25">
      <c r="A2482" s="23" t="s">
        <v>376</v>
      </c>
      <c r="B2482" s="50">
        <v>42913</v>
      </c>
      <c r="C2482" s="25">
        <v>11239</v>
      </c>
    </row>
    <row r="2483" spans="1:3" x14ac:dyDescent="0.25">
      <c r="A2483" s="23" t="s">
        <v>73</v>
      </c>
      <c r="B2483" s="50">
        <v>42913</v>
      </c>
      <c r="C2483" s="25">
        <v>11240</v>
      </c>
    </row>
    <row r="2484" spans="1:3" x14ac:dyDescent="0.25">
      <c r="A2484" s="23" t="s">
        <v>394</v>
      </c>
      <c r="B2484" s="50">
        <v>42913</v>
      </c>
      <c r="C2484" s="25">
        <v>11241</v>
      </c>
    </row>
    <row r="2485" spans="1:3" x14ac:dyDescent="0.25">
      <c r="A2485" s="23" t="s">
        <v>94</v>
      </c>
      <c r="B2485" s="50">
        <v>42913</v>
      </c>
      <c r="C2485" s="25">
        <v>11242</v>
      </c>
    </row>
    <row r="2486" spans="1:3" x14ac:dyDescent="0.25">
      <c r="A2486" s="23" t="s">
        <v>287</v>
      </c>
      <c r="B2486" s="50">
        <v>42914</v>
      </c>
      <c r="C2486" s="25">
        <v>11243</v>
      </c>
    </row>
    <row r="2487" spans="1:3" x14ac:dyDescent="0.25">
      <c r="A2487" s="23" t="s">
        <v>291</v>
      </c>
      <c r="B2487" s="50">
        <v>42914</v>
      </c>
      <c r="C2487" s="25">
        <v>11244</v>
      </c>
    </row>
    <row r="2488" spans="1:3" x14ac:dyDescent="0.25">
      <c r="A2488" s="23" t="s">
        <v>59</v>
      </c>
      <c r="B2488" s="50">
        <v>42914</v>
      </c>
      <c r="C2488" s="25">
        <v>11245</v>
      </c>
    </row>
    <row r="2489" spans="1:3" x14ac:dyDescent="0.25">
      <c r="A2489" s="23" t="s">
        <v>295</v>
      </c>
      <c r="B2489" s="50">
        <v>42914</v>
      </c>
      <c r="C2489" s="25">
        <v>11246</v>
      </c>
    </row>
    <row r="2490" spans="1:3" x14ac:dyDescent="0.25">
      <c r="A2490" s="23" t="s">
        <v>311</v>
      </c>
      <c r="B2490" s="50">
        <v>42914</v>
      </c>
      <c r="C2490" s="25">
        <v>11247</v>
      </c>
    </row>
    <row r="2491" spans="1:3" x14ac:dyDescent="0.25">
      <c r="A2491" s="23" t="s">
        <v>317</v>
      </c>
      <c r="B2491" s="50">
        <v>42914</v>
      </c>
      <c r="C2491" s="25">
        <v>11248</v>
      </c>
    </row>
    <row r="2492" spans="1:3" x14ac:dyDescent="0.25">
      <c r="A2492" s="23" t="s">
        <v>327</v>
      </c>
      <c r="B2492" s="50">
        <v>42914</v>
      </c>
      <c r="C2492" s="25">
        <v>11249</v>
      </c>
    </row>
    <row r="2493" spans="1:3" x14ac:dyDescent="0.25">
      <c r="A2493" s="23" t="s">
        <v>329</v>
      </c>
      <c r="B2493" s="50">
        <v>42914</v>
      </c>
      <c r="C2493" s="25">
        <v>11250</v>
      </c>
    </row>
    <row r="2494" spans="1:3" x14ac:dyDescent="0.25">
      <c r="A2494" s="23" t="s">
        <v>69</v>
      </c>
      <c r="B2494" s="50">
        <v>42914</v>
      </c>
      <c r="C2494" s="25">
        <v>11251</v>
      </c>
    </row>
    <row r="2495" spans="1:3" x14ac:dyDescent="0.25">
      <c r="A2495" s="23" t="s">
        <v>338</v>
      </c>
      <c r="B2495" s="50">
        <v>42914</v>
      </c>
      <c r="C2495" s="25">
        <v>11252</v>
      </c>
    </row>
    <row r="2496" spans="1:3" x14ac:dyDescent="0.25">
      <c r="A2496" s="23" t="s">
        <v>379</v>
      </c>
      <c r="B2496" s="50">
        <v>42914</v>
      </c>
      <c r="C2496" s="25">
        <v>11253</v>
      </c>
    </row>
    <row r="2497" spans="1:3" x14ac:dyDescent="0.25">
      <c r="A2497" s="23" t="s">
        <v>380</v>
      </c>
      <c r="B2497" s="50">
        <v>42914</v>
      </c>
      <c r="C2497" s="25">
        <v>11254</v>
      </c>
    </row>
    <row r="2498" spans="1:3" x14ac:dyDescent="0.25">
      <c r="A2498" s="23" t="s">
        <v>381</v>
      </c>
      <c r="B2498" s="50">
        <v>42914</v>
      </c>
      <c r="C2498" s="25">
        <v>11255</v>
      </c>
    </row>
    <row r="2499" spans="1:3" x14ac:dyDescent="0.25">
      <c r="A2499" s="23" t="s">
        <v>382</v>
      </c>
      <c r="B2499" s="50">
        <v>42914</v>
      </c>
      <c r="C2499" s="25">
        <v>11256</v>
      </c>
    </row>
    <row r="2500" spans="1:3" x14ac:dyDescent="0.25">
      <c r="A2500" s="23" t="s">
        <v>389</v>
      </c>
      <c r="B2500" s="50">
        <v>42914</v>
      </c>
      <c r="C2500" s="25">
        <v>11257</v>
      </c>
    </row>
    <row r="2501" spans="1:3" x14ac:dyDescent="0.25">
      <c r="A2501" s="23" t="s">
        <v>2336</v>
      </c>
      <c r="B2501" s="50">
        <v>42914</v>
      </c>
      <c r="C2501" s="25">
        <v>11258</v>
      </c>
    </row>
    <row r="2502" spans="1:3" x14ac:dyDescent="0.25">
      <c r="A2502" s="15" t="s">
        <v>385</v>
      </c>
      <c r="B2502" s="50">
        <v>42914</v>
      </c>
      <c r="C2502" s="25">
        <v>11258</v>
      </c>
    </row>
    <row r="2503" spans="1:3" x14ac:dyDescent="0.25">
      <c r="A2503" s="23" t="s">
        <v>84</v>
      </c>
      <c r="B2503" s="50">
        <v>42914</v>
      </c>
      <c r="C2503" s="25">
        <v>11259</v>
      </c>
    </row>
    <row r="2504" spans="1:3" x14ac:dyDescent="0.25">
      <c r="A2504" s="23" t="s">
        <v>2337</v>
      </c>
      <c r="B2504" s="50">
        <v>42914</v>
      </c>
      <c r="C2504" s="25">
        <v>11260</v>
      </c>
    </row>
    <row r="2505" spans="1:3" x14ac:dyDescent="0.25">
      <c r="A2505" s="23" t="s">
        <v>57</v>
      </c>
      <c r="B2505" s="50">
        <v>42915</v>
      </c>
      <c r="C2505" s="25">
        <v>11261</v>
      </c>
    </row>
    <row r="2506" spans="1:3" x14ac:dyDescent="0.25">
      <c r="A2506" s="23" t="s">
        <v>60</v>
      </c>
      <c r="B2506" s="50">
        <v>42915</v>
      </c>
      <c r="C2506" s="25">
        <v>11262</v>
      </c>
    </row>
    <row r="2507" spans="1:3" x14ac:dyDescent="0.25">
      <c r="A2507" s="23" t="s">
        <v>297</v>
      </c>
      <c r="B2507" s="50">
        <v>42915</v>
      </c>
      <c r="C2507" s="25">
        <v>11263</v>
      </c>
    </row>
    <row r="2508" spans="1:3" x14ac:dyDescent="0.25">
      <c r="A2508" s="23" t="s">
        <v>306</v>
      </c>
      <c r="B2508" s="50">
        <v>42915</v>
      </c>
      <c r="C2508" s="25">
        <v>11264</v>
      </c>
    </row>
    <row r="2509" spans="1:3" x14ac:dyDescent="0.25">
      <c r="A2509" s="23" t="s">
        <v>310</v>
      </c>
      <c r="B2509" s="50">
        <v>42915</v>
      </c>
      <c r="C2509" s="25">
        <v>11265</v>
      </c>
    </row>
    <row r="2510" spans="1:3" x14ac:dyDescent="0.25">
      <c r="A2510" s="23" t="s">
        <v>64</v>
      </c>
      <c r="B2510" s="50">
        <v>42915</v>
      </c>
      <c r="C2510" s="25">
        <v>11266</v>
      </c>
    </row>
    <row r="2511" spans="1:3" x14ac:dyDescent="0.25">
      <c r="A2511" s="23" t="s">
        <v>66</v>
      </c>
      <c r="B2511" s="50">
        <v>42915</v>
      </c>
      <c r="C2511" s="25">
        <v>11267</v>
      </c>
    </row>
    <row r="2512" spans="1:3" x14ac:dyDescent="0.25">
      <c r="A2512" s="23" t="s">
        <v>373</v>
      </c>
      <c r="B2512" s="50">
        <v>42915</v>
      </c>
      <c r="C2512" s="25">
        <v>11268</v>
      </c>
    </row>
    <row r="2513" spans="1:3" x14ac:dyDescent="0.25">
      <c r="A2513" s="23" t="s">
        <v>74</v>
      </c>
      <c r="B2513" s="50">
        <v>42915</v>
      </c>
      <c r="C2513" s="25">
        <v>11269</v>
      </c>
    </row>
    <row r="2514" spans="1:3" x14ac:dyDescent="0.25">
      <c r="A2514" s="23" t="s">
        <v>75</v>
      </c>
      <c r="B2514" s="50">
        <v>42915</v>
      </c>
      <c r="C2514" s="25">
        <v>11270</v>
      </c>
    </row>
    <row r="2515" spans="1:3" x14ac:dyDescent="0.25">
      <c r="A2515" s="23" t="s">
        <v>76</v>
      </c>
      <c r="B2515" s="50">
        <v>42915</v>
      </c>
      <c r="C2515" s="25">
        <v>11271</v>
      </c>
    </row>
    <row r="2516" spans="1:3" x14ac:dyDescent="0.25">
      <c r="A2516" s="23" t="s">
        <v>96</v>
      </c>
      <c r="B2516" s="50">
        <v>42915</v>
      </c>
      <c r="C2516" s="25">
        <v>11272</v>
      </c>
    </row>
    <row r="2517" spans="1:3" x14ac:dyDescent="0.25">
      <c r="A2517" s="23" t="s">
        <v>323</v>
      </c>
      <c r="B2517" s="50">
        <v>42916</v>
      </c>
      <c r="C2517" s="25">
        <v>11273</v>
      </c>
    </row>
    <row r="2518" spans="1:3" x14ac:dyDescent="0.25">
      <c r="A2518" s="23">
        <v>541339</v>
      </c>
      <c r="B2518" s="50">
        <v>42887</v>
      </c>
      <c r="C2518" s="25">
        <v>11274</v>
      </c>
    </row>
    <row r="2519" spans="1:3" x14ac:dyDescent="0.25">
      <c r="A2519" s="23">
        <v>548527</v>
      </c>
      <c r="B2519" s="50">
        <v>42887</v>
      </c>
      <c r="C2519" s="25">
        <v>11275</v>
      </c>
    </row>
    <row r="2520" spans="1:3" x14ac:dyDescent="0.25">
      <c r="A2520" s="23">
        <v>2698</v>
      </c>
      <c r="B2520" s="50">
        <v>42887</v>
      </c>
      <c r="C2520" s="25">
        <v>11276</v>
      </c>
    </row>
    <row r="2521" spans="1:3" x14ac:dyDescent="0.25">
      <c r="A2521" s="23">
        <v>2708</v>
      </c>
      <c r="B2521" s="50">
        <v>42888</v>
      </c>
      <c r="C2521" s="25">
        <v>11277</v>
      </c>
    </row>
    <row r="2522" spans="1:3" x14ac:dyDescent="0.25">
      <c r="A2522" s="23">
        <v>264</v>
      </c>
      <c r="B2522" s="50">
        <v>42888</v>
      </c>
      <c r="C2522" s="25">
        <v>11278</v>
      </c>
    </row>
    <row r="2523" spans="1:3" x14ac:dyDescent="0.25">
      <c r="A2523" s="23">
        <v>2707</v>
      </c>
      <c r="B2523" s="50">
        <v>42888</v>
      </c>
      <c r="C2523" s="25">
        <v>11279</v>
      </c>
    </row>
    <row r="2524" spans="1:3" x14ac:dyDescent="0.25">
      <c r="A2524" s="23">
        <v>874856</v>
      </c>
      <c r="B2524" s="50">
        <v>42888</v>
      </c>
      <c r="C2524" s="25">
        <v>11280</v>
      </c>
    </row>
    <row r="2525" spans="1:3" x14ac:dyDescent="0.25">
      <c r="A2525" s="23">
        <v>548250</v>
      </c>
      <c r="B2525" s="50">
        <v>42888</v>
      </c>
      <c r="C2525" s="25">
        <v>11281</v>
      </c>
    </row>
    <row r="2526" spans="1:3" x14ac:dyDescent="0.25">
      <c r="A2526" s="23">
        <v>550714</v>
      </c>
      <c r="B2526" s="50">
        <v>42888</v>
      </c>
      <c r="C2526" s="25">
        <v>11282</v>
      </c>
    </row>
    <row r="2527" spans="1:3" x14ac:dyDescent="0.25">
      <c r="A2527" s="23">
        <v>2707</v>
      </c>
      <c r="B2527" s="50">
        <v>42888</v>
      </c>
      <c r="C2527" s="25">
        <v>11283</v>
      </c>
    </row>
    <row r="2528" spans="1:3" x14ac:dyDescent="0.25">
      <c r="A2528" s="23">
        <v>2710</v>
      </c>
      <c r="B2528" s="50">
        <v>42891</v>
      </c>
      <c r="C2528" s="25">
        <v>11284</v>
      </c>
    </row>
    <row r="2529" spans="1:3" x14ac:dyDescent="0.25">
      <c r="A2529" s="23">
        <v>2712</v>
      </c>
      <c r="B2529" s="50">
        <v>42891</v>
      </c>
      <c r="C2529" s="25">
        <v>11285</v>
      </c>
    </row>
    <row r="2530" spans="1:3" x14ac:dyDescent="0.25">
      <c r="A2530" s="23">
        <v>2257</v>
      </c>
      <c r="B2530" s="50">
        <v>42891</v>
      </c>
      <c r="C2530" s="25">
        <v>11286</v>
      </c>
    </row>
    <row r="2531" spans="1:3" x14ac:dyDescent="0.25">
      <c r="A2531" s="23">
        <v>1978</v>
      </c>
      <c r="B2531" s="50">
        <v>42892</v>
      </c>
      <c r="C2531" s="25">
        <v>11287</v>
      </c>
    </row>
    <row r="2532" spans="1:3" x14ac:dyDescent="0.25">
      <c r="A2532" s="23">
        <v>2081</v>
      </c>
      <c r="B2532" s="50">
        <v>42892</v>
      </c>
      <c r="C2532" s="25">
        <v>11288</v>
      </c>
    </row>
    <row r="2533" spans="1:3" x14ac:dyDescent="0.25">
      <c r="A2533" s="23">
        <v>2711</v>
      </c>
      <c r="B2533" s="50">
        <v>42892</v>
      </c>
      <c r="C2533" s="25">
        <v>11289</v>
      </c>
    </row>
    <row r="2534" spans="1:3" x14ac:dyDescent="0.25">
      <c r="A2534" s="23">
        <v>536579</v>
      </c>
      <c r="B2534" s="50">
        <v>42892</v>
      </c>
      <c r="C2534" s="25">
        <v>11290</v>
      </c>
    </row>
    <row r="2535" spans="1:3" x14ac:dyDescent="0.25">
      <c r="A2535" s="23">
        <v>2714</v>
      </c>
      <c r="B2535" s="50">
        <v>42892</v>
      </c>
      <c r="C2535" s="25">
        <v>11291</v>
      </c>
    </row>
    <row r="2536" spans="1:3" x14ac:dyDescent="0.25">
      <c r="A2536" s="23">
        <v>1008</v>
      </c>
      <c r="B2536" s="50">
        <v>42892</v>
      </c>
      <c r="C2536" s="25">
        <v>11292</v>
      </c>
    </row>
    <row r="2537" spans="1:3" x14ac:dyDescent="0.25">
      <c r="A2537" s="23">
        <v>550549</v>
      </c>
      <c r="B2537" s="50">
        <v>42892</v>
      </c>
      <c r="C2537" s="25">
        <v>11293</v>
      </c>
    </row>
    <row r="2538" spans="1:3" x14ac:dyDescent="0.25">
      <c r="A2538" s="23">
        <v>549391</v>
      </c>
      <c r="B2538" s="50">
        <v>42893</v>
      </c>
      <c r="C2538" s="25">
        <v>11294</v>
      </c>
    </row>
    <row r="2539" spans="1:3" x14ac:dyDescent="0.25">
      <c r="A2539" s="23">
        <v>2713</v>
      </c>
      <c r="B2539" s="50">
        <v>42893</v>
      </c>
      <c r="C2539" s="25">
        <v>11295</v>
      </c>
    </row>
    <row r="2540" spans="1:3" x14ac:dyDescent="0.25">
      <c r="A2540" s="23">
        <v>381142</v>
      </c>
      <c r="B2540" s="50">
        <v>42893</v>
      </c>
      <c r="C2540" s="25">
        <v>11296</v>
      </c>
    </row>
    <row r="2541" spans="1:3" x14ac:dyDescent="0.25">
      <c r="A2541" s="23">
        <v>2709</v>
      </c>
      <c r="B2541" s="50">
        <v>42894</v>
      </c>
      <c r="C2541" s="25">
        <v>11297</v>
      </c>
    </row>
    <row r="2542" spans="1:3" x14ac:dyDescent="0.25">
      <c r="A2542" s="23">
        <v>1616</v>
      </c>
      <c r="B2542" s="50">
        <v>42895</v>
      </c>
      <c r="C2542" s="25">
        <v>11298</v>
      </c>
    </row>
    <row r="2543" spans="1:3" x14ac:dyDescent="0.25">
      <c r="A2543" s="23">
        <v>1616</v>
      </c>
      <c r="B2543" s="50">
        <v>42895</v>
      </c>
      <c r="C2543" s="25">
        <v>11299</v>
      </c>
    </row>
    <row r="2544" spans="1:3" x14ac:dyDescent="0.25">
      <c r="A2544" s="23">
        <v>550714</v>
      </c>
      <c r="B2544" s="50">
        <v>42895</v>
      </c>
      <c r="C2544" s="25">
        <v>11300</v>
      </c>
    </row>
    <row r="2545" spans="1:3" x14ac:dyDescent="0.25">
      <c r="A2545" s="23">
        <v>2676</v>
      </c>
      <c r="B2545" s="50">
        <v>42899</v>
      </c>
      <c r="C2545" s="25">
        <v>11301</v>
      </c>
    </row>
    <row r="2546" spans="1:3" x14ac:dyDescent="0.25">
      <c r="A2546" s="23">
        <v>2699</v>
      </c>
      <c r="B2546" s="50">
        <v>42899</v>
      </c>
      <c r="C2546" s="25">
        <v>11302</v>
      </c>
    </row>
    <row r="2547" spans="1:3" x14ac:dyDescent="0.25">
      <c r="A2547" s="23">
        <v>546194</v>
      </c>
      <c r="B2547" s="50">
        <v>42900</v>
      </c>
      <c r="C2547" s="25">
        <v>11303</v>
      </c>
    </row>
    <row r="2548" spans="1:3" x14ac:dyDescent="0.25">
      <c r="A2548" s="23">
        <v>550698</v>
      </c>
      <c r="B2548" s="50">
        <v>42900</v>
      </c>
      <c r="C2548" s="25">
        <v>11304</v>
      </c>
    </row>
    <row r="2549" spans="1:3" x14ac:dyDescent="0.25">
      <c r="A2549" s="23">
        <v>550719</v>
      </c>
      <c r="B2549" s="50">
        <v>42900</v>
      </c>
      <c r="C2549" s="25">
        <v>11305</v>
      </c>
    </row>
    <row r="2550" spans="1:3" x14ac:dyDescent="0.25">
      <c r="A2550" s="23">
        <v>2722</v>
      </c>
      <c r="B2550" s="50">
        <v>42901</v>
      </c>
      <c r="C2550" s="25">
        <v>11306</v>
      </c>
    </row>
    <row r="2551" spans="1:3" x14ac:dyDescent="0.25">
      <c r="A2551" s="23">
        <v>2726</v>
      </c>
      <c r="B2551" s="50">
        <v>42901</v>
      </c>
      <c r="C2551" s="25">
        <v>11307</v>
      </c>
    </row>
    <row r="2552" spans="1:3" x14ac:dyDescent="0.25">
      <c r="A2552" s="23">
        <v>2721</v>
      </c>
      <c r="B2552" s="50">
        <v>42901</v>
      </c>
      <c r="C2552" s="25">
        <v>11308</v>
      </c>
    </row>
    <row r="2553" spans="1:3" x14ac:dyDescent="0.25">
      <c r="A2553" s="23">
        <v>536579</v>
      </c>
      <c r="B2553" s="50">
        <v>42901</v>
      </c>
      <c r="C2553" s="25">
        <v>11309</v>
      </c>
    </row>
    <row r="2554" spans="1:3" x14ac:dyDescent="0.25">
      <c r="A2554" s="23">
        <v>2569</v>
      </c>
      <c r="B2554" s="50">
        <v>42902</v>
      </c>
      <c r="C2554" s="25">
        <v>11310</v>
      </c>
    </row>
    <row r="2555" spans="1:3" x14ac:dyDescent="0.25">
      <c r="A2555" s="23">
        <v>2724</v>
      </c>
      <c r="B2555" s="50">
        <v>42902</v>
      </c>
      <c r="C2555" s="25">
        <v>11311</v>
      </c>
    </row>
    <row r="2556" spans="1:3" x14ac:dyDescent="0.25">
      <c r="A2556" s="23">
        <v>2727</v>
      </c>
      <c r="B2556" s="50">
        <v>42902</v>
      </c>
      <c r="C2556" s="25">
        <v>11312</v>
      </c>
    </row>
    <row r="2557" spans="1:3" x14ac:dyDescent="0.25">
      <c r="A2557" s="23">
        <v>2723</v>
      </c>
      <c r="B2557" s="50">
        <v>42902</v>
      </c>
      <c r="C2557" s="25">
        <v>11313</v>
      </c>
    </row>
    <row r="2558" spans="1:3" x14ac:dyDescent="0.25">
      <c r="A2558" s="23">
        <v>537770</v>
      </c>
      <c r="B2558" s="50">
        <v>42905</v>
      </c>
      <c r="C2558" s="25">
        <v>11314</v>
      </c>
    </row>
    <row r="2559" spans="1:3" x14ac:dyDescent="0.25">
      <c r="A2559" s="23">
        <v>382417</v>
      </c>
      <c r="B2559" s="50">
        <v>42906</v>
      </c>
      <c r="C2559" s="25">
        <v>11315</v>
      </c>
    </row>
    <row r="2560" spans="1:3" x14ac:dyDescent="0.25">
      <c r="A2560" s="23">
        <v>550499</v>
      </c>
      <c r="B2560" s="50">
        <v>42906</v>
      </c>
      <c r="C2560" s="25">
        <v>11316</v>
      </c>
    </row>
    <row r="2561" spans="1:3" x14ac:dyDescent="0.25">
      <c r="A2561" s="23">
        <v>392315</v>
      </c>
      <c r="B2561" s="50">
        <v>42906</v>
      </c>
      <c r="C2561" s="25">
        <v>11317</v>
      </c>
    </row>
    <row r="2562" spans="1:3" x14ac:dyDescent="0.25">
      <c r="A2562" s="23">
        <v>550313</v>
      </c>
      <c r="B2562" s="50">
        <v>42906</v>
      </c>
      <c r="C2562" s="25">
        <v>11318</v>
      </c>
    </row>
    <row r="2563" spans="1:3" x14ac:dyDescent="0.25">
      <c r="A2563" s="23">
        <v>2729</v>
      </c>
      <c r="B2563" s="50">
        <v>42906</v>
      </c>
      <c r="C2563" s="25">
        <v>11319</v>
      </c>
    </row>
    <row r="2564" spans="1:3" x14ac:dyDescent="0.25">
      <c r="A2564" s="23">
        <v>1278</v>
      </c>
      <c r="B2564" s="50">
        <v>42907</v>
      </c>
      <c r="C2564" s="25">
        <v>11320</v>
      </c>
    </row>
    <row r="2565" spans="1:3" x14ac:dyDescent="0.25">
      <c r="A2565" s="23">
        <v>538205</v>
      </c>
      <c r="B2565" s="50">
        <v>42907</v>
      </c>
      <c r="C2565" s="25">
        <v>11321</v>
      </c>
    </row>
    <row r="2566" spans="1:3" x14ac:dyDescent="0.25">
      <c r="A2566" s="23">
        <v>549683</v>
      </c>
      <c r="B2566" s="50">
        <v>42907</v>
      </c>
      <c r="C2566" s="25">
        <v>11322</v>
      </c>
    </row>
    <row r="2567" spans="1:3" x14ac:dyDescent="0.25">
      <c r="A2567" s="23">
        <v>547081</v>
      </c>
      <c r="B2567" s="50">
        <v>42907</v>
      </c>
      <c r="C2567" s="25">
        <v>11323</v>
      </c>
    </row>
    <row r="2568" spans="1:3" x14ac:dyDescent="0.25">
      <c r="A2568" s="23">
        <v>2656</v>
      </c>
      <c r="B2568" s="50">
        <v>42907</v>
      </c>
      <c r="C2568" s="25">
        <v>11324</v>
      </c>
    </row>
    <row r="2569" spans="1:3" x14ac:dyDescent="0.25">
      <c r="A2569" s="23">
        <v>2731</v>
      </c>
      <c r="B2569" s="50">
        <v>42907</v>
      </c>
      <c r="C2569" s="25">
        <v>11325</v>
      </c>
    </row>
    <row r="2570" spans="1:3" x14ac:dyDescent="0.25">
      <c r="A2570" s="23">
        <v>2734</v>
      </c>
      <c r="B2570" s="50">
        <v>42908</v>
      </c>
      <c r="C2570" s="25">
        <v>11326</v>
      </c>
    </row>
    <row r="2571" spans="1:3" x14ac:dyDescent="0.25">
      <c r="A2571" s="23">
        <v>543980</v>
      </c>
      <c r="B2571" s="50">
        <v>42908</v>
      </c>
      <c r="C2571" s="25">
        <v>11327</v>
      </c>
    </row>
    <row r="2572" spans="1:3" x14ac:dyDescent="0.25">
      <c r="A2572" s="23">
        <v>2736</v>
      </c>
      <c r="B2572" s="50">
        <v>42909</v>
      </c>
      <c r="C2572" s="25">
        <v>11329</v>
      </c>
    </row>
    <row r="2573" spans="1:3" x14ac:dyDescent="0.25">
      <c r="A2573" s="51">
        <v>550727</v>
      </c>
      <c r="B2573" s="50">
        <v>42909</v>
      </c>
      <c r="C2573" s="25">
        <v>11329</v>
      </c>
    </row>
    <row r="2574" spans="1:3" x14ac:dyDescent="0.25">
      <c r="A2574" s="23">
        <v>549860</v>
      </c>
      <c r="B2574" s="50">
        <v>42909</v>
      </c>
      <c r="C2574" s="25">
        <v>11330</v>
      </c>
    </row>
    <row r="2575" spans="1:3" x14ac:dyDescent="0.25">
      <c r="A2575" s="23">
        <v>2721</v>
      </c>
      <c r="B2575" s="50">
        <v>42912</v>
      </c>
      <c r="C2575" s="25">
        <v>11331</v>
      </c>
    </row>
    <row r="2576" spans="1:3" x14ac:dyDescent="0.25">
      <c r="A2576" s="23">
        <v>2737</v>
      </c>
      <c r="B2576" s="50">
        <v>42912</v>
      </c>
      <c r="C2576" s="25">
        <v>11332</v>
      </c>
    </row>
    <row r="2577" spans="1:3" x14ac:dyDescent="0.25">
      <c r="A2577" s="23">
        <v>550524</v>
      </c>
      <c r="B2577" s="50">
        <v>42912</v>
      </c>
      <c r="C2577" s="25">
        <v>11333</v>
      </c>
    </row>
    <row r="2578" spans="1:3" x14ac:dyDescent="0.25">
      <c r="A2578" s="23">
        <v>2315</v>
      </c>
      <c r="B2578" s="50">
        <v>42913</v>
      </c>
      <c r="C2578" s="25">
        <v>11334</v>
      </c>
    </row>
    <row r="2579" spans="1:3" x14ac:dyDescent="0.25">
      <c r="A2579" s="23">
        <v>2573</v>
      </c>
      <c r="B2579" s="50">
        <v>42913</v>
      </c>
      <c r="C2579" s="25">
        <v>11335</v>
      </c>
    </row>
    <row r="2580" spans="1:3" x14ac:dyDescent="0.25">
      <c r="A2580" s="23">
        <v>2728</v>
      </c>
      <c r="B2580" s="50">
        <v>42913</v>
      </c>
      <c r="C2580" s="25">
        <v>11336</v>
      </c>
    </row>
    <row r="2581" spans="1:3" x14ac:dyDescent="0.25">
      <c r="A2581" s="23">
        <v>2732</v>
      </c>
      <c r="B2581" s="50">
        <v>42913</v>
      </c>
      <c r="C2581" s="25">
        <v>11337</v>
      </c>
    </row>
    <row r="2582" spans="1:3" x14ac:dyDescent="0.25">
      <c r="A2582" s="51">
        <v>550731</v>
      </c>
      <c r="B2582" s="50">
        <v>42913</v>
      </c>
      <c r="C2582" s="25">
        <v>11337</v>
      </c>
    </row>
    <row r="2583" spans="1:3" x14ac:dyDescent="0.25">
      <c r="A2583" s="23">
        <v>549365</v>
      </c>
      <c r="B2583" s="50">
        <v>42913</v>
      </c>
      <c r="C2583" s="25">
        <v>11338</v>
      </c>
    </row>
    <row r="2584" spans="1:3" x14ac:dyDescent="0.25">
      <c r="A2584" s="23">
        <v>549987</v>
      </c>
      <c r="B2584" s="50">
        <v>42913</v>
      </c>
      <c r="C2584" s="25">
        <v>11339</v>
      </c>
    </row>
    <row r="2585" spans="1:3" x14ac:dyDescent="0.25">
      <c r="A2585" s="23">
        <v>2740</v>
      </c>
      <c r="B2585" s="50">
        <v>42914</v>
      </c>
      <c r="C2585" s="25">
        <v>11340</v>
      </c>
    </row>
    <row r="2586" spans="1:3" x14ac:dyDescent="0.25">
      <c r="A2586">
        <v>550735</v>
      </c>
      <c r="B2586" s="50">
        <v>42914</v>
      </c>
      <c r="C2586" s="25">
        <v>11340</v>
      </c>
    </row>
    <row r="2587" spans="1:3" x14ac:dyDescent="0.25">
      <c r="A2587" s="23">
        <v>2595</v>
      </c>
      <c r="B2587" s="50">
        <v>42915</v>
      </c>
      <c r="C2587" s="25">
        <v>11341</v>
      </c>
    </row>
    <row r="2588" spans="1:3" x14ac:dyDescent="0.25">
      <c r="A2588" s="23">
        <v>2739</v>
      </c>
      <c r="B2588" s="50">
        <v>42915</v>
      </c>
      <c r="C2588" s="25">
        <v>11342</v>
      </c>
    </row>
    <row r="2589" spans="1:3" x14ac:dyDescent="0.25">
      <c r="A2589" s="23" t="s">
        <v>2338</v>
      </c>
      <c r="B2589" s="50">
        <v>42887</v>
      </c>
      <c r="C2589" s="25">
        <v>11343</v>
      </c>
    </row>
    <row r="2590" spans="1:3" x14ac:dyDescent="0.25">
      <c r="A2590" s="23" t="s">
        <v>2339</v>
      </c>
      <c r="B2590" s="50">
        <v>42887</v>
      </c>
      <c r="C2590" s="25">
        <v>11344</v>
      </c>
    </row>
    <row r="2591" spans="1:3" x14ac:dyDescent="0.25">
      <c r="A2591" s="23" t="s">
        <v>120</v>
      </c>
      <c r="B2591" s="50">
        <v>42887</v>
      </c>
      <c r="C2591" s="25">
        <v>11345</v>
      </c>
    </row>
    <row r="2592" spans="1:3" x14ac:dyDescent="0.25">
      <c r="A2592" s="23" t="s">
        <v>134</v>
      </c>
      <c r="B2592" s="50">
        <v>42887</v>
      </c>
      <c r="C2592" s="25">
        <v>11346</v>
      </c>
    </row>
    <row r="2593" spans="1:3" x14ac:dyDescent="0.25">
      <c r="A2593" s="23" t="s">
        <v>2340</v>
      </c>
      <c r="B2593" s="50">
        <v>42888</v>
      </c>
      <c r="C2593" s="25">
        <v>11347</v>
      </c>
    </row>
    <row r="2594" spans="1:3" x14ac:dyDescent="0.25">
      <c r="A2594" s="23" t="s">
        <v>2341</v>
      </c>
      <c r="B2594" s="50">
        <v>42888</v>
      </c>
      <c r="C2594" s="25">
        <v>11348</v>
      </c>
    </row>
    <row r="2595" spans="1:3" x14ac:dyDescent="0.25">
      <c r="A2595" s="23" t="s">
        <v>2342</v>
      </c>
      <c r="B2595" s="50">
        <v>42888</v>
      </c>
      <c r="C2595" s="25">
        <v>11349</v>
      </c>
    </row>
    <row r="2596" spans="1:3" x14ac:dyDescent="0.25">
      <c r="A2596" s="23" t="s">
        <v>97</v>
      </c>
      <c r="B2596" s="50">
        <v>42891</v>
      </c>
      <c r="C2596" s="25">
        <v>11350</v>
      </c>
    </row>
    <row r="2597" spans="1:3" x14ac:dyDescent="0.25">
      <c r="A2597" s="23" t="s">
        <v>2343</v>
      </c>
      <c r="B2597" s="50">
        <v>42891</v>
      </c>
      <c r="C2597" s="25">
        <v>11351</v>
      </c>
    </row>
    <row r="2598" spans="1:3" x14ac:dyDescent="0.25">
      <c r="A2598" s="23" t="s">
        <v>124</v>
      </c>
      <c r="B2598" s="50">
        <v>42891</v>
      </c>
      <c r="C2598" s="25">
        <v>11352</v>
      </c>
    </row>
    <row r="2599" spans="1:3" x14ac:dyDescent="0.25">
      <c r="A2599" s="23" t="s">
        <v>2344</v>
      </c>
      <c r="B2599" s="50">
        <v>42891</v>
      </c>
      <c r="C2599" s="25">
        <v>11353</v>
      </c>
    </row>
    <row r="2600" spans="1:3" x14ac:dyDescent="0.25">
      <c r="A2600" s="23" t="s">
        <v>2345</v>
      </c>
      <c r="B2600" s="50">
        <v>42892</v>
      </c>
      <c r="C2600" s="25">
        <v>11354</v>
      </c>
    </row>
    <row r="2601" spans="1:3" x14ac:dyDescent="0.25">
      <c r="A2601" s="23" t="s">
        <v>125</v>
      </c>
      <c r="B2601" s="50">
        <v>42892</v>
      </c>
      <c r="C2601" s="25">
        <v>11355</v>
      </c>
    </row>
    <row r="2602" spans="1:3" x14ac:dyDescent="0.25">
      <c r="A2602" s="23" t="s">
        <v>2346</v>
      </c>
      <c r="B2602" s="50">
        <v>42892</v>
      </c>
      <c r="C2602" s="25">
        <v>11356</v>
      </c>
    </row>
    <row r="2603" spans="1:3" x14ac:dyDescent="0.25">
      <c r="A2603" s="23" t="s">
        <v>2347</v>
      </c>
      <c r="B2603" s="50">
        <v>42893</v>
      </c>
      <c r="C2603" s="25">
        <v>11357</v>
      </c>
    </row>
    <row r="2604" spans="1:3" x14ac:dyDescent="0.25">
      <c r="A2604" s="23" t="s">
        <v>411</v>
      </c>
      <c r="B2604" s="50">
        <v>42893</v>
      </c>
      <c r="C2604" s="25">
        <v>11358</v>
      </c>
    </row>
    <row r="2605" spans="1:3" x14ac:dyDescent="0.25">
      <c r="A2605" s="23" t="s">
        <v>2348</v>
      </c>
      <c r="B2605" s="50">
        <v>42893</v>
      </c>
      <c r="C2605" s="25">
        <v>11359</v>
      </c>
    </row>
    <row r="2606" spans="1:3" x14ac:dyDescent="0.25">
      <c r="A2606" s="23" t="s">
        <v>116</v>
      </c>
      <c r="B2606" s="50">
        <v>42893</v>
      </c>
      <c r="C2606" s="25">
        <v>11360</v>
      </c>
    </row>
    <row r="2607" spans="1:3" x14ac:dyDescent="0.25">
      <c r="A2607" s="23" t="s">
        <v>117</v>
      </c>
      <c r="B2607" s="50">
        <v>42893</v>
      </c>
      <c r="C2607" s="25">
        <v>11361</v>
      </c>
    </row>
    <row r="2608" spans="1:3" x14ac:dyDescent="0.25">
      <c r="A2608" s="23" t="s">
        <v>2349</v>
      </c>
      <c r="B2608" s="50">
        <v>42893</v>
      </c>
      <c r="C2608" s="25">
        <v>11362</v>
      </c>
    </row>
    <row r="2609" spans="1:3" x14ac:dyDescent="0.25">
      <c r="A2609" s="23" t="s">
        <v>2350</v>
      </c>
      <c r="B2609" s="50">
        <v>42893</v>
      </c>
      <c r="C2609" s="25">
        <v>11363</v>
      </c>
    </row>
    <row r="2610" spans="1:3" x14ac:dyDescent="0.25">
      <c r="A2610" s="23" t="s">
        <v>2351</v>
      </c>
      <c r="B2610" s="50">
        <v>42893</v>
      </c>
      <c r="C2610" s="25">
        <v>11364</v>
      </c>
    </row>
    <row r="2611" spans="1:3" x14ac:dyDescent="0.25">
      <c r="A2611" s="23" t="s">
        <v>2352</v>
      </c>
      <c r="B2611" s="50">
        <v>42893</v>
      </c>
      <c r="C2611" s="25">
        <v>11365</v>
      </c>
    </row>
    <row r="2612" spans="1:3" x14ac:dyDescent="0.25">
      <c r="A2612" s="23" t="s">
        <v>2353</v>
      </c>
      <c r="B2612" s="50">
        <v>42893</v>
      </c>
      <c r="C2612" s="25">
        <v>11366</v>
      </c>
    </row>
    <row r="2613" spans="1:3" x14ac:dyDescent="0.25">
      <c r="A2613" s="23" t="s">
        <v>2354</v>
      </c>
      <c r="B2613" s="50">
        <v>42894</v>
      </c>
      <c r="C2613" s="25">
        <v>11367</v>
      </c>
    </row>
    <row r="2614" spans="1:3" x14ac:dyDescent="0.25">
      <c r="A2614" s="23" t="s">
        <v>121</v>
      </c>
      <c r="B2614" s="50">
        <v>42894</v>
      </c>
      <c r="C2614" s="25">
        <v>11368</v>
      </c>
    </row>
    <row r="2615" spans="1:3" x14ac:dyDescent="0.25">
      <c r="A2615" s="23" t="s">
        <v>126</v>
      </c>
      <c r="B2615" s="50">
        <v>42894</v>
      </c>
      <c r="C2615" s="25">
        <v>11369</v>
      </c>
    </row>
    <row r="2616" spans="1:3" x14ac:dyDescent="0.25">
      <c r="A2616" s="23" t="s">
        <v>98</v>
      </c>
      <c r="B2616" s="50">
        <v>42895</v>
      </c>
      <c r="C2616" s="25">
        <v>11370</v>
      </c>
    </row>
    <row r="2617" spans="1:3" x14ac:dyDescent="0.25">
      <c r="A2617" s="23" t="s">
        <v>132</v>
      </c>
      <c r="B2617" s="50">
        <v>42895</v>
      </c>
      <c r="C2617" s="25">
        <v>11371</v>
      </c>
    </row>
    <row r="2618" spans="1:3" x14ac:dyDescent="0.25">
      <c r="A2618" s="23" t="s">
        <v>2355</v>
      </c>
      <c r="B2618" s="50">
        <v>42898</v>
      </c>
      <c r="C2618" s="25">
        <v>11372</v>
      </c>
    </row>
    <row r="2619" spans="1:3" x14ac:dyDescent="0.25">
      <c r="A2619" s="23" t="s">
        <v>2356</v>
      </c>
      <c r="B2619" s="50">
        <v>42898</v>
      </c>
      <c r="C2619" s="25">
        <v>11373</v>
      </c>
    </row>
    <row r="2620" spans="1:3" x14ac:dyDescent="0.25">
      <c r="A2620" s="23" t="s">
        <v>2357</v>
      </c>
      <c r="B2620" s="50">
        <v>42899</v>
      </c>
      <c r="C2620" s="25">
        <v>11374</v>
      </c>
    </row>
    <row r="2621" spans="1:3" x14ac:dyDescent="0.25">
      <c r="A2621" s="23" t="s">
        <v>104</v>
      </c>
      <c r="B2621" s="50">
        <v>42899</v>
      </c>
      <c r="C2621" s="25">
        <v>11375</v>
      </c>
    </row>
    <row r="2622" spans="1:3" x14ac:dyDescent="0.25">
      <c r="A2622" s="23" t="s">
        <v>414</v>
      </c>
      <c r="B2622" s="50">
        <v>42899</v>
      </c>
      <c r="C2622" s="25">
        <v>11376</v>
      </c>
    </row>
    <row r="2623" spans="1:3" x14ac:dyDescent="0.25">
      <c r="A2623" s="23" t="s">
        <v>424</v>
      </c>
      <c r="B2623" s="50">
        <v>42899</v>
      </c>
      <c r="C2623" s="25">
        <v>11377</v>
      </c>
    </row>
    <row r="2624" spans="1:3" x14ac:dyDescent="0.25">
      <c r="A2624" s="23" t="s">
        <v>127</v>
      </c>
      <c r="B2624" s="50">
        <v>42899</v>
      </c>
      <c r="C2624" s="25">
        <v>11378</v>
      </c>
    </row>
    <row r="2625" spans="1:3" x14ac:dyDescent="0.25">
      <c r="A2625" s="23" t="s">
        <v>2358</v>
      </c>
      <c r="B2625" s="50">
        <v>42899</v>
      </c>
      <c r="C2625" s="25">
        <v>11379</v>
      </c>
    </row>
    <row r="2626" spans="1:3" x14ac:dyDescent="0.25">
      <c r="A2626" s="23" t="s">
        <v>2359</v>
      </c>
      <c r="B2626" s="50">
        <v>42899</v>
      </c>
      <c r="C2626" s="25">
        <v>11380</v>
      </c>
    </row>
    <row r="2627" spans="1:3" x14ac:dyDescent="0.25">
      <c r="A2627" s="23" t="s">
        <v>2360</v>
      </c>
      <c r="B2627" s="50">
        <v>42900</v>
      </c>
      <c r="C2627" s="25">
        <v>11381</v>
      </c>
    </row>
    <row r="2628" spans="1:3" x14ac:dyDescent="0.25">
      <c r="A2628" s="23" t="s">
        <v>2361</v>
      </c>
      <c r="B2628" s="50">
        <v>42900</v>
      </c>
      <c r="C2628" s="25">
        <v>11382</v>
      </c>
    </row>
    <row r="2629" spans="1:3" x14ac:dyDescent="0.25">
      <c r="A2629" s="23" t="s">
        <v>2362</v>
      </c>
      <c r="B2629" s="50">
        <v>42900</v>
      </c>
      <c r="C2629" s="25">
        <v>11383</v>
      </c>
    </row>
    <row r="2630" spans="1:3" x14ac:dyDescent="0.25">
      <c r="A2630" s="23" t="s">
        <v>113</v>
      </c>
      <c r="B2630" s="50">
        <v>42900</v>
      </c>
      <c r="C2630" s="25">
        <v>11384</v>
      </c>
    </row>
    <row r="2631" spans="1:3" x14ac:dyDescent="0.25">
      <c r="A2631" s="23" t="s">
        <v>2363</v>
      </c>
      <c r="B2631" s="50">
        <v>42900</v>
      </c>
      <c r="C2631" s="25">
        <v>11385</v>
      </c>
    </row>
    <row r="2632" spans="1:3" x14ac:dyDescent="0.25">
      <c r="A2632" s="23" t="s">
        <v>2364</v>
      </c>
      <c r="B2632" s="50">
        <v>42900</v>
      </c>
      <c r="C2632" s="25">
        <v>11386</v>
      </c>
    </row>
    <row r="2633" spans="1:3" x14ac:dyDescent="0.25">
      <c r="A2633" s="23" t="s">
        <v>123</v>
      </c>
      <c r="B2633" s="50">
        <v>42900</v>
      </c>
      <c r="C2633" s="25">
        <v>11387</v>
      </c>
    </row>
    <row r="2634" spans="1:3" x14ac:dyDescent="0.25">
      <c r="A2634" s="23" t="s">
        <v>431</v>
      </c>
      <c r="B2634" s="50">
        <v>42900</v>
      </c>
      <c r="C2634" s="25">
        <v>11388</v>
      </c>
    </row>
    <row r="2635" spans="1:3" x14ac:dyDescent="0.25">
      <c r="A2635" s="23" t="s">
        <v>406</v>
      </c>
      <c r="B2635" s="50">
        <v>42901</v>
      </c>
      <c r="C2635" s="25">
        <v>11389</v>
      </c>
    </row>
    <row r="2636" spans="1:3" x14ac:dyDescent="0.25">
      <c r="A2636" s="23" t="s">
        <v>432</v>
      </c>
      <c r="B2636" s="50">
        <v>42901</v>
      </c>
      <c r="C2636" s="25">
        <v>11390</v>
      </c>
    </row>
    <row r="2637" spans="1:3" x14ac:dyDescent="0.25">
      <c r="A2637" s="23" t="s">
        <v>133</v>
      </c>
      <c r="B2637" s="50">
        <v>42901</v>
      </c>
      <c r="C2637" s="25">
        <v>11391</v>
      </c>
    </row>
    <row r="2638" spans="1:3" x14ac:dyDescent="0.25">
      <c r="A2638" s="23" t="s">
        <v>136</v>
      </c>
      <c r="B2638" s="50">
        <v>42901</v>
      </c>
      <c r="C2638" s="25">
        <v>11392</v>
      </c>
    </row>
    <row r="2639" spans="1:3" x14ac:dyDescent="0.25">
      <c r="A2639" s="23" t="s">
        <v>99</v>
      </c>
      <c r="B2639" s="50">
        <v>42902</v>
      </c>
      <c r="C2639" s="25">
        <v>11393</v>
      </c>
    </row>
    <row r="2640" spans="1:3" x14ac:dyDescent="0.25">
      <c r="A2640" s="23" t="s">
        <v>2365</v>
      </c>
      <c r="B2640" s="50">
        <v>42902</v>
      </c>
      <c r="C2640" s="25">
        <v>11394</v>
      </c>
    </row>
    <row r="2641" spans="1:3" x14ac:dyDescent="0.25">
      <c r="A2641" s="23" t="s">
        <v>122</v>
      </c>
      <c r="B2641" s="50">
        <v>42902</v>
      </c>
      <c r="C2641" s="25">
        <v>11395</v>
      </c>
    </row>
    <row r="2642" spans="1:3" x14ac:dyDescent="0.25">
      <c r="A2642" s="23" t="s">
        <v>135</v>
      </c>
      <c r="B2642" s="50">
        <v>42902</v>
      </c>
      <c r="C2642" s="25">
        <v>11396</v>
      </c>
    </row>
    <row r="2643" spans="1:3" x14ac:dyDescent="0.25">
      <c r="A2643" s="23" t="s">
        <v>109</v>
      </c>
      <c r="B2643" s="50">
        <v>42905</v>
      </c>
      <c r="C2643" s="25">
        <v>11397</v>
      </c>
    </row>
    <row r="2644" spans="1:3" x14ac:dyDescent="0.25">
      <c r="A2644" s="23" t="s">
        <v>114</v>
      </c>
      <c r="B2644" s="50">
        <v>42905</v>
      </c>
      <c r="C2644" s="25">
        <v>11398</v>
      </c>
    </row>
    <row r="2645" spans="1:3" x14ac:dyDescent="0.25">
      <c r="A2645" s="23" t="s">
        <v>2366</v>
      </c>
      <c r="B2645" s="50">
        <v>42905</v>
      </c>
      <c r="C2645" s="25">
        <v>11399</v>
      </c>
    </row>
    <row r="2646" spans="1:3" x14ac:dyDescent="0.25">
      <c r="A2646" s="23" t="s">
        <v>2367</v>
      </c>
      <c r="B2646" s="50">
        <v>42905</v>
      </c>
      <c r="C2646" s="25">
        <v>11400</v>
      </c>
    </row>
    <row r="2647" spans="1:3" x14ac:dyDescent="0.25">
      <c r="A2647" s="23" t="s">
        <v>2368</v>
      </c>
      <c r="B2647" s="50">
        <v>42906</v>
      </c>
      <c r="C2647" s="25">
        <v>11401</v>
      </c>
    </row>
    <row r="2648" spans="1:3" x14ac:dyDescent="0.25">
      <c r="A2648" s="23" t="s">
        <v>2369</v>
      </c>
      <c r="B2648" s="50">
        <v>42906</v>
      </c>
      <c r="C2648" s="25">
        <v>11402</v>
      </c>
    </row>
    <row r="2649" spans="1:3" x14ac:dyDescent="0.25">
      <c r="A2649" s="23" t="s">
        <v>2370</v>
      </c>
      <c r="B2649" s="50">
        <v>42906</v>
      </c>
      <c r="C2649" s="25">
        <v>11403</v>
      </c>
    </row>
    <row r="2650" spans="1:3" x14ac:dyDescent="0.25">
      <c r="A2650" s="23" t="s">
        <v>100</v>
      </c>
      <c r="B2650" s="50">
        <v>42907</v>
      </c>
      <c r="C2650" s="25">
        <v>11404</v>
      </c>
    </row>
    <row r="2651" spans="1:3" x14ac:dyDescent="0.25">
      <c r="A2651" s="23" t="s">
        <v>102</v>
      </c>
      <c r="B2651" s="50">
        <v>42907</v>
      </c>
      <c r="C2651" s="25">
        <v>11405</v>
      </c>
    </row>
    <row r="2652" spans="1:3" x14ac:dyDescent="0.25">
      <c r="A2652" s="23" t="s">
        <v>108</v>
      </c>
      <c r="B2652" s="50">
        <v>42907</v>
      </c>
      <c r="C2652" s="25">
        <v>11406</v>
      </c>
    </row>
    <row r="2653" spans="1:3" x14ac:dyDescent="0.25">
      <c r="A2653" s="23" t="s">
        <v>422</v>
      </c>
      <c r="B2653" s="50">
        <v>42907</v>
      </c>
      <c r="C2653" s="25">
        <v>11407</v>
      </c>
    </row>
    <row r="2654" spans="1:3" x14ac:dyDescent="0.25">
      <c r="A2654" s="23" t="s">
        <v>433</v>
      </c>
      <c r="B2654" s="50">
        <v>42907</v>
      </c>
      <c r="C2654" s="25">
        <v>11408</v>
      </c>
    </row>
    <row r="2655" spans="1:3" x14ac:dyDescent="0.25">
      <c r="A2655" s="23" t="s">
        <v>409</v>
      </c>
      <c r="B2655" s="50">
        <v>42908</v>
      </c>
      <c r="C2655" s="25">
        <v>11409</v>
      </c>
    </row>
    <row r="2656" spans="1:3" x14ac:dyDescent="0.25">
      <c r="A2656" s="23" t="s">
        <v>413</v>
      </c>
      <c r="B2656" s="50">
        <v>42908</v>
      </c>
      <c r="C2656" s="25">
        <v>11410</v>
      </c>
    </row>
    <row r="2657" spans="1:3" x14ac:dyDescent="0.25">
      <c r="A2657" s="23" t="s">
        <v>415</v>
      </c>
      <c r="B2657" s="50">
        <v>42908</v>
      </c>
      <c r="C2657" s="25">
        <v>11411</v>
      </c>
    </row>
    <row r="2658" spans="1:3" x14ac:dyDescent="0.25">
      <c r="A2658" s="23" t="s">
        <v>110</v>
      </c>
      <c r="B2658" s="50">
        <v>42908</v>
      </c>
      <c r="C2658" s="25">
        <v>11412</v>
      </c>
    </row>
    <row r="2659" spans="1:3" x14ac:dyDescent="0.25">
      <c r="A2659" s="23" t="s">
        <v>128</v>
      </c>
      <c r="B2659" s="50">
        <v>42908</v>
      </c>
      <c r="C2659" s="25">
        <v>11413</v>
      </c>
    </row>
    <row r="2660" spans="1:3" x14ac:dyDescent="0.25">
      <c r="A2660" s="23" t="s">
        <v>2371</v>
      </c>
      <c r="B2660" s="50">
        <v>42909</v>
      </c>
      <c r="C2660" s="25">
        <v>11414</v>
      </c>
    </row>
    <row r="2661" spans="1:3" x14ac:dyDescent="0.25">
      <c r="A2661" s="23" t="s">
        <v>101</v>
      </c>
      <c r="B2661" s="50">
        <v>42909</v>
      </c>
      <c r="C2661" s="25">
        <v>11415</v>
      </c>
    </row>
    <row r="2662" spans="1:3" x14ac:dyDescent="0.25">
      <c r="A2662" s="23" t="s">
        <v>107</v>
      </c>
      <c r="B2662" s="50">
        <v>42909</v>
      </c>
      <c r="C2662" s="25">
        <v>11416</v>
      </c>
    </row>
    <row r="2663" spans="1:3" x14ac:dyDescent="0.25">
      <c r="A2663" s="23" t="s">
        <v>425</v>
      </c>
      <c r="B2663" s="50">
        <v>42909</v>
      </c>
      <c r="C2663" s="25">
        <v>11417</v>
      </c>
    </row>
    <row r="2664" spans="1:3" x14ac:dyDescent="0.25">
      <c r="A2664" s="23" t="s">
        <v>103</v>
      </c>
      <c r="B2664" s="50">
        <v>42912</v>
      </c>
      <c r="C2664" s="25">
        <v>11418</v>
      </c>
    </row>
    <row r="2665" spans="1:3" x14ac:dyDescent="0.25">
      <c r="A2665" s="23" t="s">
        <v>2372</v>
      </c>
      <c r="B2665" s="50">
        <v>42912</v>
      </c>
      <c r="C2665" s="25">
        <v>11419</v>
      </c>
    </row>
    <row r="2666" spans="1:3" x14ac:dyDescent="0.25">
      <c r="A2666" s="23" t="s">
        <v>119</v>
      </c>
      <c r="B2666" s="50">
        <v>42912</v>
      </c>
      <c r="C2666" s="25">
        <v>11420</v>
      </c>
    </row>
    <row r="2667" spans="1:3" x14ac:dyDescent="0.25">
      <c r="A2667" s="23" t="s">
        <v>2373</v>
      </c>
      <c r="B2667" s="50">
        <v>42912</v>
      </c>
      <c r="C2667" s="25">
        <v>11421</v>
      </c>
    </row>
    <row r="2668" spans="1:3" x14ac:dyDescent="0.25">
      <c r="A2668" s="23" t="s">
        <v>137</v>
      </c>
      <c r="B2668" s="50">
        <v>42912</v>
      </c>
      <c r="C2668" s="25">
        <v>11422</v>
      </c>
    </row>
    <row r="2669" spans="1:3" x14ac:dyDescent="0.25">
      <c r="A2669" s="23" t="s">
        <v>2374</v>
      </c>
      <c r="B2669" s="50">
        <v>42913</v>
      </c>
      <c r="C2669" s="25">
        <v>11423</v>
      </c>
    </row>
    <row r="2670" spans="1:3" x14ac:dyDescent="0.25">
      <c r="A2670" s="23" t="s">
        <v>118</v>
      </c>
      <c r="B2670" s="50">
        <v>42913</v>
      </c>
      <c r="C2670" s="25">
        <v>11424</v>
      </c>
    </row>
    <row r="2671" spans="1:3" x14ac:dyDescent="0.25">
      <c r="A2671" s="23" t="s">
        <v>111</v>
      </c>
      <c r="B2671" s="50">
        <v>42914</v>
      </c>
      <c r="C2671" s="25">
        <v>11425</v>
      </c>
    </row>
    <row r="2672" spans="1:3" x14ac:dyDescent="0.25">
      <c r="A2672" s="23" t="s">
        <v>416</v>
      </c>
      <c r="B2672" s="50">
        <v>42914</v>
      </c>
      <c r="C2672" s="25">
        <v>11426</v>
      </c>
    </row>
    <row r="2673" spans="1:3" x14ac:dyDescent="0.25">
      <c r="A2673" s="23" t="s">
        <v>112</v>
      </c>
      <c r="B2673" s="50">
        <v>42914</v>
      </c>
      <c r="C2673" s="25">
        <v>11427</v>
      </c>
    </row>
    <row r="2674" spans="1:3" x14ac:dyDescent="0.25">
      <c r="A2674" s="23" t="s">
        <v>418</v>
      </c>
      <c r="B2674" s="50">
        <v>42914</v>
      </c>
      <c r="C2674" s="25">
        <v>11428</v>
      </c>
    </row>
    <row r="2675" spans="1:3" x14ac:dyDescent="0.25">
      <c r="A2675" s="23" t="s">
        <v>429</v>
      </c>
      <c r="B2675" s="50">
        <v>42914</v>
      </c>
      <c r="C2675" s="25">
        <v>11429</v>
      </c>
    </row>
    <row r="2676" spans="1:3" x14ac:dyDescent="0.25">
      <c r="A2676" s="23" t="s">
        <v>129</v>
      </c>
      <c r="B2676" s="50">
        <v>42914</v>
      </c>
      <c r="C2676" s="25">
        <v>11430</v>
      </c>
    </row>
    <row r="2677" spans="1:3" x14ac:dyDescent="0.25">
      <c r="A2677" s="23" t="s">
        <v>105</v>
      </c>
      <c r="B2677" s="50">
        <v>42915</v>
      </c>
      <c r="C2677" s="25">
        <v>11431</v>
      </c>
    </row>
    <row r="2678" spans="1:3" x14ac:dyDescent="0.25">
      <c r="A2678" s="23" t="s">
        <v>131</v>
      </c>
      <c r="B2678" s="50">
        <v>42915</v>
      </c>
      <c r="C2678" s="25">
        <v>11432</v>
      </c>
    </row>
    <row r="2679" spans="1:3" x14ac:dyDescent="0.25">
      <c r="A2679" s="23" t="s">
        <v>115</v>
      </c>
      <c r="B2679" s="50">
        <v>42916</v>
      </c>
      <c r="C2679" s="25">
        <v>11433</v>
      </c>
    </row>
    <row r="2680" spans="1:3" x14ac:dyDescent="0.25">
      <c r="A2680" s="23" t="s">
        <v>130</v>
      </c>
      <c r="B2680" s="50">
        <v>42916</v>
      </c>
      <c r="C2680" s="25">
        <v>11434</v>
      </c>
    </row>
    <row r="2681" spans="1:3" x14ac:dyDescent="0.25">
      <c r="A2681" s="23">
        <v>548469</v>
      </c>
      <c r="B2681" s="50">
        <v>42891</v>
      </c>
      <c r="C2681" s="25">
        <v>11435</v>
      </c>
    </row>
    <row r="2682" spans="1:3" x14ac:dyDescent="0.25">
      <c r="A2682" s="23">
        <v>550568</v>
      </c>
      <c r="B2682" s="50">
        <v>42892</v>
      </c>
      <c r="C2682" s="25">
        <v>11436</v>
      </c>
    </row>
    <row r="2683" spans="1:3" x14ac:dyDescent="0.25">
      <c r="A2683" s="23">
        <v>550713</v>
      </c>
      <c r="B2683" s="50">
        <v>42892</v>
      </c>
      <c r="C2683" s="25">
        <v>11437</v>
      </c>
    </row>
    <row r="2684" spans="1:3" x14ac:dyDescent="0.25">
      <c r="A2684" s="23">
        <v>550712</v>
      </c>
      <c r="B2684" s="50">
        <v>42892</v>
      </c>
      <c r="C2684" s="25">
        <v>11438</v>
      </c>
    </row>
    <row r="2685" spans="1:3" x14ac:dyDescent="0.25">
      <c r="A2685" s="23">
        <v>549457</v>
      </c>
      <c r="B2685" s="50">
        <v>42894</v>
      </c>
      <c r="C2685" s="25">
        <v>11439</v>
      </c>
    </row>
    <row r="2686" spans="1:3" x14ac:dyDescent="0.25">
      <c r="A2686" s="23">
        <v>550716</v>
      </c>
      <c r="B2686" s="50">
        <v>42899</v>
      </c>
      <c r="C2686" s="25">
        <v>11440</v>
      </c>
    </row>
    <row r="2687" spans="1:3" x14ac:dyDescent="0.25">
      <c r="A2687" s="23">
        <v>548527</v>
      </c>
      <c r="B2687" s="50">
        <v>42900</v>
      </c>
      <c r="C2687" s="25">
        <v>11441</v>
      </c>
    </row>
    <row r="2688" spans="1:3" x14ac:dyDescent="0.25">
      <c r="A2688" s="23">
        <v>381142</v>
      </c>
      <c r="B2688" s="50">
        <v>42905</v>
      </c>
      <c r="C2688" s="25">
        <v>11443</v>
      </c>
    </row>
    <row r="2689" spans="1:3" x14ac:dyDescent="0.25">
      <c r="A2689" s="23">
        <v>975359</v>
      </c>
      <c r="B2689" s="50">
        <v>42908</v>
      </c>
      <c r="C2689" s="25">
        <v>11444</v>
      </c>
    </row>
    <row r="2690" spans="1:3" x14ac:dyDescent="0.25">
      <c r="A2690" s="23">
        <v>541339</v>
      </c>
      <c r="B2690" s="50">
        <v>42915</v>
      </c>
      <c r="C2690" s="25">
        <v>11446</v>
      </c>
    </row>
    <row r="2691" spans="1:3" x14ac:dyDescent="0.25">
      <c r="A2691" s="40" t="s">
        <v>289</v>
      </c>
      <c r="B2691" s="6">
        <v>42912</v>
      </c>
      <c r="C2691" s="25">
        <v>11447</v>
      </c>
    </row>
    <row r="2692" spans="1:3" x14ac:dyDescent="0.25">
      <c r="A2692" s="40" t="s">
        <v>298</v>
      </c>
      <c r="B2692" s="6">
        <v>42912</v>
      </c>
      <c r="C2692" s="25">
        <v>11448</v>
      </c>
    </row>
    <row r="2693" spans="1:3" x14ac:dyDescent="0.25">
      <c r="A2693" s="40" t="s">
        <v>314</v>
      </c>
      <c r="B2693" s="6">
        <v>42912</v>
      </c>
      <c r="C2693" s="25">
        <v>11449</v>
      </c>
    </row>
    <row r="2694" spans="1:3" x14ac:dyDescent="0.25">
      <c r="A2694" s="40" t="s">
        <v>145</v>
      </c>
      <c r="B2694" s="6">
        <v>42912</v>
      </c>
      <c r="C2694" s="25">
        <v>11450</v>
      </c>
    </row>
    <row r="2695" spans="1:3" x14ac:dyDescent="0.25">
      <c r="A2695" s="40" t="s">
        <v>142</v>
      </c>
      <c r="B2695" s="6">
        <v>42914</v>
      </c>
      <c r="C2695" s="25">
        <v>11451</v>
      </c>
    </row>
    <row r="2696" spans="1:3" x14ac:dyDescent="0.25">
      <c r="A2696" s="40" t="s">
        <v>383</v>
      </c>
      <c r="B2696" s="6">
        <v>42915</v>
      </c>
      <c r="C2696" s="25">
        <v>11452</v>
      </c>
    </row>
    <row r="2697" spans="1:3" x14ac:dyDescent="0.25">
      <c r="A2697" s="40" t="s">
        <v>331</v>
      </c>
      <c r="B2697" s="6">
        <v>42915</v>
      </c>
      <c r="C2697" s="25">
        <v>11453</v>
      </c>
    </row>
    <row r="2698" spans="1:3" x14ac:dyDescent="0.25">
      <c r="A2698" s="40" t="s">
        <v>140</v>
      </c>
      <c r="B2698" s="6">
        <v>42915</v>
      </c>
      <c r="C2698" s="25">
        <v>11454</v>
      </c>
    </row>
    <row r="2699" spans="1:3" x14ac:dyDescent="0.25">
      <c r="A2699" s="40" t="s">
        <v>143</v>
      </c>
      <c r="B2699" s="6">
        <v>42915</v>
      </c>
      <c r="C2699" s="25">
        <v>11455</v>
      </c>
    </row>
    <row r="2700" spans="1:3" x14ac:dyDescent="0.25">
      <c r="A2700" s="40" t="s">
        <v>288</v>
      </c>
      <c r="B2700" s="6">
        <v>42915</v>
      </c>
      <c r="C2700" s="25">
        <v>11456</v>
      </c>
    </row>
    <row r="2701" spans="1:3" x14ac:dyDescent="0.25">
      <c r="A2701" s="40" t="s">
        <v>138</v>
      </c>
      <c r="B2701" s="6">
        <v>42915</v>
      </c>
      <c r="C2701" s="25">
        <v>11457</v>
      </c>
    </row>
    <row r="2702" spans="1:3" x14ac:dyDescent="0.25">
      <c r="A2702" s="40" t="s">
        <v>334</v>
      </c>
      <c r="B2702" s="6">
        <v>42916</v>
      </c>
      <c r="C2702" s="25">
        <v>11458</v>
      </c>
    </row>
    <row r="2703" spans="1:3" x14ac:dyDescent="0.25">
      <c r="A2703" s="40" t="s">
        <v>387</v>
      </c>
      <c r="B2703" s="6">
        <v>42916</v>
      </c>
      <c r="C2703" s="25">
        <v>11459</v>
      </c>
    </row>
    <row r="2704" spans="1:3" x14ac:dyDescent="0.25">
      <c r="A2704" s="40" t="s">
        <v>333</v>
      </c>
      <c r="B2704" s="6">
        <v>42916</v>
      </c>
      <c r="C2704" s="25">
        <v>11460</v>
      </c>
    </row>
    <row r="2705" spans="1:3" x14ac:dyDescent="0.25">
      <c r="A2705" s="40" t="s">
        <v>335</v>
      </c>
      <c r="B2705" s="6">
        <v>42916</v>
      </c>
      <c r="C2705" s="25">
        <v>11461</v>
      </c>
    </row>
    <row r="2706" spans="1:3" x14ac:dyDescent="0.25">
      <c r="A2706" s="40" t="s">
        <v>384</v>
      </c>
      <c r="B2706" s="6">
        <v>42916</v>
      </c>
      <c r="C2706" s="25">
        <v>11462</v>
      </c>
    </row>
    <row r="2707" spans="1:3" x14ac:dyDescent="0.25">
      <c r="A2707" s="40" t="s">
        <v>139</v>
      </c>
      <c r="B2707" s="6">
        <v>42916</v>
      </c>
      <c r="C2707" s="25">
        <v>11463</v>
      </c>
    </row>
    <row r="2708" spans="1:3" x14ac:dyDescent="0.25">
      <c r="A2708" s="40" t="s">
        <v>141</v>
      </c>
      <c r="B2708" s="6">
        <v>42916</v>
      </c>
      <c r="C2708" s="25">
        <v>11464</v>
      </c>
    </row>
    <row r="2709" spans="1:3" x14ac:dyDescent="0.25">
      <c r="A2709" s="40" t="s">
        <v>144</v>
      </c>
      <c r="B2709" s="6">
        <v>42916</v>
      </c>
      <c r="C2709" s="25">
        <v>11465</v>
      </c>
    </row>
    <row r="2710" spans="1:3" x14ac:dyDescent="0.25">
      <c r="A2710" s="23">
        <v>2742</v>
      </c>
      <c r="B2710" s="52">
        <v>42899</v>
      </c>
      <c r="C2710" s="25">
        <v>11467</v>
      </c>
    </row>
    <row r="2711" spans="1:3" x14ac:dyDescent="0.25">
      <c r="A2711">
        <v>868838</v>
      </c>
      <c r="B2711" s="52">
        <v>42899</v>
      </c>
      <c r="C2711" s="25">
        <v>11467</v>
      </c>
    </row>
    <row r="2712" spans="1:3" x14ac:dyDescent="0.25">
      <c r="A2712" s="23">
        <v>550638</v>
      </c>
      <c r="B2712" s="52">
        <v>42900</v>
      </c>
      <c r="C2712" s="25">
        <v>11468</v>
      </c>
    </row>
    <row r="2713" spans="1:3" x14ac:dyDescent="0.25">
      <c r="A2713" s="23">
        <v>1204</v>
      </c>
      <c r="B2713" s="52">
        <v>42906</v>
      </c>
      <c r="C2713" s="25">
        <v>11470</v>
      </c>
    </row>
    <row r="2714" spans="1:3" x14ac:dyDescent="0.25">
      <c r="A2714" s="23">
        <v>2741</v>
      </c>
      <c r="B2714" s="52">
        <v>42909</v>
      </c>
      <c r="C2714" s="25">
        <v>11471</v>
      </c>
    </row>
    <row r="2715" spans="1:3" x14ac:dyDescent="0.25">
      <c r="A2715" s="23">
        <v>2743</v>
      </c>
      <c r="B2715" s="52">
        <v>42912</v>
      </c>
      <c r="C2715" s="25">
        <v>11473</v>
      </c>
    </row>
    <row r="2716" spans="1:3" x14ac:dyDescent="0.25">
      <c r="A2716" s="23">
        <v>2732</v>
      </c>
      <c r="B2716" s="52">
        <v>42915</v>
      </c>
      <c r="C2716" s="25">
        <v>11474</v>
      </c>
    </row>
    <row r="2717" spans="1:3" x14ac:dyDescent="0.25">
      <c r="A2717">
        <v>550731</v>
      </c>
      <c r="B2717" s="52">
        <v>42915</v>
      </c>
      <c r="C2717" s="25">
        <v>11474</v>
      </c>
    </row>
    <row r="2718" spans="1:3" x14ac:dyDescent="0.25">
      <c r="A2718" s="23">
        <v>550129</v>
      </c>
      <c r="B2718" s="52">
        <v>42916</v>
      </c>
      <c r="C2718" s="25">
        <v>11475</v>
      </c>
    </row>
    <row r="2719" spans="1:3" x14ac:dyDescent="0.25">
      <c r="A2719" s="23">
        <v>780871</v>
      </c>
      <c r="B2719" s="52">
        <v>42916</v>
      </c>
      <c r="C2719" s="25">
        <v>11476</v>
      </c>
    </row>
    <row r="2720" spans="1:3" x14ac:dyDescent="0.25">
      <c r="A2720" s="23">
        <v>550724</v>
      </c>
      <c r="B2720" s="24">
        <v>42908</v>
      </c>
      <c r="C2720" s="25">
        <v>11477</v>
      </c>
    </row>
    <row r="2721" spans="1:3" x14ac:dyDescent="0.25">
      <c r="A2721" s="23">
        <v>550512</v>
      </c>
      <c r="B2721" s="24">
        <v>42906</v>
      </c>
      <c r="C2721" s="25">
        <v>11478</v>
      </c>
    </row>
    <row r="2722" spans="1:3" x14ac:dyDescent="0.25">
      <c r="A2722" s="40" t="s">
        <v>146</v>
      </c>
      <c r="B2722" s="6">
        <v>42900</v>
      </c>
      <c r="C2722" s="25">
        <v>11479</v>
      </c>
    </row>
    <row r="2723" spans="1:3" x14ac:dyDescent="0.25">
      <c r="A2723" s="40" t="s">
        <v>2375</v>
      </c>
      <c r="B2723" s="6">
        <v>42908</v>
      </c>
      <c r="C2723" s="25">
        <v>11480</v>
      </c>
    </row>
    <row r="2724" spans="1:3" x14ac:dyDescent="0.25">
      <c r="A2724" s="40" t="s">
        <v>2376</v>
      </c>
      <c r="B2724" s="6">
        <v>42916</v>
      </c>
      <c r="C2724" s="25">
        <v>11481</v>
      </c>
    </row>
    <row r="2725" spans="1:3" x14ac:dyDescent="0.25">
      <c r="A2725" s="40" t="s">
        <v>147</v>
      </c>
      <c r="B2725" s="6">
        <v>42916</v>
      </c>
      <c r="C2725" s="25">
        <v>11482</v>
      </c>
    </row>
    <row r="2726" spans="1:3" x14ac:dyDescent="0.25">
      <c r="A2726" s="40" t="s">
        <v>148</v>
      </c>
      <c r="B2726" s="6">
        <v>42916</v>
      </c>
      <c r="C2726" s="25">
        <v>11483</v>
      </c>
    </row>
    <row r="2727" spans="1:3" x14ac:dyDescent="0.25">
      <c r="A2727" s="23">
        <v>550723</v>
      </c>
      <c r="B2727" s="53">
        <v>42902</v>
      </c>
      <c r="C2727" s="25">
        <v>11484</v>
      </c>
    </row>
    <row r="2728" spans="1:3" x14ac:dyDescent="0.25">
      <c r="A2728" s="23">
        <v>550726</v>
      </c>
      <c r="B2728" s="53">
        <v>42913</v>
      </c>
      <c r="C2728" s="25">
        <v>11485</v>
      </c>
    </row>
    <row r="2729" spans="1:3" x14ac:dyDescent="0.25">
      <c r="A2729" s="23">
        <v>550726</v>
      </c>
      <c r="B2729" s="53">
        <v>42914</v>
      </c>
      <c r="C2729" s="25">
        <v>11486</v>
      </c>
    </row>
  </sheetData>
  <conditionalFormatting sqref="A2710:A2719">
    <cfRule type="containsText" dxfId="43" priority="29" operator="containsText" text="IP">
      <formula>NOT(ISERROR(SEARCH("IP",A2710)))</formula>
    </cfRule>
  </conditionalFormatting>
  <conditionalFormatting sqref="A72">
    <cfRule type="containsText" dxfId="42" priority="28" operator="containsText" text="IP">
      <formula>NOT(ISERROR(SEARCH("IP",A72)))</formula>
    </cfRule>
  </conditionalFormatting>
  <conditionalFormatting sqref="A420">
    <cfRule type="containsText" dxfId="41" priority="27" operator="containsText" text="IP">
      <formula>NOT(ISERROR(SEARCH("IP",A420)))</formula>
    </cfRule>
  </conditionalFormatting>
  <conditionalFormatting sqref="A639">
    <cfRule type="containsText" dxfId="40" priority="26" operator="containsText" text="IP">
      <formula>NOT(ISERROR(SEARCH("IP",A639)))</formula>
    </cfRule>
  </conditionalFormatting>
  <conditionalFormatting sqref="A649">
    <cfRule type="containsText" dxfId="39" priority="25" operator="containsText" text="IP">
      <formula>NOT(ISERROR(SEARCH("IP",A649)))</formula>
    </cfRule>
  </conditionalFormatting>
  <conditionalFormatting sqref="A636">
    <cfRule type="containsText" dxfId="38" priority="24" operator="containsText" text="IP">
      <formula>NOT(ISERROR(SEARCH("IP",A636)))</formula>
    </cfRule>
  </conditionalFormatting>
  <conditionalFormatting sqref="A785">
    <cfRule type="containsText" dxfId="37" priority="23" operator="containsText" text="IP">
      <formula>NOT(ISERROR(SEARCH("IP",A785)))</formula>
    </cfRule>
  </conditionalFormatting>
  <conditionalFormatting sqref="A796">
    <cfRule type="containsText" dxfId="36" priority="22" operator="containsText" text="IP">
      <formula>NOT(ISERROR(SEARCH("IP",A796)))</formula>
    </cfRule>
  </conditionalFormatting>
  <conditionalFormatting sqref="A1056">
    <cfRule type="containsText" dxfId="35" priority="21" operator="containsText" text="IP">
      <formula>NOT(ISERROR(SEARCH("IP",A1056)))</formula>
    </cfRule>
  </conditionalFormatting>
  <conditionalFormatting sqref="A837">
    <cfRule type="containsText" dxfId="34" priority="20" operator="containsText" text="IP">
      <formula>NOT(ISERROR(SEARCH("IP",A837)))</formula>
    </cfRule>
  </conditionalFormatting>
  <conditionalFormatting sqref="A1032">
    <cfRule type="containsText" dxfId="33" priority="19" operator="containsText" text="IP">
      <formula>NOT(ISERROR(SEARCH("IP",A1032)))</formula>
    </cfRule>
  </conditionalFormatting>
  <conditionalFormatting sqref="A909">
    <cfRule type="containsText" dxfId="32" priority="18" operator="containsText" text="IP">
      <formula>NOT(ISERROR(SEARCH("IP",A909)))</formula>
    </cfRule>
  </conditionalFormatting>
  <conditionalFormatting sqref="A967">
    <cfRule type="containsText" dxfId="31" priority="17" operator="containsText" text="IP">
      <formula>NOT(ISERROR(SEARCH("IP",A967)))</formula>
    </cfRule>
  </conditionalFormatting>
  <conditionalFormatting sqref="A1078">
    <cfRule type="containsText" dxfId="30" priority="16" operator="containsText" text="IP">
      <formula>NOT(ISERROR(SEARCH("IP",A1078)))</formula>
    </cfRule>
  </conditionalFormatting>
  <conditionalFormatting sqref="A833">
    <cfRule type="containsText" dxfId="29" priority="15" operator="containsText" text="IP">
      <formula>NOT(ISERROR(SEARCH("IP",A833)))</formula>
    </cfRule>
  </conditionalFormatting>
  <conditionalFormatting sqref="A1509">
    <cfRule type="containsText" dxfId="28" priority="14" operator="containsText" text="IP">
      <formula>NOT(ISERROR(SEARCH("IP",A1509)))</formula>
    </cfRule>
  </conditionalFormatting>
  <conditionalFormatting sqref="A1354">
    <cfRule type="containsText" dxfId="27" priority="13" operator="containsText" text="IP">
      <formula>NOT(ISERROR(SEARCH("IP",A1354)))</formula>
    </cfRule>
  </conditionalFormatting>
  <conditionalFormatting sqref="A1465">
    <cfRule type="containsText" dxfId="26" priority="12" operator="containsText" text="IP">
      <formula>NOT(ISERROR(SEARCH("IP",A1465)))</formula>
    </cfRule>
  </conditionalFormatting>
  <conditionalFormatting sqref="A1323">
    <cfRule type="containsText" dxfId="25" priority="11" operator="containsText" text="IP">
      <formula>NOT(ISERROR(SEARCH("IP",A1323)))</formula>
    </cfRule>
  </conditionalFormatting>
  <conditionalFormatting sqref="A1466">
    <cfRule type="containsText" dxfId="24" priority="10" operator="containsText" text="IP">
      <formula>NOT(ISERROR(SEARCH("IP",A1466)))</formula>
    </cfRule>
  </conditionalFormatting>
  <conditionalFormatting sqref="A1788">
    <cfRule type="containsText" dxfId="23" priority="9" operator="containsText" text="IP">
      <formula>NOT(ISERROR(SEARCH("IP",A1788)))</formula>
    </cfRule>
  </conditionalFormatting>
  <conditionalFormatting sqref="A1947">
    <cfRule type="containsText" dxfId="22" priority="8" operator="containsText" text="IP">
      <formula>NOT(ISERROR(SEARCH("IP",A1947)))</formula>
    </cfRule>
  </conditionalFormatting>
  <conditionalFormatting sqref="A1510">
    <cfRule type="containsText" dxfId="21" priority="7" operator="containsText" text="IP">
      <formula>NOT(ISERROR(SEARCH("IP",A1510)))</formula>
    </cfRule>
  </conditionalFormatting>
  <conditionalFormatting sqref="A1744">
    <cfRule type="containsText" dxfId="20" priority="6" operator="containsText" text="IP">
      <formula>NOT(ISERROR(SEARCH("IP",A1744)))</formula>
    </cfRule>
  </conditionalFormatting>
  <conditionalFormatting sqref="A1930">
    <cfRule type="containsText" dxfId="19" priority="5" operator="containsText" text="IP">
      <formula>NOT(ISERROR(SEARCH("IP",A1930)))</formula>
    </cfRule>
  </conditionalFormatting>
  <conditionalFormatting sqref="A1721">
    <cfRule type="containsText" dxfId="18" priority="4" operator="containsText" text="IP">
      <formula>NOT(ISERROR(SEARCH("IP",A1721)))</formula>
    </cfRule>
  </conditionalFormatting>
  <conditionalFormatting sqref="A1838">
    <cfRule type="containsText" dxfId="17" priority="3" operator="containsText" text="IP">
      <formula>NOT(ISERROR(SEARCH("IP",A1838)))</formula>
    </cfRule>
  </conditionalFormatting>
  <conditionalFormatting sqref="A2691:A2709">
    <cfRule type="containsText" dxfId="16" priority="2" operator="containsText" text="IP">
      <formula>NOT(ISERROR(SEARCH("IP",A2691)))</formula>
    </cfRule>
  </conditionalFormatting>
  <conditionalFormatting sqref="A2502">
    <cfRule type="containsText" dxfId="15" priority="1" operator="containsText" text="IP">
      <formula>NOT(ISERROR(SEARCH("IP",A2502)))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F14" sqref="F14"/>
    </sheetView>
  </sheetViews>
  <sheetFormatPr defaultRowHeight="15" x14ac:dyDescent="0.25"/>
  <sheetData>
    <row r="1" spans="1:23" s="10" customFormat="1" ht="100.5" customHeight="1" x14ac:dyDescent="0.25">
      <c r="A1" s="11" t="s">
        <v>0</v>
      </c>
      <c r="B1" s="57" t="s">
        <v>1</v>
      </c>
      <c r="C1" s="12" t="s">
        <v>2</v>
      </c>
      <c r="D1" s="12" t="s">
        <v>496</v>
      </c>
      <c r="E1" s="12" t="s">
        <v>3</v>
      </c>
      <c r="F1" s="11" t="s">
        <v>4</v>
      </c>
      <c r="G1" s="11" t="s">
        <v>22</v>
      </c>
      <c r="H1" s="11" t="s">
        <v>5</v>
      </c>
      <c r="I1" s="11" t="s">
        <v>6</v>
      </c>
      <c r="J1" s="5" t="s">
        <v>7</v>
      </c>
      <c r="K1" s="1" t="s">
        <v>8</v>
      </c>
      <c r="L1" s="3" t="s">
        <v>9</v>
      </c>
      <c r="M1" s="1" t="s">
        <v>10</v>
      </c>
      <c r="N1" s="3" t="s">
        <v>11</v>
      </c>
      <c r="O1" s="7" t="s">
        <v>12</v>
      </c>
      <c r="P1" s="20" t="s">
        <v>13</v>
      </c>
      <c r="Q1" s="5" t="s">
        <v>14</v>
      </c>
      <c r="R1" s="3" t="s">
        <v>17</v>
      </c>
      <c r="S1" s="11" t="s">
        <v>15</v>
      </c>
      <c r="T1" s="3" t="s">
        <v>18</v>
      </c>
      <c r="U1" s="11" t="s">
        <v>16</v>
      </c>
      <c r="V1" s="16" t="s">
        <v>20</v>
      </c>
      <c r="W1" s="18" t="s">
        <v>19</v>
      </c>
    </row>
    <row r="2" spans="1:23" s="9" customFormat="1" x14ac:dyDescent="0.25">
      <c r="A2" s="13" t="s">
        <v>276</v>
      </c>
      <c r="B2" s="58" t="e">
        <f>VLOOKUP(C2,Sheet1!A1:C2729,1,FALSE)</f>
        <v>#N/A</v>
      </c>
      <c r="C2" s="15" t="s">
        <v>21</v>
      </c>
      <c r="D2" s="15" t="s">
        <v>498</v>
      </c>
      <c r="E2" s="15" t="s">
        <v>464</v>
      </c>
      <c r="F2" s="13" t="s">
        <v>156</v>
      </c>
      <c r="G2" s="13" t="s">
        <v>157</v>
      </c>
      <c r="H2" s="13" t="s">
        <v>149</v>
      </c>
      <c r="I2" s="13" t="s">
        <v>282</v>
      </c>
      <c r="J2" s="6">
        <v>42720</v>
      </c>
      <c r="K2" s="2">
        <v>42720</v>
      </c>
      <c r="L2" s="4">
        <v>0</v>
      </c>
      <c r="M2" s="2">
        <v>42720</v>
      </c>
      <c r="N2" s="4">
        <v>0</v>
      </c>
      <c r="O2" s="8" t="s">
        <v>277</v>
      </c>
      <c r="P2" s="21" t="s">
        <v>277</v>
      </c>
      <c r="Q2" s="6"/>
      <c r="R2" s="4"/>
      <c r="S2" s="15"/>
      <c r="T2" s="4">
        <v>227</v>
      </c>
      <c r="U2" s="15" t="s">
        <v>465</v>
      </c>
      <c r="V2" s="17" t="s">
        <v>158</v>
      </c>
      <c r="W2" s="19" t="s">
        <v>285</v>
      </c>
    </row>
    <row r="3" spans="1:23" s="9" customFormat="1" x14ac:dyDescent="0.25">
      <c r="A3" s="13" t="s">
        <v>276</v>
      </c>
      <c r="B3" s="58" t="e">
        <f>VLOOKUP(C3,Sheet1!A2:C2730,1,FALSE)</f>
        <v>#N/A</v>
      </c>
      <c r="C3" s="15" t="s">
        <v>26</v>
      </c>
      <c r="D3" s="15" t="s">
        <v>498</v>
      </c>
      <c r="E3" s="15" t="s">
        <v>464</v>
      </c>
      <c r="F3" s="13" t="s">
        <v>154</v>
      </c>
      <c r="G3" s="13" t="s">
        <v>194</v>
      </c>
      <c r="H3" s="13" t="s">
        <v>149</v>
      </c>
      <c r="I3" s="13" t="s">
        <v>282</v>
      </c>
      <c r="J3" s="6">
        <v>42881</v>
      </c>
      <c r="K3" s="2">
        <v>42880</v>
      </c>
      <c r="L3" s="4">
        <v>-1</v>
      </c>
      <c r="M3" s="2">
        <v>42880</v>
      </c>
      <c r="N3" s="4">
        <v>-1</v>
      </c>
      <c r="O3" s="8" t="s">
        <v>277</v>
      </c>
      <c r="P3" s="21" t="s">
        <v>277</v>
      </c>
      <c r="Q3" s="6"/>
      <c r="R3" s="4"/>
      <c r="S3" s="15"/>
      <c r="T3" s="4">
        <v>66</v>
      </c>
      <c r="U3" s="15" t="s">
        <v>465</v>
      </c>
      <c r="V3" s="17" t="s">
        <v>195</v>
      </c>
      <c r="W3" s="19" t="s">
        <v>285</v>
      </c>
    </row>
    <row r="4" spans="1:23" s="9" customFormat="1" x14ac:dyDescent="0.25">
      <c r="A4" s="13" t="s">
        <v>276</v>
      </c>
      <c r="B4" s="58" t="e">
        <f>VLOOKUP(C4,Sheet1!A3:C2731,1,FALSE)</f>
        <v>#N/A</v>
      </c>
      <c r="C4" s="15" t="s">
        <v>65</v>
      </c>
      <c r="D4" s="15" t="s">
        <v>498</v>
      </c>
      <c r="E4" s="15" t="s">
        <v>464</v>
      </c>
      <c r="F4" s="13" t="s">
        <v>159</v>
      </c>
      <c r="G4" s="13" t="s">
        <v>162</v>
      </c>
      <c r="H4" s="13" t="s">
        <v>149</v>
      </c>
      <c r="I4" s="13" t="s">
        <v>281</v>
      </c>
      <c r="J4" s="6">
        <v>42906</v>
      </c>
      <c r="K4" s="2">
        <v>42906</v>
      </c>
      <c r="L4" s="4">
        <v>0</v>
      </c>
      <c r="M4" s="2">
        <v>42906</v>
      </c>
      <c r="N4" s="4">
        <v>0</v>
      </c>
      <c r="O4" s="8" t="s">
        <v>277</v>
      </c>
      <c r="P4" s="21" t="s">
        <v>277</v>
      </c>
      <c r="Q4" s="6">
        <v>42947</v>
      </c>
      <c r="R4" s="4">
        <v>41</v>
      </c>
      <c r="S4" s="15" t="s">
        <v>465</v>
      </c>
      <c r="T4" s="4"/>
      <c r="U4" s="15"/>
      <c r="V4" s="17" t="s">
        <v>161</v>
      </c>
      <c r="W4" s="19" t="s">
        <v>285</v>
      </c>
    </row>
    <row r="5" spans="1:23" s="9" customFormat="1" x14ac:dyDescent="0.25">
      <c r="A5" s="13" t="s">
        <v>276</v>
      </c>
      <c r="B5" s="58" t="e">
        <f>VLOOKUP(C5,Sheet1!A4:C2732,1,FALSE)</f>
        <v>#N/A</v>
      </c>
      <c r="C5" s="15" t="s">
        <v>326</v>
      </c>
      <c r="D5" s="15" t="s">
        <v>498</v>
      </c>
      <c r="E5" s="15" t="s">
        <v>464</v>
      </c>
      <c r="F5" s="13" t="s">
        <v>159</v>
      </c>
      <c r="G5" s="13" t="s">
        <v>162</v>
      </c>
      <c r="H5" s="13" t="s">
        <v>149</v>
      </c>
      <c r="I5" s="13" t="s">
        <v>282</v>
      </c>
      <c r="J5" s="6">
        <v>42923</v>
      </c>
      <c r="K5" s="2">
        <v>42923</v>
      </c>
      <c r="L5" s="4">
        <v>0</v>
      </c>
      <c r="M5" s="2">
        <v>42923</v>
      </c>
      <c r="N5" s="4">
        <v>0</v>
      </c>
      <c r="O5" s="8" t="s">
        <v>277</v>
      </c>
      <c r="P5" s="21" t="s">
        <v>277</v>
      </c>
      <c r="Q5" s="6"/>
      <c r="R5" s="4"/>
      <c r="S5" s="15"/>
      <c r="T5" s="4">
        <v>24</v>
      </c>
      <c r="U5" s="15" t="s">
        <v>465</v>
      </c>
      <c r="V5" s="17" t="s">
        <v>161</v>
      </c>
      <c r="W5" s="19" t="s">
        <v>285</v>
      </c>
    </row>
    <row r="6" spans="1:23" s="9" customFormat="1" x14ac:dyDescent="0.25">
      <c r="A6" s="13" t="s">
        <v>276</v>
      </c>
      <c r="B6" s="58" t="e">
        <f>VLOOKUP(C6,Sheet1!A5:C2733,1,FALSE)</f>
        <v>#N/A</v>
      </c>
      <c r="C6" s="15" t="s">
        <v>391</v>
      </c>
      <c r="D6" s="15" t="s">
        <v>498</v>
      </c>
      <c r="E6" s="15" t="s">
        <v>464</v>
      </c>
      <c r="F6" s="13" t="s">
        <v>164</v>
      </c>
      <c r="G6" s="13" t="s">
        <v>165</v>
      </c>
      <c r="H6" s="13" t="s">
        <v>149</v>
      </c>
      <c r="I6" s="13" t="s">
        <v>282</v>
      </c>
      <c r="J6" s="6">
        <v>42927</v>
      </c>
      <c r="K6" s="2">
        <v>42928</v>
      </c>
      <c r="L6" s="4">
        <v>1</v>
      </c>
      <c r="M6" s="2">
        <v>42928</v>
      </c>
      <c r="N6" s="4">
        <v>1</v>
      </c>
      <c r="O6" s="8" t="s">
        <v>277</v>
      </c>
      <c r="P6" s="21" t="s">
        <v>277</v>
      </c>
      <c r="Q6" s="6"/>
      <c r="R6" s="4"/>
      <c r="S6" s="15"/>
      <c r="T6" s="4">
        <v>20</v>
      </c>
      <c r="U6" s="15" t="s">
        <v>465</v>
      </c>
      <c r="V6" s="17" t="s">
        <v>166</v>
      </c>
      <c r="W6" s="19" t="s">
        <v>285</v>
      </c>
    </row>
    <row r="7" spans="1:23" s="9" customFormat="1" x14ac:dyDescent="0.25">
      <c r="A7" s="13" t="s">
        <v>276</v>
      </c>
      <c r="B7" s="58" t="e">
        <f>VLOOKUP(C7,Sheet1!A6:C2734,1,FALSE)</f>
        <v>#N/A</v>
      </c>
      <c r="C7" s="15" t="s">
        <v>386</v>
      </c>
      <c r="D7" s="15" t="s">
        <v>498</v>
      </c>
      <c r="E7" s="15" t="s">
        <v>464</v>
      </c>
      <c r="F7" s="13" t="s">
        <v>248</v>
      </c>
      <c r="G7" s="13" t="s">
        <v>249</v>
      </c>
      <c r="H7" s="13" t="s">
        <v>149</v>
      </c>
      <c r="I7" s="13" t="s">
        <v>282</v>
      </c>
      <c r="J7" s="6">
        <v>42947</v>
      </c>
      <c r="K7" s="2">
        <v>42947</v>
      </c>
      <c r="L7" s="4">
        <v>0</v>
      </c>
      <c r="M7" s="2">
        <v>42947</v>
      </c>
      <c r="N7" s="4">
        <v>0</v>
      </c>
      <c r="O7" s="8" t="s">
        <v>277</v>
      </c>
      <c r="P7" s="21" t="s">
        <v>277</v>
      </c>
      <c r="Q7" s="6"/>
      <c r="R7" s="4"/>
      <c r="S7" s="15"/>
      <c r="T7" s="4">
        <v>0</v>
      </c>
      <c r="U7" s="15" t="s">
        <v>465</v>
      </c>
      <c r="V7" s="17" t="s">
        <v>250</v>
      </c>
      <c r="W7" s="19" t="s">
        <v>285</v>
      </c>
    </row>
    <row r="8" spans="1:23" s="9" customFormat="1" x14ac:dyDescent="0.25">
      <c r="A8" s="13" t="s">
        <v>276</v>
      </c>
      <c r="B8" s="58" t="e">
        <f>VLOOKUP(C8,Sheet1!A7:C2735,1,FALSE)</f>
        <v>#N/A</v>
      </c>
      <c r="C8" s="15" t="s">
        <v>82</v>
      </c>
      <c r="D8" s="15" t="s">
        <v>497</v>
      </c>
      <c r="E8" s="15" t="s">
        <v>265</v>
      </c>
      <c r="F8" s="13" t="s">
        <v>167</v>
      </c>
      <c r="G8" s="13" t="s">
        <v>202</v>
      </c>
      <c r="H8" s="13" t="s">
        <v>149</v>
      </c>
      <c r="I8" s="13" t="s">
        <v>284</v>
      </c>
      <c r="J8" s="6">
        <v>42880</v>
      </c>
      <c r="K8" s="2">
        <v>42907</v>
      </c>
      <c r="L8" s="4">
        <v>27</v>
      </c>
      <c r="M8" s="2">
        <v>42907</v>
      </c>
      <c r="N8" s="4">
        <v>27</v>
      </c>
      <c r="O8" s="8">
        <v>42941</v>
      </c>
      <c r="P8" s="21">
        <v>61</v>
      </c>
      <c r="Q8" s="6">
        <v>42942</v>
      </c>
      <c r="R8" s="4">
        <v>62</v>
      </c>
      <c r="S8" s="15" t="s">
        <v>465</v>
      </c>
      <c r="T8" s="4"/>
      <c r="U8" s="15"/>
      <c r="V8" s="17" t="s">
        <v>266</v>
      </c>
      <c r="W8" s="19" t="s">
        <v>286</v>
      </c>
    </row>
    <row r="9" spans="1:23" s="9" customFormat="1" x14ac:dyDescent="0.25">
      <c r="A9" s="13" t="s">
        <v>276</v>
      </c>
      <c r="B9" s="58" t="e">
        <f>VLOOKUP(C9,Sheet1!A8:C2736,1,FALSE)</f>
        <v>#N/A</v>
      </c>
      <c r="C9" s="15" t="s">
        <v>403</v>
      </c>
      <c r="D9" s="15" t="s">
        <v>497</v>
      </c>
      <c r="E9" s="15" t="s">
        <v>265</v>
      </c>
      <c r="F9" s="13" t="s">
        <v>164</v>
      </c>
      <c r="G9" s="13" t="s">
        <v>165</v>
      </c>
      <c r="H9" s="13" t="s">
        <v>149</v>
      </c>
      <c r="I9" s="13" t="s">
        <v>282</v>
      </c>
      <c r="J9" s="6">
        <v>42927</v>
      </c>
      <c r="K9" s="2">
        <v>42927</v>
      </c>
      <c r="L9" s="4">
        <v>0</v>
      </c>
      <c r="M9" s="2">
        <v>42927</v>
      </c>
      <c r="N9" s="4">
        <v>0</v>
      </c>
      <c r="O9" s="8"/>
      <c r="P9" s="21"/>
      <c r="Q9" s="6"/>
      <c r="R9" s="4"/>
      <c r="S9" s="15"/>
      <c r="T9" s="4">
        <v>20</v>
      </c>
      <c r="U9" s="15" t="s">
        <v>465</v>
      </c>
      <c r="V9" s="17">
        <v>0</v>
      </c>
      <c r="W9" s="19" t="s">
        <v>286</v>
      </c>
    </row>
    <row r="10" spans="1:23" s="9" customFormat="1" x14ac:dyDescent="0.25">
      <c r="A10" s="13" t="s">
        <v>276</v>
      </c>
      <c r="B10" s="58"/>
      <c r="C10" s="15" t="s">
        <v>67</v>
      </c>
      <c r="D10" s="15" t="s">
        <v>498</v>
      </c>
      <c r="E10" s="15" t="s">
        <v>471</v>
      </c>
      <c r="F10" s="13" t="s">
        <v>159</v>
      </c>
      <c r="G10" s="13" t="s">
        <v>187</v>
      </c>
      <c r="H10" s="13" t="s">
        <v>153</v>
      </c>
      <c r="I10" s="13" t="s">
        <v>282</v>
      </c>
      <c r="J10" s="6">
        <v>42907</v>
      </c>
      <c r="K10" s="2">
        <v>42907</v>
      </c>
      <c r="L10" s="4">
        <v>0</v>
      </c>
      <c r="M10" s="2">
        <v>42907</v>
      </c>
      <c r="N10" s="4">
        <v>0</v>
      </c>
      <c r="O10" s="8" t="s">
        <v>277</v>
      </c>
      <c r="P10" s="21" t="s">
        <v>277</v>
      </c>
      <c r="Q10" s="6"/>
      <c r="R10" s="4"/>
      <c r="S10" s="15"/>
      <c r="T10" s="4">
        <v>40</v>
      </c>
      <c r="U10" s="15" t="s">
        <v>465</v>
      </c>
      <c r="V10" s="17" t="s">
        <v>188</v>
      </c>
      <c r="W10" s="19" t="s">
        <v>472</v>
      </c>
    </row>
    <row r="11" spans="1:23" s="9" customFormat="1" x14ac:dyDescent="0.25">
      <c r="A11" s="13" t="s">
        <v>276</v>
      </c>
      <c r="B11" s="21">
        <f>VLOOKUP(C11,Sheet1!A10:C2738,3,FALSE)</f>
        <v>11154</v>
      </c>
      <c r="C11" s="15" t="s">
        <v>88</v>
      </c>
      <c r="D11" s="15" t="s">
        <v>497</v>
      </c>
      <c r="E11" s="15" t="s">
        <v>265</v>
      </c>
      <c r="F11" s="13" t="s">
        <v>159</v>
      </c>
      <c r="G11" s="13" t="s">
        <v>162</v>
      </c>
      <c r="H11" s="13" t="s">
        <v>149</v>
      </c>
      <c r="I11" s="13" t="s">
        <v>282</v>
      </c>
      <c r="J11" s="6">
        <v>42905</v>
      </c>
      <c r="K11" s="2">
        <v>42906</v>
      </c>
      <c r="L11" s="4">
        <v>1</v>
      </c>
      <c r="M11" s="2">
        <v>42906</v>
      </c>
      <c r="N11" s="4">
        <v>1</v>
      </c>
      <c r="O11" s="8"/>
      <c r="P11" s="21"/>
      <c r="Q11" s="6"/>
      <c r="R11" s="4"/>
      <c r="S11" s="15"/>
      <c r="T11" s="4">
        <v>42</v>
      </c>
      <c r="U11" s="15" t="s">
        <v>465</v>
      </c>
      <c r="V11" s="17">
        <v>0</v>
      </c>
      <c r="W11" s="19" t="s">
        <v>489</v>
      </c>
    </row>
    <row r="12" spans="1:23" s="9" customFormat="1" x14ac:dyDescent="0.25">
      <c r="A12" s="13" t="s">
        <v>276</v>
      </c>
      <c r="B12" s="21">
        <f>VLOOKUP(C12,Sheet1!A11:C2739,3,FALSE)</f>
        <v>10755</v>
      </c>
      <c r="C12" s="15" t="s">
        <v>33</v>
      </c>
      <c r="D12" s="15" t="s">
        <v>497</v>
      </c>
      <c r="E12" s="15" t="s">
        <v>271</v>
      </c>
      <c r="F12" s="13" t="s">
        <v>159</v>
      </c>
      <c r="G12" s="13" t="s">
        <v>207</v>
      </c>
      <c r="H12" s="13" t="s">
        <v>153</v>
      </c>
      <c r="I12" s="13" t="s">
        <v>283</v>
      </c>
      <c r="J12" s="6">
        <v>42884</v>
      </c>
      <c r="K12" s="2">
        <v>42885</v>
      </c>
      <c r="L12" s="4">
        <v>1</v>
      </c>
      <c r="M12" s="2">
        <v>42885</v>
      </c>
      <c r="N12" s="4">
        <v>1</v>
      </c>
      <c r="O12" s="8"/>
      <c r="P12" s="21"/>
      <c r="Q12" s="6">
        <v>42930</v>
      </c>
      <c r="R12" s="4">
        <v>46</v>
      </c>
      <c r="S12" s="15" t="s">
        <v>465</v>
      </c>
      <c r="T12" s="4"/>
      <c r="U12" s="15"/>
      <c r="V12" s="17">
        <v>0</v>
      </c>
      <c r="W12" s="19" t="s">
        <v>488</v>
      </c>
    </row>
    <row r="13" spans="1:23" s="9" customFormat="1" x14ac:dyDescent="0.25">
      <c r="A13" s="13" t="s">
        <v>276</v>
      </c>
      <c r="B13" s="21"/>
      <c r="C13" s="15" t="s">
        <v>378</v>
      </c>
      <c r="D13" s="15" t="s">
        <v>498</v>
      </c>
      <c r="E13" s="15" t="s">
        <v>471</v>
      </c>
      <c r="F13" s="13" t="s">
        <v>159</v>
      </c>
      <c r="G13" s="13" t="s">
        <v>162</v>
      </c>
      <c r="H13" s="13" t="s">
        <v>149</v>
      </c>
      <c r="I13" s="13" t="s">
        <v>282</v>
      </c>
      <c r="J13" s="6">
        <v>42926</v>
      </c>
      <c r="K13" s="2">
        <v>42928</v>
      </c>
      <c r="L13" s="4">
        <v>2</v>
      </c>
      <c r="M13" s="2">
        <v>42928</v>
      </c>
      <c r="N13" s="4">
        <v>2</v>
      </c>
      <c r="O13" s="8" t="s">
        <v>277</v>
      </c>
      <c r="P13" s="21" t="s">
        <v>277</v>
      </c>
      <c r="Q13" s="6"/>
      <c r="R13" s="4"/>
      <c r="S13" s="15"/>
      <c r="T13" s="4">
        <v>21</v>
      </c>
      <c r="U13" s="15" t="s">
        <v>465</v>
      </c>
      <c r="V13" s="17">
        <v>0</v>
      </c>
      <c r="W13" s="19" t="s">
        <v>483</v>
      </c>
    </row>
    <row r="14" spans="1:23" s="9" customFormat="1" x14ac:dyDescent="0.25">
      <c r="A14" s="13" t="s">
        <v>276</v>
      </c>
      <c r="B14" s="21"/>
      <c r="C14" s="15" t="s">
        <v>307</v>
      </c>
      <c r="D14" s="15" t="s">
        <v>498</v>
      </c>
      <c r="E14" s="15" t="s">
        <v>471</v>
      </c>
      <c r="F14" s="13" t="s">
        <v>159</v>
      </c>
      <c r="G14" s="13" t="s">
        <v>160</v>
      </c>
      <c r="H14" s="13" t="s">
        <v>153</v>
      </c>
      <c r="I14" s="13" t="s">
        <v>282</v>
      </c>
      <c r="J14" s="6">
        <v>42936</v>
      </c>
      <c r="K14" s="2">
        <v>42936</v>
      </c>
      <c r="L14" s="4">
        <v>0</v>
      </c>
      <c r="M14" s="2"/>
      <c r="N14" s="4"/>
      <c r="O14" s="8" t="s">
        <v>277</v>
      </c>
      <c r="P14" s="21" t="s">
        <v>277</v>
      </c>
      <c r="Q14" s="6"/>
      <c r="R14" s="4"/>
      <c r="S14" s="15"/>
      <c r="T14" s="4">
        <v>11</v>
      </c>
      <c r="U14" s="15" t="s">
        <v>465</v>
      </c>
      <c r="V14" s="17">
        <v>0</v>
      </c>
      <c r="W14" s="19" t="s">
        <v>487</v>
      </c>
    </row>
    <row r="15" spans="1:23" s="9" customFormat="1" x14ac:dyDescent="0.25">
      <c r="A15" s="13" t="s">
        <v>276</v>
      </c>
      <c r="B15" s="14"/>
      <c r="C15" s="59">
        <f>VLOOKUP(D15,Sheet1!A104:C2832,3,FALSE)</f>
        <v>11434</v>
      </c>
      <c r="D15" s="15" t="s">
        <v>130</v>
      </c>
      <c r="E15" s="15" t="s">
        <v>267</v>
      </c>
      <c r="F15" s="13" t="s">
        <v>154</v>
      </c>
      <c r="G15" s="13" t="s">
        <v>194</v>
      </c>
      <c r="H15" s="13" t="s">
        <v>149</v>
      </c>
      <c r="I15" s="13" t="s">
        <v>282</v>
      </c>
      <c r="J15" s="6">
        <v>42916</v>
      </c>
      <c r="K15" s="2">
        <v>42916</v>
      </c>
      <c r="L15" s="4">
        <v>0</v>
      </c>
      <c r="M15" s="2">
        <v>42916</v>
      </c>
      <c r="N15" s="4">
        <v>0</v>
      </c>
      <c r="O15" s="8"/>
      <c r="P15" s="21"/>
      <c r="Q15" s="6"/>
      <c r="R15" s="4"/>
      <c r="S15" s="15"/>
      <c r="T15" s="4">
        <v>31</v>
      </c>
      <c r="U15" s="15" t="s">
        <v>465</v>
      </c>
      <c r="V15" s="17" t="s">
        <v>266</v>
      </c>
      <c r="W15" s="22" t="s">
        <v>491</v>
      </c>
    </row>
    <row r="16" spans="1:23" s="9" customFormat="1" x14ac:dyDescent="0.25">
      <c r="A16" s="13" t="s">
        <v>276</v>
      </c>
      <c r="B16" s="14"/>
      <c r="C16" s="59">
        <f>VLOOKUP(D16,Sheet1!A13:C2741,3,FALSE)</f>
        <v>10853</v>
      </c>
      <c r="D16" s="15" t="s">
        <v>39</v>
      </c>
      <c r="E16" s="15" t="s">
        <v>267</v>
      </c>
      <c r="F16" s="13" t="s">
        <v>150</v>
      </c>
      <c r="G16" s="13" t="s">
        <v>151</v>
      </c>
      <c r="H16" s="13" t="s">
        <v>149</v>
      </c>
      <c r="I16" s="13" t="s">
        <v>282</v>
      </c>
      <c r="J16" s="6">
        <v>42856</v>
      </c>
      <c r="K16" s="2">
        <v>42856</v>
      </c>
      <c r="L16" s="4">
        <v>0</v>
      </c>
      <c r="M16" s="2">
        <v>42856</v>
      </c>
      <c r="N16" s="4">
        <v>0</v>
      </c>
      <c r="O16" s="8"/>
      <c r="P16" s="21"/>
      <c r="Q16" s="6"/>
      <c r="R16" s="4"/>
      <c r="S16" s="15"/>
      <c r="T16" s="4">
        <v>91</v>
      </c>
      <c r="U16" s="15" t="s">
        <v>463</v>
      </c>
      <c r="V16" s="17" t="s">
        <v>266</v>
      </c>
      <c r="W16" s="22" t="s">
        <v>490</v>
      </c>
    </row>
    <row r="17" spans="1:23" s="9" customFormat="1" x14ac:dyDescent="0.25">
      <c r="A17" s="13" t="s">
        <v>276</v>
      </c>
      <c r="B17" s="14"/>
      <c r="C17" s="59" t="e">
        <f>VLOOKUP(D17,Sheet1!A137:C2865,3,FALSE)</f>
        <v>#N/A</v>
      </c>
      <c r="D17" s="15" t="s">
        <v>412</v>
      </c>
      <c r="E17" s="15" t="s">
        <v>267</v>
      </c>
      <c r="F17" s="13" t="s">
        <v>204</v>
      </c>
      <c r="G17" s="13" t="s">
        <v>218</v>
      </c>
      <c r="H17" s="13" t="s">
        <v>149</v>
      </c>
      <c r="I17" s="13" t="s">
        <v>282</v>
      </c>
      <c r="J17" s="6">
        <v>42927</v>
      </c>
      <c r="K17" s="2">
        <v>42927</v>
      </c>
      <c r="L17" s="4">
        <v>0</v>
      </c>
      <c r="M17" s="2">
        <v>42927</v>
      </c>
      <c r="N17" s="4">
        <v>0</v>
      </c>
      <c r="O17" s="8"/>
      <c r="P17" s="21"/>
      <c r="Q17" s="6"/>
      <c r="R17" s="4"/>
      <c r="S17" s="15"/>
      <c r="T17" s="4">
        <v>20</v>
      </c>
      <c r="U17" s="15" t="s">
        <v>492</v>
      </c>
      <c r="V17" s="17">
        <v>0</v>
      </c>
      <c r="W17" s="22" t="s">
        <v>493</v>
      </c>
    </row>
    <row r="18" spans="1:23" s="9" customFormat="1" x14ac:dyDescent="0.25">
      <c r="A18" s="13" t="s">
        <v>276</v>
      </c>
      <c r="B18" s="14"/>
      <c r="C18" s="59" t="e">
        <f>VLOOKUP(D18,Sheet1!A182:C2910,3,FALSE)</f>
        <v>#N/A</v>
      </c>
      <c r="D18" s="15" t="s">
        <v>407</v>
      </c>
      <c r="E18" s="15" t="s">
        <v>267</v>
      </c>
      <c r="F18" s="13" t="s">
        <v>198</v>
      </c>
      <c r="G18" s="13" t="s">
        <v>201</v>
      </c>
      <c r="H18" s="13" t="s">
        <v>149</v>
      </c>
      <c r="I18" s="13" t="s">
        <v>282</v>
      </c>
      <c r="J18" s="6">
        <v>42941</v>
      </c>
      <c r="K18" s="2">
        <v>42941</v>
      </c>
      <c r="L18" s="4">
        <v>0</v>
      </c>
      <c r="M18" s="2">
        <v>42941</v>
      </c>
      <c r="N18" s="4">
        <v>0</v>
      </c>
      <c r="O18" s="8"/>
      <c r="P18" s="21"/>
      <c r="Q18" s="6"/>
      <c r="R18" s="4"/>
      <c r="S18" s="15"/>
      <c r="T18" s="4">
        <v>6</v>
      </c>
      <c r="U18" s="15" t="s">
        <v>445</v>
      </c>
      <c r="V18" s="17">
        <v>0</v>
      </c>
      <c r="W18" s="22" t="s">
        <v>495</v>
      </c>
    </row>
    <row r="19" spans="1:23" s="9" customFormat="1" x14ac:dyDescent="0.25">
      <c r="A19" s="13" t="s">
        <v>276</v>
      </c>
      <c r="B19" s="14"/>
      <c r="C19" s="59" t="e">
        <f>VLOOKUP(D19,Sheet1!A138:C2866,3,FALSE)</f>
        <v>#N/A</v>
      </c>
      <c r="D19" s="15" t="s">
        <v>434</v>
      </c>
      <c r="E19" s="15" t="s">
        <v>267</v>
      </c>
      <c r="F19" s="13" t="s">
        <v>210</v>
      </c>
      <c r="G19" s="13" t="s">
        <v>211</v>
      </c>
      <c r="H19" s="13" t="s">
        <v>149</v>
      </c>
      <c r="I19" s="13" t="s">
        <v>282</v>
      </c>
      <c r="J19" s="6">
        <v>42927</v>
      </c>
      <c r="K19" s="2">
        <v>42927</v>
      </c>
      <c r="L19" s="4">
        <v>0</v>
      </c>
      <c r="M19" s="2">
        <v>42927</v>
      </c>
      <c r="N19" s="4">
        <v>0</v>
      </c>
      <c r="O19" s="8"/>
      <c r="P19" s="21"/>
      <c r="Q19" s="6"/>
      <c r="R19" s="4"/>
      <c r="S19" s="15"/>
      <c r="T19" s="4">
        <v>20</v>
      </c>
      <c r="U19" s="15" t="s">
        <v>465</v>
      </c>
      <c r="V19" s="17" t="s">
        <v>270</v>
      </c>
      <c r="W19" s="22" t="s">
        <v>494</v>
      </c>
    </row>
  </sheetData>
  <conditionalFormatting sqref="L1 N1 T1 R1">
    <cfRule type="cellIs" dxfId="14" priority="7" operator="lessThan">
      <formula>0</formula>
    </cfRule>
  </conditionalFormatting>
  <conditionalFormatting sqref="C1:D1">
    <cfRule type="containsText" dxfId="13" priority="6" operator="containsText" text="IP">
      <formula>NOT(ISERROR(SEARCH("IP",C1)))</formula>
    </cfRule>
  </conditionalFormatting>
  <conditionalFormatting sqref="L2:L9 N2:N9 T2:T9 R2:R9">
    <cfRule type="cellIs" dxfId="12" priority="5" operator="lessThan">
      <formula>0</formula>
    </cfRule>
  </conditionalFormatting>
  <conditionalFormatting sqref="C2:D9">
    <cfRule type="containsText" dxfId="11" priority="4" operator="containsText" text="IP">
      <formula>NOT(ISERROR(SEARCH("IP",C2)))</formula>
    </cfRule>
  </conditionalFormatting>
  <conditionalFormatting sqref="R10:R14 T10:T14 N10:N14 L10:L14">
    <cfRule type="cellIs" dxfId="10" priority="3" operator="lessThan">
      <formula>0</formula>
    </cfRule>
  </conditionalFormatting>
  <conditionalFormatting sqref="C10:D14">
    <cfRule type="containsText" dxfId="9" priority="2" operator="containsText" text="IP">
      <formula>NOT(ISERROR(SEARCH("IP",C10)))</formula>
    </cfRule>
  </conditionalFormatting>
  <conditionalFormatting sqref="L15:L19 N15:N19 R15:R19 T15:T19">
    <cfRule type="cellIs" dxfId="8"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90" zoomScaleNormal="90" workbookViewId="0">
      <pane xSplit="2" ySplit="2" topLeftCell="C3" activePane="bottomRight" state="frozen"/>
      <selection pane="topRight" activeCell="D1" sqref="D1"/>
      <selection pane="bottomLeft" activeCell="A3" sqref="A3"/>
      <selection pane="bottomRight" activeCell="F1" sqref="F1"/>
    </sheetView>
  </sheetViews>
  <sheetFormatPr defaultColWidth="52.140625" defaultRowHeight="15" x14ac:dyDescent="0.25"/>
  <cols>
    <col min="1" max="1" width="18" bestFit="1" customWidth="1"/>
    <col min="2" max="2" width="13.5703125" bestFit="1" customWidth="1"/>
    <col min="3" max="3" width="17.42578125" bestFit="1" customWidth="1"/>
    <col min="4" max="4" width="12.140625" bestFit="1" customWidth="1"/>
    <col min="5" max="5" width="26.5703125" bestFit="1" customWidth="1"/>
    <col min="6" max="6" width="14.7109375" bestFit="1" customWidth="1"/>
    <col min="7" max="7" width="32.42578125" bestFit="1" customWidth="1"/>
    <col min="8" max="8" width="17.42578125" bestFit="1" customWidth="1"/>
    <col min="9" max="9" width="19.5703125" bestFit="1" customWidth="1"/>
    <col min="10" max="10" width="45.42578125" bestFit="1" customWidth="1"/>
    <col min="11" max="11" width="23.140625" bestFit="1" customWidth="1"/>
    <col min="12" max="12" width="22.7109375" customWidth="1"/>
    <col min="13" max="13" width="23.28515625" customWidth="1"/>
    <col min="14" max="14" width="24.140625" customWidth="1"/>
    <col min="15" max="15" width="16.140625" bestFit="1" customWidth="1"/>
    <col min="16" max="17" width="21.28515625" customWidth="1"/>
    <col min="18" max="18" width="36.140625" bestFit="1" customWidth="1"/>
    <col min="19" max="19" width="44.28515625" bestFit="1" customWidth="1"/>
    <col min="20" max="20" width="50.42578125" bestFit="1" customWidth="1"/>
    <col min="21" max="21" width="12.42578125" bestFit="1" customWidth="1"/>
    <col min="22" max="22" width="48.7109375" bestFit="1" customWidth="1"/>
  </cols>
  <sheetData>
    <row r="1" spans="1:22" x14ac:dyDescent="0.25">
      <c r="A1" s="88" t="s">
        <v>2509</v>
      </c>
      <c r="I1" s="380"/>
      <c r="K1" s="380"/>
      <c r="L1" s="381"/>
      <c r="M1" s="380"/>
      <c r="O1" s="380"/>
      <c r="P1" s="380"/>
      <c r="Q1" s="380"/>
      <c r="R1" s="380"/>
      <c r="S1" s="380"/>
    </row>
    <row r="2" spans="1:22" s="10" customFormat="1" ht="47.25" customHeight="1" x14ac:dyDescent="0.25">
      <c r="A2" s="11" t="s">
        <v>0</v>
      </c>
      <c r="B2" s="82" t="s">
        <v>1</v>
      </c>
      <c r="C2" s="11" t="s">
        <v>3</v>
      </c>
      <c r="D2" s="11" t="s">
        <v>4</v>
      </c>
      <c r="E2" s="75" t="s">
        <v>22</v>
      </c>
      <c r="F2" s="75" t="s">
        <v>5</v>
      </c>
      <c r="G2" s="11" t="s">
        <v>6</v>
      </c>
      <c r="H2" s="1" t="s">
        <v>7</v>
      </c>
      <c r="I2" s="1" t="s">
        <v>8</v>
      </c>
      <c r="J2" s="3" t="s">
        <v>9</v>
      </c>
      <c r="K2" s="1" t="s">
        <v>10</v>
      </c>
      <c r="L2" s="3" t="s">
        <v>11</v>
      </c>
      <c r="M2" s="1" t="s">
        <v>12</v>
      </c>
      <c r="N2" s="3" t="s">
        <v>13</v>
      </c>
      <c r="O2" s="1" t="s">
        <v>14</v>
      </c>
      <c r="P2" s="3" t="s">
        <v>17</v>
      </c>
      <c r="Q2" s="11" t="s">
        <v>2512</v>
      </c>
      <c r="R2" s="11" t="s">
        <v>15</v>
      </c>
      <c r="S2" s="3" t="s">
        <v>18</v>
      </c>
      <c r="T2" s="11" t="s">
        <v>16</v>
      </c>
      <c r="U2" s="16" t="s">
        <v>20</v>
      </c>
      <c r="V2" s="18" t="s">
        <v>19</v>
      </c>
    </row>
    <row r="3" spans="1:22" x14ac:dyDescent="0.25">
      <c r="A3" s="37" t="s">
        <v>2438</v>
      </c>
      <c r="B3" s="69">
        <v>11809</v>
      </c>
      <c r="C3" s="15" t="s">
        <v>267</v>
      </c>
      <c r="D3" s="13" t="s">
        <v>159</v>
      </c>
      <c r="E3" s="76" t="s">
        <v>162</v>
      </c>
      <c r="F3" s="76" t="s">
        <v>149</v>
      </c>
      <c r="G3" s="13" t="s">
        <v>284</v>
      </c>
      <c r="H3" s="72">
        <v>42926</v>
      </c>
      <c r="I3" s="2">
        <v>42926</v>
      </c>
      <c r="J3" s="4">
        <v>0</v>
      </c>
      <c r="K3" s="2">
        <v>42926</v>
      </c>
      <c r="L3" s="4">
        <v>0</v>
      </c>
      <c r="M3" s="72"/>
      <c r="N3" s="68"/>
      <c r="O3" s="72">
        <v>42934</v>
      </c>
      <c r="P3" s="4">
        <v>8</v>
      </c>
      <c r="Q3" s="4">
        <f>O3-I3</f>
        <v>8</v>
      </c>
      <c r="R3" s="15" t="s">
        <v>465</v>
      </c>
      <c r="S3" s="4"/>
      <c r="T3" s="15"/>
      <c r="U3" s="17" t="s">
        <v>269</v>
      </c>
      <c r="V3" s="22"/>
    </row>
    <row r="4" spans="1:22" x14ac:dyDescent="0.25">
      <c r="A4" s="37" t="s">
        <v>2438</v>
      </c>
      <c r="B4" s="83">
        <v>11406</v>
      </c>
      <c r="C4" s="15" t="s">
        <v>267</v>
      </c>
      <c r="D4" s="13" t="s">
        <v>159</v>
      </c>
      <c r="E4" s="76" t="s">
        <v>162</v>
      </c>
      <c r="F4" s="76" t="s">
        <v>149</v>
      </c>
      <c r="G4" s="13" t="s">
        <v>284</v>
      </c>
      <c r="H4" s="72">
        <v>42907</v>
      </c>
      <c r="I4" s="2">
        <v>42907</v>
      </c>
      <c r="J4" s="4">
        <v>0</v>
      </c>
      <c r="K4" s="2">
        <v>42907</v>
      </c>
      <c r="L4" s="4">
        <v>0</v>
      </c>
      <c r="M4" s="72"/>
      <c r="N4" s="68"/>
      <c r="O4" s="72">
        <v>42916</v>
      </c>
      <c r="P4" s="4">
        <v>9</v>
      </c>
      <c r="Q4" s="4">
        <f t="shared" ref="Q4:Q20" si="0">O4-I4</f>
        <v>9</v>
      </c>
      <c r="R4" s="15" t="s">
        <v>465</v>
      </c>
      <c r="S4" s="4"/>
      <c r="T4" s="15"/>
      <c r="U4" s="17" t="s">
        <v>269</v>
      </c>
      <c r="V4" s="22"/>
    </row>
    <row r="5" spans="1:22" x14ac:dyDescent="0.25">
      <c r="A5" s="37" t="s">
        <v>2438</v>
      </c>
      <c r="B5" s="69">
        <v>11794</v>
      </c>
      <c r="C5" s="15" t="s">
        <v>267</v>
      </c>
      <c r="D5" s="13" t="s">
        <v>154</v>
      </c>
      <c r="E5" s="76" t="s">
        <v>194</v>
      </c>
      <c r="F5" s="76" t="s">
        <v>149</v>
      </c>
      <c r="G5" s="13" t="s">
        <v>284</v>
      </c>
      <c r="H5" s="72">
        <v>42921</v>
      </c>
      <c r="I5" s="2">
        <v>42921</v>
      </c>
      <c r="J5" s="4">
        <v>0</v>
      </c>
      <c r="K5" s="2">
        <v>42921</v>
      </c>
      <c r="L5" s="4">
        <v>0</v>
      </c>
      <c r="M5" s="72"/>
      <c r="N5" s="68"/>
      <c r="O5" s="72">
        <v>42930</v>
      </c>
      <c r="P5" s="4">
        <v>9</v>
      </c>
      <c r="Q5" s="4">
        <f t="shared" si="0"/>
        <v>9</v>
      </c>
      <c r="R5" s="15" t="s">
        <v>465</v>
      </c>
      <c r="S5" s="4"/>
      <c r="T5" s="15"/>
      <c r="U5" s="17" t="s">
        <v>269</v>
      </c>
      <c r="V5" s="22"/>
    </row>
    <row r="6" spans="1:22" x14ac:dyDescent="0.25">
      <c r="A6" s="37" t="s">
        <v>2438</v>
      </c>
      <c r="B6" s="83">
        <v>11408</v>
      </c>
      <c r="C6" s="15" t="s">
        <v>268</v>
      </c>
      <c r="D6" s="13" t="s">
        <v>156</v>
      </c>
      <c r="E6" s="76" t="s">
        <v>171</v>
      </c>
      <c r="F6" s="76" t="s">
        <v>153</v>
      </c>
      <c r="G6" s="13" t="s">
        <v>284</v>
      </c>
      <c r="H6" s="72">
        <v>42907</v>
      </c>
      <c r="I6" s="2">
        <v>42907</v>
      </c>
      <c r="J6" s="4">
        <v>0</v>
      </c>
      <c r="K6" s="2">
        <v>42907</v>
      </c>
      <c r="L6" s="4">
        <v>0</v>
      </c>
      <c r="M6" s="72"/>
      <c r="N6" s="68"/>
      <c r="O6" s="72">
        <v>42919</v>
      </c>
      <c r="P6" s="4">
        <v>12</v>
      </c>
      <c r="Q6" s="4">
        <f t="shared" si="0"/>
        <v>12</v>
      </c>
      <c r="R6" s="15" t="s">
        <v>465</v>
      </c>
      <c r="S6" s="4"/>
      <c r="T6" s="15"/>
      <c r="U6" s="17" t="s">
        <v>269</v>
      </c>
      <c r="V6" s="22"/>
    </row>
    <row r="7" spans="1:22" x14ac:dyDescent="0.25">
      <c r="A7" s="37" t="s">
        <v>2438</v>
      </c>
      <c r="B7" s="83">
        <v>11429</v>
      </c>
      <c r="C7" s="15" t="s">
        <v>267</v>
      </c>
      <c r="D7" s="13" t="s">
        <v>159</v>
      </c>
      <c r="E7" s="76" t="s">
        <v>162</v>
      </c>
      <c r="F7" s="76" t="s">
        <v>149</v>
      </c>
      <c r="G7" s="13" t="s">
        <v>284</v>
      </c>
      <c r="H7" s="72">
        <v>42914</v>
      </c>
      <c r="I7" s="2">
        <v>42914</v>
      </c>
      <c r="J7" s="4">
        <v>0</v>
      </c>
      <c r="K7" s="2">
        <v>42914</v>
      </c>
      <c r="L7" s="4">
        <v>0</v>
      </c>
      <c r="M7" s="72"/>
      <c r="N7" s="68"/>
      <c r="O7" s="72">
        <v>42926</v>
      </c>
      <c r="P7" s="4">
        <v>12</v>
      </c>
      <c r="Q7" s="4">
        <f t="shared" si="0"/>
        <v>12</v>
      </c>
      <c r="R7" s="15" t="s">
        <v>465</v>
      </c>
      <c r="S7" s="4"/>
      <c r="T7" s="15"/>
      <c r="U7" s="17" t="s">
        <v>269</v>
      </c>
      <c r="V7" s="22"/>
    </row>
    <row r="8" spans="1:22" x14ac:dyDescent="0.25">
      <c r="A8" s="37" t="s">
        <v>2438</v>
      </c>
      <c r="B8" s="83">
        <v>11410</v>
      </c>
      <c r="C8" s="15" t="s">
        <v>267</v>
      </c>
      <c r="D8" s="13" t="s">
        <v>159</v>
      </c>
      <c r="E8" s="76" t="s">
        <v>162</v>
      </c>
      <c r="F8" s="76" t="s">
        <v>149</v>
      </c>
      <c r="G8" s="13" t="s">
        <v>284</v>
      </c>
      <c r="H8" s="72">
        <v>42908</v>
      </c>
      <c r="I8" s="2">
        <v>42908</v>
      </c>
      <c r="J8" s="4">
        <v>0</v>
      </c>
      <c r="K8" s="2">
        <v>42908</v>
      </c>
      <c r="L8" s="4">
        <v>0</v>
      </c>
      <c r="M8" s="72"/>
      <c r="N8" s="68"/>
      <c r="O8" s="72">
        <v>42921</v>
      </c>
      <c r="P8" s="4">
        <v>13</v>
      </c>
      <c r="Q8" s="4">
        <f t="shared" si="0"/>
        <v>13</v>
      </c>
      <c r="R8" s="15" t="s">
        <v>465</v>
      </c>
      <c r="S8" s="4"/>
      <c r="T8" s="15"/>
      <c r="U8" s="17" t="s">
        <v>269</v>
      </c>
      <c r="V8" s="22"/>
    </row>
    <row r="9" spans="1:22" x14ac:dyDescent="0.25">
      <c r="A9" s="37" t="s">
        <v>2438</v>
      </c>
      <c r="B9" s="83">
        <v>11411</v>
      </c>
      <c r="C9" s="15" t="s">
        <v>267</v>
      </c>
      <c r="D9" s="13" t="s">
        <v>159</v>
      </c>
      <c r="E9" s="76" t="s">
        <v>162</v>
      </c>
      <c r="F9" s="76" t="s">
        <v>149</v>
      </c>
      <c r="G9" s="13" t="s">
        <v>284</v>
      </c>
      <c r="H9" s="72">
        <v>42908</v>
      </c>
      <c r="I9" s="2">
        <v>42908</v>
      </c>
      <c r="J9" s="4">
        <v>0</v>
      </c>
      <c r="K9" s="2">
        <v>42908</v>
      </c>
      <c r="L9" s="4">
        <v>0</v>
      </c>
      <c r="M9" s="72"/>
      <c r="N9" s="68"/>
      <c r="O9" s="72">
        <v>42921</v>
      </c>
      <c r="P9" s="4">
        <v>13</v>
      </c>
      <c r="Q9" s="4">
        <f t="shared" si="0"/>
        <v>13</v>
      </c>
      <c r="R9" s="15" t="s">
        <v>465</v>
      </c>
      <c r="S9" s="4"/>
      <c r="T9" s="15"/>
      <c r="U9" s="17" t="s">
        <v>269</v>
      </c>
      <c r="V9" s="22"/>
    </row>
    <row r="10" spans="1:22" x14ac:dyDescent="0.25">
      <c r="A10" s="37" t="s">
        <v>2438</v>
      </c>
      <c r="B10" s="83">
        <v>11433</v>
      </c>
      <c r="C10" s="15" t="s">
        <v>268</v>
      </c>
      <c r="D10" s="13" t="s">
        <v>154</v>
      </c>
      <c r="E10" s="76" t="s">
        <v>155</v>
      </c>
      <c r="F10" s="76" t="s">
        <v>153</v>
      </c>
      <c r="G10" s="13" t="s">
        <v>284</v>
      </c>
      <c r="H10" s="72">
        <v>42916</v>
      </c>
      <c r="I10" s="2">
        <v>42916</v>
      </c>
      <c r="J10" s="4">
        <v>0</v>
      </c>
      <c r="K10" s="2">
        <v>42916</v>
      </c>
      <c r="L10" s="4">
        <v>0</v>
      </c>
      <c r="M10" s="72"/>
      <c r="N10" s="68"/>
      <c r="O10" s="72">
        <v>42930</v>
      </c>
      <c r="P10" s="4">
        <v>14</v>
      </c>
      <c r="Q10" s="4">
        <f t="shared" si="0"/>
        <v>14</v>
      </c>
      <c r="R10" s="15" t="s">
        <v>465</v>
      </c>
      <c r="S10" s="4"/>
      <c r="T10" s="15"/>
      <c r="U10" s="17" t="s">
        <v>269</v>
      </c>
      <c r="V10" s="22"/>
    </row>
    <row r="11" spans="1:22" x14ac:dyDescent="0.25">
      <c r="A11" s="37" t="s">
        <v>2438</v>
      </c>
      <c r="B11" s="83">
        <v>11432</v>
      </c>
      <c r="C11" s="15" t="s">
        <v>268</v>
      </c>
      <c r="D11" s="13" t="s">
        <v>150</v>
      </c>
      <c r="E11" s="76" t="s">
        <v>225</v>
      </c>
      <c r="F11" s="76" t="s">
        <v>153</v>
      </c>
      <c r="G11" s="13" t="s">
        <v>284</v>
      </c>
      <c r="H11" s="72">
        <v>42915</v>
      </c>
      <c r="I11" s="2">
        <v>42916</v>
      </c>
      <c r="J11" s="4">
        <v>1</v>
      </c>
      <c r="K11" s="2">
        <v>42916</v>
      </c>
      <c r="L11" s="4">
        <v>1</v>
      </c>
      <c r="M11" s="72"/>
      <c r="N11" s="68"/>
      <c r="O11" s="72">
        <v>42930</v>
      </c>
      <c r="P11" s="4">
        <v>15</v>
      </c>
      <c r="Q11" s="4">
        <f t="shared" si="0"/>
        <v>14</v>
      </c>
      <c r="R11" s="15" t="s">
        <v>465</v>
      </c>
      <c r="S11" s="4"/>
      <c r="T11" s="15"/>
      <c r="U11" s="17" t="s">
        <v>269</v>
      </c>
      <c r="V11" s="22"/>
    </row>
    <row r="12" spans="1:22" x14ac:dyDescent="0.25">
      <c r="A12" s="37" t="s">
        <v>2438</v>
      </c>
      <c r="B12" s="69">
        <v>11790</v>
      </c>
      <c r="C12" s="15" t="s">
        <v>268</v>
      </c>
      <c r="D12" s="13" t="s">
        <v>167</v>
      </c>
      <c r="E12" s="76" t="s">
        <v>254</v>
      </c>
      <c r="F12" s="76" t="s">
        <v>153</v>
      </c>
      <c r="G12" s="13" t="s">
        <v>284</v>
      </c>
      <c r="H12" s="72">
        <v>42919</v>
      </c>
      <c r="I12" s="2">
        <v>42921</v>
      </c>
      <c r="J12" s="4">
        <v>2</v>
      </c>
      <c r="K12" s="2">
        <v>42921</v>
      </c>
      <c r="L12" s="4">
        <v>2</v>
      </c>
      <c r="M12" s="72"/>
      <c r="N12" s="68"/>
      <c r="O12" s="72">
        <v>42936</v>
      </c>
      <c r="P12" s="4">
        <v>17</v>
      </c>
      <c r="Q12" s="4">
        <f t="shared" si="0"/>
        <v>15</v>
      </c>
      <c r="R12" s="15" t="s">
        <v>465</v>
      </c>
      <c r="S12" s="4"/>
      <c r="T12" s="15"/>
      <c r="U12" s="17" t="s">
        <v>269</v>
      </c>
      <c r="V12" s="22"/>
    </row>
    <row r="13" spans="1:22" x14ac:dyDescent="0.25">
      <c r="A13" s="37" t="s">
        <v>2438</v>
      </c>
      <c r="B13" s="69">
        <v>11808</v>
      </c>
      <c r="C13" s="15" t="s">
        <v>268</v>
      </c>
      <c r="D13" s="13" t="s">
        <v>167</v>
      </c>
      <c r="E13" s="76" t="s">
        <v>254</v>
      </c>
      <c r="F13" s="76" t="s">
        <v>153</v>
      </c>
      <c r="G13" s="13" t="s">
        <v>284</v>
      </c>
      <c r="H13" s="72">
        <v>42923</v>
      </c>
      <c r="I13" s="2">
        <v>42923</v>
      </c>
      <c r="J13" s="4">
        <v>0</v>
      </c>
      <c r="K13" s="2">
        <v>42923</v>
      </c>
      <c r="L13" s="4">
        <v>0</v>
      </c>
      <c r="M13" s="72"/>
      <c r="N13" s="68"/>
      <c r="O13" s="72">
        <v>42940</v>
      </c>
      <c r="P13" s="4">
        <v>17</v>
      </c>
      <c r="Q13" s="4">
        <f t="shared" si="0"/>
        <v>17</v>
      </c>
      <c r="R13" s="15" t="s">
        <v>465</v>
      </c>
      <c r="S13" s="4"/>
      <c r="T13" s="15"/>
      <c r="U13" s="17" t="s">
        <v>269</v>
      </c>
      <c r="V13" s="22"/>
    </row>
    <row r="14" spans="1:22" x14ac:dyDescent="0.25">
      <c r="A14" s="37" t="s">
        <v>2438</v>
      </c>
      <c r="B14" s="69">
        <v>11400</v>
      </c>
      <c r="C14" s="15" t="s">
        <v>268</v>
      </c>
      <c r="D14" s="13" t="s">
        <v>167</v>
      </c>
      <c r="E14" s="76" t="s">
        <v>200</v>
      </c>
      <c r="F14" s="76" t="s">
        <v>153</v>
      </c>
      <c r="G14" s="13" t="s">
        <v>284</v>
      </c>
      <c r="H14" s="72">
        <v>42905</v>
      </c>
      <c r="I14" s="2">
        <v>42905</v>
      </c>
      <c r="J14" s="4">
        <v>0</v>
      </c>
      <c r="K14" s="2">
        <v>42905</v>
      </c>
      <c r="L14" s="4">
        <v>0</v>
      </c>
      <c r="M14" s="72"/>
      <c r="N14" s="68"/>
      <c r="O14" s="72">
        <v>42923</v>
      </c>
      <c r="P14" s="4">
        <v>18</v>
      </c>
      <c r="Q14" s="4">
        <f t="shared" si="0"/>
        <v>18</v>
      </c>
      <c r="R14" s="15" t="s">
        <v>465</v>
      </c>
      <c r="S14" s="4"/>
      <c r="T14" s="15"/>
      <c r="U14" s="17" t="s">
        <v>269</v>
      </c>
      <c r="V14" s="22"/>
    </row>
    <row r="15" spans="1:22" x14ac:dyDescent="0.25">
      <c r="A15" s="37" t="s">
        <v>2438</v>
      </c>
      <c r="B15" s="69">
        <v>11798</v>
      </c>
      <c r="C15" s="15" t="s">
        <v>267</v>
      </c>
      <c r="D15" s="13" t="s">
        <v>167</v>
      </c>
      <c r="E15" s="76" t="s">
        <v>202</v>
      </c>
      <c r="F15" s="76" t="s">
        <v>149</v>
      </c>
      <c r="G15" s="13" t="s">
        <v>284</v>
      </c>
      <c r="H15" s="72">
        <v>42921</v>
      </c>
      <c r="I15" s="2">
        <v>42922</v>
      </c>
      <c r="J15" s="4">
        <v>1</v>
      </c>
      <c r="K15" s="2">
        <v>42922</v>
      </c>
      <c r="L15" s="4">
        <v>1</v>
      </c>
      <c r="M15" s="72"/>
      <c r="N15" s="68"/>
      <c r="O15" s="72">
        <v>42940</v>
      </c>
      <c r="P15" s="4">
        <v>19</v>
      </c>
      <c r="Q15" s="4">
        <f t="shared" si="0"/>
        <v>18</v>
      </c>
      <c r="R15" s="15" t="s">
        <v>465</v>
      </c>
      <c r="S15" s="4"/>
      <c r="T15" s="15"/>
      <c r="U15" s="17" t="s">
        <v>269</v>
      </c>
      <c r="V15" s="22"/>
    </row>
    <row r="16" spans="1:22" x14ac:dyDescent="0.25">
      <c r="A16" s="37" t="s">
        <v>2438</v>
      </c>
      <c r="B16" s="83">
        <v>11390</v>
      </c>
      <c r="C16" s="15" t="s">
        <v>268</v>
      </c>
      <c r="D16" s="13" t="s">
        <v>150</v>
      </c>
      <c r="E16" s="76" t="s">
        <v>174</v>
      </c>
      <c r="F16" s="76" t="s">
        <v>153</v>
      </c>
      <c r="G16" s="13" t="s">
        <v>284</v>
      </c>
      <c r="H16" s="72">
        <v>42901</v>
      </c>
      <c r="I16" s="2">
        <v>42905</v>
      </c>
      <c r="J16" s="4">
        <v>4</v>
      </c>
      <c r="K16" s="2">
        <v>42905</v>
      </c>
      <c r="L16" s="4">
        <v>4</v>
      </c>
      <c r="M16" s="72"/>
      <c r="N16" s="68"/>
      <c r="O16" s="72">
        <v>42927</v>
      </c>
      <c r="P16" s="4">
        <v>26</v>
      </c>
      <c r="Q16" s="4">
        <f t="shared" si="0"/>
        <v>22</v>
      </c>
      <c r="R16" s="15" t="s">
        <v>465</v>
      </c>
      <c r="S16" s="4"/>
      <c r="T16" s="15"/>
      <c r="U16" s="17" t="s">
        <v>269</v>
      </c>
      <c r="V16" s="22"/>
    </row>
    <row r="17" spans="1:22" x14ac:dyDescent="0.25">
      <c r="A17" s="37" t="s">
        <v>2438</v>
      </c>
      <c r="B17" s="69">
        <v>11480</v>
      </c>
      <c r="C17" s="15" t="s">
        <v>267</v>
      </c>
      <c r="D17" s="13" t="s">
        <v>167</v>
      </c>
      <c r="E17" s="76" t="s">
        <v>202</v>
      </c>
      <c r="F17" s="76" t="s">
        <v>149</v>
      </c>
      <c r="G17" s="13" t="s">
        <v>284</v>
      </c>
      <c r="H17" s="72">
        <v>42908</v>
      </c>
      <c r="I17" s="2">
        <v>42919</v>
      </c>
      <c r="J17" s="4">
        <v>11</v>
      </c>
      <c r="K17" s="2">
        <v>42919</v>
      </c>
      <c r="L17" s="4">
        <v>11</v>
      </c>
      <c r="M17" s="72"/>
      <c r="N17" s="68"/>
      <c r="O17" s="72">
        <v>42934</v>
      </c>
      <c r="P17" s="4">
        <v>26</v>
      </c>
      <c r="Q17" s="4">
        <f t="shared" si="0"/>
        <v>15</v>
      </c>
      <c r="R17" s="15" t="s">
        <v>465</v>
      </c>
      <c r="S17" s="4"/>
      <c r="T17" s="15"/>
      <c r="U17" s="17" t="s">
        <v>269</v>
      </c>
      <c r="V17" s="22" t="s">
        <v>443</v>
      </c>
    </row>
    <row r="18" spans="1:22" x14ac:dyDescent="0.25">
      <c r="A18" s="37" t="s">
        <v>2438</v>
      </c>
      <c r="B18" s="83">
        <v>11358</v>
      </c>
      <c r="C18" s="15" t="s">
        <v>268</v>
      </c>
      <c r="D18" s="13" t="s">
        <v>159</v>
      </c>
      <c r="E18" s="76" t="s">
        <v>172</v>
      </c>
      <c r="F18" s="76" t="s">
        <v>153</v>
      </c>
      <c r="G18" s="13" t="s">
        <v>284</v>
      </c>
      <c r="H18" s="72">
        <v>42893</v>
      </c>
      <c r="I18" s="2">
        <v>42893</v>
      </c>
      <c r="J18" s="4">
        <v>0</v>
      </c>
      <c r="K18" s="2">
        <v>42893</v>
      </c>
      <c r="L18" s="4">
        <v>0</v>
      </c>
      <c r="M18" s="72"/>
      <c r="N18" s="68"/>
      <c r="O18" s="72">
        <v>42922</v>
      </c>
      <c r="P18" s="4">
        <v>29</v>
      </c>
      <c r="Q18" s="4">
        <f t="shared" si="0"/>
        <v>29</v>
      </c>
      <c r="R18" s="15" t="s">
        <v>465</v>
      </c>
      <c r="S18" s="4"/>
      <c r="T18" s="15"/>
      <c r="U18" s="17" t="s">
        <v>269</v>
      </c>
      <c r="V18" s="22"/>
    </row>
    <row r="19" spans="1:22" x14ac:dyDescent="0.25">
      <c r="A19" s="37" t="s">
        <v>2438</v>
      </c>
      <c r="B19" s="83">
        <v>11479</v>
      </c>
      <c r="C19" s="15" t="s">
        <v>268</v>
      </c>
      <c r="D19" s="13" t="s">
        <v>210</v>
      </c>
      <c r="E19" s="76" t="s">
        <v>238</v>
      </c>
      <c r="F19" s="76" t="s">
        <v>153</v>
      </c>
      <c r="G19" s="13" t="s">
        <v>284</v>
      </c>
      <c r="H19" s="72">
        <v>42900</v>
      </c>
      <c r="I19" s="2">
        <v>42922</v>
      </c>
      <c r="J19" s="4">
        <v>22</v>
      </c>
      <c r="K19" s="2">
        <v>42922</v>
      </c>
      <c r="L19" s="4">
        <v>22</v>
      </c>
      <c r="M19" s="72"/>
      <c r="N19" s="68"/>
      <c r="O19" s="72">
        <v>42934</v>
      </c>
      <c r="P19" s="4">
        <v>34</v>
      </c>
      <c r="Q19" s="4">
        <f t="shared" si="0"/>
        <v>12</v>
      </c>
      <c r="R19" s="15" t="s">
        <v>465</v>
      </c>
      <c r="S19" s="4"/>
      <c r="T19" s="15"/>
      <c r="U19" s="17" t="s">
        <v>269</v>
      </c>
      <c r="V19" s="22"/>
    </row>
    <row r="20" spans="1:22" x14ac:dyDescent="0.25">
      <c r="A20" s="37" t="s">
        <v>2438</v>
      </c>
      <c r="B20" s="83">
        <v>10449</v>
      </c>
      <c r="C20" s="15" t="s">
        <v>267</v>
      </c>
      <c r="D20" s="13" t="s">
        <v>159</v>
      </c>
      <c r="E20" s="76" t="s">
        <v>162</v>
      </c>
      <c r="F20" s="76" t="s">
        <v>149</v>
      </c>
      <c r="G20" s="13" t="s">
        <v>284</v>
      </c>
      <c r="H20" s="72">
        <v>42852</v>
      </c>
      <c r="I20" s="2">
        <v>42852</v>
      </c>
      <c r="J20" s="4">
        <v>0</v>
      </c>
      <c r="K20" s="2">
        <v>42852</v>
      </c>
      <c r="L20" s="4">
        <v>0</v>
      </c>
      <c r="M20" s="72"/>
      <c r="N20" s="68"/>
      <c r="O20" s="72">
        <v>42921</v>
      </c>
      <c r="P20" s="4">
        <v>69</v>
      </c>
      <c r="Q20" s="4">
        <f t="shared" si="0"/>
        <v>69</v>
      </c>
      <c r="R20" s="15" t="s">
        <v>465</v>
      </c>
      <c r="S20" s="4"/>
      <c r="T20" s="15"/>
      <c r="U20" s="17" t="s">
        <v>269</v>
      </c>
      <c r="V20" s="22"/>
    </row>
    <row r="21" spans="1:22" x14ac:dyDescent="0.25">
      <c r="A21" s="37" t="s">
        <v>2438</v>
      </c>
      <c r="B21" s="69">
        <v>11846</v>
      </c>
      <c r="C21" s="15" t="s">
        <v>267</v>
      </c>
      <c r="D21" s="13" t="s">
        <v>159</v>
      </c>
      <c r="E21" s="76" t="s">
        <v>162</v>
      </c>
      <c r="F21" s="76" t="s">
        <v>149</v>
      </c>
      <c r="G21" s="13" t="s">
        <v>284</v>
      </c>
      <c r="H21" s="72">
        <v>42936</v>
      </c>
      <c r="I21" s="2">
        <v>42936</v>
      </c>
      <c r="J21" s="4">
        <v>0</v>
      </c>
      <c r="K21" s="2">
        <v>42936</v>
      </c>
      <c r="L21" s="4">
        <v>0</v>
      </c>
      <c r="M21" s="72"/>
      <c r="N21" s="68"/>
      <c r="O21" s="73" t="s">
        <v>2382</v>
      </c>
      <c r="P21" s="74" t="s">
        <v>2382</v>
      </c>
      <c r="Q21" s="74"/>
      <c r="R21" s="87"/>
      <c r="S21" s="4">
        <f>DATE(2017,7,31)-H21</f>
        <v>11</v>
      </c>
      <c r="T21" s="15" t="s">
        <v>465</v>
      </c>
      <c r="U21" s="17" t="s">
        <v>269</v>
      </c>
      <c r="V21" s="22"/>
    </row>
    <row r="22" spans="1:22" x14ac:dyDescent="0.25">
      <c r="A22" s="37" t="s">
        <v>2438</v>
      </c>
      <c r="B22" s="69">
        <v>11845</v>
      </c>
      <c r="C22" s="15" t="s">
        <v>268</v>
      </c>
      <c r="D22" s="13" t="s">
        <v>159</v>
      </c>
      <c r="E22" s="76" t="s">
        <v>162</v>
      </c>
      <c r="F22" s="76" t="s">
        <v>153</v>
      </c>
      <c r="G22" s="13" t="s">
        <v>282</v>
      </c>
      <c r="H22" s="72">
        <v>42936</v>
      </c>
      <c r="I22" s="2">
        <v>42936</v>
      </c>
      <c r="J22" s="4">
        <v>0</v>
      </c>
      <c r="K22" s="2">
        <v>42936</v>
      </c>
      <c r="L22" s="4">
        <v>0</v>
      </c>
      <c r="M22" s="72" t="s">
        <v>2382</v>
      </c>
      <c r="N22" s="68" t="s">
        <v>2382</v>
      </c>
      <c r="O22" s="73" t="s">
        <v>2382</v>
      </c>
      <c r="P22" s="74" t="s">
        <v>2382</v>
      </c>
      <c r="Q22" s="74"/>
      <c r="R22" s="15"/>
      <c r="S22" s="4">
        <v>11</v>
      </c>
      <c r="T22" s="15" t="s">
        <v>465</v>
      </c>
      <c r="U22" s="17" t="s">
        <v>269</v>
      </c>
      <c r="V22" s="22"/>
    </row>
    <row r="23" spans="1:22" x14ac:dyDescent="0.25">
      <c r="A23" s="37" t="s">
        <v>2438</v>
      </c>
      <c r="B23" s="69">
        <v>11825</v>
      </c>
      <c r="C23" s="15" t="s">
        <v>267</v>
      </c>
      <c r="D23" s="13" t="s">
        <v>167</v>
      </c>
      <c r="E23" s="76" t="s">
        <v>202</v>
      </c>
      <c r="F23" s="76" t="s">
        <v>149</v>
      </c>
      <c r="G23" s="13" t="s">
        <v>284</v>
      </c>
      <c r="H23" s="72">
        <v>42929</v>
      </c>
      <c r="I23" s="2">
        <v>42930</v>
      </c>
      <c r="J23" s="4">
        <v>1</v>
      </c>
      <c r="K23" s="2">
        <v>42930</v>
      </c>
      <c r="L23" s="4">
        <v>1</v>
      </c>
      <c r="M23" s="72"/>
      <c r="N23" s="68"/>
      <c r="O23" s="73" t="s">
        <v>2382</v>
      </c>
      <c r="P23" s="74" t="s">
        <v>2382</v>
      </c>
      <c r="Q23" s="74"/>
      <c r="R23" s="87"/>
      <c r="S23" s="4">
        <f>DATE(2017,7,31)-H23</f>
        <v>18</v>
      </c>
      <c r="T23" s="15" t="s">
        <v>465</v>
      </c>
      <c r="U23" s="17" t="s">
        <v>269</v>
      </c>
      <c r="V23" s="22"/>
    </row>
    <row r="24" spans="1:22" x14ac:dyDescent="0.25">
      <c r="A24" s="37" t="s">
        <v>2438</v>
      </c>
      <c r="B24" s="69">
        <v>11826</v>
      </c>
      <c r="C24" s="15" t="s">
        <v>267</v>
      </c>
      <c r="D24" s="13" t="s">
        <v>167</v>
      </c>
      <c r="E24" s="76" t="s">
        <v>202</v>
      </c>
      <c r="F24" s="76" t="s">
        <v>149</v>
      </c>
      <c r="G24" s="13" t="s">
        <v>284</v>
      </c>
      <c r="H24" s="72">
        <v>42929</v>
      </c>
      <c r="I24" s="2">
        <v>42930</v>
      </c>
      <c r="J24" s="4">
        <v>1</v>
      </c>
      <c r="K24" s="2">
        <v>42930</v>
      </c>
      <c r="L24" s="4">
        <v>1</v>
      </c>
      <c r="M24" s="72"/>
      <c r="N24" s="68"/>
      <c r="O24" s="73" t="s">
        <v>2382</v>
      </c>
      <c r="P24" s="74" t="s">
        <v>2382</v>
      </c>
      <c r="Q24" s="74"/>
      <c r="R24" s="87"/>
      <c r="S24" s="4">
        <f>DATE(2017,7,31)-H24</f>
        <v>18</v>
      </c>
      <c r="T24" s="15" t="s">
        <v>465</v>
      </c>
      <c r="U24" s="17" t="s">
        <v>269</v>
      </c>
      <c r="V24" s="22"/>
    </row>
    <row r="25" spans="1:22" x14ac:dyDescent="0.25">
      <c r="A25" s="37" t="s">
        <v>2438</v>
      </c>
      <c r="B25" s="69">
        <v>11821</v>
      </c>
      <c r="C25" s="15" t="s">
        <v>267</v>
      </c>
      <c r="D25" s="13" t="s">
        <v>177</v>
      </c>
      <c r="E25" s="76" t="s">
        <v>208</v>
      </c>
      <c r="F25" s="76" t="s">
        <v>149</v>
      </c>
      <c r="G25" s="13" t="s">
        <v>282</v>
      </c>
      <c r="H25" s="72">
        <v>42929</v>
      </c>
      <c r="I25" s="2">
        <v>42929</v>
      </c>
      <c r="J25" s="4">
        <v>0</v>
      </c>
      <c r="K25" s="2">
        <v>42929</v>
      </c>
      <c r="L25" s="4">
        <v>0</v>
      </c>
      <c r="M25" s="72" t="s">
        <v>2382</v>
      </c>
      <c r="N25" s="68" t="s">
        <v>2382</v>
      </c>
      <c r="O25" s="73" t="s">
        <v>2382</v>
      </c>
      <c r="P25" s="74" t="s">
        <v>2382</v>
      </c>
      <c r="Q25" s="74"/>
      <c r="R25" s="15"/>
      <c r="S25" s="4">
        <v>18</v>
      </c>
      <c r="T25" s="15" t="s">
        <v>465</v>
      </c>
      <c r="U25" s="17" t="s">
        <v>269</v>
      </c>
      <c r="V25" s="22"/>
    </row>
    <row r="26" spans="1:22" x14ac:dyDescent="0.25">
      <c r="A26" s="37" t="s">
        <v>2438</v>
      </c>
      <c r="B26" s="69">
        <v>11803</v>
      </c>
      <c r="C26" s="15" t="s">
        <v>268</v>
      </c>
      <c r="D26" s="13" t="s">
        <v>159</v>
      </c>
      <c r="E26" s="76" t="s">
        <v>162</v>
      </c>
      <c r="F26" s="76" t="s">
        <v>153</v>
      </c>
      <c r="G26" s="13" t="s">
        <v>282</v>
      </c>
      <c r="H26" s="72">
        <v>42922</v>
      </c>
      <c r="I26" s="2">
        <v>42922</v>
      </c>
      <c r="J26" s="4">
        <v>0</v>
      </c>
      <c r="K26" s="2">
        <v>42922</v>
      </c>
      <c r="L26" s="4">
        <v>0</v>
      </c>
      <c r="M26" s="72" t="s">
        <v>2382</v>
      </c>
      <c r="N26" s="68" t="s">
        <v>2382</v>
      </c>
      <c r="O26" s="73" t="s">
        <v>2382</v>
      </c>
      <c r="P26" s="74" t="s">
        <v>2382</v>
      </c>
      <c r="Q26" s="74"/>
      <c r="R26" s="15"/>
      <c r="S26" s="4">
        <v>25</v>
      </c>
      <c r="T26" s="15" t="s">
        <v>465</v>
      </c>
      <c r="U26" s="17" t="s">
        <v>269</v>
      </c>
      <c r="V26" s="22"/>
    </row>
    <row r="28" spans="1:22" ht="15" customHeight="1" x14ac:dyDescent="0.25">
      <c r="A28" s="452" t="s">
        <v>2511</v>
      </c>
      <c r="B28" s="452"/>
      <c r="C28" s="452"/>
      <c r="D28" s="452"/>
      <c r="E28" s="452"/>
      <c r="F28" s="452"/>
      <c r="G28" s="452"/>
      <c r="H28" s="452"/>
      <c r="I28" s="452"/>
      <c r="J28" s="380"/>
      <c r="K28" s="380"/>
      <c r="L28" s="382"/>
      <c r="M28" s="380"/>
      <c r="N28" s="380"/>
      <c r="O28" s="380"/>
      <c r="P28" s="380"/>
      <c r="Q28" s="380"/>
      <c r="R28" s="380"/>
      <c r="V28" s="380"/>
    </row>
  </sheetData>
  <mergeCells count="1">
    <mergeCell ref="A28:I28"/>
  </mergeCells>
  <conditionalFormatting sqref="L2 J2 S2 P2">
    <cfRule type="cellIs" dxfId="7" priority="4" operator="lessThan">
      <formula>0</formula>
    </cfRule>
  </conditionalFormatting>
  <conditionalFormatting sqref="L3:L26 J3:J26 S3:S26 P10 P20 P22:Q22 P24:Q24">
    <cfRule type="cellIs" dxfId="6" priority="3" operator="lessThan">
      <formula>0</formula>
    </cfRule>
  </conditionalFormatting>
  <conditionalFormatting sqref="P25:Q26 P23:Q23 P21:Q21 P11:P19 P3:Q3 P4:P9 Q4:Q20">
    <cfRule type="cellIs" dxfId="5" priority="2" operator="lessThan">
      <formula>0</formula>
    </cfRule>
  </conditionalFormatting>
  <conditionalFormatting sqref="Q2">
    <cfRule type="cellIs" dxfId="4"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zoomScale="90" zoomScaleNormal="90" workbookViewId="0">
      <pane xSplit="2" ySplit="2" topLeftCell="C3" activePane="bottomRight" state="frozen"/>
      <selection pane="topRight" activeCell="D1" sqref="D1"/>
      <selection pane="bottomLeft" activeCell="A3" sqref="A3"/>
      <selection pane="bottomRight" activeCell="F1" sqref="F1"/>
    </sheetView>
  </sheetViews>
  <sheetFormatPr defaultColWidth="118" defaultRowHeight="15" x14ac:dyDescent="0.25"/>
  <cols>
    <col min="1" max="1" width="13.85546875" bestFit="1" customWidth="1"/>
    <col min="2" max="2" width="13.5703125" bestFit="1" customWidth="1"/>
    <col min="3" max="3" width="17.42578125" bestFit="1" customWidth="1"/>
    <col min="4" max="4" width="10.5703125" bestFit="1" customWidth="1"/>
    <col min="5" max="5" width="21.140625" bestFit="1" customWidth="1"/>
    <col min="6" max="6" width="8.140625" bestFit="1" customWidth="1"/>
    <col min="7" max="7" width="32.42578125" bestFit="1" customWidth="1"/>
    <col min="8" max="8" width="17.42578125" bestFit="1" customWidth="1"/>
    <col min="9" max="9" width="19.5703125" bestFit="1" customWidth="1"/>
    <col min="10" max="10" width="18.85546875" customWidth="1"/>
    <col min="11" max="11" width="23.140625" bestFit="1" customWidth="1"/>
    <col min="12" max="12" width="18.28515625" customWidth="1"/>
    <col min="13" max="13" width="19.140625" customWidth="1"/>
    <col min="14" max="14" width="22.42578125" customWidth="1"/>
    <col min="15" max="15" width="16.140625" bestFit="1" customWidth="1"/>
    <col min="16" max="17" width="20.28515625" customWidth="1"/>
    <col min="18" max="18" width="36.140625" bestFit="1" customWidth="1"/>
    <col min="19" max="19" width="60.28515625" bestFit="1" customWidth="1"/>
    <col min="20" max="20" width="50.42578125" bestFit="1" customWidth="1"/>
    <col min="21" max="21" width="12.42578125" bestFit="1" customWidth="1"/>
    <col min="22" max="22" width="11.42578125" bestFit="1" customWidth="1"/>
  </cols>
  <sheetData>
    <row r="1" spans="1:22" x14ac:dyDescent="0.25">
      <c r="A1" s="88" t="s">
        <v>2510</v>
      </c>
      <c r="I1" s="380"/>
      <c r="K1" s="380"/>
    </row>
    <row r="2" spans="1:22" s="10" customFormat="1" ht="48.75" customHeight="1" x14ac:dyDescent="0.25">
      <c r="A2" s="11" t="s">
        <v>0</v>
      </c>
      <c r="B2" s="82" t="s">
        <v>1</v>
      </c>
      <c r="C2" s="11" t="s">
        <v>3</v>
      </c>
      <c r="D2" s="11" t="s">
        <v>4</v>
      </c>
      <c r="E2" s="75" t="s">
        <v>22</v>
      </c>
      <c r="F2" s="75" t="s">
        <v>5</v>
      </c>
      <c r="G2" s="11" t="s">
        <v>6</v>
      </c>
      <c r="H2" s="1" t="s">
        <v>7</v>
      </c>
      <c r="I2" s="1" t="s">
        <v>8</v>
      </c>
      <c r="J2" s="3" t="s">
        <v>9</v>
      </c>
      <c r="K2" s="1" t="s">
        <v>10</v>
      </c>
      <c r="L2" s="3" t="s">
        <v>11</v>
      </c>
      <c r="M2" s="1" t="s">
        <v>12</v>
      </c>
      <c r="N2" s="3" t="s">
        <v>13</v>
      </c>
      <c r="O2" s="1" t="s">
        <v>14</v>
      </c>
      <c r="P2" s="3" t="s">
        <v>17</v>
      </c>
      <c r="Q2" s="11" t="s">
        <v>2512</v>
      </c>
      <c r="R2" s="11" t="s">
        <v>15</v>
      </c>
      <c r="S2" s="3" t="s">
        <v>18</v>
      </c>
      <c r="T2" s="11" t="s">
        <v>16</v>
      </c>
      <c r="U2" s="16" t="s">
        <v>20</v>
      </c>
      <c r="V2" s="18" t="s">
        <v>19</v>
      </c>
    </row>
    <row r="3" spans="1:22" x14ac:dyDescent="0.25">
      <c r="A3" s="37" t="s">
        <v>2439</v>
      </c>
      <c r="B3" s="83">
        <v>11428</v>
      </c>
      <c r="C3" s="15" t="s">
        <v>267</v>
      </c>
      <c r="D3" s="13" t="s">
        <v>159</v>
      </c>
      <c r="E3" s="76" t="s">
        <v>162</v>
      </c>
      <c r="F3" s="76" t="s">
        <v>149</v>
      </c>
      <c r="G3" s="13" t="s">
        <v>284</v>
      </c>
      <c r="H3" s="72">
        <v>42914</v>
      </c>
      <c r="I3" s="2">
        <v>42914</v>
      </c>
      <c r="J3" s="4">
        <v>0</v>
      </c>
      <c r="K3" s="2">
        <v>42914</v>
      </c>
      <c r="L3" s="4">
        <v>0</v>
      </c>
      <c r="M3" s="72"/>
      <c r="N3" s="68"/>
      <c r="O3" s="72">
        <v>42923</v>
      </c>
      <c r="P3" s="4">
        <v>9</v>
      </c>
      <c r="Q3" s="4">
        <f>O3-I3</f>
        <v>9</v>
      </c>
      <c r="R3" s="15" t="s">
        <v>465</v>
      </c>
      <c r="S3" s="4"/>
      <c r="T3" s="15"/>
      <c r="U3" s="17" t="s">
        <v>270</v>
      </c>
      <c r="V3" s="22"/>
    </row>
    <row r="4" spans="1:22" x14ac:dyDescent="0.25">
      <c r="A4" s="37" t="s">
        <v>2439</v>
      </c>
      <c r="B4" s="69">
        <v>11807</v>
      </c>
      <c r="C4" s="15" t="s">
        <v>267</v>
      </c>
      <c r="D4" s="13" t="s">
        <v>167</v>
      </c>
      <c r="E4" s="76" t="s">
        <v>202</v>
      </c>
      <c r="F4" s="76" t="s">
        <v>149</v>
      </c>
      <c r="G4" s="13" t="s">
        <v>284</v>
      </c>
      <c r="H4" s="72">
        <v>42923</v>
      </c>
      <c r="I4" s="2">
        <v>42923</v>
      </c>
      <c r="J4" s="4">
        <v>0</v>
      </c>
      <c r="K4" s="2">
        <v>42923</v>
      </c>
      <c r="L4" s="4">
        <v>0</v>
      </c>
      <c r="M4" s="72"/>
      <c r="N4" s="68"/>
      <c r="O4" s="72">
        <v>42933</v>
      </c>
      <c r="P4" s="4">
        <v>10</v>
      </c>
      <c r="Q4" s="4">
        <f t="shared" ref="Q4:Q14" si="0">O4-I4</f>
        <v>10</v>
      </c>
      <c r="R4" s="15" t="s">
        <v>465</v>
      </c>
      <c r="S4" s="4"/>
      <c r="T4" s="15"/>
      <c r="U4" s="17" t="s">
        <v>270</v>
      </c>
      <c r="V4" s="22"/>
    </row>
    <row r="5" spans="1:22" x14ac:dyDescent="0.25">
      <c r="A5" s="37" t="s">
        <v>2439</v>
      </c>
      <c r="B5" s="83">
        <v>11407</v>
      </c>
      <c r="C5" s="15" t="s">
        <v>267</v>
      </c>
      <c r="D5" s="13" t="s">
        <v>167</v>
      </c>
      <c r="E5" s="76" t="s">
        <v>202</v>
      </c>
      <c r="F5" s="76" t="s">
        <v>149</v>
      </c>
      <c r="G5" s="13" t="s">
        <v>284</v>
      </c>
      <c r="H5" s="72">
        <v>42907</v>
      </c>
      <c r="I5" s="2">
        <v>42908</v>
      </c>
      <c r="J5" s="4">
        <v>1</v>
      </c>
      <c r="K5" s="2">
        <v>42908</v>
      </c>
      <c r="L5" s="4">
        <v>1</v>
      </c>
      <c r="M5" s="72"/>
      <c r="N5" s="68"/>
      <c r="O5" s="72">
        <v>42919</v>
      </c>
      <c r="P5" s="4">
        <v>12</v>
      </c>
      <c r="Q5" s="4">
        <f t="shared" si="0"/>
        <v>11</v>
      </c>
      <c r="R5" s="15" t="s">
        <v>465</v>
      </c>
      <c r="S5" s="4"/>
      <c r="T5" s="15"/>
      <c r="U5" s="17" t="s">
        <v>270</v>
      </c>
      <c r="V5" s="22"/>
    </row>
    <row r="6" spans="1:22" x14ac:dyDescent="0.25">
      <c r="A6" s="37" t="s">
        <v>2439</v>
      </c>
      <c r="B6" s="83">
        <v>11417</v>
      </c>
      <c r="C6" s="15" t="s">
        <v>267</v>
      </c>
      <c r="D6" s="13" t="s">
        <v>159</v>
      </c>
      <c r="E6" s="76" t="s">
        <v>162</v>
      </c>
      <c r="F6" s="76" t="s">
        <v>149</v>
      </c>
      <c r="G6" s="13" t="s">
        <v>284</v>
      </c>
      <c r="H6" s="72">
        <v>42909</v>
      </c>
      <c r="I6" s="2">
        <v>42909</v>
      </c>
      <c r="J6" s="4">
        <v>0</v>
      </c>
      <c r="K6" s="2">
        <v>42909</v>
      </c>
      <c r="L6" s="4">
        <v>0</v>
      </c>
      <c r="M6" s="72"/>
      <c r="N6" s="68"/>
      <c r="O6" s="72">
        <v>42923</v>
      </c>
      <c r="P6" s="4">
        <v>14</v>
      </c>
      <c r="Q6" s="4">
        <f t="shared" si="0"/>
        <v>14</v>
      </c>
      <c r="R6" s="15" t="s">
        <v>465</v>
      </c>
      <c r="S6" s="4"/>
      <c r="T6" s="15"/>
      <c r="U6" s="17" t="s">
        <v>270</v>
      </c>
      <c r="V6" s="22"/>
    </row>
    <row r="7" spans="1:22" x14ac:dyDescent="0.25">
      <c r="A7" s="37" t="s">
        <v>2439</v>
      </c>
      <c r="B7" s="69">
        <v>11814</v>
      </c>
      <c r="C7" s="15" t="s">
        <v>267</v>
      </c>
      <c r="D7" s="13" t="s">
        <v>156</v>
      </c>
      <c r="E7" s="76" t="s">
        <v>157</v>
      </c>
      <c r="F7" s="76" t="s">
        <v>149</v>
      </c>
      <c r="G7" s="13" t="s">
        <v>284</v>
      </c>
      <c r="H7" s="72">
        <v>42927</v>
      </c>
      <c r="I7" s="2">
        <v>42927</v>
      </c>
      <c r="J7" s="4">
        <v>0</v>
      </c>
      <c r="K7" s="2">
        <v>42927</v>
      </c>
      <c r="L7" s="4">
        <v>0</v>
      </c>
      <c r="M7" s="72"/>
      <c r="N7" s="68"/>
      <c r="O7" s="72">
        <v>42942</v>
      </c>
      <c r="P7" s="4">
        <v>15</v>
      </c>
      <c r="Q7" s="4">
        <f t="shared" si="0"/>
        <v>15</v>
      </c>
      <c r="R7" s="15" t="s">
        <v>465</v>
      </c>
      <c r="S7" s="4"/>
      <c r="T7" s="15"/>
      <c r="U7" s="17" t="s">
        <v>270</v>
      </c>
      <c r="V7" s="22"/>
    </row>
    <row r="8" spans="1:22" x14ac:dyDescent="0.25">
      <c r="A8" s="37" t="s">
        <v>2439</v>
      </c>
      <c r="B8" s="83">
        <v>11371</v>
      </c>
      <c r="C8" s="15" t="s">
        <v>267</v>
      </c>
      <c r="D8" s="13" t="s">
        <v>196</v>
      </c>
      <c r="E8" s="76" t="s">
        <v>223</v>
      </c>
      <c r="F8" s="76" t="s">
        <v>149</v>
      </c>
      <c r="G8" s="13" t="s">
        <v>284</v>
      </c>
      <c r="H8" s="72">
        <v>42895</v>
      </c>
      <c r="I8" s="2">
        <v>42898</v>
      </c>
      <c r="J8" s="4">
        <v>3</v>
      </c>
      <c r="K8" s="2">
        <v>42898</v>
      </c>
      <c r="L8" s="4">
        <v>3</v>
      </c>
      <c r="M8" s="72"/>
      <c r="N8" s="68"/>
      <c r="O8" s="72">
        <v>42912</v>
      </c>
      <c r="P8" s="4">
        <v>17</v>
      </c>
      <c r="Q8" s="4">
        <f t="shared" si="0"/>
        <v>14</v>
      </c>
      <c r="R8" s="15" t="s">
        <v>465</v>
      </c>
      <c r="S8" s="4"/>
      <c r="T8" s="15"/>
      <c r="U8" s="17" t="s">
        <v>270</v>
      </c>
      <c r="V8" s="22"/>
    </row>
    <row r="9" spans="1:22" x14ac:dyDescent="0.25">
      <c r="A9" s="37" t="s">
        <v>2439</v>
      </c>
      <c r="B9" s="83">
        <v>11389</v>
      </c>
      <c r="C9" s="15" t="s">
        <v>267</v>
      </c>
      <c r="D9" s="13" t="s">
        <v>164</v>
      </c>
      <c r="E9" s="76" t="s">
        <v>165</v>
      </c>
      <c r="F9" s="76" t="s">
        <v>149</v>
      </c>
      <c r="G9" s="13" t="s">
        <v>284</v>
      </c>
      <c r="H9" s="72">
        <v>42901</v>
      </c>
      <c r="I9" s="2">
        <v>42902</v>
      </c>
      <c r="J9" s="4">
        <v>1</v>
      </c>
      <c r="K9" s="2">
        <v>42902</v>
      </c>
      <c r="L9" s="4">
        <v>1</v>
      </c>
      <c r="M9" s="72"/>
      <c r="N9" s="68"/>
      <c r="O9" s="72">
        <v>42919</v>
      </c>
      <c r="P9" s="4">
        <v>18</v>
      </c>
      <c r="Q9" s="4">
        <f t="shared" si="0"/>
        <v>17</v>
      </c>
      <c r="R9" s="15" t="s">
        <v>465</v>
      </c>
      <c r="S9" s="4"/>
      <c r="T9" s="15"/>
      <c r="U9" s="17" t="s">
        <v>270</v>
      </c>
      <c r="V9" s="22"/>
    </row>
    <row r="10" spans="1:22" x14ac:dyDescent="0.25">
      <c r="A10" s="37" t="s">
        <v>2439</v>
      </c>
      <c r="B10" s="83">
        <v>11360</v>
      </c>
      <c r="C10" s="15" t="s">
        <v>267</v>
      </c>
      <c r="D10" s="13" t="s">
        <v>159</v>
      </c>
      <c r="E10" s="76" t="s">
        <v>162</v>
      </c>
      <c r="F10" s="76" t="s">
        <v>149</v>
      </c>
      <c r="G10" s="13" t="s">
        <v>284</v>
      </c>
      <c r="H10" s="72">
        <v>42893</v>
      </c>
      <c r="I10" s="2">
        <v>42893</v>
      </c>
      <c r="J10" s="4">
        <v>0</v>
      </c>
      <c r="K10" s="2">
        <v>42893</v>
      </c>
      <c r="L10" s="4">
        <v>0</v>
      </c>
      <c r="M10" s="72"/>
      <c r="N10" s="68"/>
      <c r="O10" s="72">
        <v>42912</v>
      </c>
      <c r="P10" s="4">
        <v>19</v>
      </c>
      <c r="Q10" s="4">
        <f t="shared" si="0"/>
        <v>19</v>
      </c>
      <c r="R10" s="15" t="s">
        <v>465</v>
      </c>
      <c r="S10" s="4"/>
      <c r="T10" s="15"/>
      <c r="U10" s="17" t="s">
        <v>270</v>
      </c>
      <c r="V10" s="22"/>
    </row>
    <row r="11" spans="1:22" x14ac:dyDescent="0.25">
      <c r="A11" s="37" t="s">
        <v>2439</v>
      </c>
      <c r="B11" s="83">
        <v>11409</v>
      </c>
      <c r="C11" s="15" t="s">
        <v>267</v>
      </c>
      <c r="D11" s="13" t="s">
        <v>167</v>
      </c>
      <c r="E11" s="76" t="s">
        <v>202</v>
      </c>
      <c r="F11" s="76" t="s">
        <v>149</v>
      </c>
      <c r="G11" s="13" t="s">
        <v>284</v>
      </c>
      <c r="H11" s="72">
        <v>42908</v>
      </c>
      <c r="I11" s="2">
        <v>42909</v>
      </c>
      <c r="J11" s="4">
        <v>1</v>
      </c>
      <c r="K11" s="2">
        <v>42909</v>
      </c>
      <c r="L11" s="4">
        <v>1</v>
      </c>
      <c r="M11" s="72"/>
      <c r="N11" s="68"/>
      <c r="O11" s="72">
        <v>42927</v>
      </c>
      <c r="P11" s="4">
        <v>19</v>
      </c>
      <c r="Q11" s="4">
        <f t="shared" si="0"/>
        <v>18</v>
      </c>
      <c r="R11" s="15" t="s">
        <v>465</v>
      </c>
      <c r="S11" s="4"/>
      <c r="T11" s="15"/>
      <c r="U11" s="17" t="s">
        <v>270</v>
      </c>
      <c r="V11" s="22"/>
    </row>
    <row r="12" spans="1:22" x14ac:dyDescent="0.25">
      <c r="A12" s="37" t="s">
        <v>2439</v>
      </c>
      <c r="B12" s="69">
        <v>11801</v>
      </c>
      <c r="C12" s="15" t="s">
        <v>267</v>
      </c>
      <c r="D12" s="13" t="s">
        <v>159</v>
      </c>
      <c r="E12" s="76" t="s">
        <v>162</v>
      </c>
      <c r="F12" s="76" t="s">
        <v>149</v>
      </c>
      <c r="G12" s="13" t="s">
        <v>284</v>
      </c>
      <c r="H12" s="72">
        <v>42922</v>
      </c>
      <c r="I12" s="2">
        <v>42922</v>
      </c>
      <c r="J12" s="4">
        <v>0</v>
      </c>
      <c r="K12" s="2">
        <v>42922</v>
      </c>
      <c r="L12" s="4">
        <v>0</v>
      </c>
      <c r="M12" s="72"/>
      <c r="N12" s="68"/>
      <c r="O12" s="72">
        <v>42941</v>
      </c>
      <c r="P12" s="4">
        <v>19</v>
      </c>
      <c r="Q12" s="4">
        <f t="shared" si="0"/>
        <v>19</v>
      </c>
      <c r="R12" s="15" t="s">
        <v>465</v>
      </c>
      <c r="S12" s="4"/>
      <c r="T12" s="15"/>
      <c r="U12" s="17" t="s">
        <v>270</v>
      </c>
      <c r="V12" s="22"/>
    </row>
    <row r="13" spans="1:22" x14ac:dyDescent="0.25">
      <c r="A13" s="37" t="s">
        <v>2439</v>
      </c>
      <c r="B13" s="83">
        <v>11415</v>
      </c>
      <c r="C13" s="15" t="s">
        <v>267</v>
      </c>
      <c r="D13" s="13" t="s">
        <v>150</v>
      </c>
      <c r="E13" s="76" t="s">
        <v>151</v>
      </c>
      <c r="F13" s="76" t="s">
        <v>149</v>
      </c>
      <c r="G13" s="13" t="s">
        <v>284</v>
      </c>
      <c r="H13" s="72">
        <v>42909</v>
      </c>
      <c r="I13" s="2">
        <v>42909</v>
      </c>
      <c r="J13" s="4">
        <v>0</v>
      </c>
      <c r="K13" s="2">
        <v>42909</v>
      </c>
      <c r="L13" s="4">
        <v>0</v>
      </c>
      <c r="M13" s="72"/>
      <c r="N13" s="68"/>
      <c r="O13" s="72">
        <v>42941</v>
      </c>
      <c r="P13" s="4">
        <v>32</v>
      </c>
      <c r="Q13" s="4">
        <f t="shared" si="0"/>
        <v>32</v>
      </c>
      <c r="R13" s="15" t="s">
        <v>465</v>
      </c>
      <c r="S13" s="4"/>
      <c r="T13" s="15"/>
      <c r="U13" s="17" t="s">
        <v>270</v>
      </c>
      <c r="V13" s="22"/>
    </row>
    <row r="14" spans="1:22" x14ac:dyDescent="0.25">
      <c r="A14" s="37" t="s">
        <v>2439</v>
      </c>
      <c r="B14" s="83">
        <v>11377</v>
      </c>
      <c r="C14" s="15" t="s">
        <v>267</v>
      </c>
      <c r="D14" s="13" t="s">
        <v>198</v>
      </c>
      <c r="E14" s="76" t="s">
        <v>201</v>
      </c>
      <c r="F14" s="76" t="s">
        <v>149</v>
      </c>
      <c r="G14" s="13" t="s">
        <v>284</v>
      </c>
      <c r="H14" s="72">
        <v>42899</v>
      </c>
      <c r="I14" s="2">
        <v>42900</v>
      </c>
      <c r="J14" s="4">
        <v>1</v>
      </c>
      <c r="K14" s="2">
        <v>42900</v>
      </c>
      <c r="L14" s="4">
        <v>1</v>
      </c>
      <c r="M14" s="72"/>
      <c r="N14" s="68"/>
      <c r="O14" s="72">
        <v>42934</v>
      </c>
      <c r="P14" s="4">
        <v>35</v>
      </c>
      <c r="Q14" s="4">
        <f t="shared" si="0"/>
        <v>34</v>
      </c>
      <c r="R14" s="15" t="s">
        <v>465</v>
      </c>
      <c r="S14" s="4"/>
      <c r="T14" s="15"/>
      <c r="U14" s="17" t="s">
        <v>270</v>
      </c>
      <c r="V14" s="22"/>
    </row>
    <row r="15" spans="1:22" x14ac:dyDescent="0.25">
      <c r="A15" s="37" t="s">
        <v>2439</v>
      </c>
      <c r="B15" s="69">
        <v>11861</v>
      </c>
      <c r="C15" s="15" t="s">
        <v>267</v>
      </c>
      <c r="D15" s="13" t="s">
        <v>164</v>
      </c>
      <c r="E15" s="76" t="s">
        <v>165</v>
      </c>
      <c r="F15" s="76" t="s">
        <v>149</v>
      </c>
      <c r="G15" s="13" t="s">
        <v>282</v>
      </c>
      <c r="H15" s="72">
        <v>42941</v>
      </c>
      <c r="I15" s="2">
        <v>42941</v>
      </c>
      <c r="J15" s="4">
        <v>0</v>
      </c>
      <c r="K15" s="2">
        <v>42941</v>
      </c>
      <c r="L15" s="4">
        <v>0</v>
      </c>
      <c r="M15" s="72" t="s">
        <v>2382</v>
      </c>
      <c r="N15" s="68" t="s">
        <v>2382</v>
      </c>
      <c r="O15" s="73" t="s">
        <v>2382</v>
      </c>
      <c r="P15" s="74" t="s">
        <v>2382</v>
      </c>
      <c r="Q15" s="74"/>
      <c r="R15" s="15"/>
      <c r="S15" s="4">
        <v>6</v>
      </c>
      <c r="T15" s="15" t="s">
        <v>465</v>
      </c>
      <c r="U15" s="17" t="s">
        <v>270</v>
      </c>
      <c r="V15" s="22"/>
    </row>
    <row r="16" spans="1:22" x14ac:dyDescent="0.25">
      <c r="A16" s="37" t="s">
        <v>2439</v>
      </c>
      <c r="B16" s="69">
        <v>11856</v>
      </c>
      <c r="C16" s="15" t="s">
        <v>267</v>
      </c>
      <c r="D16" s="13" t="s">
        <v>159</v>
      </c>
      <c r="E16" s="76" t="s">
        <v>162</v>
      </c>
      <c r="F16" s="76" t="s">
        <v>149</v>
      </c>
      <c r="G16" s="13" t="s">
        <v>282</v>
      </c>
      <c r="H16" s="72">
        <v>42940</v>
      </c>
      <c r="I16" s="2">
        <v>42940</v>
      </c>
      <c r="J16" s="4">
        <v>0</v>
      </c>
      <c r="K16" s="2">
        <v>42940</v>
      </c>
      <c r="L16" s="4">
        <v>0</v>
      </c>
      <c r="M16" s="72" t="s">
        <v>2382</v>
      </c>
      <c r="N16" s="68" t="s">
        <v>2382</v>
      </c>
      <c r="O16" s="73" t="s">
        <v>2382</v>
      </c>
      <c r="P16" s="74" t="s">
        <v>2382</v>
      </c>
      <c r="Q16" s="74"/>
      <c r="R16" s="15"/>
      <c r="S16" s="4">
        <v>7</v>
      </c>
      <c r="T16" s="15" t="s">
        <v>465</v>
      </c>
      <c r="U16" s="17" t="s">
        <v>270</v>
      </c>
      <c r="V16" s="22"/>
    </row>
    <row r="17" spans="1:22" x14ac:dyDescent="0.25">
      <c r="A17" s="37" t="s">
        <v>2439</v>
      </c>
      <c r="B17" s="69">
        <v>11824</v>
      </c>
      <c r="C17" s="15" t="s">
        <v>267</v>
      </c>
      <c r="D17" s="13" t="s">
        <v>167</v>
      </c>
      <c r="E17" s="76" t="s">
        <v>202</v>
      </c>
      <c r="F17" s="76" t="s">
        <v>149</v>
      </c>
      <c r="G17" s="13" t="s">
        <v>284</v>
      </c>
      <c r="H17" s="72">
        <v>42929</v>
      </c>
      <c r="I17" s="2">
        <v>42930</v>
      </c>
      <c r="J17" s="4">
        <v>1</v>
      </c>
      <c r="K17" s="2">
        <v>42930</v>
      </c>
      <c r="L17" s="4">
        <v>1</v>
      </c>
      <c r="M17" s="72"/>
      <c r="N17" s="68"/>
      <c r="O17" s="73" t="s">
        <v>2382</v>
      </c>
      <c r="P17" s="74" t="s">
        <v>2382</v>
      </c>
      <c r="Q17" s="74"/>
      <c r="R17" s="87"/>
      <c r="S17" s="4">
        <f>DATE(2017,7,31)-H17</f>
        <v>18</v>
      </c>
      <c r="T17" s="15" t="s">
        <v>465</v>
      </c>
      <c r="U17" s="17" t="s">
        <v>270</v>
      </c>
      <c r="V17" s="22"/>
    </row>
    <row r="18" spans="1:22" x14ac:dyDescent="0.25">
      <c r="A18" s="37" t="s">
        <v>2439</v>
      </c>
      <c r="B18" s="69">
        <v>11812</v>
      </c>
      <c r="C18" s="15" t="s">
        <v>267</v>
      </c>
      <c r="D18" s="13" t="s">
        <v>191</v>
      </c>
      <c r="E18" s="76" t="s">
        <v>192</v>
      </c>
      <c r="F18" s="76" t="s">
        <v>149</v>
      </c>
      <c r="G18" s="13" t="s">
        <v>282</v>
      </c>
      <c r="H18" s="72">
        <v>42926</v>
      </c>
      <c r="I18" s="2">
        <v>42927</v>
      </c>
      <c r="J18" s="4">
        <v>1</v>
      </c>
      <c r="K18" s="2">
        <v>42927</v>
      </c>
      <c r="L18" s="4">
        <v>1</v>
      </c>
      <c r="M18" s="72" t="s">
        <v>2382</v>
      </c>
      <c r="N18" s="68" t="s">
        <v>2382</v>
      </c>
      <c r="O18" s="73" t="s">
        <v>2382</v>
      </c>
      <c r="P18" s="74" t="s">
        <v>2382</v>
      </c>
      <c r="Q18" s="74"/>
      <c r="R18" s="15"/>
      <c r="S18" s="4">
        <v>21</v>
      </c>
      <c r="T18" s="15" t="s">
        <v>465</v>
      </c>
      <c r="U18" s="17" t="s">
        <v>270</v>
      </c>
      <c r="V18" s="22"/>
    </row>
    <row r="20" spans="1:22" ht="15" customHeight="1" x14ac:dyDescent="0.25">
      <c r="A20" s="452" t="s">
        <v>2511</v>
      </c>
      <c r="B20" s="452"/>
      <c r="C20" s="452"/>
      <c r="D20" s="452"/>
      <c r="E20" s="452"/>
      <c r="F20" s="452"/>
      <c r="G20" s="452"/>
      <c r="H20" s="452"/>
      <c r="I20" s="452"/>
      <c r="J20" s="380"/>
      <c r="K20" s="380"/>
      <c r="L20" s="382"/>
      <c r="M20" s="380"/>
      <c r="N20" s="380"/>
      <c r="O20" s="380"/>
      <c r="P20" s="380"/>
      <c r="Q20" s="380"/>
      <c r="R20" s="380"/>
      <c r="V20" s="380"/>
    </row>
  </sheetData>
  <mergeCells count="1">
    <mergeCell ref="A20:I20"/>
  </mergeCells>
  <conditionalFormatting sqref="L2 J2 S2 P2">
    <cfRule type="cellIs" dxfId="3" priority="4" operator="lessThan">
      <formula>0</formula>
    </cfRule>
  </conditionalFormatting>
  <conditionalFormatting sqref="P13:P14 S3:S18 J3:J18 L3:L18">
    <cfRule type="cellIs" dxfId="2" priority="3" operator="lessThan">
      <formula>0</formula>
    </cfRule>
  </conditionalFormatting>
  <conditionalFormatting sqref="P15:Q18 P3:Q3 P4:P12 Q4:Q14">
    <cfRule type="cellIs" dxfId="1" priority="2" operator="lessThan">
      <formula>0</formula>
    </cfRule>
  </conditionalFormatting>
  <conditionalFormatting sqref="Q2">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H. JULY 2017 TABLE</vt:lpstr>
      <vt:lpstr>I. EVALUATIONS</vt:lpstr>
      <vt:lpstr>J. RESTORATIONS</vt:lpstr>
      <vt:lpstr>Sheet1</vt:lpstr>
      <vt:lpstr>PR'S AND DIM CAP</vt:lpstr>
      <vt:lpstr>K. MAPLE LANE</vt:lpstr>
      <vt:lpstr>L. YAKIMA</vt:lpstr>
      <vt:lpstr>'I. EVALUATIONS'!Print_Area</vt:lpstr>
      <vt:lpstr>'J. RESTORATIONS'!Print_Area</vt:lpstr>
      <vt:lpstr>'I. EVALUATIONS'!Print_Titles</vt:lpstr>
      <vt:lpstr>'J. RESTORATIONS'!Print_Titles</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Becker, Theresa (DSHS/BHA/CD)</cp:lastModifiedBy>
  <cp:lastPrinted>2017-08-04T21:42:10Z</cp:lastPrinted>
  <dcterms:created xsi:type="dcterms:W3CDTF">2015-02-10T17:45:22Z</dcterms:created>
  <dcterms:modified xsi:type="dcterms:W3CDTF">2018-08-07T20:30:12Z</dcterms:modified>
</cp:coreProperties>
</file>