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20" windowWidth="11355" windowHeight="6405" firstSheet="1" activeTab="4"/>
  </bookViews>
  <sheets>
    <sheet name="One Child Tables" sheetId="22" r:id="rId1"/>
    <sheet name="Data" sheetId="3" r:id="rId2"/>
    <sheet name="Data2" sheetId="18" r:id="rId3"/>
    <sheet name="FPL2011" sheetId="2" r:id="rId4"/>
    <sheet name="Tables" sheetId="23" r:id="rId5"/>
  </sheets>
  <calcPr calcId="125725"/>
</workbook>
</file>

<file path=xl/calcChain.xml><?xml version="1.0" encoding="utf-8"?>
<calcChain xmlns="http://schemas.openxmlformats.org/spreadsheetml/2006/main">
  <c r="D4" i="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F11" i="2" l="1"/>
  <c r="F10"/>
  <c r="F9"/>
  <c r="F8"/>
  <c r="F7"/>
  <c r="F6"/>
  <c r="F5"/>
  <c r="F4"/>
  <c r="F3"/>
  <c r="C11"/>
  <c r="E11" s="1"/>
  <c r="C10"/>
  <c r="D10" s="1"/>
  <c r="E10"/>
  <c r="C9"/>
  <c r="E9" s="1"/>
  <c r="C8"/>
  <c r="E8" s="1"/>
  <c r="C7"/>
  <c r="E7" s="1"/>
  <c r="C6"/>
  <c r="D6" s="1"/>
  <c r="C5"/>
  <c r="C4"/>
  <c r="E4" s="1"/>
  <c r="C3"/>
  <c r="E3" s="1"/>
  <c r="L144" i="18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E115"/>
  <c r="G115"/>
  <c r="O144"/>
  <c r="D155" i="22"/>
  <c r="C155"/>
  <c r="O143" i="18"/>
  <c r="D154" i="22" s="1"/>
  <c r="C154"/>
  <c r="O142" i="18"/>
  <c r="D153" i="22"/>
  <c r="C153"/>
  <c r="O141" i="18"/>
  <c r="D152" i="22" s="1"/>
  <c r="C152"/>
  <c r="O140" i="18"/>
  <c r="D151" i="22" s="1"/>
  <c r="C151"/>
  <c r="O139" i="18"/>
  <c r="D150" i="22" s="1"/>
  <c r="C150"/>
  <c r="O138" i="18"/>
  <c r="D149" i="22" s="1"/>
  <c r="C149"/>
  <c r="O137" i="18"/>
  <c r="D148" i="22" s="1"/>
  <c r="C148"/>
  <c r="O136" i="18"/>
  <c r="D147" i="22" s="1"/>
  <c r="C147"/>
  <c r="O135" i="18"/>
  <c r="D146" i="22" s="1"/>
  <c r="C146"/>
  <c r="O134" i="18"/>
  <c r="D141" i="22" s="1"/>
  <c r="C141"/>
  <c r="O133" i="18"/>
  <c r="D140" i="22" s="1"/>
  <c r="C140"/>
  <c r="O132" i="18"/>
  <c r="D139" i="22" s="1"/>
  <c r="C139"/>
  <c r="O131" i="18"/>
  <c r="D138" i="22" s="1"/>
  <c r="C138"/>
  <c r="O130" i="18"/>
  <c r="D137" i="22" s="1"/>
  <c r="C137"/>
  <c r="O129" i="18"/>
  <c r="D136" i="22" s="1"/>
  <c r="C136"/>
  <c r="O128" i="18"/>
  <c r="D135" i="22" s="1"/>
  <c r="C135"/>
  <c r="O127" i="18"/>
  <c r="D134" i="22" s="1"/>
  <c r="C134"/>
  <c r="O126" i="18"/>
  <c r="D133" i="22" s="1"/>
  <c r="C133"/>
  <c r="O125" i="18"/>
  <c r="D132" i="22" s="1"/>
  <c r="C132"/>
  <c r="O124" i="18"/>
  <c r="D131" i="22" s="1"/>
  <c r="C131"/>
  <c r="O123" i="18"/>
  <c r="D130" i="22" s="1"/>
  <c r="C130"/>
  <c r="O122" i="18"/>
  <c r="D129" i="22" s="1"/>
  <c r="C129"/>
  <c r="O121" i="18"/>
  <c r="D128" i="22" s="1"/>
  <c r="C128"/>
  <c r="O120" i="18"/>
  <c r="D127" i="22" s="1"/>
  <c r="C127"/>
  <c r="O119" i="18"/>
  <c r="D126" i="22" s="1"/>
  <c r="C126"/>
  <c r="O118" i="18"/>
  <c r="D125" i="22" s="1"/>
  <c r="C125"/>
  <c r="O117" i="18"/>
  <c r="D124" i="22" s="1"/>
  <c r="C124"/>
  <c r="O116" i="18"/>
  <c r="D123" i="22" s="1"/>
  <c r="C123"/>
  <c r="F122"/>
  <c r="E122"/>
  <c r="O115" i="18"/>
  <c r="D122" i="22" s="1"/>
  <c r="C122"/>
  <c r="I114" i="18"/>
  <c r="G121" i="22"/>
  <c r="F121"/>
  <c r="E121"/>
  <c r="O114" i="18"/>
  <c r="D121" i="22"/>
  <c r="C121"/>
  <c r="I113" i="18"/>
  <c r="F120" i="22"/>
  <c r="E120"/>
  <c r="O113" i="18"/>
  <c r="D120" i="22" s="1"/>
  <c r="C120"/>
  <c r="I112" i="18"/>
  <c r="G119" i="22"/>
  <c r="F119"/>
  <c r="E119"/>
  <c r="O112" i="18"/>
  <c r="D119" i="22"/>
  <c r="C119"/>
  <c r="I111" i="18"/>
  <c r="G118" i="22" s="1"/>
  <c r="F118"/>
  <c r="E118"/>
  <c r="O111" i="18"/>
  <c r="D118" i="22" s="1"/>
  <c r="C118"/>
  <c r="I110" i="18"/>
  <c r="G117" i="22"/>
  <c r="F117"/>
  <c r="E117"/>
  <c r="O110" i="18"/>
  <c r="D117" i="22"/>
  <c r="C117"/>
  <c r="I109" i="18"/>
  <c r="F116" i="22"/>
  <c r="E116"/>
  <c r="O109" i="18"/>
  <c r="D116" i="22" s="1"/>
  <c r="C116"/>
  <c r="I108" i="18"/>
  <c r="G115" i="22"/>
  <c r="F115"/>
  <c r="E115"/>
  <c r="O108" i="18"/>
  <c r="D115" i="22" s="1"/>
  <c r="C115"/>
  <c r="I107" i="18"/>
  <c r="G114" i="22" s="1"/>
  <c r="F114"/>
  <c r="E114"/>
  <c r="O107" i="18"/>
  <c r="D114" i="22" s="1"/>
  <c r="C114"/>
  <c r="I106" i="18"/>
  <c r="G113" i="22"/>
  <c r="F113"/>
  <c r="E113"/>
  <c r="O106" i="18"/>
  <c r="D113" i="22"/>
  <c r="C113"/>
  <c r="I105" i="18"/>
  <c r="G112" i="22" s="1"/>
  <c r="F112"/>
  <c r="E112"/>
  <c r="O105" i="18"/>
  <c r="D112" i="22" s="1"/>
  <c r="C112"/>
  <c r="I104" i="18"/>
  <c r="G111" i="22" s="1"/>
  <c r="F111"/>
  <c r="E111"/>
  <c r="O104" i="18"/>
  <c r="D111" i="22" s="1"/>
  <c r="C111"/>
  <c r="I103" i="18"/>
  <c r="G110" i="22" s="1"/>
  <c r="F110"/>
  <c r="E110"/>
  <c r="O103" i="18"/>
  <c r="D110" i="22" s="1"/>
  <c r="C110"/>
  <c r="I102" i="18"/>
  <c r="G109" i="22"/>
  <c r="F109"/>
  <c r="E109"/>
  <c r="O102" i="18"/>
  <c r="D109" i="22"/>
  <c r="C109"/>
  <c r="I101" i="18"/>
  <c r="F108" i="22"/>
  <c r="E108"/>
  <c r="O101" i="18"/>
  <c r="D108" i="22" s="1"/>
  <c r="C108"/>
  <c r="I100" i="18"/>
  <c r="G107" i="22"/>
  <c r="F107"/>
  <c r="E107"/>
  <c r="O100" i="18"/>
  <c r="D107" i="22"/>
  <c r="C107"/>
  <c r="I99" i="18"/>
  <c r="G106" i="22" s="1"/>
  <c r="F106"/>
  <c r="E106"/>
  <c r="O99" i="18"/>
  <c r="D106" i="22" s="1"/>
  <c r="C106"/>
  <c r="I98" i="18"/>
  <c r="G105" i="22"/>
  <c r="F105"/>
  <c r="E105"/>
  <c r="O98" i="18"/>
  <c r="D105" i="22"/>
  <c r="C105"/>
  <c r="I97" i="18"/>
  <c r="F104" i="22"/>
  <c r="E104"/>
  <c r="O97" i="18"/>
  <c r="C104" i="22"/>
  <c r="I96" i="18"/>
  <c r="G103" i="22"/>
  <c r="F103"/>
  <c r="E103"/>
  <c r="O96" i="18"/>
  <c r="D103" i="22"/>
  <c r="C103"/>
  <c r="I95" i="18"/>
  <c r="G102" i="22" s="1"/>
  <c r="F102"/>
  <c r="E102"/>
  <c r="O95" i="18"/>
  <c r="D102" i="22" s="1"/>
  <c r="C102"/>
  <c r="I94" i="18"/>
  <c r="G101" i="22"/>
  <c r="F101"/>
  <c r="E101"/>
  <c r="O94" i="18"/>
  <c r="D101" i="22"/>
  <c r="C101"/>
  <c r="I93" i="18"/>
  <c r="F100" i="22"/>
  <c r="E100"/>
  <c r="O93" i="18"/>
  <c r="D100" i="22" s="1"/>
  <c r="C100"/>
  <c r="I92" i="18"/>
  <c r="G99" i="22"/>
  <c r="F99"/>
  <c r="E99"/>
  <c r="O92" i="18"/>
  <c r="D99" i="22"/>
  <c r="C99"/>
  <c r="I91" i="18"/>
  <c r="G98" i="22" s="1"/>
  <c r="F98"/>
  <c r="E98"/>
  <c r="O91" i="18"/>
  <c r="D98" i="22" s="1"/>
  <c r="C98"/>
  <c r="I90" i="18"/>
  <c r="G95" i="22"/>
  <c r="F95"/>
  <c r="E95"/>
  <c r="O90" i="18"/>
  <c r="D95" i="22"/>
  <c r="C95"/>
  <c r="I89" i="18"/>
  <c r="F94" i="22"/>
  <c r="E94"/>
  <c r="O89" i="18"/>
  <c r="C94" i="22"/>
  <c r="I88" i="18"/>
  <c r="G93" i="22"/>
  <c r="F93"/>
  <c r="E93"/>
  <c r="O88" i="18"/>
  <c r="D93" i="22"/>
  <c r="C93"/>
  <c r="I87" i="18"/>
  <c r="G92" i="22" s="1"/>
  <c r="F92"/>
  <c r="E92"/>
  <c r="O87" i="18"/>
  <c r="D92" i="22" s="1"/>
  <c r="C92"/>
  <c r="I86" i="18"/>
  <c r="G91" i="22"/>
  <c r="F91"/>
  <c r="E91"/>
  <c r="O86" i="18"/>
  <c r="D91" i="22"/>
  <c r="C91"/>
  <c r="I85" i="18"/>
  <c r="F90" i="22"/>
  <c r="E90"/>
  <c r="O85" i="18"/>
  <c r="D90" i="22" s="1"/>
  <c r="C90"/>
  <c r="I84" i="18"/>
  <c r="G89" i="22"/>
  <c r="F89"/>
  <c r="E89"/>
  <c r="O84" i="18"/>
  <c r="D89" i="22"/>
  <c r="C89"/>
  <c r="I83" i="18"/>
  <c r="G88" i="22" s="1"/>
  <c r="F88"/>
  <c r="E88"/>
  <c r="O83" i="18"/>
  <c r="D88" i="22" s="1"/>
  <c r="C88"/>
  <c r="I82" i="18"/>
  <c r="G87" i="22"/>
  <c r="F87"/>
  <c r="E87"/>
  <c r="O82" i="18"/>
  <c r="D87" i="22"/>
  <c r="C87"/>
  <c r="I81" i="18"/>
  <c r="F86" i="22"/>
  <c r="E86"/>
  <c r="O81" i="18"/>
  <c r="C86" i="22"/>
  <c r="I80" i="18"/>
  <c r="G85" i="22"/>
  <c r="F85"/>
  <c r="E85"/>
  <c r="O80" i="18"/>
  <c r="D85" i="22"/>
  <c r="C85"/>
  <c r="I79" i="18"/>
  <c r="G84" i="22" s="1"/>
  <c r="F84"/>
  <c r="E84"/>
  <c r="O79" i="18"/>
  <c r="D84" i="22" s="1"/>
  <c r="C84"/>
  <c r="I78" i="18"/>
  <c r="G83" i="22"/>
  <c r="F83"/>
  <c r="E83"/>
  <c r="O78" i="18"/>
  <c r="D83" i="22"/>
  <c r="C83"/>
  <c r="I77" i="18"/>
  <c r="F82" i="22"/>
  <c r="E82"/>
  <c r="O77" i="18"/>
  <c r="D82" i="22" s="1"/>
  <c r="C82"/>
  <c r="I76" i="18"/>
  <c r="G81" i="22"/>
  <c r="F81"/>
  <c r="E81"/>
  <c r="O76" i="18"/>
  <c r="D81" i="22"/>
  <c r="C81"/>
  <c r="I75" i="18"/>
  <c r="G80" i="22" s="1"/>
  <c r="F80"/>
  <c r="E80"/>
  <c r="O75" i="18"/>
  <c r="D80" i="22" s="1"/>
  <c r="C80"/>
  <c r="I74" i="18"/>
  <c r="G79" i="22"/>
  <c r="F79"/>
  <c r="E79"/>
  <c r="O74" i="18"/>
  <c r="D79" i="22"/>
  <c r="C79"/>
  <c r="I73" i="18"/>
  <c r="F78" i="22"/>
  <c r="E78"/>
  <c r="O73" i="18"/>
  <c r="C78" i="22"/>
  <c r="I72" i="18"/>
  <c r="G77" i="22"/>
  <c r="F77"/>
  <c r="E77"/>
  <c r="O72" i="18"/>
  <c r="D77" i="22"/>
  <c r="C77"/>
  <c r="I71" i="18"/>
  <c r="G76" i="22" s="1"/>
  <c r="F76"/>
  <c r="E76"/>
  <c r="O71" i="18"/>
  <c r="D76" i="22" s="1"/>
  <c r="C76"/>
  <c r="I70" i="18"/>
  <c r="G75" i="22"/>
  <c r="F75"/>
  <c r="E75"/>
  <c r="O70" i="18"/>
  <c r="D75" i="22"/>
  <c r="C75"/>
  <c r="I69" i="18"/>
  <c r="F74" i="22"/>
  <c r="E74"/>
  <c r="O69" i="18"/>
  <c r="D74" i="22" s="1"/>
  <c r="C74"/>
  <c r="I68" i="18"/>
  <c r="G73" i="22"/>
  <c r="F73"/>
  <c r="E73"/>
  <c r="O68" i="18"/>
  <c r="D73" i="22"/>
  <c r="C73"/>
  <c r="I67" i="18"/>
  <c r="G72" i="22" s="1"/>
  <c r="F72"/>
  <c r="E72"/>
  <c r="O67" i="18"/>
  <c r="D72" i="22" s="1"/>
  <c r="C72"/>
  <c r="I66" i="18"/>
  <c r="G71" i="22"/>
  <c r="F71"/>
  <c r="E71"/>
  <c r="O66" i="18"/>
  <c r="D71" i="22"/>
  <c r="C71"/>
  <c r="I65" i="18"/>
  <c r="F70" i="22"/>
  <c r="E70"/>
  <c r="O65" i="18"/>
  <c r="C70" i="22"/>
  <c r="I64" i="18"/>
  <c r="G69" i="22"/>
  <c r="F69"/>
  <c r="E69"/>
  <c r="O64" i="18"/>
  <c r="D69" i="22"/>
  <c r="C69"/>
  <c r="I63" i="18"/>
  <c r="G68" i="22" s="1"/>
  <c r="F68"/>
  <c r="E68"/>
  <c r="O63" i="18"/>
  <c r="D68" i="22" s="1"/>
  <c r="C68"/>
  <c r="I62" i="18"/>
  <c r="G67" i="22"/>
  <c r="F67"/>
  <c r="E67"/>
  <c r="O62" i="18"/>
  <c r="D67" i="22"/>
  <c r="C67"/>
  <c r="I61" i="18"/>
  <c r="F66" i="22"/>
  <c r="E66"/>
  <c r="O61" i="18"/>
  <c r="D66" i="22" s="1"/>
  <c r="C66"/>
  <c r="I60" i="18"/>
  <c r="G65" i="22"/>
  <c r="F65"/>
  <c r="E65"/>
  <c r="O60" i="18"/>
  <c r="D65" i="22"/>
  <c r="C65"/>
  <c r="I59" i="18"/>
  <c r="G64" i="22" s="1"/>
  <c r="F64"/>
  <c r="E64"/>
  <c r="O59" i="18"/>
  <c r="D64" i="22" s="1"/>
  <c r="C64"/>
  <c r="I58" i="18"/>
  <c r="G63" i="22"/>
  <c r="F63"/>
  <c r="E63"/>
  <c r="O58" i="18"/>
  <c r="D63" i="22"/>
  <c r="C63"/>
  <c r="I57" i="18"/>
  <c r="F62" i="22"/>
  <c r="E62"/>
  <c r="O57" i="18"/>
  <c r="C62" i="22"/>
  <c r="I56" i="18"/>
  <c r="G61" i="22"/>
  <c r="F61"/>
  <c r="E61"/>
  <c r="O56" i="18"/>
  <c r="D61" i="22"/>
  <c r="C61"/>
  <c r="I55" i="18"/>
  <c r="G60" i="22" s="1"/>
  <c r="F60"/>
  <c r="E60"/>
  <c r="O55" i="18"/>
  <c r="D60" i="22" s="1"/>
  <c r="C60"/>
  <c r="I54" i="18"/>
  <c r="G59" i="22"/>
  <c r="F59"/>
  <c r="E59"/>
  <c r="O54" i="18"/>
  <c r="D59" i="22"/>
  <c r="C59"/>
  <c r="I53" i="18"/>
  <c r="F58" i="22"/>
  <c r="E58"/>
  <c r="O53" i="18"/>
  <c r="D58" i="22" s="1"/>
  <c r="C58"/>
  <c r="I52" i="18"/>
  <c r="G57" i="22"/>
  <c r="F57"/>
  <c r="E57"/>
  <c r="O52" i="18"/>
  <c r="D57" i="22"/>
  <c r="C57"/>
  <c r="I51" i="18"/>
  <c r="G56" i="22" s="1"/>
  <c r="F56"/>
  <c r="E56"/>
  <c r="O51" i="18"/>
  <c r="D56" i="22" s="1"/>
  <c r="C56"/>
  <c r="I50" i="18"/>
  <c r="G55" i="22"/>
  <c r="F55"/>
  <c r="E55"/>
  <c r="O50" i="18"/>
  <c r="D55" i="22"/>
  <c r="C55"/>
  <c r="I49" i="18"/>
  <c r="G54" i="22" s="1"/>
  <c r="F54"/>
  <c r="E54"/>
  <c r="O49" i="18"/>
  <c r="C54" i="22"/>
  <c r="I48" i="18"/>
  <c r="G53" i="22"/>
  <c r="F53"/>
  <c r="E53"/>
  <c r="O48" i="18"/>
  <c r="D53" i="22"/>
  <c r="C53"/>
  <c r="I47" i="18"/>
  <c r="G52" i="22" s="1"/>
  <c r="F52"/>
  <c r="E52"/>
  <c r="O47" i="18"/>
  <c r="D52" i="22" s="1"/>
  <c r="C52"/>
  <c r="I46" i="18"/>
  <c r="G51" i="22"/>
  <c r="F51"/>
  <c r="E51"/>
  <c r="O46" i="18"/>
  <c r="D51" i="22"/>
  <c r="C51"/>
  <c r="I45" i="18"/>
  <c r="F50" i="22"/>
  <c r="E50"/>
  <c r="O45" i="18"/>
  <c r="D50" i="22" s="1"/>
  <c r="C50"/>
  <c r="I44" i="18"/>
  <c r="G44" i="22"/>
  <c r="F44"/>
  <c r="E44"/>
  <c r="O44" i="18"/>
  <c r="D44" i="22"/>
  <c r="C44"/>
  <c r="I43" i="18"/>
  <c r="G43" i="22" s="1"/>
  <c r="F43"/>
  <c r="E43"/>
  <c r="O43" i="18"/>
  <c r="D43" i="22" s="1"/>
  <c r="C43"/>
  <c r="I42" i="18"/>
  <c r="G42" i="22"/>
  <c r="F42"/>
  <c r="E42"/>
  <c r="O42" i="18"/>
  <c r="D42" i="22"/>
  <c r="C42"/>
  <c r="I41" i="18"/>
  <c r="G41" i="22" s="1"/>
  <c r="F41"/>
  <c r="E41"/>
  <c r="O41" i="18"/>
  <c r="C41" i="22"/>
  <c r="I40" i="18"/>
  <c r="G40" i="22"/>
  <c r="F40"/>
  <c r="E40"/>
  <c r="O40" i="18"/>
  <c r="D40" i="22"/>
  <c r="C40"/>
  <c r="I39" i="18"/>
  <c r="G39" i="22" s="1"/>
  <c r="F39"/>
  <c r="E39"/>
  <c r="O39" i="18"/>
  <c r="D39" i="22" s="1"/>
  <c r="C39"/>
  <c r="I38" i="18"/>
  <c r="G38" i="22"/>
  <c r="F38"/>
  <c r="E38"/>
  <c r="O38" i="18"/>
  <c r="D38" i="22"/>
  <c r="C38"/>
  <c r="I37" i="18"/>
  <c r="F37" i="22"/>
  <c r="E37"/>
  <c r="O37" i="18"/>
  <c r="D37" i="22" s="1"/>
  <c r="C37"/>
  <c r="I36" i="18"/>
  <c r="G36" i="22"/>
  <c r="F36"/>
  <c r="E36"/>
  <c r="O36" i="18"/>
  <c r="D36" i="22"/>
  <c r="C36"/>
  <c r="C36" i="18"/>
  <c r="I35"/>
  <c r="G35" i="22" s="1"/>
  <c r="F35"/>
  <c r="E35"/>
  <c r="O35" i="18"/>
  <c r="D35" i="22" s="1"/>
  <c r="C35"/>
  <c r="I34" i="18"/>
  <c r="G34" i="22"/>
  <c r="F34"/>
  <c r="E34"/>
  <c r="O34" i="18"/>
  <c r="D34" i="22"/>
  <c r="C34"/>
  <c r="I33" i="18"/>
  <c r="G33" i="22" s="1"/>
  <c r="F33"/>
  <c r="E33"/>
  <c r="O33" i="18"/>
  <c r="C33" i="22"/>
  <c r="I32" i="18"/>
  <c r="G32" i="22"/>
  <c r="F32"/>
  <c r="E32"/>
  <c r="O32" i="18"/>
  <c r="D32" i="22"/>
  <c r="C32"/>
  <c r="I31" i="18"/>
  <c r="G31" i="22" s="1"/>
  <c r="F31"/>
  <c r="E31"/>
  <c r="O31" i="18"/>
  <c r="D31" i="22" s="1"/>
  <c r="C31"/>
  <c r="I30" i="18"/>
  <c r="G30" i="22"/>
  <c r="F30"/>
  <c r="E30"/>
  <c r="O30" i="18"/>
  <c r="D30" i="22"/>
  <c r="C30"/>
  <c r="I29" i="18"/>
  <c r="F29" i="22"/>
  <c r="E29"/>
  <c r="O29" i="18"/>
  <c r="D29" i="22" s="1"/>
  <c r="C29"/>
  <c r="I28" i="18"/>
  <c r="G28" i="22"/>
  <c r="F28"/>
  <c r="E28"/>
  <c r="O28" i="18"/>
  <c r="D28" i="22"/>
  <c r="C28"/>
  <c r="I27" i="18"/>
  <c r="G27" i="22" s="1"/>
  <c r="F27"/>
  <c r="E27"/>
  <c r="O27" i="18"/>
  <c r="D27" i="22" s="1"/>
  <c r="C27"/>
  <c r="I26" i="18"/>
  <c r="G26" i="22"/>
  <c r="F26"/>
  <c r="E26"/>
  <c r="O26" i="18"/>
  <c r="D26" i="22"/>
  <c r="C26"/>
  <c r="I25" i="18"/>
  <c r="G25" i="22" s="1"/>
  <c r="F25"/>
  <c r="E25"/>
  <c r="O25" i="18"/>
  <c r="C25" i="22"/>
  <c r="I24" i="18"/>
  <c r="G24" i="22"/>
  <c r="F24"/>
  <c r="E24"/>
  <c r="O24" i="18"/>
  <c r="D24" i="22"/>
  <c r="C24"/>
  <c r="I23" i="18"/>
  <c r="G23" i="22" s="1"/>
  <c r="F23"/>
  <c r="E23"/>
  <c r="O23" i="18"/>
  <c r="D23" i="22" s="1"/>
  <c r="C23"/>
  <c r="I22" i="18"/>
  <c r="G22" i="22"/>
  <c r="F22"/>
  <c r="E22"/>
  <c r="O22" i="18"/>
  <c r="D22" i="22"/>
  <c r="C22"/>
  <c r="I21" i="18"/>
  <c r="F21" i="22"/>
  <c r="E21"/>
  <c r="O21" i="18"/>
  <c r="D21" i="22" s="1"/>
  <c r="C21"/>
  <c r="I20" i="18"/>
  <c r="G20" i="22"/>
  <c r="F20"/>
  <c r="E20"/>
  <c r="O20" i="18"/>
  <c r="D20" i="22"/>
  <c r="C20"/>
  <c r="I19" i="18"/>
  <c r="G19" i="22" s="1"/>
  <c r="F19"/>
  <c r="E19"/>
  <c r="O19" i="18"/>
  <c r="D19" i="22" s="1"/>
  <c r="C19"/>
  <c r="I18" i="18"/>
  <c r="G18" i="22"/>
  <c r="F18"/>
  <c r="E18"/>
  <c r="O18" i="18"/>
  <c r="D18" i="22"/>
  <c r="C18"/>
  <c r="I17" i="18"/>
  <c r="G17" i="22" s="1"/>
  <c r="F17"/>
  <c r="E17"/>
  <c r="O17" i="18"/>
  <c r="C17" i="22"/>
  <c r="E16" i="18"/>
  <c r="I16" s="1"/>
  <c r="F16" i="22"/>
  <c r="O16" i="18"/>
  <c r="D16" i="22" s="1"/>
  <c r="C16"/>
  <c r="E15" i="18"/>
  <c r="E15" i="22" s="1"/>
  <c r="F15"/>
  <c r="O15" i="18"/>
  <c r="D15" i="22" s="1"/>
  <c r="C15"/>
  <c r="I14" i="18"/>
  <c r="G14" i="22"/>
  <c r="F14"/>
  <c r="E14"/>
  <c r="O14" i="18"/>
  <c r="D14" i="22"/>
  <c r="C14"/>
  <c r="I13" i="18"/>
  <c r="G13" i="22" s="1"/>
  <c r="F13"/>
  <c r="E13"/>
  <c r="O13" i="18"/>
  <c r="D13" i="22" s="1"/>
  <c r="C13"/>
  <c r="I12" i="18"/>
  <c r="G12" i="22"/>
  <c r="F12"/>
  <c r="E12"/>
  <c r="O12" i="18"/>
  <c r="D12" i="22"/>
  <c r="C12"/>
  <c r="I11" i="18"/>
  <c r="G11" i="22" s="1"/>
  <c r="F11"/>
  <c r="E11"/>
  <c r="O11" i="18"/>
  <c r="D11" i="22" s="1"/>
  <c r="C11"/>
  <c r="I10" i="18"/>
  <c r="G10" i="22"/>
  <c r="F10"/>
  <c r="E10"/>
  <c r="O10" i="18"/>
  <c r="D10" i="22"/>
  <c r="C10"/>
  <c r="I9" i="18"/>
  <c r="G9" i="22" s="1"/>
  <c r="F9"/>
  <c r="E9"/>
  <c r="O9" i="18"/>
  <c r="D9" i="22" s="1"/>
  <c r="C9"/>
  <c r="E8" i="18"/>
  <c r="I8" s="1"/>
  <c r="J8" s="1"/>
  <c r="F8" i="22"/>
  <c r="E8"/>
  <c r="O8" i="18"/>
  <c r="C8" i="22"/>
  <c r="I7" i="18"/>
  <c r="G7" i="22"/>
  <c r="F7"/>
  <c r="E7"/>
  <c r="O7" i="18"/>
  <c r="D7" i="22"/>
  <c r="C7"/>
  <c r="I6" i="18"/>
  <c r="G6" i="22" s="1"/>
  <c r="F6"/>
  <c r="E6"/>
  <c r="O6" i="18"/>
  <c r="D6" i="22" s="1"/>
  <c r="C6"/>
  <c r="I5" i="18"/>
  <c r="G5" i="22"/>
  <c r="F5"/>
  <c r="E5"/>
  <c r="O5" i="18"/>
  <c r="D5" i="22"/>
  <c r="C5"/>
  <c r="I4" i="18"/>
  <c r="G4" i="22" s="1"/>
  <c r="F4"/>
  <c r="E4"/>
  <c r="O4" i="18"/>
  <c r="D4" i="22" s="1"/>
  <c r="C4"/>
  <c r="A5"/>
  <c r="A6"/>
  <c r="A7" s="1"/>
  <c r="A8" s="1"/>
  <c r="A9" s="1"/>
  <c r="A10" s="1"/>
  <c r="A11" s="1"/>
  <c r="A12" s="1"/>
  <c r="A13" s="1"/>
  <c r="A14" s="1"/>
  <c r="A15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6" s="1"/>
  <c r="A147" s="1"/>
  <c r="A148" s="1"/>
  <c r="A149" s="1"/>
  <c r="A150" s="1"/>
  <c r="A151" s="1"/>
  <c r="A152" s="1"/>
  <c r="A153" s="1"/>
  <c r="A154" s="1"/>
  <c r="A155" s="1"/>
  <c r="M54" i="18"/>
  <c r="H59" i="22" s="1"/>
  <c r="M53" i="18"/>
  <c r="H58" i="22" s="1"/>
  <c r="M52" i="18"/>
  <c r="H57" i="22" s="1"/>
  <c r="M51" i="18"/>
  <c r="M50"/>
  <c r="H55" i="22" s="1"/>
  <c r="M49" i="18"/>
  <c r="H54" i="22" s="1"/>
  <c r="M48" i="18"/>
  <c r="H53" i="22" s="1"/>
  <c r="M47" i="18"/>
  <c r="M46"/>
  <c r="H51" i="22" s="1"/>
  <c r="M45" i="18"/>
  <c r="H50" i="22" s="1"/>
  <c r="M44" i="18"/>
  <c r="H44" i="22" s="1"/>
  <c r="M43" i="18"/>
  <c r="M42"/>
  <c r="H42" i="22" s="1"/>
  <c r="M41" i="18"/>
  <c r="H41" i="22" s="1"/>
  <c r="M40" i="18"/>
  <c r="H40" i="22" s="1"/>
  <c r="M39" i="18"/>
  <c r="M38"/>
  <c r="H38" i="22" s="1"/>
  <c r="M37" i="18"/>
  <c r="H37" i="22" s="1"/>
  <c r="M36" i="18"/>
  <c r="H36" i="22" s="1"/>
  <c r="M35" i="18"/>
  <c r="M34"/>
  <c r="H34" i="22" s="1"/>
  <c r="M33" i="18"/>
  <c r="H33" i="22" s="1"/>
  <c r="M32" i="18"/>
  <c r="H32" i="22" s="1"/>
  <c r="M31" i="18"/>
  <c r="M30"/>
  <c r="H30" i="22" s="1"/>
  <c r="M29" i="18"/>
  <c r="H29" i="22" s="1"/>
  <c r="M28" i="18"/>
  <c r="H28" i="22" s="1"/>
  <c r="M27" i="18"/>
  <c r="M26"/>
  <c r="H26" i="22" s="1"/>
  <c r="M25" i="18"/>
  <c r="H25" i="22" s="1"/>
  <c r="M24" i="18"/>
  <c r="H24" i="22" s="1"/>
  <c r="M23" i="18"/>
  <c r="M22"/>
  <c r="H22" i="22" s="1"/>
  <c r="M21" i="18"/>
  <c r="H21" i="22" s="1"/>
  <c r="M20" i="18"/>
  <c r="H20" i="22" s="1"/>
  <c r="M19" i="18"/>
  <c r="M18"/>
  <c r="H18" i="22" s="1"/>
  <c r="M17" i="18"/>
  <c r="H17" i="22" s="1"/>
  <c r="M16" i="18"/>
  <c r="H16" i="22" s="1"/>
  <c r="J114" i="18"/>
  <c r="J112"/>
  <c r="J111"/>
  <c r="J110"/>
  <c r="J108"/>
  <c r="J107"/>
  <c r="J106"/>
  <c r="J105"/>
  <c r="J104"/>
  <c r="J103"/>
  <c r="J100"/>
  <c r="J99"/>
  <c r="J98"/>
  <c r="J96"/>
  <c r="J95"/>
  <c r="J94"/>
  <c r="J92"/>
  <c r="J91"/>
  <c r="J90"/>
  <c r="J88"/>
  <c r="J87"/>
  <c r="J84"/>
  <c r="J83"/>
  <c r="J82"/>
  <c r="J80"/>
  <c r="J79"/>
  <c r="J78"/>
  <c r="J76"/>
  <c r="J75"/>
  <c r="J74"/>
  <c r="J72"/>
  <c r="J71"/>
  <c r="J68"/>
  <c r="J67"/>
  <c r="J66"/>
  <c r="J64"/>
  <c r="J63"/>
  <c r="J62"/>
  <c r="J60"/>
  <c r="J59"/>
  <c r="J58"/>
  <c r="J56"/>
  <c r="J55"/>
  <c r="J52"/>
  <c r="J51"/>
  <c r="J50"/>
  <c r="J49"/>
  <c r="J48"/>
  <c r="J47"/>
  <c r="J44"/>
  <c r="J43"/>
  <c r="J42"/>
  <c r="J41"/>
  <c r="J40"/>
  <c r="J39"/>
  <c r="J36"/>
  <c r="J35"/>
  <c r="J34"/>
  <c r="J33"/>
  <c r="J32"/>
  <c r="J31"/>
  <c r="J28"/>
  <c r="J27"/>
  <c r="J26"/>
  <c r="J25"/>
  <c r="J24"/>
  <c r="J23"/>
  <c r="J20"/>
  <c r="J19"/>
  <c r="J18"/>
  <c r="J14"/>
  <c r="J13"/>
  <c r="J12"/>
  <c r="J11"/>
  <c r="J10"/>
  <c r="J7"/>
  <c r="J6"/>
  <c r="J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M144"/>
  <c r="H155" i="22" s="1"/>
  <c r="M143" i="18"/>
  <c r="H154" i="22" s="1"/>
  <c r="M142" i="18"/>
  <c r="H153" i="22" s="1"/>
  <c r="M141" i="18"/>
  <c r="M140"/>
  <c r="H151" i="22" s="1"/>
  <c r="M139" i="18"/>
  <c r="H150" i="22" s="1"/>
  <c r="M138" i="18"/>
  <c r="H149" i="22" s="1"/>
  <c r="M137" i="18"/>
  <c r="M136"/>
  <c r="H147" i="22" s="1"/>
  <c r="M135" i="18"/>
  <c r="H146" i="22" s="1"/>
  <c r="M134" i="18"/>
  <c r="H141" i="22" s="1"/>
  <c r="M133" i="18"/>
  <c r="M132"/>
  <c r="H139" i="22" s="1"/>
  <c r="M131" i="18"/>
  <c r="H138" i="22" s="1"/>
  <c r="M130" i="18"/>
  <c r="H137" i="22" s="1"/>
  <c r="M129" i="18"/>
  <c r="M128"/>
  <c r="H135" i="22" s="1"/>
  <c r="M127" i="18"/>
  <c r="H134" i="22" s="1"/>
  <c r="M126" i="18"/>
  <c r="H133" i="22" s="1"/>
  <c r="M125" i="18"/>
  <c r="M124"/>
  <c r="H131" i="22" s="1"/>
  <c r="M123" i="18"/>
  <c r="H130" i="22" s="1"/>
  <c r="M122" i="18"/>
  <c r="H129" i="22" s="1"/>
  <c r="M121" i="18"/>
  <c r="M120"/>
  <c r="H127" i="22" s="1"/>
  <c r="M119" i="18"/>
  <c r="H126" i="22" s="1"/>
  <c r="M118" i="18"/>
  <c r="H125" i="22" s="1"/>
  <c r="M117" i="18"/>
  <c r="M116"/>
  <c r="H123" i="22" s="1"/>
  <c r="M115" i="18"/>
  <c r="H122" i="22" s="1"/>
  <c r="M114" i="18"/>
  <c r="H121" i="22" s="1"/>
  <c r="M113" i="18"/>
  <c r="M112"/>
  <c r="H119" i="22" s="1"/>
  <c r="M111" i="18"/>
  <c r="H118" i="22" s="1"/>
  <c r="M110" i="18"/>
  <c r="H117" i="22" s="1"/>
  <c r="M109" i="18"/>
  <c r="M108"/>
  <c r="H115" i="22" s="1"/>
  <c r="M107" i="18"/>
  <c r="H114" i="22" s="1"/>
  <c r="M106" i="18"/>
  <c r="H113" i="22" s="1"/>
  <c r="M105" i="18"/>
  <c r="M104"/>
  <c r="H111" i="22" s="1"/>
  <c r="M103" i="18"/>
  <c r="H110" i="22" s="1"/>
  <c r="M102" i="18"/>
  <c r="H109" i="22" s="1"/>
  <c r="M101" i="18"/>
  <c r="M100"/>
  <c r="H107" i="22" s="1"/>
  <c r="M99" i="18"/>
  <c r="H106" i="22" s="1"/>
  <c r="M98" i="18"/>
  <c r="H105" i="22" s="1"/>
  <c r="M97" i="18"/>
  <c r="M96"/>
  <c r="H103" i="22" s="1"/>
  <c r="M95" i="18"/>
  <c r="H102" i="22" s="1"/>
  <c r="M94" i="18"/>
  <c r="H101" i="22" s="1"/>
  <c r="M93" i="18"/>
  <c r="H100" i="22" s="1"/>
  <c r="M92" i="18"/>
  <c r="H99" i="22" s="1"/>
  <c r="M91" i="18"/>
  <c r="H98" i="22" s="1"/>
  <c r="M90" i="18"/>
  <c r="H95" i="22" s="1"/>
  <c r="M89" i="18"/>
  <c r="H94" i="22" s="1"/>
  <c r="M88" i="18"/>
  <c r="H93" i="22" s="1"/>
  <c r="M87" i="18"/>
  <c r="H92" i="22" s="1"/>
  <c r="M86" i="18"/>
  <c r="H91" i="22" s="1"/>
  <c r="M85" i="18"/>
  <c r="H90" i="22" s="1"/>
  <c r="M84" i="18"/>
  <c r="H89" i="22" s="1"/>
  <c r="M83" i="18"/>
  <c r="H88" i="22" s="1"/>
  <c r="M82" i="18"/>
  <c r="H87" i="22" s="1"/>
  <c r="M81" i="18"/>
  <c r="H86" i="22" s="1"/>
  <c r="M80" i="18"/>
  <c r="H85" i="22" s="1"/>
  <c r="M79" i="18"/>
  <c r="H84" i="22" s="1"/>
  <c r="M78" i="18"/>
  <c r="H83" i="22" s="1"/>
  <c r="M77" i="18"/>
  <c r="H82" i="22" s="1"/>
  <c r="M76" i="18"/>
  <c r="H81" i="22" s="1"/>
  <c r="M75" i="18"/>
  <c r="H80" i="22" s="1"/>
  <c r="M74" i="18"/>
  <c r="H79" i="22" s="1"/>
  <c r="M73" i="18"/>
  <c r="H78" i="22" s="1"/>
  <c r="M72" i="18"/>
  <c r="H77" i="22" s="1"/>
  <c r="M71" i="18"/>
  <c r="H76" i="22" s="1"/>
  <c r="M70" i="18"/>
  <c r="H75" i="22" s="1"/>
  <c r="M69" i="18"/>
  <c r="H74" i="22" s="1"/>
  <c r="M68" i="18"/>
  <c r="H73" i="22" s="1"/>
  <c r="M67" i="18"/>
  <c r="H72" i="22" s="1"/>
  <c r="M66" i="18"/>
  <c r="H71" i="22" s="1"/>
  <c r="M65" i="18"/>
  <c r="H70" i="22" s="1"/>
  <c r="M64" i="18"/>
  <c r="H69" i="22" s="1"/>
  <c r="M63" i="18"/>
  <c r="H68" i="22" s="1"/>
  <c r="M62" i="18"/>
  <c r="H67" i="22" s="1"/>
  <c r="M61" i="18"/>
  <c r="H66" i="22" s="1"/>
  <c r="M60" i="18"/>
  <c r="H65" i="22" s="1"/>
  <c r="M59" i="18"/>
  <c r="H64" i="22" s="1"/>
  <c r="M58" i="18"/>
  <c r="H63" i="22" s="1"/>
  <c r="M57" i="18"/>
  <c r="H62" i="22" s="1"/>
  <c r="M56" i="18"/>
  <c r="M55"/>
  <c r="H60" i="22" s="1"/>
  <c r="P144" i="18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6"/>
  <c r="P95"/>
  <c r="P94"/>
  <c r="P93"/>
  <c r="P92"/>
  <c r="P91"/>
  <c r="P90"/>
  <c r="P88"/>
  <c r="P87"/>
  <c r="P86"/>
  <c r="P85"/>
  <c r="P84"/>
  <c r="P83"/>
  <c r="P82"/>
  <c r="P80"/>
  <c r="P79"/>
  <c r="P78"/>
  <c r="P77"/>
  <c r="P76"/>
  <c r="P75"/>
  <c r="P74"/>
  <c r="P72"/>
  <c r="P71"/>
  <c r="P70"/>
  <c r="P69"/>
  <c r="P68"/>
  <c r="P67"/>
  <c r="P66"/>
  <c r="P64"/>
  <c r="P63"/>
  <c r="P62"/>
  <c r="P61"/>
  <c r="P60"/>
  <c r="P59"/>
  <c r="P58"/>
  <c r="P56"/>
  <c r="P55"/>
  <c r="P54"/>
  <c r="P53"/>
  <c r="P52"/>
  <c r="P51"/>
  <c r="P50"/>
  <c r="P48"/>
  <c r="P47"/>
  <c r="P46"/>
  <c r="P45"/>
  <c r="P44"/>
  <c r="P43"/>
  <c r="P42"/>
  <c r="P40"/>
  <c r="P39"/>
  <c r="P38"/>
  <c r="P37"/>
  <c r="P36"/>
  <c r="P35"/>
  <c r="P34"/>
  <c r="P32"/>
  <c r="P31"/>
  <c r="P30"/>
  <c r="P29"/>
  <c r="P28"/>
  <c r="P27"/>
  <c r="P26"/>
  <c r="P24"/>
  <c r="P23"/>
  <c r="P22"/>
  <c r="P21"/>
  <c r="P20"/>
  <c r="P19"/>
  <c r="P18"/>
  <c r="P16"/>
  <c r="P15"/>
  <c r="P14"/>
  <c r="P13"/>
  <c r="P12"/>
  <c r="P11"/>
  <c r="P10"/>
  <c r="P7"/>
  <c r="P6"/>
  <c r="P5"/>
  <c r="N144"/>
  <c r="N142"/>
  <c r="N140"/>
  <c r="N139"/>
  <c r="N136"/>
  <c r="N134"/>
  <c r="N132"/>
  <c r="N131"/>
  <c r="N128"/>
  <c r="N126"/>
  <c r="N124"/>
  <c r="N123"/>
  <c r="N120"/>
  <c r="N118"/>
  <c r="N116"/>
  <c r="N115"/>
  <c r="N112"/>
  <c r="N110"/>
  <c r="N108"/>
  <c r="N107"/>
  <c r="N104"/>
  <c r="N102"/>
  <c r="N100"/>
  <c r="N99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58"/>
  <c r="N55"/>
  <c r="N54"/>
  <c r="N53"/>
  <c r="N50"/>
  <c r="N49"/>
  <c r="N46"/>
  <c r="N45"/>
  <c r="N44"/>
  <c r="N42"/>
  <c r="N41"/>
  <c r="N38"/>
  <c r="N37"/>
  <c r="N34"/>
  <c r="N33"/>
  <c r="N30"/>
  <c r="N29"/>
  <c r="N26"/>
  <c r="N25"/>
  <c r="N22"/>
  <c r="N21"/>
  <c r="N18"/>
  <c r="M15"/>
  <c r="M14"/>
  <c r="M13"/>
  <c r="M11"/>
  <c r="M10"/>
  <c r="M9"/>
  <c r="M7"/>
  <c r="M6"/>
  <c r="M5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F114"/>
  <c r="F113"/>
  <c r="F112"/>
  <c r="F111"/>
  <c r="F110"/>
  <c r="F109"/>
  <c r="F108"/>
  <c r="F107"/>
  <c r="F106"/>
  <c r="F105"/>
  <c r="F104"/>
  <c r="F103"/>
  <c r="F102"/>
  <c r="F101"/>
  <c r="F100"/>
  <c r="F98" i="3"/>
  <c r="F99" i="18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M115" i="3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C64" i="18"/>
  <c r="B69" i="22" s="1"/>
  <c r="C63" i="18"/>
  <c r="C62"/>
  <c r="B67" i="22" s="1"/>
  <c r="C61" i="18"/>
  <c r="C60"/>
  <c r="B65" i="22" s="1"/>
  <c r="C59" i="18"/>
  <c r="C58"/>
  <c r="B63" i="22" s="1"/>
  <c r="C57" i="18"/>
  <c r="C56"/>
  <c r="B61" i="22" s="1"/>
  <c r="C55" i="18"/>
  <c r="C54"/>
  <c r="B59" i="22" s="1"/>
  <c r="C53" i="18"/>
  <c r="C52"/>
  <c r="C51"/>
  <c r="C50"/>
  <c r="B55" i="22" s="1"/>
  <c r="C49" i="18"/>
  <c r="C48"/>
  <c r="B53" i="22" s="1"/>
  <c r="C47" i="18"/>
  <c r="C46"/>
  <c r="B51" i="22" s="1"/>
  <c r="C45" i="18"/>
  <c r="C44"/>
  <c r="B44" i="22" s="1"/>
  <c r="C43" i="18"/>
  <c r="C42"/>
  <c r="B42" i="22" s="1"/>
  <c r="C41" i="18"/>
  <c r="C40"/>
  <c r="B40" i="22" s="1"/>
  <c r="C39" i="18"/>
  <c r="C38"/>
  <c r="B38" i="22" s="1"/>
  <c r="C37" i="18"/>
  <c r="D37" s="1"/>
  <c r="C35"/>
  <c r="C34"/>
  <c r="B34" i="22" s="1"/>
  <c r="C33" i="18"/>
  <c r="C32"/>
  <c r="B32" i="22" s="1"/>
  <c r="C31" i="18"/>
  <c r="C30"/>
  <c r="B30" i="22" s="1"/>
  <c r="C29" i="18"/>
  <c r="C28"/>
  <c r="B28" i="22" s="1"/>
  <c r="C27" i="18"/>
  <c r="C26"/>
  <c r="B26" i="22" s="1"/>
  <c r="C25" i="18"/>
  <c r="C24"/>
  <c r="B24" i="22" s="1"/>
  <c r="C23" i="18"/>
  <c r="C22"/>
  <c r="B22" i="22" s="1"/>
  <c r="C21" i="18"/>
  <c r="C20"/>
  <c r="C19"/>
  <c r="C18"/>
  <c r="B18" i="22" s="1"/>
  <c r="C17" i="18"/>
  <c r="C16"/>
  <c r="B16" i="22" s="1"/>
  <c r="C15" i="18"/>
  <c r="C14"/>
  <c r="B14" i="22" s="1"/>
  <c r="C13" i="18"/>
  <c r="C12"/>
  <c r="B12" i="22" s="1"/>
  <c r="C11" i="18"/>
  <c r="C10"/>
  <c r="B10" i="22" s="1"/>
  <c r="C9" i="18"/>
  <c r="C8"/>
  <c r="B8" i="22" s="1"/>
  <c r="C7" i="18"/>
  <c r="C6"/>
  <c r="B6" i="22" s="1"/>
  <c r="C5" i="18"/>
  <c r="C4"/>
  <c r="B4" i="22" s="1"/>
  <c r="B144" i="18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G54" i="3"/>
  <c r="G84"/>
  <c r="G114" s="1"/>
  <c r="G144" s="1"/>
  <c r="G107"/>
  <c r="G91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1"/>
  <c r="G7"/>
  <c r="G15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144"/>
  <c r="N143"/>
  <c r="N142"/>
  <c r="N141"/>
  <c r="R142" s="1"/>
  <c r="N140"/>
  <c r="N139"/>
  <c r="N138"/>
  <c r="N137"/>
  <c r="R138" s="1"/>
  <c r="N136"/>
  <c r="N135"/>
  <c r="N134"/>
  <c r="N133"/>
  <c r="R134" s="1"/>
  <c r="N132"/>
  <c r="N131"/>
  <c r="N130"/>
  <c r="N129"/>
  <c r="R129" s="1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R107" s="1"/>
  <c r="N106"/>
  <c r="N105"/>
  <c r="R105" s="1"/>
  <c r="N104"/>
  <c r="N103"/>
  <c r="R103" s="1"/>
  <c r="N102"/>
  <c r="N101"/>
  <c r="R101" s="1"/>
  <c r="N100"/>
  <c r="N99"/>
  <c r="R99" s="1"/>
  <c r="N98"/>
  <c r="N97"/>
  <c r="R97" s="1"/>
  <c r="N96"/>
  <c r="N95"/>
  <c r="R95" s="1"/>
  <c r="N94"/>
  <c r="N93"/>
  <c r="R93" s="1"/>
  <c r="N92"/>
  <c r="N91"/>
  <c r="R91" s="1"/>
  <c r="N90"/>
  <c r="N89"/>
  <c r="R89" s="1"/>
  <c r="N88"/>
  <c r="N87"/>
  <c r="R87" s="1"/>
  <c r="N86"/>
  <c r="N85"/>
  <c r="R85" s="1"/>
  <c r="N84"/>
  <c r="N83"/>
  <c r="R83" s="1"/>
  <c r="N82"/>
  <c r="N81"/>
  <c r="R81" s="1"/>
  <c r="N80"/>
  <c r="N79"/>
  <c r="R79" s="1"/>
  <c r="N78"/>
  <c r="N77"/>
  <c r="R77" s="1"/>
  <c r="N76"/>
  <c r="N75"/>
  <c r="R75" s="1"/>
  <c r="N74"/>
  <c r="N73"/>
  <c r="R73" s="1"/>
  <c r="N72"/>
  <c r="N71"/>
  <c r="R71" s="1"/>
  <c r="N70"/>
  <c r="N69"/>
  <c r="R69" s="1"/>
  <c r="N68"/>
  <c r="N67"/>
  <c r="R67" s="1"/>
  <c r="N66"/>
  <c r="N65"/>
  <c r="R65" s="1"/>
  <c r="N64"/>
  <c r="N63"/>
  <c r="R63" s="1"/>
  <c r="N62"/>
  <c r="N61"/>
  <c r="R61" s="1"/>
  <c r="N60"/>
  <c r="N59"/>
  <c r="R59" s="1"/>
  <c r="N58"/>
  <c r="N57"/>
  <c r="R57" s="1"/>
  <c r="N56"/>
  <c r="N55"/>
  <c r="R55" s="1"/>
  <c r="N54"/>
  <c r="N53"/>
  <c r="R53" s="1"/>
  <c r="N52"/>
  <c r="N51"/>
  <c r="R51" s="1"/>
  <c r="N50"/>
  <c r="N49"/>
  <c r="R49" s="1"/>
  <c r="N48"/>
  <c r="N47"/>
  <c r="R47" s="1"/>
  <c r="N46"/>
  <c r="N45"/>
  <c r="R45" s="1"/>
  <c r="N44"/>
  <c r="N43"/>
  <c r="R43" s="1"/>
  <c r="N42"/>
  <c r="N41"/>
  <c r="R41" s="1"/>
  <c r="N40"/>
  <c r="N39"/>
  <c r="N38"/>
  <c r="N37"/>
  <c r="R38" s="1"/>
  <c r="N36"/>
  <c r="N35"/>
  <c r="N34"/>
  <c r="N33"/>
  <c r="R34" s="1"/>
  <c r="N32"/>
  <c r="N31"/>
  <c r="N30"/>
  <c r="N29"/>
  <c r="R30" s="1"/>
  <c r="N28"/>
  <c r="N27"/>
  <c r="N26"/>
  <c r="N25"/>
  <c r="R26" s="1"/>
  <c r="N24"/>
  <c r="N23"/>
  <c r="N22"/>
  <c r="N21"/>
  <c r="R22" s="1"/>
  <c r="N20"/>
  <c r="N19"/>
  <c r="N18"/>
  <c r="N17"/>
  <c r="R18" s="1"/>
  <c r="N16"/>
  <c r="N15"/>
  <c r="N14"/>
  <c r="N13"/>
  <c r="R14" s="1"/>
  <c r="N12"/>
  <c r="N11"/>
  <c r="N10"/>
  <c r="N9"/>
  <c r="R10" s="1"/>
  <c r="N8"/>
  <c r="N7"/>
  <c r="N6"/>
  <c r="N5"/>
  <c r="R6" s="1"/>
  <c r="N4"/>
  <c r="R144"/>
  <c r="Q144"/>
  <c r="R143"/>
  <c r="Q143"/>
  <c r="Q142"/>
  <c r="R141"/>
  <c r="Q141"/>
  <c r="R140"/>
  <c r="Q140"/>
  <c r="R139"/>
  <c r="Q139"/>
  <c r="Q138"/>
  <c r="R137"/>
  <c r="Q137"/>
  <c r="R136"/>
  <c r="Q136"/>
  <c r="R135"/>
  <c r="Q135"/>
  <c r="Q134"/>
  <c r="R133"/>
  <c r="Q133"/>
  <c r="R132"/>
  <c r="Q132"/>
  <c r="R131"/>
  <c r="Q131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R108"/>
  <c r="Q108"/>
  <c r="Q107"/>
  <c r="Q106"/>
  <c r="Q105"/>
  <c r="R104"/>
  <c r="Q104"/>
  <c r="Q103"/>
  <c r="Q102"/>
  <c r="Q101"/>
  <c r="R100"/>
  <c r="Q100"/>
  <c r="Q99"/>
  <c r="Q98"/>
  <c r="Q97"/>
  <c r="R96"/>
  <c r="Q96"/>
  <c r="Q95"/>
  <c r="Q94"/>
  <c r="Q93"/>
  <c r="R92"/>
  <c r="Q92"/>
  <c r="Q91"/>
  <c r="Q90"/>
  <c r="Q89"/>
  <c r="R88"/>
  <c r="Q88"/>
  <c r="Q87"/>
  <c r="Q86"/>
  <c r="Q85"/>
  <c r="R84"/>
  <c r="Q84"/>
  <c r="Q83"/>
  <c r="Q82"/>
  <c r="Q81"/>
  <c r="R80"/>
  <c r="Q80"/>
  <c r="Q79"/>
  <c r="Q78"/>
  <c r="Q77"/>
  <c r="R76"/>
  <c r="Q76"/>
  <c r="Q75"/>
  <c r="Q74"/>
  <c r="Q73"/>
  <c r="R72"/>
  <c r="Q72"/>
  <c r="Q71"/>
  <c r="Q70"/>
  <c r="Q69"/>
  <c r="R68"/>
  <c r="Q68"/>
  <c r="Q67"/>
  <c r="Q66"/>
  <c r="Q65"/>
  <c r="R64"/>
  <c r="Q64"/>
  <c r="Q63"/>
  <c r="Q62"/>
  <c r="Q61"/>
  <c r="R60"/>
  <c r="Q60"/>
  <c r="Q59"/>
  <c r="Q58"/>
  <c r="Q57"/>
  <c r="R56"/>
  <c r="Q56"/>
  <c r="Q55"/>
  <c r="Q54"/>
  <c r="Q53"/>
  <c r="R52"/>
  <c r="Q52"/>
  <c r="Q51"/>
  <c r="Q50"/>
  <c r="Q49"/>
  <c r="R48"/>
  <c r="Q48"/>
  <c r="Q47"/>
  <c r="Q46"/>
  <c r="Q45"/>
  <c r="R44"/>
  <c r="Q44"/>
  <c r="Q43"/>
  <c r="Q42"/>
  <c r="Q41"/>
  <c r="R40"/>
  <c r="Q40"/>
  <c r="R39"/>
  <c r="Q39"/>
  <c r="Q38"/>
  <c r="R37"/>
  <c r="Q37"/>
  <c r="R36"/>
  <c r="Q36"/>
  <c r="R35"/>
  <c r="Q35"/>
  <c r="Q34"/>
  <c r="Q33"/>
  <c r="R32"/>
  <c r="Q32"/>
  <c r="R31"/>
  <c r="Q31"/>
  <c r="Q30"/>
  <c r="Q29"/>
  <c r="R28"/>
  <c r="Q28"/>
  <c r="R27"/>
  <c r="Q27"/>
  <c r="Q26"/>
  <c r="Q25"/>
  <c r="R24"/>
  <c r="Q24"/>
  <c r="R23"/>
  <c r="Q23"/>
  <c r="Q22"/>
  <c r="R21"/>
  <c r="Q21"/>
  <c r="R20"/>
  <c r="Q20"/>
  <c r="R19"/>
  <c r="Q19"/>
  <c r="Q18"/>
  <c r="Q17"/>
  <c r="R16"/>
  <c r="Q16"/>
  <c r="R15"/>
  <c r="Q15"/>
  <c r="Q14"/>
  <c r="R13"/>
  <c r="Q13"/>
  <c r="R12"/>
  <c r="Q12"/>
  <c r="R11"/>
  <c r="Q11"/>
  <c r="Q10"/>
  <c r="Q9"/>
  <c r="R8"/>
  <c r="Q8"/>
  <c r="R7"/>
  <c r="Q7"/>
  <c r="Q6"/>
  <c r="R5"/>
  <c r="Q5"/>
  <c r="P62"/>
  <c r="P61"/>
  <c r="P58"/>
  <c r="P57"/>
  <c r="P54"/>
  <c r="P53"/>
  <c r="P50"/>
  <c r="P49"/>
  <c r="P46"/>
  <c r="P45"/>
  <c r="P42"/>
  <c r="P41"/>
  <c r="P38"/>
  <c r="P37"/>
  <c r="P34"/>
  <c r="P33"/>
  <c r="P30"/>
  <c r="P29"/>
  <c r="P26"/>
  <c r="P25"/>
  <c r="P22"/>
  <c r="P21"/>
  <c r="P18"/>
  <c r="P17"/>
  <c r="P14"/>
  <c r="P13"/>
  <c r="P10"/>
  <c r="P9"/>
  <c r="P6"/>
  <c r="P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4"/>
  <c r="C4"/>
  <c r="I10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9"/>
  <c r="I8"/>
  <c r="I7"/>
  <c r="I6"/>
  <c r="I5"/>
  <c r="I4"/>
  <c r="J144"/>
  <c r="H144"/>
  <c r="K144"/>
  <c r="B144"/>
  <c r="J143"/>
  <c r="H143"/>
  <c r="K143"/>
  <c r="B143"/>
  <c r="J142"/>
  <c r="H142"/>
  <c r="K142"/>
  <c r="B142"/>
  <c r="J141"/>
  <c r="H141"/>
  <c r="K141"/>
  <c r="B141"/>
  <c r="J140"/>
  <c r="H140"/>
  <c r="K140"/>
  <c r="B140"/>
  <c r="J139"/>
  <c r="H139"/>
  <c r="K139"/>
  <c r="B139"/>
  <c r="J138"/>
  <c r="H138"/>
  <c r="K138"/>
  <c r="B138"/>
  <c r="J137"/>
  <c r="H137"/>
  <c r="K137"/>
  <c r="B137"/>
  <c r="J136"/>
  <c r="H136"/>
  <c r="K136"/>
  <c r="B136"/>
  <c r="J135"/>
  <c r="H135"/>
  <c r="K135"/>
  <c r="B135"/>
  <c r="J134"/>
  <c r="H134"/>
  <c r="K134"/>
  <c r="B134"/>
  <c r="J133"/>
  <c r="H133"/>
  <c r="K133"/>
  <c r="B133"/>
  <c r="J132"/>
  <c r="H132"/>
  <c r="K132"/>
  <c r="B132"/>
  <c r="J131"/>
  <c r="H131"/>
  <c r="K131"/>
  <c r="B131"/>
  <c r="J130"/>
  <c r="H130"/>
  <c r="K130"/>
  <c r="B130"/>
  <c r="J129"/>
  <c r="H129"/>
  <c r="K129"/>
  <c r="B129"/>
  <c r="J128"/>
  <c r="H128"/>
  <c r="K128"/>
  <c r="B128"/>
  <c r="J127"/>
  <c r="H127"/>
  <c r="K127"/>
  <c r="B127"/>
  <c r="J126"/>
  <c r="H126"/>
  <c r="K126"/>
  <c r="B126"/>
  <c r="J125"/>
  <c r="H125"/>
  <c r="K125"/>
  <c r="B125"/>
  <c r="J124"/>
  <c r="H124"/>
  <c r="K124"/>
  <c r="B124"/>
  <c r="J123"/>
  <c r="H123"/>
  <c r="K123"/>
  <c r="B123"/>
  <c r="J122"/>
  <c r="H122"/>
  <c r="K122"/>
  <c r="B122"/>
  <c r="J121"/>
  <c r="H121"/>
  <c r="K121"/>
  <c r="B121"/>
  <c r="J120"/>
  <c r="H120"/>
  <c r="K120"/>
  <c r="B120"/>
  <c r="J119"/>
  <c r="H119"/>
  <c r="K119"/>
  <c r="B119"/>
  <c r="J118"/>
  <c r="H118"/>
  <c r="K118"/>
  <c r="B118"/>
  <c r="J117"/>
  <c r="H117"/>
  <c r="K117"/>
  <c r="B117"/>
  <c r="J116"/>
  <c r="H116"/>
  <c r="K116"/>
  <c r="B116"/>
  <c r="J115"/>
  <c r="H115"/>
  <c r="K115"/>
  <c r="B115"/>
  <c r="J114"/>
  <c r="H114"/>
  <c r="K114"/>
  <c r="B114"/>
  <c r="J113"/>
  <c r="H113"/>
  <c r="K113"/>
  <c r="B113"/>
  <c r="J112"/>
  <c r="H112"/>
  <c r="K112"/>
  <c r="B112"/>
  <c r="J111"/>
  <c r="H111"/>
  <c r="K111"/>
  <c r="B111"/>
  <c r="J110"/>
  <c r="H110"/>
  <c r="K110"/>
  <c r="B110"/>
  <c r="J109"/>
  <c r="H109"/>
  <c r="K109"/>
  <c r="B109"/>
  <c r="J108"/>
  <c r="H108"/>
  <c r="K108"/>
  <c r="B108"/>
  <c r="J107"/>
  <c r="H107"/>
  <c r="K107"/>
  <c r="B107"/>
  <c r="J106"/>
  <c r="H106"/>
  <c r="K106"/>
  <c r="B106"/>
  <c r="J105"/>
  <c r="H105"/>
  <c r="K105"/>
  <c r="B105"/>
  <c r="J104"/>
  <c r="H104"/>
  <c r="K104"/>
  <c r="B104"/>
  <c r="J103"/>
  <c r="H103"/>
  <c r="K103"/>
  <c r="B103"/>
  <c r="J102"/>
  <c r="H102"/>
  <c r="K102"/>
  <c r="B102"/>
  <c r="J101"/>
  <c r="H101"/>
  <c r="K101"/>
  <c r="B101"/>
  <c r="J100"/>
  <c r="H100"/>
  <c r="K100"/>
  <c r="B100"/>
  <c r="J99"/>
  <c r="H99"/>
  <c r="K99"/>
  <c r="B99"/>
  <c r="J98"/>
  <c r="H98"/>
  <c r="K98"/>
  <c r="B98"/>
  <c r="J97"/>
  <c r="H97"/>
  <c r="K97"/>
  <c r="B97"/>
  <c r="J96"/>
  <c r="H96"/>
  <c r="K96"/>
  <c r="B96"/>
  <c r="J95"/>
  <c r="H95"/>
  <c r="K95"/>
  <c r="B95"/>
  <c r="J94"/>
  <c r="H94"/>
  <c r="K94"/>
  <c r="B94"/>
  <c r="J93"/>
  <c r="H93"/>
  <c r="K93"/>
  <c r="B93"/>
  <c r="J92"/>
  <c r="H92"/>
  <c r="K92"/>
  <c r="B92"/>
  <c r="J91"/>
  <c r="H91"/>
  <c r="K91"/>
  <c r="B91"/>
  <c r="J90"/>
  <c r="H90"/>
  <c r="K90"/>
  <c r="B90"/>
  <c r="J89"/>
  <c r="H89"/>
  <c r="K89"/>
  <c r="B89"/>
  <c r="J88"/>
  <c r="H88"/>
  <c r="K88"/>
  <c r="B88"/>
  <c r="J87"/>
  <c r="H87"/>
  <c r="K87"/>
  <c r="B87"/>
  <c r="J86"/>
  <c r="H86"/>
  <c r="K86"/>
  <c r="B86"/>
  <c r="J85"/>
  <c r="H85"/>
  <c r="K85"/>
  <c r="B85"/>
  <c r="J84"/>
  <c r="H84"/>
  <c r="K84"/>
  <c r="B84"/>
  <c r="J83"/>
  <c r="H83"/>
  <c r="K83"/>
  <c r="B83"/>
  <c r="J82"/>
  <c r="H82"/>
  <c r="K82"/>
  <c r="B82"/>
  <c r="J81"/>
  <c r="H81"/>
  <c r="K81"/>
  <c r="B81"/>
  <c r="J80"/>
  <c r="H80"/>
  <c r="K80"/>
  <c r="B80"/>
  <c r="J79"/>
  <c r="H79"/>
  <c r="K79"/>
  <c r="B79"/>
  <c r="J78"/>
  <c r="H78"/>
  <c r="K78"/>
  <c r="B78"/>
  <c r="J77"/>
  <c r="H77"/>
  <c r="K77"/>
  <c r="B77"/>
  <c r="J76"/>
  <c r="H76"/>
  <c r="K76"/>
  <c r="B76"/>
  <c r="J75"/>
  <c r="H75"/>
  <c r="K75"/>
  <c r="B75"/>
  <c r="J74"/>
  <c r="H74"/>
  <c r="K74"/>
  <c r="B74"/>
  <c r="J73"/>
  <c r="H73"/>
  <c r="K73"/>
  <c r="B73"/>
  <c r="J72"/>
  <c r="H72"/>
  <c r="K72"/>
  <c r="B72"/>
  <c r="J71"/>
  <c r="H71"/>
  <c r="K71"/>
  <c r="B71"/>
  <c r="J70"/>
  <c r="H70"/>
  <c r="K70"/>
  <c r="B70"/>
  <c r="J69"/>
  <c r="H69"/>
  <c r="K69"/>
  <c r="B69"/>
  <c r="J68"/>
  <c r="H68"/>
  <c r="K68"/>
  <c r="B68"/>
  <c r="J67"/>
  <c r="H67"/>
  <c r="K67"/>
  <c r="B67"/>
  <c r="J66"/>
  <c r="H66"/>
  <c r="K66"/>
  <c r="B66"/>
  <c r="J65"/>
  <c r="H65"/>
  <c r="K65"/>
  <c r="B65"/>
  <c r="J64"/>
  <c r="H64"/>
  <c r="K64"/>
  <c r="B64"/>
  <c r="J63"/>
  <c r="H63"/>
  <c r="K63"/>
  <c r="B63"/>
  <c r="J62"/>
  <c r="H62"/>
  <c r="K62"/>
  <c r="B62"/>
  <c r="J61"/>
  <c r="H61"/>
  <c r="K61"/>
  <c r="B61"/>
  <c r="J60"/>
  <c r="H60"/>
  <c r="K60"/>
  <c r="B60"/>
  <c r="J59"/>
  <c r="H59"/>
  <c r="K59"/>
  <c r="B59"/>
  <c r="J58"/>
  <c r="H58"/>
  <c r="K58"/>
  <c r="B58"/>
  <c r="J57"/>
  <c r="H57"/>
  <c r="K57"/>
  <c r="B57"/>
  <c r="J56"/>
  <c r="H56"/>
  <c r="K56"/>
  <c r="B56"/>
  <c r="J55"/>
  <c r="H55"/>
  <c r="K55"/>
  <c r="B55"/>
  <c r="J54"/>
  <c r="H54"/>
  <c r="K54"/>
  <c r="B54"/>
  <c r="J53"/>
  <c r="H53"/>
  <c r="K53"/>
  <c r="B53"/>
  <c r="J52"/>
  <c r="H52"/>
  <c r="K52"/>
  <c r="B52"/>
  <c r="J51"/>
  <c r="H51"/>
  <c r="K51"/>
  <c r="B51"/>
  <c r="J50"/>
  <c r="H50"/>
  <c r="K50"/>
  <c r="B50"/>
  <c r="J49"/>
  <c r="H49"/>
  <c r="K49"/>
  <c r="B49"/>
  <c r="J48"/>
  <c r="H48"/>
  <c r="K48"/>
  <c r="B48"/>
  <c r="J47"/>
  <c r="H47"/>
  <c r="K47"/>
  <c r="B47"/>
  <c r="J46"/>
  <c r="H46"/>
  <c r="K46"/>
  <c r="B46"/>
  <c r="J45"/>
  <c r="H45"/>
  <c r="K45"/>
  <c r="B45"/>
  <c r="J44"/>
  <c r="H44"/>
  <c r="K44"/>
  <c r="B44"/>
  <c r="J43"/>
  <c r="H43"/>
  <c r="K43"/>
  <c r="B43"/>
  <c r="J42"/>
  <c r="H42"/>
  <c r="K42"/>
  <c r="B42"/>
  <c r="J41"/>
  <c r="H41"/>
  <c r="K41"/>
  <c r="B41"/>
  <c r="J40"/>
  <c r="H40"/>
  <c r="K40"/>
  <c r="B40"/>
  <c r="J39"/>
  <c r="H39"/>
  <c r="K39"/>
  <c r="B39"/>
  <c r="J38"/>
  <c r="H38"/>
  <c r="K38"/>
  <c r="B38"/>
  <c r="J37"/>
  <c r="H37"/>
  <c r="K37"/>
  <c r="B37"/>
  <c r="J36"/>
  <c r="H36"/>
  <c r="K36"/>
  <c r="B36"/>
  <c r="J35"/>
  <c r="H35"/>
  <c r="K35"/>
  <c r="B35"/>
  <c r="J34"/>
  <c r="H34"/>
  <c r="K34"/>
  <c r="B34"/>
  <c r="J33"/>
  <c r="H33"/>
  <c r="K33"/>
  <c r="B33"/>
  <c r="J32"/>
  <c r="H32"/>
  <c r="K32"/>
  <c r="B32"/>
  <c r="J31"/>
  <c r="H31"/>
  <c r="K31"/>
  <c r="B31"/>
  <c r="J30"/>
  <c r="H30"/>
  <c r="K30"/>
  <c r="B30"/>
  <c r="J29"/>
  <c r="H29"/>
  <c r="K29"/>
  <c r="B29"/>
  <c r="J28"/>
  <c r="H28"/>
  <c r="K28"/>
  <c r="B28"/>
  <c r="J27"/>
  <c r="H27"/>
  <c r="K27"/>
  <c r="B27"/>
  <c r="J26"/>
  <c r="H26"/>
  <c r="K26"/>
  <c r="B26"/>
  <c r="J25"/>
  <c r="H25"/>
  <c r="K25"/>
  <c r="B25"/>
  <c r="J24"/>
  <c r="H24"/>
  <c r="K24"/>
  <c r="B24"/>
  <c r="J23"/>
  <c r="H23"/>
  <c r="K23"/>
  <c r="B23"/>
  <c r="J22"/>
  <c r="H22"/>
  <c r="K22"/>
  <c r="B22"/>
  <c r="J21"/>
  <c r="H21"/>
  <c r="K21"/>
  <c r="B21"/>
  <c r="J20"/>
  <c r="H20"/>
  <c r="K20"/>
  <c r="B20"/>
  <c r="J19"/>
  <c r="H19"/>
  <c r="K19"/>
  <c r="B19"/>
  <c r="J18"/>
  <c r="H18"/>
  <c r="K18"/>
  <c r="B18"/>
  <c r="J17"/>
  <c r="H17"/>
  <c r="K17"/>
  <c r="B17"/>
  <c r="J16"/>
  <c r="H16"/>
  <c r="K16"/>
  <c r="B16"/>
  <c r="J15"/>
  <c r="H15"/>
  <c r="K15"/>
  <c r="B15"/>
  <c r="J14"/>
  <c r="H14"/>
  <c r="K14"/>
  <c r="B14"/>
  <c r="J13"/>
  <c r="H13"/>
  <c r="K13"/>
  <c r="B13"/>
  <c r="J12"/>
  <c r="H12"/>
  <c r="K12"/>
  <c r="B12"/>
  <c r="J11"/>
  <c r="H11"/>
  <c r="K11"/>
  <c r="B11"/>
  <c r="J10"/>
  <c r="H10"/>
  <c r="K10"/>
  <c r="B10"/>
  <c r="J9"/>
  <c r="H9"/>
  <c r="K9"/>
  <c r="B9"/>
  <c r="J8"/>
  <c r="H8"/>
  <c r="K8"/>
  <c r="B8"/>
  <c r="J7"/>
  <c r="H7"/>
  <c r="K7"/>
  <c r="B7"/>
  <c r="J6"/>
  <c r="H6"/>
  <c r="K6"/>
  <c r="B6"/>
  <c r="J5"/>
  <c r="H5"/>
  <c r="K5"/>
  <c r="B5"/>
  <c r="J4"/>
  <c r="H4"/>
  <c r="K4"/>
  <c r="B4"/>
  <c r="I15" i="18" l="1"/>
  <c r="G15" i="22" s="1"/>
  <c r="G87" i="3"/>
  <c r="G103"/>
  <c r="G132"/>
  <c r="E16" i="22"/>
  <c r="R29" i="3"/>
  <c r="G95"/>
  <c r="G111"/>
  <c r="D66"/>
  <c r="D65"/>
  <c r="G99"/>
  <c r="G116"/>
  <c r="G16" i="22"/>
  <c r="J17" i="18"/>
  <c r="J16"/>
  <c r="R9" i="3"/>
  <c r="R25"/>
  <c r="G89"/>
  <c r="G97"/>
  <c r="G105"/>
  <c r="G113"/>
  <c r="G140"/>
  <c r="M4" i="18"/>
  <c r="H4" i="22" s="1"/>
  <c r="M8" i="18"/>
  <c r="M12"/>
  <c r="N17"/>
  <c r="R17" i="3"/>
  <c r="R33"/>
  <c r="G85"/>
  <c r="G93"/>
  <c r="G101"/>
  <c r="G109"/>
  <c r="G124"/>
  <c r="J15" i="18"/>
  <c r="D8" i="2"/>
  <c r="D7"/>
  <c r="E6"/>
  <c r="D4"/>
  <c r="D3"/>
  <c r="R114" i="3"/>
  <c r="R113"/>
  <c r="R126"/>
  <c r="R125"/>
  <c r="B15" i="22"/>
  <c r="D15" i="18"/>
  <c r="B23" i="22"/>
  <c r="D23" i="18"/>
  <c r="B31" i="22"/>
  <c r="D31" i="18"/>
  <c r="B39" i="22"/>
  <c r="D39" i="18"/>
  <c r="B43" i="22"/>
  <c r="D43" i="18"/>
  <c r="B56" i="22"/>
  <c r="D51" i="18"/>
  <c r="B64" i="22"/>
  <c r="D59" i="18"/>
  <c r="B68" i="22"/>
  <c r="D63" i="18"/>
  <c r="H61" i="22"/>
  <c r="N56" i="18"/>
  <c r="H19" i="22"/>
  <c r="N19" i="18"/>
  <c r="N20"/>
  <c r="H23" i="22"/>
  <c r="N23" i="18"/>
  <c r="N24"/>
  <c r="H27" i="22"/>
  <c r="N27" i="18"/>
  <c r="H31" i="22"/>
  <c r="N31" i="18"/>
  <c r="N32"/>
  <c r="H35" i="22"/>
  <c r="N35" i="18"/>
  <c r="N36"/>
  <c r="H39" i="22"/>
  <c r="N39" i="18"/>
  <c r="N40"/>
  <c r="H43" i="22"/>
  <c r="N43" i="18"/>
  <c r="H52" i="22"/>
  <c r="N47" i="18"/>
  <c r="N48"/>
  <c r="H56" i="22"/>
  <c r="N51" i="18"/>
  <c r="N52"/>
  <c r="P7" i="3"/>
  <c r="P11"/>
  <c r="P15"/>
  <c r="P19"/>
  <c r="P23"/>
  <c r="P27"/>
  <c r="P31"/>
  <c r="P35"/>
  <c r="P39"/>
  <c r="P43"/>
  <c r="P47"/>
  <c r="P51"/>
  <c r="P55"/>
  <c r="P59"/>
  <c r="P63"/>
  <c r="R42"/>
  <c r="R50"/>
  <c r="R58"/>
  <c r="R66"/>
  <c r="R74"/>
  <c r="R82"/>
  <c r="R90"/>
  <c r="R98"/>
  <c r="R106"/>
  <c r="G13"/>
  <c r="G9"/>
  <c r="G5"/>
  <c r="G12"/>
  <c r="G8"/>
  <c r="G4"/>
  <c r="G14"/>
  <c r="G10"/>
  <c r="G6"/>
  <c r="G128"/>
  <c r="B20" i="22"/>
  <c r="D20" i="18"/>
  <c r="B57" i="22"/>
  <c r="D52" i="18"/>
  <c r="H8" i="22"/>
  <c r="N8" i="18"/>
  <c r="H12" i="22"/>
  <c r="N12" i="18"/>
  <c r="N60"/>
  <c r="D33" i="22"/>
  <c r="P33" i="18"/>
  <c r="B36" i="22"/>
  <c r="D36" i="18"/>
  <c r="B37" i="22"/>
  <c r="D104"/>
  <c r="P97" i="18"/>
  <c r="R110" i="3"/>
  <c r="R109"/>
  <c r="R122"/>
  <c r="R121"/>
  <c r="B11" i="22"/>
  <c r="D11" i="18"/>
  <c r="B19" i="22"/>
  <c r="D19" i="18"/>
  <c r="B27" i="22"/>
  <c r="D27" i="18"/>
  <c r="B35" i="22"/>
  <c r="D35" i="18"/>
  <c r="B52" i="22"/>
  <c r="D47" i="18"/>
  <c r="B60" i="22"/>
  <c r="D55" i="18"/>
  <c r="P8" i="3"/>
  <c r="P12"/>
  <c r="P16"/>
  <c r="P20"/>
  <c r="P24"/>
  <c r="P28"/>
  <c r="P32"/>
  <c r="P36"/>
  <c r="P40"/>
  <c r="P44"/>
  <c r="P48"/>
  <c r="P52"/>
  <c r="P56"/>
  <c r="P60"/>
  <c r="P64"/>
  <c r="R130"/>
  <c r="R112"/>
  <c r="R111"/>
  <c r="R116"/>
  <c r="R115"/>
  <c r="R120"/>
  <c r="R119"/>
  <c r="R124"/>
  <c r="R123"/>
  <c r="R128"/>
  <c r="R127"/>
  <c r="G142"/>
  <c r="G138"/>
  <c r="G134"/>
  <c r="G130"/>
  <c r="G126"/>
  <c r="G122"/>
  <c r="G118"/>
  <c r="G141"/>
  <c r="G137"/>
  <c r="G133"/>
  <c r="G129"/>
  <c r="G125"/>
  <c r="G121"/>
  <c r="G117"/>
  <c r="G143"/>
  <c r="G139"/>
  <c r="G135"/>
  <c r="G131"/>
  <c r="G127"/>
  <c r="G123"/>
  <c r="G119"/>
  <c r="G115"/>
  <c r="B5" i="22"/>
  <c r="D5" i="18"/>
  <c r="B9" i="22"/>
  <c r="D9" i="18"/>
  <c r="B13" i="22"/>
  <c r="D13" i="18"/>
  <c r="B17" i="22"/>
  <c r="D17" i="18"/>
  <c r="B21" i="22"/>
  <c r="D21" i="18"/>
  <c r="B25" i="22"/>
  <c r="D25" i="18"/>
  <c r="B29" i="22"/>
  <c r="D29" i="18"/>
  <c r="B33" i="22"/>
  <c r="D33" i="18"/>
  <c r="B41" i="22"/>
  <c r="D41" i="18"/>
  <c r="B50" i="22"/>
  <c r="D45" i="18"/>
  <c r="B54" i="22"/>
  <c r="D49" i="18"/>
  <c r="B58" i="22"/>
  <c r="D53" i="18"/>
  <c r="B62" i="22"/>
  <c r="D57" i="18"/>
  <c r="B66" i="22"/>
  <c r="D61" i="18"/>
  <c r="R118" i="3"/>
  <c r="R117"/>
  <c r="B7" i="22"/>
  <c r="D7" i="18"/>
  <c r="R46" i="3"/>
  <c r="R54"/>
  <c r="R62"/>
  <c r="R70"/>
  <c r="R78"/>
  <c r="R86"/>
  <c r="R94"/>
  <c r="R102"/>
  <c r="G120"/>
  <c r="G136"/>
  <c r="D67"/>
  <c r="N28" i="18"/>
  <c r="D8" i="22"/>
  <c r="P9" i="18"/>
  <c r="P8"/>
  <c r="D70" i="22"/>
  <c r="P65" i="18"/>
  <c r="G86" i="3"/>
  <c r="G90"/>
  <c r="G94"/>
  <c r="G98"/>
  <c r="G102"/>
  <c r="G106"/>
  <c r="G110"/>
  <c r="D6" i="18"/>
  <c r="D8"/>
  <c r="D10"/>
  <c r="D12"/>
  <c r="D14"/>
  <c r="D16"/>
  <c r="D18"/>
  <c r="D22"/>
  <c r="D24"/>
  <c r="D26"/>
  <c r="D28"/>
  <c r="D30"/>
  <c r="D32"/>
  <c r="D34"/>
  <c r="D38"/>
  <c r="D40"/>
  <c r="D42"/>
  <c r="D44"/>
  <c r="D46"/>
  <c r="D48"/>
  <c r="D50"/>
  <c r="D54"/>
  <c r="D56"/>
  <c r="D58"/>
  <c r="D60"/>
  <c r="D62"/>
  <c r="D64"/>
  <c r="H7" i="22"/>
  <c r="N7" i="18"/>
  <c r="H11" i="22"/>
  <c r="N11" i="18"/>
  <c r="H15" i="22"/>
  <c r="N16" i="18"/>
  <c r="N15"/>
  <c r="G88" i="3"/>
  <c r="G92"/>
  <c r="G96"/>
  <c r="G100"/>
  <c r="G104"/>
  <c r="G108"/>
  <c r="G112"/>
  <c r="H5" i="22"/>
  <c r="N5" i="18"/>
  <c r="H9" i="22"/>
  <c r="N9" i="18"/>
  <c r="H13" i="22"/>
  <c r="N13" i="18"/>
  <c r="H6" i="22"/>
  <c r="N6" i="18"/>
  <c r="H10" i="22"/>
  <c r="N10" i="18"/>
  <c r="H14" i="22"/>
  <c r="N14" i="18"/>
  <c r="D17" i="22"/>
  <c r="P17" i="18"/>
  <c r="D54" i="22"/>
  <c r="P49" i="18"/>
  <c r="D86" i="22"/>
  <c r="P81" i="18"/>
  <c r="N57"/>
  <c r="N61"/>
  <c r="N65"/>
  <c r="N69"/>
  <c r="N73"/>
  <c r="N77"/>
  <c r="N81"/>
  <c r="N85"/>
  <c r="N89"/>
  <c r="N93"/>
  <c r="N98"/>
  <c r="N103"/>
  <c r="N114"/>
  <c r="N119"/>
  <c r="N130"/>
  <c r="N135"/>
  <c r="G8" i="22"/>
  <c r="J9" i="18"/>
  <c r="G29" i="22"/>
  <c r="J30" i="18"/>
  <c r="J29"/>
  <c r="G50" i="22"/>
  <c r="J46" i="18"/>
  <c r="J45"/>
  <c r="G66" i="22"/>
  <c r="J61" i="18"/>
  <c r="G82" i="22"/>
  <c r="J77" i="18"/>
  <c r="G100" i="22"/>
  <c r="J93" i="18"/>
  <c r="E5" i="2"/>
  <c r="D5"/>
  <c r="N59" i="18"/>
  <c r="N63"/>
  <c r="N67"/>
  <c r="N71"/>
  <c r="N75"/>
  <c r="N79"/>
  <c r="N83"/>
  <c r="N87"/>
  <c r="N91"/>
  <c r="N95"/>
  <c r="N106"/>
  <c r="N111"/>
  <c r="N122"/>
  <c r="N127"/>
  <c r="N138"/>
  <c r="N143"/>
  <c r="H104" i="22"/>
  <c r="N97" i="18"/>
  <c r="H108" i="22"/>
  <c r="N101" i="18"/>
  <c r="H112" i="22"/>
  <c r="N105" i="18"/>
  <c r="H116" i="22"/>
  <c r="N109" i="18"/>
  <c r="H120" i="22"/>
  <c r="N113" i="18"/>
  <c r="H124" i="22"/>
  <c r="N117" i="18"/>
  <c r="H128" i="22"/>
  <c r="N121" i="18"/>
  <c r="H132" i="22"/>
  <c r="N125" i="18"/>
  <c r="H136" i="22"/>
  <c r="N129" i="18"/>
  <c r="H140" i="22"/>
  <c r="N133" i="18"/>
  <c r="H148" i="22"/>
  <c r="N137" i="18"/>
  <c r="H152" i="22"/>
  <c r="N141" i="18"/>
  <c r="G21" i="22"/>
  <c r="J22" i="18"/>
  <c r="J21"/>
  <c r="G37" i="22"/>
  <c r="J38" i="18"/>
  <c r="J37"/>
  <c r="G58" i="22"/>
  <c r="J53" i="18"/>
  <c r="J54"/>
  <c r="G74" i="22"/>
  <c r="J69" i="18"/>
  <c r="J70"/>
  <c r="G90" i="22"/>
  <c r="J85" i="18"/>
  <c r="J86"/>
  <c r="G108" i="22"/>
  <c r="J101" i="18"/>
  <c r="J102"/>
  <c r="D25" i="22"/>
  <c r="P25" i="18"/>
  <c r="D41" i="22"/>
  <c r="P41" i="18"/>
  <c r="D62" i="22"/>
  <c r="P57" i="18"/>
  <c r="D78" i="22"/>
  <c r="P73" i="18"/>
  <c r="D94" i="22"/>
  <c r="P89" i="18"/>
  <c r="G62" i="22"/>
  <c r="J57" i="18"/>
  <c r="G70" i="22"/>
  <c r="J65" i="18"/>
  <c r="G78" i="22"/>
  <c r="J73" i="18"/>
  <c r="G86" i="22"/>
  <c r="J81" i="18"/>
  <c r="G94" i="22"/>
  <c r="J89" i="18"/>
  <c r="G104" i="22"/>
  <c r="J97" i="18"/>
  <c r="G116" i="22"/>
  <c r="J109" i="18"/>
  <c r="G120" i="22"/>
  <c r="J113" i="18"/>
  <c r="H115"/>
  <c r="G116"/>
  <c r="I115"/>
  <c r="D11" i="2"/>
  <c r="E116" i="18"/>
  <c r="D9" i="2"/>
  <c r="P65" i="3" l="1"/>
  <c r="C65" i="18"/>
  <c r="D68" i="3"/>
  <c r="E123" i="22"/>
  <c r="I116" i="18"/>
  <c r="E117"/>
  <c r="F116"/>
  <c r="J115"/>
  <c r="G122" i="22"/>
  <c r="H116" i="18"/>
  <c r="F123" i="22"/>
  <c r="G117" i="18"/>
  <c r="C66"/>
  <c r="P66" i="3"/>
  <c r="D65" i="18" l="1"/>
  <c r="B70" i="22"/>
  <c r="J116" i="18"/>
  <c r="G123" i="22"/>
  <c r="C67" i="18"/>
  <c r="P67" i="3"/>
  <c r="B71" i="22"/>
  <c r="D66" i="18"/>
  <c r="G118"/>
  <c r="H117"/>
  <c r="F124" i="22"/>
  <c r="E118" i="18"/>
  <c r="I117"/>
  <c r="E124" i="22"/>
  <c r="F117" i="18"/>
  <c r="D69" i="3"/>
  <c r="D70" l="1"/>
  <c r="H118" i="18"/>
  <c r="G119"/>
  <c r="F125" i="22"/>
  <c r="B72"/>
  <c r="D67" i="18"/>
  <c r="J117"/>
  <c r="G124" i="22"/>
  <c r="C68" i="18"/>
  <c r="P68" i="3"/>
  <c r="E119" i="18"/>
  <c r="E125" i="22"/>
  <c r="I118" i="18"/>
  <c r="F118"/>
  <c r="J118" l="1"/>
  <c r="G125" i="22"/>
  <c r="I119" i="18"/>
  <c r="E120"/>
  <c r="E126" i="22"/>
  <c r="F119" i="18"/>
  <c r="G120"/>
  <c r="H119"/>
  <c r="F126" i="22"/>
  <c r="C69" i="18"/>
  <c r="P69" i="3"/>
  <c r="B73" i="22"/>
  <c r="D68" i="18"/>
  <c r="D71" i="3"/>
  <c r="E121" i="18" l="1"/>
  <c r="I120"/>
  <c r="E127" i="22"/>
  <c r="F120" i="18"/>
  <c r="D72" i="3"/>
  <c r="H120" i="18"/>
  <c r="G121"/>
  <c r="F127" i="22"/>
  <c r="J119" i="18"/>
  <c r="G126" i="22"/>
  <c r="C70" i="18"/>
  <c r="P70" i="3"/>
  <c r="D69" i="18"/>
  <c r="B74" i="22"/>
  <c r="B75" l="1"/>
  <c r="D70" i="18"/>
  <c r="C71"/>
  <c r="P71" i="3"/>
  <c r="J120" i="18"/>
  <c r="G127" i="22"/>
  <c r="G122" i="18"/>
  <c r="H121"/>
  <c r="F128" i="22"/>
  <c r="D73" i="3"/>
  <c r="E122" i="18"/>
  <c r="I121"/>
  <c r="E128" i="22"/>
  <c r="F121" i="18"/>
  <c r="D74" i="3" l="1"/>
  <c r="H122" i="18"/>
  <c r="G123"/>
  <c r="F129" i="22"/>
  <c r="B76"/>
  <c r="D71" i="18"/>
  <c r="C72"/>
  <c r="P72" i="3"/>
  <c r="E123" i="18"/>
  <c r="E129" i="22"/>
  <c r="I122" i="18"/>
  <c r="F122"/>
  <c r="J121"/>
  <c r="G128" i="22"/>
  <c r="G129" l="1"/>
  <c r="J122" i="18"/>
  <c r="B77" i="22"/>
  <c r="D72" i="18"/>
  <c r="G124"/>
  <c r="H123"/>
  <c r="F130" i="22"/>
  <c r="I123" i="18"/>
  <c r="E124"/>
  <c r="E130" i="22"/>
  <c r="F123" i="18"/>
  <c r="C73"/>
  <c r="P73" i="3"/>
  <c r="D75"/>
  <c r="B78" i="22" l="1"/>
  <c r="D73" i="18"/>
  <c r="J123"/>
  <c r="G130" i="22"/>
  <c r="C74" i="18"/>
  <c r="P74" i="3"/>
  <c r="D76"/>
  <c r="E131" i="22"/>
  <c r="E125" i="18"/>
  <c r="I124"/>
  <c r="F124"/>
  <c r="H124"/>
  <c r="F131" i="22"/>
  <c r="G125" i="18"/>
  <c r="J124" l="1"/>
  <c r="G131" i="22"/>
  <c r="D77" i="3"/>
  <c r="E126" i="18"/>
  <c r="I125"/>
  <c r="E132" i="22"/>
  <c r="F125" i="18"/>
  <c r="C75"/>
  <c r="P75" i="3"/>
  <c r="G126" i="18"/>
  <c r="H125"/>
  <c r="F132" i="22"/>
  <c r="B79"/>
  <c r="D74" i="18"/>
  <c r="H126" l="1"/>
  <c r="G127"/>
  <c r="F133" i="22"/>
  <c r="C76" i="18"/>
  <c r="P76" i="3"/>
  <c r="D78"/>
  <c r="J125" i="18"/>
  <c r="G132" i="22"/>
  <c r="B80"/>
  <c r="D75" i="18"/>
  <c r="E127"/>
  <c r="E133" i="22"/>
  <c r="I126" i="18"/>
  <c r="F126"/>
  <c r="I127" l="1"/>
  <c r="E128"/>
  <c r="E134" i="22"/>
  <c r="F127" i="18"/>
  <c r="B81" i="22"/>
  <c r="D76" i="18"/>
  <c r="J126"/>
  <c r="G133" i="22"/>
  <c r="C77" i="18"/>
  <c r="P77" i="3"/>
  <c r="G128" i="18"/>
  <c r="H127"/>
  <c r="F134" i="22"/>
  <c r="D79" i="3"/>
  <c r="D80" l="1"/>
  <c r="H128" i="18"/>
  <c r="G129"/>
  <c r="F135" i="22"/>
  <c r="C78" i="18"/>
  <c r="P78" i="3"/>
  <c r="I128" i="18"/>
  <c r="E135" i="22"/>
  <c r="E129" i="18"/>
  <c r="F128"/>
  <c r="B82" i="22"/>
  <c r="D77" i="18"/>
  <c r="J127"/>
  <c r="G134" i="22"/>
  <c r="J128" i="18" l="1"/>
  <c r="G135" i="22"/>
  <c r="G130" i="18"/>
  <c r="H129"/>
  <c r="F136" i="22"/>
  <c r="E130" i="18"/>
  <c r="I129"/>
  <c r="E136" i="22"/>
  <c r="F129" i="18"/>
  <c r="B83" i="22"/>
  <c r="D78" i="18"/>
  <c r="C79"/>
  <c r="P79" i="3"/>
  <c r="D81"/>
  <c r="C80" i="18" l="1"/>
  <c r="P80" i="3"/>
  <c r="J129" i="18"/>
  <c r="G136" i="22"/>
  <c r="H130" i="18"/>
  <c r="G131"/>
  <c r="F137" i="22"/>
  <c r="D82" i="3"/>
  <c r="E131" i="18"/>
  <c r="F130"/>
  <c r="E137" i="22"/>
  <c r="I130" i="18"/>
  <c r="B84" i="22"/>
  <c r="D79" i="18"/>
  <c r="G137" i="22" l="1"/>
  <c r="J130" i="18"/>
  <c r="D83" i="3"/>
  <c r="I131" i="18"/>
  <c r="F131"/>
  <c r="E132"/>
  <c r="E138" i="22"/>
  <c r="G132" i="18"/>
  <c r="H131"/>
  <c r="F138" i="22"/>
  <c r="C81" i="18"/>
  <c r="P81" i="3"/>
  <c r="B85" i="22"/>
  <c r="D80" i="18"/>
  <c r="C82" l="1"/>
  <c r="P82" i="3"/>
  <c r="H132" i="18"/>
  <c r="G133"/>
  <c r="F139" i="22"/>
  <c r="B86"/>
  <c r="D81" i="18"/>
  <c r="D84" i="3"/>
  <c r="E139" i="22"/>
  <c r="I132" i="18"/>
  <c r="E133"/>
  <c r="F132"/>
  <c r="J131"/>
  <c r="G138" i="22"/>
  <c r="E134" i="18" l="1"/>
  <c r="I133"/>
  <c r="F133"/>
  <c r="E140" i="22"/>
  <c r="D85" i="3"/>
  <c r="G134" i="18"/>
  <c r="H133"/>
  <c r="F140" i="22"/>
  <c r="J132" i="18"/>
  <c r="G139" i="22"/>
  <c r="C83" i="18"/>
  <c r="P83" i="3"/>
  <c r="B87" i="22"/>
  <c r="D82" i="18"/>
  <c r="H134" l="1"/>
  <c r="G135"/>
  <c r="F141" i="22"/>
  <c r="B88"/>
  <c r="D83" i="18"/>
  <c r="D86" i="3"/>
  <c r="J133" i="18"/>
  <c r="G140" i="22"/>
  <c r="C84" i="18"/>
  <c r="P84" i="3"/>
  <c r="E135" i="18"/>
  <c r="E141" i="22"/>
  <c r="F134" i="18"/>
  <c r="I134"/>
  <c r="I135" l="1"/>
  <c r="F135"/>
  <c r="E136"/>
  <c r="E146" i="22"/>
  <c r="J134" i="18"/>
  <c r="G141" i="22"/>
  <c r="C85" i="18"/>
  <c r="P85" i="3"/>
  <c r="B89" i="22"/>
  <c r="D84" i="18"/>
  <c r="D87" i="3"/>
  <c r="G136" i="18"/>
  <c r="H135"/>
  <c r="F146" i="22"/>
  <c r="B90" l="1"/>
  <c r="D85" i="18"/>
  <c r="D88" i="3"/>
  <c r="C86" i="18"/>
  <c r="P86" i="3"/>
  <c r="I136" i="18"/>
  <c r="E147" i="22"/>
  <c r="E137" i="18"/>
  <c r="F136"/>
  <c r="H136"/>
  <c r="G137"/>
  <c r="F147" i="22"/>
  <c r="J135" i="18"/>
  <c r="G146" i="22"/>
  <c r="G138" i="18" l="1"/>
  <c r="H137"/>
  <c r="F148" i="22"/>
  <c r="C87" i="18"/>
  <c r="P87" i="3"/>
  <c r="J136" i="18"/>
  <c r="G147" i="22"/>
  <c r="D89" i="3"/>
  <c r="E138" i="18"/>
  <c r="I137"/>
  <c r="F137"/>
  <c r="E148" i="22"/>
  <c r="B91"/>
  <c r="D86" i="18"/>
  <c r="J137" l="1"/>
  <c r="G148" i="22"/>
  <c r="B92"/>
  <c r="D87" i="18"/>
  <c r="F138"/>
  <c r="E149" i="22"/>
  <c r="I138" i="18"/>
  <c r="E139"/>
  <c r="C88"/>
  <c r="P88" i="3"/>
  <c r="D90"/>
  <c r="H138" i="18"/>
  <c r="G139"/>
  <c r="F149" i="22"/>
  <c r="C89" i="18" l="1"/>
  <c r="P89" i="3"/>
  <c r="I139" i="18"/>
  <c r="F139"/>
  <c r="E140"/>
  <c r="E150" i="22"/>
  <c r="D91" i="3"/>
  <c r="G140" i="18"/>
  <c r="H139"/>
  <c r="F150" i="22"/>
  <c r="G149"/>
  <c r="J138" i="18"/>
  <c r="B93" i="22"/>
  <c r="D88" i="18"/>
  <c r="C90" l="1"/>
  <c r="P90" i="3"/>
  <c r="D92"/>
  <c r="J139" i="18"/>
  <c r="G150" i="22"/>
  <c r="H140" i="18"/>
  <c r="G141"/>
  <c r="F151" i="22"/>
  <c r="E151"/>
  <c r="I140" i="18"/>
  <c r="E141"/>
  <c r="F140"/>
  <c r="B94" i="22"/>
  <c r="D89" i="18"/>
  <c r="G142" l="1"/>
  <c r="F152" i="22"/>
  <c r="H141" i="18"/>
  <c r="J140"/>
  <c r="G151" i="22"/>
  <c r="D93" i="3"/>
  <c r="E142" i="18"/>
  <c r="I141"/>
  <c r="F141"/>
  <c r="E152" i="22"/>
  <c r="C91" i="18"/>
  <c r="P91" i="3"/>
  <c r="B95" i="22"/>
  <c r="D90" i="18"/>
  <c r="B98" i="22" l="1"/>
  <c r="D91" i="18"/>
  <c r="E153" i="22"/>
  <c r="E143" i="18"/>
  <c r="F142"/>
  <c r="I142"/>
  <c r="C92"/>
  <c r="P92" i="3"/>
  <c r="D94"/>
  <c r="J141" i="18"/>
  <c r="G152" i="22"/>
  <c r="H142" i="18"/>
  <c r="G143"/>
  <c r="F153" i="22"/>
  <c r="I143" i="18" l="1"/>
  <c r="F143"/>
  <c r="E154" i="22"/>
  <c r="E144" i="18"/>
  <c r="B99" i="22"/>
  <c r="D92" i="18"/>
  <c r="C93"/>
  <c r="P93" i="3"/>
  <c r="G153" i="22"/>
  <c r="J142" i="18"/>
  <c r="G144"/>
  <c r="H143"/>
  <c r="F154" i="22"/>
  <c r="D95" i="3"/>
  <c r="D96" l="1"/>
  <c r="E155" i="22"/>
  <c r="I144" i="18"/>
  <c r="F144"/>
  <c r="B100" i="22"/>
  <c r="D93" i="18"/>
  <c r="C94"/>
  <c r="P94" i="3"/>
  <c r="H144" i="18"/>
  <c r="F155" i="22"/>
  <c r="J143" i="18"/>
  <c r="G154" i="22"/>
  <c r="B101" l="1"/>
  <c r="D94" i="18"/>
  <c r="G155" i="22"/>
  <c r="J144" i="18"/>
  <c r="C95"/>
  <c r="P95" i="3"/>
  <c r="D97"/>
  <c r="C96" i="18" l="1"/>
  <c r="P96" i="3"/>
  <c r="D98"/>
  <c r="B102" i="22"/>
  <c r="D95" i="18"/>
  <c r="C97" l="1"/>
  <c r="P97" i="3"/>
  <c r="D99"/>
  <c r="B103" i="22"/>
  <c r="D96" i="18"/>
  <c r="C98" l="1"/>
  <c r="P98" i="3"/>
  <c r="D100"/>
  <c r="B104" i="22"/>
  <c r="D97" i="18"/>
  <c r="C99" l="1"/>
  <c r="P99" i="3"/>
  <c r="D101"/>
  <c r="B105" i="22"/>
  <c r="D98" i="18"/>
  <c r="P100" i="3" l="1"/>
  <c r="C100" i="18"/>
  <c r="D102" i="3"/>
  <c r="B106" i="22"/>
  <c r="D99" i="18"/>
  <c r="C101" l="1"/>
  <c r="P101" i="3"/>
  <c r="D103"/>
  <c r="B107" i="22"/>
  <c r="D100" i="18"/>
  <c r="D104" i="3" l="1"/>
  <c r="C102" i="18"/>
  <c r="P102" i="3"/>
  <c r="D101" i="18"/>
  <c r="B108" i="22"/>
  <c r="B109" l="1"/>
  <c r="D102" i="18"/>
  <c r="C103"/>
  <c r="P103" i="3"/>
  <c r="D105"/>
  <c r="B110" i="22" l="1"/>
  <c r="D103" i="18"/>
  <c r="D106" i="3"/>
  <c r="C104" i="18"/>
  <c r="P104" i="3"/>
  <c r="C105" i="18" l="1"/>
  <c r="P105" i="3"/>
  <c r="D107"/>
  <c r="B111" i="22"/>
  <c r="D104" i="18"/>
  <c r="C106" l="1"/>
  <c r="P106" i="3"/>
  <c r="D108"/>
  <c r="B112" i="22"/>
  <c r="D105" i="18"/>
  <c r="C107" l="1"/>
  <c r="P107" i="3"/>
  <c r="D109"/>
  <c r="B113" i="22"/>
  <c r="D106" i="18"/>
  <c r="C108" l="1"/>
  <c r="P108" i="3"/>
  <c r="D110"/>
  <c r="B114" i="22"/>
  <c r="D107" i="18"/>
  <c r="C109" l="1"/>
  <c r="P109" i="3"/>
  <c r="D111"/>
  <c r="B115" i="22"/>
  <c r="D108" i="18"/>
  <c r="D112" i="3" l="1"/>
  <c r="C110" i="18"/>
  <c r="P110" i="3"/>
  <c r="B116" i="22"/>
  <c r="D109" i="18"/>
  <c r="B117" i="22" l="1"/>
  <c r="D110" i="18"/>
  <c r="C111"/>
  <c r="P111" i="3"/>
  <c r="D113"/>
  <c r="C112" i="18" l="1"/>
  <c r="P112" i="3"/>
  <c r="B118" i="22"/>
  <c r="D111" i="18"/>
  <c r="D114" i="3"/>
  <c r="C113" i="18" l="1"/>
  <c r="P113" i="3"/>
  <c r="L115"/>
  <c r="D115" s="1"/>
  <c r="B119" i="22"/>
  <c r="D112" i="18"/>
  <c r="C114" l="1"/>
  <c r="P114" i="3"/>
  <c r="L116"/>
  <c r="D116" s="1"/>
  <c r="B120" i="22"/>
  <c r="D113" i="18"/>
  <c r="C115" l="1"/>
  <c r="P115" i="3"/>
  <c r="L117"/>
  <c r="D117" s="1"/>
  <c r="B121" i="22"/>
  <c r="D114" i="18"/>
  <c r="C116" l="1"/>
  <c r="P116" i="3"/>
  <c r="L118"/>
  <c r="D118" s="1"/>
  <c r="B122" i="22"/>
  <c r="D115" i="18"/>
  <c r="C117" l="1"/>
  <c r="P117" i="3"/>
  <c r="L119"/>
  <c r="D119" s="1"/>
  <c r="B123" i="22"/>
  <c r="D116" i="18"/>
  <c r="C118" l="1"/>
  <c r="P118" i="3"/>
  <c r="L120"/>
  <c r="D120" s="1"/>
  <c r="B124" i="22"/>
  <c r="D117" i="18"/>
  <c r="C119" l="1"/>
  <c r="P119" i="3"/>
  <c r="L121"/>
  <c r="D121" s="1"/>
  <c r="B125" i="22"/>
  <c r="D118" i="18"/>
  <c r="L122" i="3" l="1"/>
  <c r="D122" s="1"/>
  <c r="C120" i="18"/>
  <c r="P120" i="3"/>
  <c r="B126" i="22"/>
  <c r="D119" i="18"/>
  <c r="C121" l="1"/>
  <c r="P121" i="3"/>
  <c r="B127" i="22"/>
  <c r="D120" i="18"/>
  <c r="L123" i="3"/>
  <c r="D123" s="1"/>
  <c r="C122" i="18" l="1"/>
  <c r="P122" i="3"/>
  <c r="L124"/>
  <c r="D124" s="1"/>
  <c r="B128" i="22"/>
  <c r="D121" i="18"/>
  <c r="C123" l="1"/>
  <c r="P123" i="3"/>
  <c r="L125"/>
  <c r="D125" s="1"/>
  <c r="B129" i="22"/>
  <c r="D122" i="18"/>
  <c r="C124" l="1"/>
  <c r="P124" i="3"/>
  <c r="L126"/>
  <c r="D126" s="1"/>
  <c r="B130" i="22"/>
  <c r="D123" i="18"/>
  <c r="C125" l="1"/>
  <c r="P125" i="3"/>
  <c r="L127"/>
  <c r="D127" s="1"/>
  <c r="B131" i="22"/>
  <c r="D124" i="18"/>
  <c r="C126" l="1"/>
  <c r="P126" i="3"/>
  <c r="L128"/>
  <c r="D128" s="1"/>
  <c r="B132" i="22"/>
  <c r="D125" i="18"/>
  <c r="C127" l="1"/>
  <c r="P127" i="3"/>
  <c r="L129"/>
  <c r="D129" s="1"/>
  <c r="B133" i="22"/>
  <c r="D126" i="18"/>
  <c r="C128" l="1"/>
  <c r="P128" i="3"/>
  <c r="L130"/>
  <c r="D130" s="1"/>
  <c r="B134" i="22"/>
  <c r="D127" i="18"/>
  <c r="C129" l="1"/>
  <c r="P129" i="3"/>
  <c r="L131"/>
  <c r="D131" s="1"/>
  <c r="B135" i="22"/>
  <c r="D128" i="18"/>
  <c r="C130" l="1"/>
  <c r="P130" i="3"/>
  <c r="L132"/>
  <c r="D132" s="1"/>
  <c r="B136" i="22"/>
  <c r="D129" i="18"/>
  <c r="C131" l="1"/>
  <c r="P131" i="3"/>
  <c r="L133"/>
  <c r="D133" s="1"/>
  <c r="B137" i="22"/>
  <c r="D130" i="18"/>
  <c r="L134" i="3" l="1"/>
  <c r="D134" s="1"/>
  <c r="C132" i="18"/>
  <c r="P132" i="3"/>
  <c r="B138" i="22"/>
  <c r="D131" i="18"/>
  <c r="B139" i="22" l="1"/>
  <c r="D132" i="18"/>
  <c r="C133"/>
  <c r="P133" i="3"/>
  <c r="L135"/>
  <c r="D135" s="1"/>
  <c r="B140" i="22" l="1"/>
  <c r="D133" i="18"/>
  <c r="L136" i="3"/>
  <c r="D136" s="1"/>
  <c r="C134" i="18"/>
  <c r="P134" i="3"/>
  <c r="C135" i="18" l="1"/>
  <c r="P135" i="3"/>
  <c r="L137"/>
  <c r="D137" s="1"/>
  <c r="B141" i="22"/>
  <c r="D134" i="18"/>
  <c r="C136" l="1"/>
  <c r="P136" i="3"/>
  <c r="L138"/>
  <c r="D138" s="1"/>
  <c r="B146" i="22"/>
  <c r="D135" i="18"/>
  <c r="C137" l="1"/>
  <c r="P137" i="3"/>
  <c r="L139"/>
  <c r="D139" s="1"/>
  <c r="B147" i="22"/>
  <c r="D136" i="18"/>
  <c r="C138" l="1"/>
  <c r="P138" i="3"/>
  <c r="L140"/>
  <c r="D140" s="1"/>
  <c r="B148" i="22"/>
  <c r="D137" i="18"/>
  <c r="C139" l="1"/>
  <c r="P139" i="3"/>
  <c r="L141"/>
  <c r="D141" s="1"/>
  <c r="B149" i="22"/>
  <c r="D138" i="18"/>
  <c r="L142" i="3" l="1"/>
  <c r="D142" s="1"/>
  <c r="C140" i="18"/>
  <c r="P140" i="3"/>
  <c r="B150" i="22"/>
  <c r="D139" i="18"/>
  <c r="B151" i="22" l="1"/>
  <c r="D140" i="18"/>
  <c r="L143" i="3"/>
  <c r="D143" s="1"/>
  <c r="C141" i="18"/>
  <c r="P141" i="3"/>
  <c r="L144" l="1"/>
  <c r="D144" s="1"/>
  <c r="C142" i="18"/>
  <c r="P142" i="3"/>
  <c r="B152" i="22"/>
  <c r="D141" i="18"/>
  <c r="C143" l="1"/>
  <c r="P143" i="3"/>
  <c r="B153" i="22"/>
  <c r="D142" i="18"/>
  <c r="C144"/>
  <c r="P144" i="3"/>
  <c r="B155" i="22" l="1"/>
  <c r="D144" i="18"/>
  <c r="B154" i="22"/>
  <c r="D143" i="18"/>
</calcChain>
</file>

<file path=xl/sharedStrings.xml><?xml version="1.0" encoding="utf-8"?>
<sst xmlns="http://schemas.openxmlformats.org/spreadsheetml/2006/main" count="120" uniqueCount="77">
  <si>
    <t>Table &lt;12</t>
  </si>
  <si>
    <t>Table &gt;11</t>
  </si>
  <si>
    <t>Table Avg.</t>
  </si>
  <si>
    <t>y</t>
  </si>
  <si>
    <t>z</t>
  </si>
  <si>
    <t>a</t>
  </si>
  <si>
    <t>i</t>
  </si>
  <si>
    <t>ii</t>
  </si>
  <si>
    <t>iii</t>
  </si>
  <si>
    <t>Betson Rothbarth</t>
  </si>
  <si>
    <t>Fifteen %</t>
  </si>
  <si>
    <t>Twenty Five %</t>
  </si>
  <si>
    <t>Combined Net Income</t>
  </si>
  <si>
    <t>Corresponding Annual Combined Net</t>
  </si>
  <si>
    <t>Persons in Household</t>
  </si>
  <si>
    <t>Ea. Add'l</t>
  </si>
  <si>
    <t>Table Avg. Curve</t>
  </si>
  <si>
    <t>B-R Curve</t>
  </si>
  <si>
    <t>b</t>
  </si>
  <si>
    <t>Twenty %</t>
  </si>
  <si>
    <t>Fifteen % with Cap</t>
  </si>
  <si>
    <t>FPL for 2 people</t>
  </si>
  <si>
    <t>iv.</t>
  </si>
  <si>
    <t>ROC Table Avg</t>
  </si>
  <si>
    <t>ROC Betson Roth</t>
  </si>
  <si>
    <t>Declining Rate (a)</t>
  </si>
  <si>
    <t>Declining Rate (b)</t>
  </si>
  <si>
    <t>v.</t>
  </si>
  <si>
    <t>ROC Declining Rate (a)</t>
  </si>
  <si>
    <t>CONSTANTS</t>
  </si>
  <si>
    <t>Above find the constants that determine the curve proposals.</t>
  </si>
  <si>
    <t>Curve</t>
  </si>
  <si>
    <t>B-R</t>
  </si>
  <si>
    <t>15% with Cap</t>
  </si>
  <si>
    <t>Decl. Rate (a)</t>
  </si>
  <si>
    <t>Decl. Rate (b)</t>
  </si>
  <si>
    <t>You can experiment with different values.  See the results</t>
  </si>
  <si>
    <t>graphically by clicking the graph tabs below.</t>
  </si>
  <si>
    <t>Table Avg. - 5%</t>
  </si>
  <si>
    <t>Betson Rothbarth with Adjustments</t>
  </si>
  <si>
    <t>vi.</t>
  </si>
  <si>
    <t>Betson+</t>
  </si>
  <si>
    <t>Log</t>
  </si>
  <si>
    <t>i.</t>
  </si>
  <si>
    <t>ii.</t>
  </si>
  <si>
    <t>dx/dTA</t>
  </si>
  <si>
    <t>dx/dBR</t>
  </si>
  <si>
    <t>dx/dM</t>
  </si>
  <si>
    <t>dx/dBRA</t>
  </si>
  <si>
    <t>dx/dBE</t>
  </si>
  <si>
    <t>Betson Engels</t>
  </si>
  <si>
    <t>Krabill Log Curve</t>
  </si>
  <si>
    <t>dx/dKLC</t>
  </si>
  <si>
    <t>BEBR</t>
  </si>
  <si>
    <t>dx/dBEBR</t>
  </si>
  <si>
    <t>ONE CHILD TABLE UNDER VARIOUS PROPOSED BASES</t>
  </si>
  <si>
    <t>McCaleb</t>
  </si>
  <si>
    <t>Current Table Less 5%</t>
  </si>
  <si>
    <t>Option</t>
  </si>
  <si>
    <t>Krabill Table</t>
  </si>
  <si>
    <t>Betson-Rothbarth 2005</t>
  </si>
  <si>
    <t>Betson-Engels 2005</t>
  </si>
  <si>
    <t>BRBE Avg. 2005</t>
  </si>
  <si>
    <t>Combined Monthly Net Income (CMNI)</t>
  </si>
  <si>
    <t>Poverty Level $/yr</t>
  </si>
  <si>
    <t>100% $/mo</t>
  </si>
  <si>
    <t>200% $/mo</t>
  </si>
  <si>
    <t>300% $/mo</t>
  </si>
  <si>
    <t>100% FPL for 3 people (mother, father, and child)</t>
  </si>
  <si>
    <t>200% FPL for 3 people (mother, father, and child)</t>
  </si>
  <si>
    <t>300% FPL for 3 people (mother, father, and child)</t>
  </si>
  <si>
    <t>LN((A5-$U$3)/$T$3)*$S$3-$V$3</t>
  </si>
  <si>
    <t>BR with Adjustments</t>
  </si>
  <si>
    <t>2011 Federal Poverty Guidelines</t>
  </si>
  <si>
    <t>400% $/mo</t>
  </si>
  <si>
    <t>source: http://aspe.hhs.gov/poverty/11poverty.shtml</t>
  </si>
  <si>
    <t>400% FPL for 3 people (mother, father, and child)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</si>
</sst>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%"/>
  </numFmts>
  <fonts count="6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u/>
      <sz val="10"/>
      <name val="Arial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65" fontId="0" fillId="0" borderId="0" xfId="0" applyNumberFormat="1" applyAlignment="1">
      <alignment wrapText="1"/>
    </xf>
    <xf numFmtId="165" fontId="0" fillId="0" borderId="0" xfId="0" applyNumberFormat="1"/>
    <xf numFmtId="165" fontId="0" fillId="0" borderId="0" xfId="0" applyNumberFormat="1" applyFill="1"/>
    <xf numFmtId="165" fontId="0" fillId="2" borderId="0" xfId="0" applyNumberFormat="1" applyFill="1"/>
    <xf numFmtId="9" fontId="0" fillId="0" borderId="0" xfId="0" applyNumberFormat="1" applyAlignment="1">
      <alignment wrapText="1"/>
    </xf>
    <xf numFmtId="9" fontId="0" fillId="0" borderId="0" xfId="0" applyNumberFormat="1"/>
    <xf numFmtId="0" fontId="0" fillId="2" borderId="0" xfId="0" applyFill="1"/>
    <xf numFmtId="165" fontId="2" fillId="0" borderId="0" xfId="1" applyNumberFormat="1" applyAlignment="1" applyProtection="1"/>
    <xf numFmtId="164" fontId="0" fillId="0" borderId="0" xfId="0" applyNumberFormat="1" applyAlignment="1">
      <alignment wrapText="1"/>
    </xf>
    <xf numFmtId="165" fontId="0" fillId="3" borderId="0" xfId="0" applyNumberFormat="1" applyFill="1"/>
    <xf numFmtId="165" fontId="2" fillId="3" borderId="0" xfId="1" applyNumberFormat="1" applyFill="1" applyAlignment="1" applyProtection="1"/>
    <xf numFmtId="164" fontId="0" fillId="3" borderId="0" xfId="0" applyNumberFormat="1" applyFill="1"/>
    <xf numFmtId="9" fontId="0" fillId="3" borderId="0" xfId="0" applyNumberFormat="1" applyFill="1"/>
    <xf numFmtId="0" fontId="0" fillId="3" borderId="0" xfId="0" applyFill="1"/>
    <xf numFmtId="165" fontId="0" fillId="4" borderId="0" xfId="0" applyNumberFormat="1" applyFill="1"/>
    <xf numFmtId="165" fontId="2" fillId="4" borderId="0" xfId="1" applyNumberFormat="1" applyFill="1" applyAlignment="1" applyProtection="1"/>
    <xf numFmtId="164" fontId="0" fillId="4" borderId="0" xfId="0" applyNumberFormat="1" applyFill="1"/>
    <xf numFmtId="9" fontId="0" fillId="4" borderId="0" xfId="0" applyNumberFormat="1" applyFill="1"/>
    <xf numFmtId="0" fontId="0" fillId="4" borderId="0" xfId="0" applyFill="1"/>
    <xf numFmtId="165" fontId="2" fillId="2" borderId="0" xfId="1" applyNumberFormat="1" applyFill="1" applyAlignment="1" applyProtection="1"/>
    <xf numFmtId="164" fontId="0" fillId="2" borderId="0" xfId="0" applyNumberFormat="1" applyFill="1"/>
    <xf numFmtId="166" fontId="0" fillId="0" borderId="0" xfId="0" applyNumberFormat="1"/>
    <xf numFmtId="166" fontId="0" fillId="0" borderId="0" xfId="0" applyNumberFormat="1" applyAlignment="1">
      <alignment wrapText="1"/>
    </xf>
    <xf numFmtId="166" fontId="2" fillId="0" borderId="0" xfId="1" applyNumberFormat="1" applyAlignment="1" applyProtection="1"/>
    <xf numFmtId="166" fontId="2" fillId="3" borderId="0" xfId="1" applyNumberFormat="1" applyFill="1" applyAlignment="1" applyProtection="1"/>
    <xf numFmtId="0" fontId="0" fillId="0" borderId="0" xfId="0" applyFill="1"/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4" fillId="0" borderId="0" xfId="1" applyNumberFormat="1" applyFont="1" applyAlignment="1" applyProtection="1"/>
    <xf numFmtId="164" fontId="4" fillId="3" borderId="0" xfId="1" applyNumberFormat="1" applyFont="1" applyFill="1" applyAlignment="1" applyProtection="1"/>
    <xf numFmtId="164" fontId="5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5" fontId="2" fillId="0" borderId="0" xfId="1" applyNumberFormat="1" applyFill="1" applyAlignment="1" applyProtection="1"/>
    <xf numFmtId="166" fontId="2" fillId="0" borderId="0" xfId="1" applyNumberFormat="1" applyFill="1" applyAlignment="1" applyProtection="1"/>
    <xf numFmtId="164" fontId="4" fillId="0" borderId="0" xfId="1" applyNumberFormat="1" applyFont="1" applyFill="1" applyAlignment="1" applyProtection="1"/>
    <xf numFmtId="164" fontId="0" fillId="0" borderId="0" xfId="0" applyNumberFormat="1" applyFill="1"/>
    <xf numFmtId="11" fontId="0" fillId="0" borderId="0" xfId="0" applyNumberFormat="1" applyFill="1"/>
    <xf numFmtId="165" fontId="0" fillId="5" borderId="0" xfId="0" applyNumberFormat="1" applyFill="1"/>
    <xf numFmtId="165" fontId="2" fillId="5" borderId="0" xfId="1" applyNumberFormat="1" applyFill="1" applyAlignment="1" applyProtection="1"/>
    <xf numFmtId="166" fontId="2" fillId="5" borderId="0" xfId="1" applyNumberFormat="1" applyFill="1" applyAlignment="1" applyProtection="1"/>
    <xf numFmtId="164" fontId="4" fillId="5" borderId="0" xfId="1" applyNumberFormat="1" applyFont="1" applyFill="1" applyAlignment="1" applyProtection="1"/>
    <xf numFmtId="164" fontId="0" fillId="5" borderId="0" xfId="0" applyNumberFormat="1" applyFill="1"/>
    <xf numFmtId="0" fontId="0" fillId="5" borderId="0" xfId="0" applyFill="1"/>
    <xf numFmtId="165" fontId="0" fillId="6" borderId="0" xfId="0" applyNumberFormat="1" applyFill="1"/>
    <xf numFmtId="165" fontId="2" fillId="6" borderId="0" xfId="1" applyNumberFormat="1" applyFill="1" applyAlignment="1" applyProtection="1"/>
    <xf numFmtId="166" fontId="2" fillId="6" borderId="0" xfId="1" applyNumberFormat="1" applyFill="1" applyAlignment="1" applyProtection="1"/>
    <xf numFmtId="164" fontId="4" fillId="6" borderId="0" xfId="1" applyNumberFormat="1" applyFont="1" applyFill="1" applyAlignment="1" applyProtection="1"/>
    <xf numFmtId="164" fontId="0" fillId="6" borderId="0" xfId="0" applyNumberFormat="1" applyFill="1"/>
    <xf numFmtId="0" fontId="0" fillId="6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Curves</a:t>
            </a:r>
          </a:p>
        </c:rich>
      </c:tx>
      <c:layout>
        <c:manualLayout>
          <c:xMode val="edge"/>
          <c:yMode val="edge"/>
          <c:x val="0.4406215316315204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55937846836854E-2"/>
          <c:y val="0.12234910277324636"/>
          <c:w val="0.89234184239733649"/>
          <c:h val="0.67699836867862995"/>
        </c:manualLayout>
      </c:layout>
      <c:lineChart>
        <c:grouping val="standard"/>
        <c:ser>
          <c:idx val="2"/>
          <c:order val="0"/>
          <c:tx>
            <c:strRef>
              <c:f>Data2!$C$2</c:f>
              <c:strCache>
                <c:ptCount val="1"/>
                <c:pt idx="0">
                  <c:v>Table Avg. - 5%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Data2!$C$3:$C$114</c:f>
              <c:numCache>
                <c:formatCode>"$"#,##0</c:formatCode>
                <c:ptCount val="112"/>
                <c:pt idx="1">
                  <c:v>234</c:v>
                </c:pt>
                <c:pt idx="2">
                  <c:v>257</c:v>
                </c:pt>
                <c:pt idx="3">
                  <c:v>280</c:v>
                </c:pt>
                <c:pt idx="4">
                  <c:v>303</c:v>
                </c:pt>
                <c:pt idx="5">
                  <c:v>326</c:v>
                </c:pt>
                <c:pt idx="6">
                  <c:v>347</c:v>
                </c:pt>
                <c:pt idx="7">
                  <c:v>368</c:v>
                </c:pt>
                <c:pt idx="8">
                  <c:v>390</c:v>
                </c:pt>
                <c:pt idx="9">
                  <c:v>411</c:v>
                </c:pt>
                <c:pt idx="10">
                  <c:v>432</c:v>
                </c:pt>
                <c:pt idx="11">
                  <c:v>453</c:v>
                </c:pt>
                <c:pt idx="12">
                  <c:v>475</c:v>
                </c:pt>
                <c:pt idx="13">
                  <c:v>496</c:v>
                </c:pt>
                <c:pt idx="14">
                  <c:v>517</c:v>
                </c:pt>
                <c:pt idx="15">
                  <c:v>538</c:v>
                </c:pt>
                <c:pt idx="16">
                  <c:v>559</c:v>
                </c:pt>
                <c:pt idx="17">
                  <c:v>568</c:v>
                </c:pt>
                <c:pt idx="18">
                  <c:v>576</c:v>
                </c:pt>
                <c:pt idx="19">
                  <c:v>583</c:v>
                </c:pt>
                <c:pt idx="20">
                  <c:v>590</c:v>
                </c:pt>
                <c:pt idx="21">
                  <c:v>596</c:v>
                </c:pt>
                <c:pt idx="22">
                  <c:v>601</c:v>
                </c:pt>
                <c:pt idx="23">
                  <c:v>605</c:v>
                </c:pt>
                <c:pt idx="24">
                  <c:v>608</c:v>
                </c:pt>
                <c:pt idx="25">
                  <c:v>610</c:v>
                </c:pt>
                <c:pt idx="26">
                  <c:v>611</c:v>
                </c:pt>
                <c:pt idx="27">
                  <c:v>612</c:v>
                </c:pt>
                <c:pt idx="28">
                  <c:v>613</c:v>
                </c:pt>
                <c:pt idx="29">
                  <c:v>618</c:v>
                </c:pt>
                <c:pt idx="30">
                  <c:v>633</c:v>
                </c:pt>
                <c:pt idx="31">
                  <c:v>647</c:v>
                </c:pt>
                <c:pt idx="32">
                  <c:v>662</c:v>
                </c:pt>
                <c:pt idx="33">
                  <c:v>677</c:v>
                </c:pt>
                <c:pt idx="34">
                  <c:v>692</c:v>
                </c:pt>
                <c:pt idx="35">
                  <c:v>705</c:v>
                </c:pt>
                <c:pt idx="36">
                  <c:v>719</c:v>
                </c:pt>
                <c:pt idx="37">
                  <c:v>732</c:v>
                </c:pt>
                <c:pt idx="38">
                  <c:v>744</c:v>
                </c:pt>
                <c:pt idx="39">
                  <c:v>758</c:v>
                </c:pt>
                <c:pt idx="40">
                  <c:v>771</c:v>
                </c:pt>
                <c:pt idx="41">
                  <c:v>784</c:v>
                </c:pt>
                <c:pt idx="42">
                  <c:v>798</c:v>
                </c:pt>
                <c:pt idx="43">
                  <c:v>810</c:v>
                </c:pt>
                <c:pt idx="44">
                  <c:v>824</c:v>
                </c:pt>
                <c:pt idx="45">
                  <c:v>837</c:v>
                </c:pt>
                <c:pt idx="46">
                  <c:v>850</c:v>
                </c:pt>
                <c:pt idx="47">
                  <c:v>863</c:v>
                </c:pt>
                <c:pt idx="48">
                  <c:v>876</c:v>
                </c:pt>
                <c:pt idx="49">
                  <c:v>889</c:v>
                </c:pt>
                <c:pt idx="50">
                  <c:v>903</c:v>
                </c:pt>
                <c:pt idx="51">
                  <c:v>915</c:v>
                </c:pt>
                <c:pt idx="52">
                  <c:v>929</c:v>
                </c:pt>
                <c:pt idx="53">
                  <c:v>942</c:v>
                </c:pt>
                <c:pt idx="54">
                  <c:v>955</c:v>
                </c:pt>
                <c:pt idx="55">
                  <c:v>968</c:v>
                </c:pt>
                <c:pt idx="56">
                  <c:v>981</c:v>
                </c:pt>
                <c:pt idx="57">
                  <c:v>994</c:v>
                </c:pt>
                <c:pt idx="58">
                  <c:v>1007</c:v>
                </c:pt>
                <c:pt idx="59">
                  <c:v>1021</c:v>
                </c:pt>
                <c:pt idx="60">
                  <c:v>1034</c:v>
                </c:pt>
                <c:pt idx="61">
                  <c:v>1047</c:v>
                </c:pt>
                <c:pt idx="62">
                  <c:v>1060</c:v>
                </c:pt>
                <c:pt idx="63">
                  <c:v>1072</c:v>
                </c:pt>
                <c:pt idx="64">
                  <c:v>1084</c:v>
                </c:pt>
                <c:pt idx="65">
                  <c:v>1097</c:v>
                </c:pt>
                <c:pt idx="66">
                  <c:v>1109</c:v>
                </c:pt>
                <c:pt idx="67">
                  <c:v>1121</c:v>
                </c:pt>
                <c:pt idx="68">
                  <c:v>1133</c:v>
                </c:pt>
                <c:pt idx="69">
                  <c:v>1145</c:v>
                </c:pt>
                <c:pt idx="70">
                  <c:v>1157</c:v>
                </c:pt>
                <c:pt idx="71">
                  <c:v>1169</c:v>
                </c:pt>
                <c:pt idx="72">
                  <c:v>1181</c:v>
                </c:pt>
                <c:pt idx="73">
                  <c:v>1192</c:v>
                </c:pt>
                <c:pt idx="74">
                  <c:v>1204</c:v>
                </c:pt>
                <c:pt idx="75">
                  <c:v>1215</c:v>
                </c:pt>
                <c:pt idx="76">
                  <c:v>1227</c:v>
                </c:pt>
                <c:pt idx="77">
                  <c:v>1238</c:v>
                </c:pt>
                <c:pt idx="78">
                  <c:v>1250</c:v>
                </c:pt>
                <c:pt idx="79">
                  <c:v>1261</c:v>
                </c:pt>
                <c:pt idx="80">
                  <c:v>1273</c:v>
                </c:pt>
                <c:pt idx="81">
                  <c:v>1283</c:v>
                </c:pt>
                <c:pt idx="82">
                  <c:v>1294</c:v>
                </c:pt>
                <c:pt idx="83">
                  <c:v>1305</c:v>
                </c:pt>
                <c:pt idx="84">
                  <c:v>1316</c:v>
                </c:pt>
                <c:pt idx="85">
                  <c:v>1328</c:v>
                </c:pt>
                <c:pt idx="86">
                  <c:v>1338</c:v>
                </c:pt>
                <c:pt idx="87">
                  <c:v>1349</c:v>
                </c:pt>
                <c:pt idx="88">
                  <c:v>1359</c:v>
                </c:pt>
                <c:pt idx="89">
                  <c:v>1370</c:v>
                </c:pt>
                <c:pt idx="90">
                  <c:v>1380</c:v>
                </c:pt>
                <c:pt idx="91">
                  <c:v>1391</c:v>
                </c:pt>
                <c:pt idx="92">
                  <c:v>1401</c:v>
                </c:pt>
                <c:pt idx="93">
                  <c:v>1412</c:v>
                </c:pt>
                <c:pt idx="94">
                  <c:v>1422</c:v>
                </c:pt>
                <c:pt idx="95">
                  <c:v>1432</c:v>
                </c:pt>
                <c:pt idx="96">
                  <c:v>1442</c:v>
                </c:pt>
                <c:pt idx="97">
                  <c:v>1452</c:v>
                </c:pt>
                <c:pt idx="98">
                  <c:v>1462</c:v>
                </c:pt>
                <c:pt idx="99">
                  <c:v>1472</c:v>
                </c:pt>
                <c:pt idx="100">
                  <c:v>1482</c:v>
                </c:pt>
                <c:pt idx="101">
                  <c:v>1492</c:v>
                </c:pt>
                <c:pt idx="102">
                  <c:v>1501</c:v>
                </c:pt>
                <c:pt idx="103">
                  <c:v>1511</c:v>
                </c:pt>
                <c:pt idx="104">
                  <c:v>1520</c:v>
                </c:pt>
                <c:pt idx="105">
                  <c:v>1530</c:v>
                </c:pt>
                <c:pt idx="106">
                  <c:v>1539</c:v>
                </c:pt>
                <c:pt idx="107">
                  <c:v>1549</c:v>
                </c:pt>
                <c:pt idx="108">
                  <c:v>1558</c:v>
                </c:pt>
                <c:pt idx="109">
                  <c:v>1567</c:v>
                </c:pt>
                <c:pt idx="110">
                  <c:v>1576</c:v>
                </c:pt>
                <c:pt idx="111">
                  <c:v>1585</c:v>
                </c:pt>
              </c:numCache>
            </c:numRef>
          </c:val>
        </c:ser>
        <c:ser>
          <c:idx val="4"/>
          <c:order val="1"/>
          <c:tx>
            <c:strRef>
              <c:f>Data2!$E$2</c:f>
              <c:strCache>
                <c:ptCount val="1"/>
                <c:pt idx="0">
                  <c:v>Betson Rothbarth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Data2!$E$3:$E$114</c:f>
              <c:numCache>
                <c:formatCode>"$"#,##0</c:formatCode>
                <c:ptCount val="112"/>
                <c:pt idx="1">
                  <c:v>261</c:v>
                </c:pt>
                <c:pt idx="2">
                  <c:v>286</c:v>
                </c:pt>
                <c:pt idx="3">
                  <c:v>311</c:v>
                </c:pt>
                <c:pt idx="4">
                  <c:v>337</c:v>
                </c:pt>
                <c:pt idx="5">
                  <c:v>362</c:v>
                </c:pt>
                <c:pt idx="6">
                  <c:v>387</c:v>
                </c:pt>
                <c:pt idx="7">
                  <c:v>411</c:v>
                </c:pt>
                <c:pt idx="8">
                  <c:v>433</c:v>
                </c:pt>
                <c:pt idx="9">
                  <c:v>456</c:v>
                </c:pt>
                <c:pt idx="10">
                  <c:v>478</c:v>
                </c:pt>
                <c:pt idx="11">
                  <c:v>502</c:v>
                </c:pt>
                <c:pt idx="12">
                  <c:v>526</c:v>
                </c:pt>
                <c:pt idx="13">
                  <c:v>551</c:v>
                </c:pt>
                <c:pt idx="14">
                  <c:v>576</c:v>
                </c:pt>
                <c:pt idx="15">
                  <c:v>601</c:v>
                </c:pt>
                <c:pt idx="16">
                  <c:v>624</c:v>
                </c:pt>
                <c:pt idx="17">
                  <c:v>646</c:v>
                </c:pt>
                <c:pt idx="18">
                  <c:v>669</c:v>
                </c:pt>
                <c:pt idx="19">
                  <c:v>692</c:v>
                </c:pt>
                <c:pt idx="20">
                  <c:v>715</c:v>
                </c:pt>
                <c:pt idx="21">
                  <c:v>738</c:v>
                </c:pt>
                <c:pt idx="22">
                  <c:v>760</c:v>
                </c:pt>
                <c:pt idx="23">
                  <c:v>783</c:v>
                </c:pt>
                <c:pt idx="24">
                  <c:v>804</c:v>
                </c:pt>
                <c:pt idx="25">
                  <c:v>814</c:v>
                </c:pt>
                <c:pt idx="26">
                  <c:v>823</c:v>
                </c:pt>
                <c:pt idx="27">
                  <c:v>833</c:v>
                </c:pt>
                <c:pt idx="28">
                  <c:v>843</c:v>
                </c:pt>
                <c:pt idx="29">
                  <c:v>852</c:v>
                </c:pt>
                <c:pt idx="30">
                  <c:v>862</c:v>
                </c:pt>
                <c:pt idx="31">
                  <c:v>873</c:v>
                </c:pt>
                <c:pt idx="32">
                  <c:v>885</c:v>
                </c:pt>
                <c:pt idx="33">
                  <c:v>897</c:v>
                </c:pt>
                <c:pt idx="34">
                  <c:v>909</c:v>
                </c:pt>
                <c:pt idx="35">
                  <c:v>921</c:v>
                </c:pt>
                <c:pt idx="36">
                  <c:v>933</c:v>
                </c:pt>
                <c:pt idx="37">
                  <c:v>945</c:v>
                </c:pt>
                <c:pt idx="38">
                  <c:v>957</c:v>
                </c:pt>
                <c:pt idx="39">
                  <c:v>968</c:v>
                </c:pt>
                <c:pt idx="40">
                  <c:v>976</c:v>
                </c:pt>
                <c:pt idx="41">
                  <c:v>982</c:v>
                </c:pt>
                <c:pt idx="42">
                  <c:v>989</c:v>
                </c:pt>
                <c:pt idx="43">
                  <c:v>995</c:v>
                </c:pt>
                <c:pt idx="44">
                  <c:v>1002</c:v>
                </c:pt>
                <c:pt idx="45">
                  <c:v>1008</c:v>
                </c:pt>
                <c:pt idx="46">
                  <c:v>1015</c:v>
                </c:pt>
                <c:pt idx="47">
                  <c:v>1021</c:v>
                </c:pt>
                <c:pt idx="48">
                  <c:v>1028</c:v>
                </c:pt>
                <c:pt idx="49">
                  <c:v>1039</c:v>
                </c:pt>
                <c:pt idx="50">
                  <c:v>1049</c:v>
                </c:pt>
                <c:pt idx="51">
                  <c:v>1060</c:v>
                </c:pt>
                <c:pt idx="52">
                  <c:v>1071</c:v>
                </c:pt>
                <c:pt idx="53">
                  <c:v>1082</c:v>
                </c:pt>
                <c:pt idx="54">
                  <c:v>1093</c:v>
                </c:pt>
                <c:pt idx="55">
                  <c:v>1103</c:v>
                </c:pt>
                <c:pt idx="56">
                  <c:v>1114</c:v>
                </c:pt>
                <c:pt idx="57">
                  <c:v>1125</c:v>
                </c:pt>
                <c:pt idx="58">
                  <c:v>1138</c:v>
                </c:pt>
                <c:pt idx="59">
                  <c:v>1150</c:v>
                </c:pt>
                <c:pt idx="60">
                  <c:v>1163</c:v>
                </c:pt>
                <c:pt idx="61">
                  <c:v>1175</c:v>
                </c:pt>
                <c:pt idx="62">
                  <c:v>1188</c:v>
                </c:pt>
                <c:pt idx="63">
                  <c:v>1200</c:v>
                </c:pt>
                <c:pt idx="64">
                  <c:v>1213</c:v>
                </c:pt>
                <c:pt idx="65">
                  <c:v>1225</c:v>
                </c:pt>
                <c:pt idx="66">
                  <c:v>1235</c:v>
                </c:pt>
                <c:pt idx="67">
                  <c:v>1241</c:v>
                </c:pt>
                <c:pt idx="68">
                  <c:v>1248</c:v>
                </c:pt>
                <c:pt idx="69">
                  <c:v>1255</c:v>
                </c:pt>
                <c:pt idx="70">
                  <c:v>1262</c:v>
                </c:pt>
                <c:pt idx="71">
                  <c:v>1268</c:v>
                </c:pt>
                <c:pt idx="72">
                  <c:v>1275</c:v>
                </c:pt>
                <c:pt idx="73">
                  <c:v>1282</c:v>
                </c:pt>
                <c:pt idx="74">
                  <c:v>1289</c:v>
                </c:pt>
                <c:pt idx="75">
                  <c:v>1298</c:v>
                </c:pt>
                <c:pt idx="76">
                  <c:v>1307</c:v>
                </c:pt>
                <c:pt idx="77">
                  <c:v>1316</c:v>
                </c:pt>
                <c:pt idx="78">
                  <c:v>1326</c:v>
                </c:pt>
                <c:pt idx="79">
                  <c:v>1335</c:v>
                </c:pt>
                <c:pt idx="80">
                  <c:v>1344</c:v>
                </c:pt>
                <c:pt idx="81">
                  <c:v>1354</c:v>
                </c:pt>
                <c:pt idx="82">
                  <c:v>1363</c:v>
                </c:pt>
                <c:pt idx="83">
                  <c:v>1372</c:v>
                </c:pt>
                <c:pt idx="84">
                  <c:v>1382</c:v>
                </c:pt>
                <c:pt idx="85">
                  <c:v>1391</c:v>
                </c:pt>
                <c:pt idx="86">
                  <c:v>1400</c:v>
                </c:pt>
                <c:pt idx="87">
                  <c:v>1410</c:v>
                </c:pt>
                <c:pt idx="88">
                  <c:v>1419</c:v>
                </c:pt>
                <c:pt idx="89">
                  <c:v>1428</c:v>
                </c:pt>
                <c:pt idx="90">
                  <c:v>1436</c:v>
                </c:pt>
                <c:pt idx="91">
                  <c:v>1442</c:v>
                </c:pt>
                <c:pt idx="92">
                  <c:v>1448</c:v>
                </c:pt>
                <c:pt idx="93">
                  <c:v>1454</c:v>
                </c:pt>
                <c:pt idx="94">
                  <c:v>1460</c:v>
                </c:pt>
                <c:pt idx="95">
                  <c:v>1465</c:v>
                </c:pt>
                <c:pt idx="96">
                  <c:v>1471</c:v>
                </c:pt>
                <c:pt idx="97">
                  <c:v>1477</c:v>
                </c:pt>
                <c:pt idx="98">
                  <c:v>1483</c:v>
                </c:pt>
                <c:pt idx="99">
                  <c:v>1489</c:v>
                </c:pt>
                <c:pt idx="100">
                  <c:v>1495</c:v>
                </c:pt>
                <c:pt idx="101">
                  <c:v>1500</c:v>
                </c:pt>
                <c:pt idx="102">
                  <c:v>1506</c:v>
                </c:pt>
                <c:pt idx="103">
                  <c:v>1512</c:v>
                </c:pt>
                <c:pt idx="104">
                  <c:v>1518</c:v>
                </c:pt>
                <c:pt idx="105">
                  <c:v>1524</c:v>
                </c:pt>
                <c:pt idx="106">
                  <c:v>1529</c:v>
                </c:pt>
                <c:pt idx="107">
                  <c:v>1535</c:v>
                </c:pt>
                <c:pt idx="108">
                  <c:v>1541</c:v>
                </c:pt>
                <c:pt idx="109">
                  <c:v>1547</c:v>
                </c:pt>
                <c:pt idx="110">
                  <c:v>1553</c:v>
                </c:pt>
                <c:pt idx="111">
                  <c:v>1559</c:v>
                </c:pt>
              </c:numCache>
            </c:numRef>
          </c:val>
        </c:ser>
        <c:ser>
          <c:idx val="6"/>
          <c:order val="2"/>
          <c:tx>
            <c:strRef>
              <c:f>Data2!$K$2</c:f>
              <c:strCache>
                <c:ptCount val="1"/>
                <c:pt idx="0">
                  <c:v>McCaleb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Data2!$K$3:$K$114</c:f>
              <c:numCache>
                <c:formatCode>"$"#,##0</c:formatCode>
                <c:ptCount val="112"/>
                <c:pt idx="1">
                  <c:v>236</c:v>
                </c:pt>
                <c:pt idx="2">
                  <c:v>260</c:v>
                </c:pt>
                <c:pt idx="3">
                  <c:v>277</c:v>
                </c:pt>
                <c:pt idx="4">
                  <c:v>294</c:v>
                </c:pt>
                <c:pt idx="5">
                  <c:v>310</c:v>
                </c:pt>
                <c:pt idx="6">
                  <c:v>327</c:v>
                </c:pt>
                <c:pt idx="7">
                  <c:v>342</c:v>
                </c:pt>
                <c:pt idx="8">
                  <c:v>358</c:v>
                </c:pt>
                <c:pt idx="9">
                  <c:v>373</c:v>
                </c:pt>
                <c:pt idx="10">
                  <c:v>388</c:v>
                </c:pt>
                <c:pt idx="11">
                  <c:v>402</c:v>
                </c:pt>
                <c:pt idx="12">
                  <c:v>416</c:v>
                </c:pt>
                <c:pt idx="13">
                  <c:v>430</c:v>
                </c:pt>
                <c:pt idx="14">
                  <c:v>444</c:v>
                </c:pt>
                <c:pt idx="15">
                  <c:v>458</c:v>
                </c:pt>
                <c:pt idx="16">
                  <c:v>471</c:v>
                </c:pt>
                <c:pt idx="17">
                  <c:v>484</c:v>
                </c:pt>
                <c:pt idx="18">
                  <c:v>497</c:v>
                </c:pt>
                <c:pt idx="19">
                  <c:v>509</c:v>
                </c:pt>
                <c:pt idx="20">
                  <c:v>522</c:v>
                </c:pt>
                <c:pt idx="21">
                  <c:v>534</c:v>
                </c:pt>
                <c:pt idx="22">
                  <c:v>546</c:v>
                </c:pt>
                <c:pt idx="23">
                  <c:v>558</c:v>
                </c:pt>
                <c:pt idx="24">
                  <c:v>569</c:v>
                </c:pt>
                <c:pt idx="25">
                  <c:v>581</c:v>
                </c:pt>
                <c:pt idx="26">
                  <c:v>592</c:v>
                </c:pt>
                <c:pt idx="27">
                  <c:v>603</c:v>
                </c:pt>
                <c:pt idx="28">
                  <c:v>614</c:v>
                </c:pt>
                <c:pt idx="29">
                  <c:v>625</c:v>
                </c:pt>
                <c:pt idx="30">
                  <c:v>635</c:v>
                </c:pt>
                <c:pt idx="31">
                  <c:v>646</c:v>
                </c:pt>
                <c:pt idx="32">
                  <c:v>656</c:v>
                </c:pt>
                <c:pt idx="33">
                  <c:v>666</c:v>
                </c:pt>
                <c:pt idx="34">
                  <c:v>676</c:v>
                </c:pt>
                <c:pt idx="35">
                  <c:v>686</c:v>
                </c:pt>
                <c:pt idx="36">
                  <c:v>696</c:v>
                </c:pt>
                <c:pt idx="37">
                  <c:v>705</c:v>
                </c:pt>
                <c:pt idx="38">
                  <c:v>715</c:v>
                </c:pt>
                <c:pt idx="39">
                  <c:v>724</c:v>
                </c:pt>
                <c:pt idx="40">
                  <c:v>733</c:v>
                </c:pt>
                <c:pt idx="41">
                  <c:v>742</c:v>
                </c:pt>
                <c:pt idx="42">
                  <c:v>751</c:v>
                </c:pt>
                <c:pt idx="43">
                  <c:v>760</c:v>
                </c:pt>
                <c:pt idx="44">
                  <c:v>769</c:v>
                </c:pt>
                <c:pt idx="45">
                  <c:v>777</c:v>
                </c:pt>
                <c:pt idx="46">
                  <c:v>786</c:v>
                </c:pt>
                <c:pt idx="47">
                  <c:v>794</c:v>
                </c:pt>
                <c:pt idx="48">
                  <c:v>802</c:v>
                </c:pt>
                <c:pt idx="49">
                  <c:v>810</c:v>
                </c:pt>
                <c:pt idx="50">
                  <c:v>818</c:v>
                </c:pt>
                <c:pt idx="51">
                  <c:v>826</c:v>
                </c:pt>
                <c:pt idx="52">
                  <c:v>834</c:v>
                </c:pt>
                <c:pt idx="53">
                  <c:v>842</c:v>
                </c:pt>
                <c:pt idx="54">
                  <c:v>850</c:v>
                </c:pt>
                <c:pt idx="55">
                  <c:v>857</c:v>
                </c:pt>
                <c:pt idx="56">
                  <c:v>865</c:v>
                </c:pt>
                <c:pt idx="57">
                  <c:v>872</c:v>
                </c:pt>
                <c:pt idx="58">
                  <c:v>879</c:v>
                </c:pt>
                <c:pt idx="59">
                  <c:v>886</c:v>
                </c:pt>
                <c:pt idx="60">
                  <c:v>894</c:v>
                </c:pt>
                <c:pt idx="61">
                  <c:v>901</c:v>
                </c:pt>
                <c:pt idx="62">
                  <c:v>908</c:v>
                </c:pt>
                <c:pt idx="63">
                  <c:v>914</c:v>
                </c:pt>
                <c:pt idx="64">
                  <c:v>921</c:v>
                </c:pt>
                <c:pt idx="65">
                  <c:v>928</c:v>
                </c:pt>
                <c:pt idx="66">
                  <c:v>934</c:v>
                </c:pt>
                <c:pt idx="67">
                  <c:v>941</c:v>
                </c:pt>
                <c:pt idx="68">
                  <c:v>948</c:v>
                </c:pt>
                <c:pt idx="69">
                  <c:v>954</c:v>
                </c:pt>
                <c:pt idx="70">
                  <c:v>960</c:v>
                </c:pt>
                <c:pt idx="71">
                  <c:v>966</c:v>
                </c:pt>
                <c:pt idx="72">
                  <c:v>973</c:v>
                </c:pt>
                <c:pt idx="73">
                  <c:v>979</c:v>
                </c:pt>
                <c:pt idx="74">
                  <c:v>985</c:v>
                </c:pt>
                <c:pt idx="75">
                  <c:v>991</c:v>
                </c:pt>
                <c:pt idx="76">
                  <c:v>997</c:v>
                </c:pt>
                <c:pt idx="77">
                  <c:v>1003</c:v>
                </c:pt>
                <c:pt idx="78">
                  <c:v>1008</c:v>
                </c:pt>
                <c:pt idx="79">
                  <c:v>1014</c:v>
                </c:pt>
                <c:pt idx="80">
                  <c:v>1020</c:v>
                </c:pt>
                <c:pt idx="81">
                  <c:v>1025</c:v>
                </c:pt>
                <c:pt idx="82">
                  <c:v>1031</c:v>
                </c:pt>
                <c:pt idx="83">
                  <c:v>1037</c:v>
                </c:pt>
                <c:pt idx="84">
                  <c:v>1042</c:v>
                </c:pt>
                <c:pt idx="85">
                  <c:v>1047</c:v>
                </c:pt>
                <c:pt idx="86">
                  <c:v>1053</c:v>
                </c:pt>
                <c:pt idx="87">
                  <c:v>1058</c:v>
                </c:pt>
                <c:pt idx="88">
                  <c:v>1063</c:v>
                </c:pt>
                <c:pt idx="89">
                  <c:v>1068</c:v>
                </c:pt>
                <c:pt idx="90">
                  <c:v>1073</c:v>
                </c:pt>
                <c:pt idx="91">
                  <c:v>1079</c:v>
                </c:pt>
                <c:pt idx="92">
                  <c:v>1084</c:v>
                </c:pt>
                <c:pt idx="93">
                  <c:v>1089</c:v>
                </c:pt>
                <c:pt idx="94">
                  <c:v>1093</c:v>
                </c:pt>
                <c:pt idx="95">
                  <c:v>1098</c:v>
                </c:pt>
                <c:pt idx="96">
                  <c:v>1103</c:v>
                </c:pt>
                <c:pt idx="97">
                  <c:v>1108</c:v>
                </c:pt>
                <c:pt idx="98">
                  <c:v>1113</c:v>
                </c:pt>
                <c:pt idx="99">
                  <c:v>1117</c:v>
                </c:pt>
                <c:pt idx="100">
                  <c:v>1122</c:v>
                </c:pt>
                <c:pt idx="101">
                  <c:v>1126</c:v>
                </c:pt>
                <c:pt idx="102">
                  <c:v>1131</c:v>
                </c:pt>
                <c:pt idx="103">
                  <c:v>1135</c:v>
                </c:pt>
                <c:pt idx="104">
                  <c:v>1140</c:v>
                </c:pt>
                <c:pt idx="105">
                  <c:v>1144</c:v>
                </c:pt>
                <c:pt idx="106">
                  <c:v>1149</c:v>
                </c:pt>
                <c:pt idx="107">
                  <c:v>1153</c:v>
                </c:pt>
                <c:pt idx="108">
                  <c:v>1157</c:v>
                </c:pt>
                <c:pt idx="109">
                  <c:v>1161</c:v>
                </c:pt>
                <c:pt idx="110">
                  <c:v>1166</c:v>
                </c:pt>
                <c:pt idx="111">
                  <c:v>1170</c:v>
                </c:pt>
              </c:numCache>
            </c:numRef>
          </c:val>
        </c:ser>
        <c:ser>
          <c:idx val="8"/>
          <c:order val="3"/>
          <c:tx>
            <c:v>BR w/ Adj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Data2!$M$3:$M$114</c:f>
              <c:numCache>
                <c:formatCode>"$"#,##0.00</c:formatCode>
                <c:ptCount val="112"/>
                <c:pt idx="1">
                  <c:v>251</c:v>
                </c:pt>
                <c:pt idx="2">
                  <c:v>276</c:v>
                </c:pt>
                <c:pt idx="3">
                  <c:v>301</c:v>
                </c:pt>
                <c:pt idx="4">
                  <c:v>326</c:v>
                </c:pt>
                <c:pt idx="5">
                  <c:v>351</c:v>
                </c:pt>
                <c:pt idx="6">
                  <c:v>376</c:v>
                </c:pt>
                <c:pt idx="7">
                  <c:v>401</c:v>
                </c:pt>
                <c:pt idx="8">
                  <c:v>426</c:v>
                </c:pt>
                <c:pt idx="9">
                  <c:v>451</c:v>
                </c:pt>
                <c:pt idx="10">
                  <c:v>476</c:v>
                </c:pt>
                <c:pt idx="11">
                  <c:v>501</c:v>
                </c:pt>
                <c:pt idx="12">
                  <c:v>526</c:v>
                </c:pt>
                <c:pt idx="13">
                  <c:v>551</c:v>
                </c:pt>
                <c:pt idx="14">
                  <c:v>576</c:v>
                </c:pt>
                <c:pt idx="15">
                  <c:v>601</c:v>
                </c:pt>
                <c:pt idx="16">
                  <c:v>624</c:v>
                </c:pt>
                <c:pt idx="17">
                  <c:v>646</c:v>
                </c:pt>
                <c:pt idx="18">
                  <c:v>669</c:v>
                </c:pt>
                <c:pt idx="19">
                  <c:v>692</c:v>
                </c:pt>
                <c:pt idx="20">
                  <c:v>715</c:v>
                </c:pt>
                <c:pt idx="21">
                  <c:v>738</c:v>
                </c:pt>
                <c:pt idx="22">
                  <c:v>760</c:v>
                </c:pt>
                <c:pt idx="23">
                  <c:v>783</c:v>
                </c:pt>
                <c:pt idx="24">
                  <c:v>804</c:v>
                </c:pt>
                <c:pt idx="25">
                  <c:v>814</c:v>
                </c:pt>
                <c:pt idx="26">
                  <c:v>823</c:v>
                </c:pt>
                <c:pt idx="27">
                  <c:v>833</c:v>
                </c:pt>
                <c:pt idx="28">
                  <c:v>843</c:v>
                </c:pt>
                <c:pt idx="29">
                  <c:v>852</c:v>
                </c:pt>
                <c:pt idx="30">
                  <c:v>862</c:v>
                </c:pt>
                <c:pt idx="31">
                  <c:v>873</c:v>
                </c:pt>
                <c:pt idx="32">
                  <c:v>885</c:v>
                </c:pt>
                <c:pt idx="33">
                  <c:v>897</c:v>
                </c:pt>
                <c:pt idx="34">
                  <c:v>909</c:v>
                </c:pt>
                <c:pt idx="35">
                  <c:v>921</c:v>
                </c:pt>
                <c:pt idx="36">
                  <c:v>933</c:v>
                </c:pt>
                <c:pt idx="37">
                  <c:v>945</c:v>
                </c:pt>
                <c:pt idx="38">
                  <c:v>957</c:v>
                </c:pt>
                <c:pt idx="39">
                  <c:v>968</c:v>
                </c:pt>
                <c:pt idx="40">
                  <c:v>976</c:v>
                </c:pt>
                <c:pt idx="41">
                  <c:v>982</c:v>
                </c:pt>
                <c:pt idx="42">
                  <c:v>989</c:v>
                </c:pt>
                <c:pt idx="43">
                  <c:v>995</c:v>
                </c:pt>
                <c:pt idx="44">
                  <c:v>1002</c:v>
                </c:pt>
                <c:pt idx="45">
                  <c:v>1008</c:v>
                </c:pt>
                <c:pt idx="46">
                  <c:v>1015</c:v>
                </c:pt>
                <c:pt idx="47">
                  <c:v>1021</c:v>
                </c:pt>
                <c:pt idx="48">
                  <c:v>1028</c:v>
                </c:pt>
                <c:pt idx="49">
                  <c:v>1039</c:v>
                </c:pt>
                <c:pt idx="50">
                  <c:v>1049</c:v>
                </c:pt>
                <c:pt idx="51">
                  <c:v>1060</c:v>
                </c:pt>
                <c:pt idx="52">
                  <c:v>1063</c:v>
                </c:pt>
                <c:pt idx="53">
                  <c:v>1066</c:v>
                </c:pt>
                <c:pt idx="54">
                  <c:v>1069</c:v>
                </c:pt>
                <c:pt idx="55">
                  <c:v>1072</c:v>
                </c:pt>
                <c:pt idx="56">
                  <c:v>1075</c:v>
                </c:pt>
                <c:pt idx="57">
                  <c:v>1078</c:v>
                </c:pt>
                <c:pt idx="58">
                  <c:v>1081</c:v>
                </c:pt>
                <c:pt idx="59">
                  <c:v>1084</c:v>
                </c:pt>
                <c:pt idx="60">
                  <c:v>1087</c:v>
                </c:pt>
                <c:pt idx="61">
                  <c:v>1090</c:v>
                </c:pt>
                <c:pt idx="62">
                  <c:v>1093</c:v>
                </c:pt>
                <c:pt idx="63">
                  <c:v>1096</c:v>
                </c:pt>
                <c:pt idx="64">
                  <c:v>1099</c:v>
                </c:pt>
                <c:pt idx="65">
                  <c:v>1102</c:v>
                </c:pt>
                <c:pt idx="66">
                  <c:v>1105</c:v>
                </c:pt>
                <c:pt idx="67">
                  <c:v>1108</c:v>
                </c:pt>
                <c:pt idx="68">
                  <c:v>1111</c:v>
                </c:pt>
                <c:pt idx="69">
                  <c:v>1114</c:v>
                </c:pt>
                <c:pt idx="70">
                  <c:v>1117</c:v>
                </c:pt>
                <c:pt idx="71">
                  <c:v>1120</c:v>
                </c:pt>
                <c:pt idx="72">
                  <c:v>1123</c:v>
                </c:pt>
                <c:pt idx="73">
                  <c:v>1126</c:v>
                </c:pt>
                <c:pt idx="74">
                  <c:v>1129</c:v>
                </c:pt>
                <c:pt idx="75">
                  <c:v>1132</c:v>
                </c:pt>
                <c:pt idx="76">
                  <c:v>1135</c:v>
                </c:pt>
                <c:pt idx="77">
                  <c:v>1138</c:v>
                </c:pt>
                <c:pt idx="78">
                  <c:v>1141</c:v>
                </c:pt>
                <c:pt idx="79">
                  <c:v>1144</c:v>
                </c:pt>
                <c:pt idx="80">
                  <c:v>1147</c:v>
                </c:pt>
                <c:pt idx="81">
                  <c:v>1150</c:v>
                </c:pt>
                <c:pt idx="82">
                  <c:v>1153</c:v>
                </c:pt>
                <c:pt idx="83">
                  <c:v>1156</c:v>
                </c:pt>
                <c:pt idx="84">
                  <c:v>1159</c:v>
                </c:pt>
                <c:pt idx="85">
                  <c:v>1162</c:v>
                </c:pt>
                <c:pt idx="86">
                  <c:v>1165</c:v>
                </c:pt>
                <c:pt idx="87">
                  <c:v>1168</c:v>
                </c:pt>
                <c:pt idx="88">
                  <c:v>1171</c:v>
                </c:pt>
                <c:pt idx="89">
                  <c:v>1174</c:v>
                </c:pt>
                <c:pt idx="90">
                  <c:v>1177</c:v>
                </c:pt>
                <c:pt idx="91">
                  <c:v>1180</c:v>
                </c:pt>
                <c:pt idx="92">
                  <c:v>1183</c:v>
                </c:pt>
                <c:pt idx="93">
                  <c:v>1186</c:v>
                </c:pt>
                <c:pt idx="94">
                  <c:v>1189</c:v>
                </c:pt>
                <c:pt idx="95">
                  <c:v>1192</c:v>
                </c:pt>
                <c:pt idx="96">
                  <c:v>1195</c:v>
                </c:pt>
                <c:pt idx="97">
                  <c:v>1198</c:v>
                </c:pt>
                <c:pt idx="98">
                  <c:v>1201</c:v>
                </c:pt>
                <c:pt idx="99">
                  <c:v>1204</c:v>
                </c:pt>
                <c:pt idx="100">
                  <c:v>1207</c:v>
                </c:pt>
                <c:pt idx="101">
                  <c:v>1210</c:v>
                </c:pt>
                <c:pt idx="102">
                  <c:v>1213</c:v>
                </c:pt>
                <c:pt idx="103">
                  <c:v>1216</c:v>
                </c:pt>
                <c:pt idx="104">
                  <c:v>1219</c:v>
                </c:pt>
                <c:pt idx="105">
                  <c:v>1222</c:v>
                </c:pt>
                <c:pt idx="106">
                  <c:v>1225</c:v>
                </c:pt>
                <c:pt idx="107">
                  <c:v>1228</c:v>
                </c:pt>
                <c:pt idx="108">
                  <c:v>1231</c:v>
                </c:pt>
                <c:pt idx="109">
                  <c:v>1234</c:v>
                </c:pt>
                <c:pt idx="110">
                  <c:v>1237</c:v>
                </c:pt>
                <c:pt idx="111">
                  <c:v>1240</c:v>
                </c:pt>
              </c:numCache>
            </c:numRef>
          </c:val>
        </c:ser>
        <c:ser>
          <c:idx val="10"/>
          <c:order val="4"/>
          <c:tx>
            <c:strRef>
              <c:f>Data2!$O$2</c:f>
              <c:strCache>
                <c:ptCount val="1"/>
                <c:pt idx="0">
                  <c:v>Krabill Log Curve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Data2!$O$3:$O$114</c:f>
              <c:numCache>
                <c:formatCode>"$"#,##0.00</c:formatCode>
                <c:ptCount val="112"/>
                <c:pt idx="1">
                  <c:v>114.87562597358303</c:v>
                </c:pt>
                <c:pt idx="2">
                  <c:v>184.0501268809881</c:v>
                </c:pt>
                <c:pt idx="3">
                  <c:v>240.56980948711401</c:v>
                </c:pt>
                <c:pt idx="4">
                  <c:v>288.35652023356408</c:v>
                </c:pt>
                <c:pt idx="5">
                  <c:v>329.75125194716605</c:v>
                </c:pt>
                <c:pt idx="6">
                  <c:v>366.26399300064497</c:v>
                </c:pt>
                <c:pt idx="7">
                  <c:v>398.9257528545711</c:v>
                </c:pt>
                <c:pt idx="8">
                  <c:v>428.47190859391185</c:v>
                </c:pt>
                <c:pt idx="9">
                  <c:v>455.44543546069701</c:v>
                </c:pt>
                <c:pt idx="10">
                  <c:v>480.25867483949332</c:v>
                </c:pt>
                <c:pt idx="11">
                  <c:v>503.23214620714714</c:v>
                </c:pt>
                <c:pt idx="12">
                  <c:v>524.619936368102</c:v>
                </c:pt>
                <c:pt idx="13">
                  <c:v>544.62687792074905</c:v>
                </c:pt>
                <c:pt idx="14">
                  <c:v>563.42051068384399</c:v>
                </c:pt>
                <c:pt idx="15">
                  <c:v>581.13961897422803</c:v>
                </c:pt>
                <c:pt idx="16">
                  <c:v>597.90045756801351</c:v>
                </c:pt>
                <c:pt idx="17">
                  <c:v>613.80137882815427</c:v>
                </c:pt>
                <c:pt idx="18">
                  <c:v>628.92632972067804</c:v>
                </c:pt>
                <c:pt idx="19">
                  <c:v>643.3475345674949</c:v>
                </c:pt>
                <c:pt idx="20">
                  <c:v>657.12758096445327</c:v>
                </c:pt>
                <c:pt idx="21">
                  <c:v>670.32106143428007</c:v>
                </c:pt>
                <c:pt idx="22">
                  <c:v>682.97587973555926</c:v>
                </c:pt>
                <c:pt idx="23">
                  <c:v>695.13430081307638</c:v>
                </c:pt>
                <c:pt idx="24">
                  <c:v>706.83380248775893</c:v>
                </c:pt>
                <c:pt idx="25">
                  <c:v>718.10777218073008</c:v>
                </c:pt>
                <c:pt idx="26">
                  <c:v>728.98608132222387</c:v>
                </c:pt>
                <c:pt idx="27">
                  <c:v>739.49556234168517</c:v>
                </c:pt>
                <c:pt idx="28">
                  <c:v>749.66040741681229</c:v>
                </c:pt>
                <c:pt idx="29">
                  <c:v>759.50250389433211</c:v>
                </c:pt>
                <c:pt idx="30">
                  <c:v>769.04171808102581</c:v>
                </c:pt>
                <c:pt idx="31">
                  <c:v>778.29613665742704</c:v>
                </c:pt>
                <c:pt idx="32">
                  <c:v>787.2822730881353</c:v>
                </c:pt>
                <c:pt idx="33">
                  <c:v>796.01524494781097</c:v>
                </c:pt>
                <c:pt idx="34">
                  <c:v>804.50892694612651</c:v>
                </c:pt>
                <c:pt idx="35">
                  <c:v>812.77608354159645</c:v>
                </c:pt>
                <c:pt idx="36">
                  <c:v>820.82848432660728</c:v>
                </c:pt>
                <c:pt idx="37">
                  <c:v>828.67700480173721</c:v>
                </c:pt>
                <c:pt idx="38">
                  <c:v>836.33171470475236</c:v>
                </c:pt>
                <c:pt idx="39">
                  <c:v>843.8019556942611</c:v>
                </c:pt>
                <c:pt idx="40">
                  <c:v>851.09640989142122</c:v>
                </c:pt>
                <c:pt idx="41">
                  <c:v>858.22316054107796</c:v>
                </c:pt>
                <c:pt idx="42">
                  <c:v>865.18974585521596</c:v>
                </c:pt>
                <c:pt idx="43">
                  <c:v>872.00320693803644</c:v>
                </c:pt>
                <c:pt idx="44">
                  <c:v>878.67013055653513</c:v>
                </c:pt>
                <c:pt idx="45">
                  <c:v>885.19668740786324</c:v>
                </c:pt>
                <c:pt idx="46">
                  <c:v>891.58866644071122</c:v>
                </c:pt>
                <c:pt idx="47">
                  <c:v>897.8515057091422</c:v>
                </c:pt>
                <c:pt idx="48">
                  <c:v>903.99032017095794</c:v>
                </c:pt>
                <c:pt idx="49">
                  <c:v>910.00992678665943</c:v>
                </c:pt>
                <c:pt idx="50">
                  <c:v>915.91486722757475</c:v>
                </c:pt>
                <c:pt idx="51">
                  <c:v>921.70942846134199</c:v>
                </c:pt>
                <c:pt idx="52">
                  <c:v>927.39766144848295</c:v>
                </c:pt>
                <c:pt idx="53">
                  <c:v>932.98339815431314</c:v>
                </c:pt>
                <c:pt idx="54">
                  <c:v>938.47026705512758</c:v>
                </c:pt>
                <c:pt idx="55">
                  <c:v>943.86170729580704</c:v>
                </c:pt>
                <c:pt idx="56">
                  <c:v>949.16098163718993</c:v>
                </c:pt>
                <c:pt idx="57">
                  <c:v>954.37118831526823</c:v>
                </c:pt>
                <c:pt idx="58">
                  <c:v>959.49527192014352</c:v>
                </c:pt>
                <c:pt idx="59">
                  <c:v>964.53603339039523</c:v>
                </c:pt>
                <c:pt idx="60">
                  <c:v>969.49613920779211</c:v>
                </c:pt>
                <c:pt idx="61">
                  <c:v>974.37812986791528</c:v>
                </c:pt>
                <c:pt idx="62">
                  <c:v>979.18442769406442</c:v>
                </c:pt>
                <c:pt idx="63">
                  <c:v>983.91734405460898</c:v>
                </c:pt>
                <c:pt idx="64">
                  <c:v>988.57908603761643</c:v>
                </c:pt>
                <c:pt idx="65">
                  <c:v>993.1717626310101</c:v>
                </c:pt>
                <c:pt idx="66">
                  <c:v>997.69739045156734</c:v>
                </c:pt>
                <c:pt idx="67">
                  <c:v>1002.1578990617181</c:v>
                </c:pt>
                <c:pt idx="68">
                  <c:v>1006.5551359092246</c:v>
                </c:pt>
                <c:pt idx="69">
                  <c:v>1010.890870921394</c:v>
                </c:pt>
                <c:pt idx="70">
                  <c:v>1015.1668007824182</c:v>
                </c:pt>
                <c:pt idx="71">
                  <c:v>1019.3845529197094</c:v>
                </c:pt>
                <c:pt idx="72">
                  <c:v>1023.5456892226732</c:v>
                </c:pt>
                <c:pt idx="73">
                  <c:v>1027.6517095151796</c:v>
                </c:pt>
                <c:pt idx="74">
                  <c:v>1031.7040548010591</c:v>
                </c:pt>
                <c:pt idx="75">
                  <c:v>1035.7041103001905</c:v>
                </c:pt>
                <c:pt idx="76">
                  <c:v>1039.6532082911936</c:v>
                </c:pt>
                <c:pt idx="77">
                  <c:v>1043.5526307753203</c:v>
                </c:pt>
                <c:pt idx="78">
                  <c:v>1047.403611974873</c:v>
                </c:pt>
                <c:pt idx="79">
                  <c:v>1051.2073406783354</c:v>
                </c:pt>
                <c:pt idx="80">
                  <c:v>1054.9649624433623</c:v>
                </c:pt>
                <c:pt idx="81">
                  <c:v>1058.6775816678442</c:v>
                </c:pt>
                <c:pt idx="82">
                  <c:v>1062.3462635384151</c:v>
                </c:pt>
                <c:pt idx="83">
                  <c:v>1065.9720358650043</c:v>
                </c:pt>
                <c:pt idx="84">
                  <c:v>1069.5558908093378</c:v>
                </c:pt>
                <c:pt idx="85">
                  <c:v>1073.098786514661</c:v>
                </c:pt>
                <c:pt idx="86">
                  <c:v>1076.6016486433803</c:v>
                </c:pt>
                <c:pt idx="87">
                  <c:v>1080.065371828799</c:v>
                </c:pt>
                <c:pt idx="88">
                  <c:v>1083.4908210466406</c:v>
                </c:pt>
                <c:pt idx="89">
                  <c:v>1086.8788329116194</c:v>
                </c:pt>
                <c:pt idx="90">
                  <c:v>1090.2302169039262</c:v>
                </c:pt>
                <c:pt idx="91">
                  <c:v>1093.5457565301181</c:v>
                </c:pt>
                <c:pt idx="92">
                  <c:v>1096.8262104225846</c:v>
                </c:pt>
                <c:pt idx="93">
                  <c:v>1100.0723133814463</c:v>
                </c:pt>
                <c:pt idx="94">
                  <c:v>1103.2847773624655</c:v>
                </c:pt>
                <c:pt idx="95">
                  <c:v>1106.4642924142943</c:v>
                </c:pt>
                <c:pt idx="96">
                  <c:v>1109.61152756814</c:v>
                </c:pt>
                <c:pt idx="97">
                  <c:v>1112.7271316827253</c:v>
                </c:pt>
                <c:pt idx="98">
                  <c:v>1115.8117342472074</c:v>
                </c:pt>
                <c:pt idx="99">
                  <c:v>1118.8659461445409</c:v>
                </c:pt>
                <c:pt idx="100">
                  <c:v>1121.8903603776041</c:v>
                </c:pt>
                <c:pt idx="101">
                  <c:v>1124.8855527602425</c:v>
                </c:pt>
                <c:pt idx="102">
                  <c:v>1127.8520825752491</c:v>
                </c:pt>
                <c:pt idx="103">
                  <c:v>1130.7904932011579</c:v>
                </c:pt>
                <c:pt idx="104">
                  <c:v>1133.7013127096079</c:v>
                </c:pt>
                <c:pt idx="105">
                  <c:v>1136.585054434925</c:v>
                </c:pt>
                <c:pt idx="106">
                  <c:v>1139.4422175174516</c:v>
                </c:pt>
                <c:pt idx="107">
                  <c:v>1142.273287422066</c:v>
                </c:pt>
                <c:pt idx="108">
                  <c:v>1145.0787364332405</c:v>
                </c:pt>
                <c:pt idx="109">
                  <c:v>1147.8590241278964</c:v>
                </c:pt>
                <c:pt idx="110">
                  <c:v>1150.6145978272425</c:v>
                </c:pt>
                <c:pt idx="111">
                  <c:v>1153.3458930287106</c:v>
                </c:pt>
              </c:numCache>
            </c:numRef>
          </c:val>
        </c:ser>
        <c:ser>
          <c:idx val="0"/>
          <c:order val="5"/>
          <c:tx>
            <c:strRef>
              <c:f>Data2!$G$2</c:f>
              <c:strCache>
                <c:ptCount val="1"/>
                <c:pt idx="0">
                  <c:v>Betson Engels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Data2!$G$4:$G$114</c:f>
              <c:numCache>
                <c:formatCode>"$"#,##0.00</c:formatCode>
                <c:ptCount val="111"/>
                <c:pt idx="0">
                  <c:v>285</c:v>
                </c:pt>
                <c:pt idx="1">
                  <c:v>314</c:v>
                </c:pt>
                <c:pt idx="2">
                  <c:v>342</c:v>
                </c:pt>
                <c:pt idx="3">
                  <c:v>371</c:v>
                </c:pt>
                <c:pt idx="4">
                  <c:v>399</c:v>
                </c:pt>
                <c:pt idx="5">
                  <c:v>428</c:v>
                </c:pt>
                <c:pt idx="6">
                  <c:v>456</c:v>
                </c:pt>
                <c:pt idx="7">
                  <c:v>484</c:v>
                </c:pt>
                <c:pt idx="8">
                  <c:v>512</c:v>
                </c:pt>
                <c:pt idx="9">
                  <c:v>540</c:v>
                </c:pt>
                <c:pt idx="10">
                  <c:v>568</c:v>
                </c:pt>
                <c:pt idx="11">
                  <c:v>596</c:v>
                </c:pt>
                <c:pt idx="12">
                  <c:v>624</c:v>
                </c:pt>
                <c:pt idx="13">
                  <c:v>652</c:v>
                </c:pt>
                <c:pt idx="14">
                  <c:v>679</c:v>
                </c:pt>
                <c:pt idx="15">
                  <c:v>707</c:v>
                </c:pt>
                <c:pt idx="16">
                  <c:v>735</c:v>
                </c:pt>
                <c:pt idx="17">
                  <c:v>764</c:v>
                </c:pt>
                <c:pt idx="18">
                  <c:v>793</c:v>
                </c:pt>
                <c:pt idx="19">
                  <c:v>822</c:v>
                </c:pt>
                <c:pt idx="20">
                  <c:v>850</c:v>
                </c:pt>
                <c:pt idx="21">
                  <c:v>879</c:v>
                </c:pt>
                <c:pt idx="22">
                  <c:v>908</c:v>
                </c:pt>
                <c:pt idx="23">
                  <c:v>932</c:v>
                </c:pt>
                <c:pt idx="24">
                  <c:v>948</c:v>
                </c:pt>
                <c:pt idx="25">
                  <c:v>965</c:v>
                </c:pt>
                <c:pt idx="26">
                  <c:v>982</c:v>
                </c:pt>
                <c:pt idx="27">
                  <c:v>999</c:v>
                </c:pt>
                <c:pt idx="28">
                  <c:v>1016</c:v>
                </c:pt>
                <c:pt idx="29">
                  <c:v>1032</c:v>
                </c:pt>
                <c:pt idx="30">
                  <c:v>1048</c:v>
                </c:pt>
                <c:pt idx="31">
                  <c:v>1062</c:v>
                </c:pt>
                <c:pt idx="32">
                  <c:v>1076</c:v>
                </c:pt>
                <c:pt idx="33">
                  <c:v>1090</c:v>
                </c:pt>
                <c:pt idx="34">
                  <c:v>1104</c:v>
                </c:pt>
                <c:pt idx="35">
                  <c:v>1120</c:v>
                </c:pt>
                <c:pt idx="36">
                  <c:v>1136</c:v>
                </c:pt>
                <c:pt idx="37">
                  <c:v>1152</c:v>
                </c:pt>
                <c:pt idx="38">
                  <c:v>1169</c:v>
                </c:pt>
                <c:pt idx="39">
                  <c:v>1185</c:v>
                </c:pt>
                <c:pt idx="40">
                  <c:v>1201</c:v>
                </c:pt>
                <c:pt idx="41">
                  <c:v>1217</c:v>
                </c:pt>
                <c:pt idx="42">
                  <c:v>1224</c:v>
                </c:pt>
                <c:pt idx="43">
                  <c:v>1229</c:v>
                </c:pt>
                <c:pt idx="44">
                  <c:v>1233</c:v>
                </c:pt>
                <c:pt idx="45">
                  <c:v>1238</c:v>
                </c:pt>
                <c:pt idx="46">
                  <c:v>1242</c:v>
                </c:pt>
                <c:pt idx="47">
                  <c:v>1247</c:v>
                </c:pt>
                <c:pt idx="48">
                  <c:v>1251</c:v>
                </c:pt>
                <c:pt idx="49">
                  <c:v>1256</c:v>
                </c:pt>
                <c:pt idx="50">
                  <c:v>1260</c:v>
                </c:pt>
                <c:pt idx="51">
                  <c:v>1273</c:v>
                </c:pt>
                <c:pt idx="52">
                  <c:v>1293</c:v>
                </c:pt>
                <c:pt idx="53">
                  <c:v>1313</c:v>
                </c:pt>
                <c:pt idx="54">
                  <c:v>1333</c:v>
                </c:pt>
                <c:pt idx="55">
                  <c:v>1353</c:v>
                </c:pt>
                <c:pt idx="56">
                  <c:v>1373</c:v>
                </c:pt>
                <c:pt idx="57">
                  <c:v>1393</c:v>
                </c:pt>
                <c:pt idx="58">
                  <c:v>1414</c:v>
                </c:pt>
                <c:pt idx="59">
                  <c:v>1434</c:v>
                </c:pt>
                <c:pt idx="60">
                  <c:v>1453</c:v>
                </c:pt>
                <c:pt idx="61">
                  <c:v>1466</c:v>
                </c:pt>
                <c:pt idx="62">
                  <c:v>1480</c:v>
                </c:pt>
                <c:pt idx="63">
                  <c:v>1494</c:v>
                </c:pt>
                <c:pt idx="64">
                  <c:v>1508</c:v>
                </c:pt>
                <c:pt idx="65">
                  <c:v>1521</c:v>
                </c:pt>
                <c:pt idx="66">
                  <c:v>1535</c:v>
                </c:pt>
                <c:pt idx="67">
                  <c:v>1549</c:v>
                </c:pt>
                <c:pt idx="68">
                  <c:v>1562</c:v>
                </c:pt>
                <c:pt idx="69">
                  <c:v>1576</c:v>
                </c:pt>
                <c:pt idx="70">
                  <c:v>1590</c:v>
                </c:pt>
                <c:pt idx="71">
                  <c:v>1604</c:v>
                </c:pt>
                <c:pt idx="72">
                  <c:v>1617</c:v>
                </c:pt>
                <c:pt idx="73">
                  <c:v>1631</c:v>
                </c:pt>
                <c:pt idx="74">
                  <c:v>1644</c:v>
                </c:pt>
                <c:pt idx="75">
                  <c:v>1656</c:v>
                </c:pt>
                <c:pt idx="76">
                  <c:v>1668</c:v>
                </c:pt>
                <c:pt idx="77">
                  <c:v>1680</c:v>
                </c:pt>
                <c:pt idx="78">
                  <c:v>1692</c:v>
                </c:pt>
                <c:pt idx="79">
                  <c:v>1704</c:v>
                </c:pt>
                <c:pt idx="80">
                  <c:v>1716</c:v>
                </c:pt>
                <c:pt idx="81">
                  <c:v>1728</c:v>
                </c:pt>
                <c:pt idx="82">
                  <c:v>1740</c:v>
                </c:pt>
                <c:pt idx="83">
                  <c:v>1752</c:v>
                </c:pt>
                <c:pt idx="84">
                  <c:v>1764</c:v>
                </c:pt>
                <c:pt idx="85">
                  <c:v>1776</c:v>
                </c:pt>
                <c:pt idx="86">
                  <c:v>1788</c:v>
                </c:pt>
                <c:pt idx="87">
                  <c:v>1800</c:v>
                </c:pt>
                <c:pt idx="88">
                  <c:v>1812</c:v>
                </c:pt>
                <c:pt idx="89">
                  <c:v>1824</c:v>
                </c:pt>
                <c:pt idx="90">
                  <c:v>1836</c:v>
                </c:pt>
                <c:pt idx="91">
                  <c:v>1848</c:v>
                </c:pt>
                <c:pt idx="92">
                  <c:v>1860</c:v>
                </c:pt>
                <c:pt idx="93">
                  <c:v>1871</c:v>
                </c:pt>
                <c:pt idx="94">
                  <c:v>1883</c:v>
                </c:pt>
                <c:pt idx="95">
                  <c:v>1895</c:v>
                </c:pt>
                <c:pt idx="96">
                  <c:v>1906</c:v>
                </c:pt>
                <c:pt idx="97">
                  <c:v>1917</c:v>
                </c:pt>
                <c:pt idx="98">
                  <c:v>1927</c:v>
                </c:pt>
                <c:pt idx="99">
                  <c:v>1938</c:v>
                </c:pt>
                <c:pt idx="100">
                  <c:v>1949</c:v>
                </c:pt>
                <c:pt idx="101">
                  <c:v>1959</c:v>
                </c:pt>
                <c:pt idx="102">
                  <c:v>1970</c:v>
                </c:pt>
                <c:pt idx="103">
                  <c:v>1981</c:v>
                </c:pt>
                <c:pt idx="104">
                  <c:v>1992</c:v>
                </c:pt>
                <c:pt idx="105">
                  <c:v>2002</c:v>
                </c:pt>
                <c:pt idx="106">
                  <c:v>2013</c:v>
                </c:pt>
                <c:pt idx="107">
                  <c:v>2024</c:v>
                </c:pt>
                <c:pt idx="108">
                  <c:v>2035</c:v>
                </c:pt>
                <c:pt idx="109">
                  <c:v>2045</c:v>
                </c:pt>
                <c:pt idx="110">
                  <c:v>2056</c:v>
                </c:pt>
              </c:numCache>
            </c:numRef>
          </c:val>
        </c:ser>
        <c:ser>
          <c:idx val="1"/>
          <c:order val="6"/>
          <c:tx>
            <c:strRef>
              <c:f>Data2!$I$2</c:f>
              <c:strCache>
                <c:ptCount val="1"/>
                <c:pt idx="0">
                  <c:v>BEBR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Data2!$I$4:$I$114</c:f>
              <c:numCache>
                <c:formatCode>"$"#,##0.00</c:formatCode>
                <c:ptCount val="111"/>
                <c:pt idx="0">
                  <c:v>273</c:v>
                </c:pt>
                <c:pt idx="1">
                  <c:v>300</c:v>
                </c:pt>
                <c:pt idx="2">
                  <c:v>326.5</c:v>
                </c:pt>
                <c:pt idx="3">
                  <c:v>354</c:v>
                </c:pt>
                <c:pt idx="4">
                  <c:v>380.5</c:v>
                </c:pt>
                <c:pt idx="5">
                  <c:v>407.5</c:v>
                </c:pt>
                <c:pt idx="6">
                  <c:v>433.5</c:v>
                </c:pt>
                <c:pt idx="7">
                  <c:v>458.5</c:v>
                </c:pt>
                <c:pt idx="8">
                  <c:v>484</c:v>
                </c:pt>
                <c:pt idx="9">
                  <c:v>509</c:v>
                </c:pt>
                <c:pt idx="10">
                  <c:v>535</c:v>
                </c:pt>
                <c:pt idx="11">
                  <c:v>561</c:v>
                </c:pt>
                <c:pt idx="12">
                  <c:v>587.5</c:v>
                </c:pt>
                <c:pt idx="13">
                  <c:v>614</c:v>
                </c:pt>
                <c:pt idx="14">
                  <c:v>640</c:v>
                </c:pt>
                <c:pt idx="15">
                  <c:v>665.5</c:v>
                </c:pt>
                <c:pt idx="16">
                  <c:v>690.5</c:v>
                </c:pt>
                <c:pt idx="17">
                  <c:v>716.5</c:v>
                </c:pt>
                <c:pt idx="18">
                  <c:v>742.5</c:v>
                </c:pt>
                <c:pt idx="19">
                  <c:v>768.5</c:v>
                </c:pt>
                <c:pt idx="20">
                  <c:v>794</c:v>
                </c:pt>
                <c:pt idx="21">
                  <c:v>819.5</c:v>
                </c:pt>
                <c:pt idx="22">
                  <c:v>845.5</c:v>
                </c:pt>
                <c:pt idx="23">
                  <c:v>868</c:v>
                </c:pt>
                <c:pt idx="24">
                  <c:v>881</c:v>
                </c:pt>
                <c:pt idx="25">
                  <c:v>894</c:v>
                </c:pt>
                <c:pt idx="26">
                  <c:v>907.5</c:v>
                </c:pt>
                <c:pt idx="27">
                  <c:v>921</c:v>
                </c:pt>
                <c:pt idx="28">
                  <c:v>934</c:v>
                </c:pt>
                <c:pt idx="29">
                  <c:v>947</c:v>
                </c:pt>
                <c:pt idx="30">
                  <c:v>960.5</c:v>
                </c:pt>
                <c:pt idx="31">
                  <c:v>973.5</c:v>
                </c:pt>
                <c:pt idx="32">
                  <c:v>986.5</c:v>
                </c:pt>
                <c:pt idx="33">
                  <c:v>999.5</c:v>
                </c:pt>
                <c:pt idx="34">
                  <c:v>1012.5</c:v>
                </c:pt>
                <c:pt idx="35">
                  <c:v>1026.5</c:v>
                </c:pt>
                <c:pt idx="36">
                  <c:v>1040.5</c:v>
                </c:pt>
                <c:pt idx="37">
                  <c:v>1054.5</c:v>
                </c:pt>
                <c:pt idx="38">
                  <c:v>1068.5</c:v>
                </c:pt>
                <c:pt idx="39">
                  <c:v>1080.5</c:v>
                </c:pt>
                <c:pt idx="40">
                  <c:v>1091.5</c:v>
                </c:pt>
                <c:pt idx="41">
                  <c:v>1103</c:v>
                </c:pt>
                <c:pt idx="42">
                  <c:v>1109.5</c:v>
                </c:pt>
                <c:pt idx="43">
                  <c:v>1115.5</c:v>
                </c:pt>
                <c:pt idx="44">
                  <c:v>1120.5</c:v>
                </c:pt>
                <c:pt idx="45">
                  <c:v>1126.5</c:v>
                </c:pt>
                <c:pt idx="46">
                  <c:v>1131.5</c:v>
                </c:pt>
                <c:pt idx="47">
                  <c:v>1137.5</c:v>
                </c:pt>
                <c:pt idx="48">
                  <c:v>1145</c:v>
                </c:pt>
                <c:pt idx="49">
                  <c:v>1152.5</c:v>
                </c:pt>
                <c:pt idx="50">
                  <c:v>1160</c:v>
                </c:pt>
                <c:pt idx="51">
                  <c:v>1172</c:v>
                </c:pt>
                <c:pt idx="52">
                  <c:v>1187.5</c:v>
                </c:pt>
                <c:pt idx="53">
                  <c:v>1203</c:v>
                </c:pt>
                <c:pt idx="54">
                  <c:v>1218</c:v>
                </c:pt>
                <c:pt idx="55">
                  <c:v>1233.5</c:v>
                </c:pt>
                <c:pt idx="56">
                  <c:v>1249</c:v>
                </c:pt>
                <c:pt idx="57">
                  <c:v>1265.5</c:v>
                </c:pt>
                <c:pt idx="58">
                  <c:v>1282</c:v>
                </c:pt>
                <c:pt idx="59">
                  <c:v>1298.5</c:v>
                </c:pt>
                <c:pt idx="60">
                  <c:v>1314</c:v>
                </c:pt>
                <c:pt idx="61">
                  <c:v>1327</c:v>
                </c:pt>
                <c:pt idx="62">
                  <c:v>1340</c:v>
                </c:pt>
                <c:pt idx="63">
                  <c:v>1353.5</c:v>
                </c:pt>
                <c:pt idx="64">
                  <c:v>1366.5</c:v>
                </c:pt>
                <c:pt idx="65">
                  <c:v>1378</c:v>
                </c:pt>
                <c:pt idx="66">
                  <c:v>1388</c:v>
                </c:pt>
                <c:pt idx="67">
                  <c:v>1398.5</c:v>
                </c:pt>
                <c:pt idx="68">
                  <c:v>1408.5</c:v>
                </c:pt>
                <c:pt idx="69">
                  <c:v>1419</c:v>
                </c:pt>
                <c:pt idx="70">
                  <c:v>1429</c:v>
                </c:pt>
                <c:pt idx="71">
                  <c:v>1439.5</c:v>
                </c:pt>
                <c:pt idx="72">
                  <c:v>1449.5</c:v>
                </c:pt>
                <c:pt idx="73">
                  <c:v>1460</c:v>
                </c:pt>
                <c:pt idx="74">
                  <c:v>1471</c:v>
                </c:pt>
                <c:pt idx="75">
                  <c:v>1481.5</c:v>
                </c:pt>
                <c:pt idx="76">
                  <c:v>1492</c:v>
                </c:pt>
                <c:pt idx="77">
                  <c:v>1503</c:v>
                </c:pt>
                <c:pt idx="78">
                  <c:v>1513.5</c:v>
                </c:pt>
                <c:pt idx="79">
                  <c:v>1524</c:v>
                </c:pt>
                <c:pt idx="80">
                  <c:v>1535</c:v>
                </c:pt>
                <c:pt idx="81">
                  <c:v>1545.5</c:v>
                </c:pt>
                <c:pt idx="82">
                  <c:v>1556</c:v>
                </c:pt>
                <c:pt idx="83">
                  <c:v>1567</c:v>
                </c:pt>
                <c:pt idx="84">
                  <c:v>1577.5</c:v>
                </c:pt>
                <c:pt idx="85">
                  <c:v>1588</c:v>
                </c:pt>
                <c:pt idx="86">
                  <c:v>1599</c:v>
                </c:pt>
                <c:pt idx="87">
                  <c:v>1609.5</c:v>
                </c:pt>
                <c:pt idx="88">
                  <c:v>1620</c:v>
                </c:pt>
                <c:pt idx="89">
                  <c:v>1630</c:v>
                </c:pt>
                <c:pt idx="90">
                  <c:v>1639</c:v>
                </c:pt>
                <c:pt idx="91">
                  <c:v>1648</c:v>
                </c:pt>
                <c:pt idx="92">
                  <c:v>1657</c:v>
                </c:pt>
                <c:pt idx="93">
                  <c:v>1665.5</c:v>
                </c:pt>
                <c:pt idx="94">
                  <c:v>1674</c:v>
                </c:pt>
                <c:pt idx="95">
                  <c:v>1683</c:v>
                </c:pt>
                <c:pt idx="96">
                  <c:v>1691.5</c:v>
                </c:pt>
                <c:pt idx="97">
                  <c:v>1700</c:v>
                </c:pt>
                <c:pt idx="98">
                  <c:v>1708</c:v>
                </c:pt>
                <c:pt idx="99">
                  <c:v>1716.5</c:v>
                </c:pt>
                <c:pt idx="100">
                  <c:v>1724.5</c:v>
                </c:pt>
                <c:pt idx="101">
                  <c:v>1732.5</c:v>
                </c:pt>
                <c:pt idx="102">
                  <c:v>1741</c:v>
                </c:pt>
                <c:pt idx="103">
                  <c:v>1749.5</c:v>
                </c:pt>
                <c:pt idx="104">
                  <c:v>1758</c:v>
                </c:pt>
                <c:pt idx="105">
                  <c:v>1765.5</c:v>
                </c:pt>
                <c:pt idx="106">
                  <c:v>1774</c:v>
                </c:pt>
                <c:pt idx="107">
                  <c:v>1782.5</c:v>
                </c:pt>
                <c:pt idx="108">
                  <c:v>1791</c:v>
                </c:pt>
                <c:pt idx="109">
                  <c:v>1799</c:v>
                </c:pt>
                <c:pt idx="110">
                  <c:v>1807.5</c:v>
                </c:pt>
              </c:numCache>
            </c:numRef>
          </c:val>
        </c:ser>
        <c:marker val="1"/>
        <c:axId val="80191488"/>
        <c:axId val="80193408"/>
      </c:lineChart>
      <c:catAx>
        <c:axId val="80191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CMNI Combined Monthly Net Income</a:t>
                </a:r>
              </a:p>
            </c:rich>
          </c:tx>
          <c:layout>
            <c:manualLayout>
              <c:xMode val="edge"/>
              <c:yMode val="edge"/>
              <c:x val="0.41176470588235303"/>
              <c:y val="0.89559543230016336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93408"/>
        <c:crosses val="autoZero"/>
        <c:auto val="1"/>
        <c:lblAlgn val="ctr"/>
        <c:lblOffset val="100"/>
        <c:tickLblSkip val="4"/>
        <c:tickMarkSkip val="1"/>
      </c:catAx>
      <c:valAx>
        <c:axId val="8019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JCSO Joint Child Support Obligation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26916802610114193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191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2822185970636217"/>
          <c:w val="1"/>
          <c:h val="7.1778140293637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Slope of Curves</a:t>
            </a:r>
          </a:p>
        </c:rich>
      </c:tx>
      <c:layout>
        <c:manualLayout>
          <c:xMode val="edge"/>
          <c:yMode val="edge"/>
          <c:x val="0.42841287458379596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19866814650397E-2"/>
          <c:y val="0.12234910277324636"/>
          <c:w val="0.7835738068812429"/>
          <c:h val="0.72756933115823819"/>
        </c:manualLayout>
      </c:layout>
      <c:lineChart>
        <c:grouping val="standard"/>
        <c:ser>
          <c:idx val="1"/>
          <c:order val="0"/>
          <c:tx>
            <c:strRef>
              <c:f>Data2!$D$2</c:f>
              <c:strCache>
                <c:ptCount val="1"/>
                <c:pt idx="0">
                  <c:v>dx/dTA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Data2!$A$4:$A$144</c:f>
              <c:numCache>
                <c:formatCode>"$"#,##0</c:formatCode>
                <c:ptCount val="14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</c:numCache>
            </c:numRef>
          </c:cat>
          <c:val>
            <c:numRef>
              <c:f>Data2!$D$3:$D$144</c:f>
              <c:numCache>
                <c:formatCode>0.0%</c:formatCode>
                <c:ptCount val="142"/>
                <c:pt idx="2">
                  <c:v>0.23</c:v>
                </c:pt>
                <c:pt idx="3">
                  <c:v>0.23</c:v>
                </c:pt>
                <c:pt idx="4">
                  <c:v>0.23</c:v>
                </c:pt>
                <c:pt idx="5">
                  <c:v>0.23</c:v>
                </c:pt>
                <c:pt idx="6">
                  <c:v>0.21</c:v>
                </c:pt>
                <c:pt idx="7">
                  <c:v>0.21</c:v>
                </c:pt>
                <c:pt idx="8">
                  <c:v>0.22</c:v>
                </c:pt>
                <c:pt idx="9">
                  <c:v>0.21</c:v>
                </c:pt>
                <c:pt idx="10">
                  <c:v>0.21</c:v>
                </c:pt>
                <c:pt idx="11">
                  <c:v>0.21</c:v>
                </c:pt>
                <c:pt idx="12">
                  <c:v>0.22</c:v>
                </c:pt>
                <c:pt idx="13">
                  <c:v>0.21</c:v>
                </c:pt>
                <c:pt idx="14">
                  <c:v>0.21</c:v>
                </c:pt>
                <c:pt idx="15">
                  <c:v>0.21</c:v>
                </c:pt>
                <c:pt idx="16">
                  <c:v>0.21</c:v>
                </c:pt>
                <c:pt idx="17">
                  <c:v>0.09</c:v>
                </c:pt>
                <c:pt idx="18">
                  <c:v>0.08</c:v>
                </c:pt>
                <c:pt idx="19">
                  <c:v>7.0000000000000007E-2</c:v>
                </c:pt>
                <c:pt idx="20">
                  <c:v>7.0000000000000007E-2</c:v>
                </c:pt>
                <c:pt idx="21">
                  <c:v>0.06</c:v>
                </c:pt>
                <c:pt idx="22">
                  <c:v>0.05</c:v>
                </c:pt>
                <c:pt idx="23">
                  <c:v>0.04</c:v>
                </c:pt>
                <c:pt idx="24">
                  <c:v>0.03</c:v>
                </c:pt>
                <c:pt idx="25">
                  <c:v>0.02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0.05</c:v>
                </c:pt>
                <c:pt idx="30">
                  <c:v>0.15</c:v>
                </c:pt>
                <c:pt idx="31">
                  <c:v>0.14000000000000001</c:v>
                </c:pt>
                <c:pt idx="32">
                  <c:v>0.15</c:v>
                </c:pt>
                <c:pt idx="33">
                  <c:v>0.15</c:v>
                </c:pt>
                <c:pt idx="34">
                  <c:v>0.15</c:v>
                </c:pt>
                <c:pt idx="35">
                  <c:v>0.13</c:v>
                </c:pt>
                <c:pt idx="36">
                  <c:v>0.14000000000000001</c:v>
                </c:pt>
                <c:pt idx="37">
                  <c:v>0.13</c:v>
                </c:pt>
                <c:pt idx="38">
                  <c:v>0.12</c:v>
                </c:pt>
                <c:pt idx="39">
                  <c:v>0.14000000000000001</c:v>
                </c:pt>
                <c:pt idx="40">
                  <c:v>0.13</c:v>
                </c:pt>
                <c:pt idx="41">
                  <c:v>0.13</c:v>
                </c:pt>
                <c:pt idx="42">
                  <c:v>0.14000000000000001</c:v>
                </c:pt>
                <c:pt idx="43">
                  <c:v>0.12</c:v>
                </c:pt>
                <c:pt idx="44">
                  <c:v>0.14000000000000001</c:v>
                </c:pt>
                <c:pt idx="45">
                  <c:v>0.13</c:v>
                </c:pt>
                <c:pt idx="46">
                  <c:v>0.13</c:v>
                </c:pt>
                <c:pt idx="47">
                  <c:v>0.13</c:v>
                </c:pt>
                <c:pt idx="48">
                  <c:v>0.13</c:v>
                </c:pt>
                <c:pt idx="49">
                  <c:v>0.13</c:v>
                </c:pt>
                <c:pt idx="50">
                  <c:v>0.14000000000000001</c:v>
                </c:pt>
                <c:pt idx="51">
                  <c:v>0.12</c:v>
                </c:pt>
                <c:pt idx="52">
                  <c:v>0.14000000000000001</c:v>
                </c:pt>
                <c:pt idx="53">
                  <c:v>0.13</c:v>
                </c:pt>
                <c:pt idx="54">
                  <c:v>0.13</c:v>
                </c:pt>
                <c:pt idx="55">
                  <c:v>0.13</c:v>
                </c:pt>
                <c:pt idx="56">
                  <c:v>0.13</c:v>
                </c:pt>
                <c:pt idx="57">
                  <c:v>0.13</c:v>
                </c:pt>
                <c:pt idx="58">
                  <c:v>0.13</c:v>
                </c:pt>
                <c:pt idx="59">
                  <c:v>0.14000000000000001</c:v>
                </c:pt>
                <c:pt idx="60">
                  <c:v>0.13</c:v>
                </c:pt>
                <c:pt idx="61">
                  <c:v>0.13</c:v>
                </c:pt>
                <c:pt idx="62">
                  <c:v>0.13</c:v>
                </c:pt>
                <c:pt idx="63">
                  <c:v>0.12</c:v>
                </c:pt>
                <c:pt idx="64">
                  <c:v>0.12</c:v>
                </c:pt>
                <c:pt idx="65">
                  <c:v>0.13</c:v>
                </c:pt>
                <c:pt idx="66">
                  <c:v>0.12</c:v>
                </c:pt>
                <c:pt idx="67">
                  <c:v>0.12</c:v>
                </c:pt>
                <c:pt idx="68">
                  <c:v>0.12</c:v>
                </c:pt>
                <c:pt idx="69">
                  <c:v>0.12</c:v>
                </c:pt>
                <c:pt idx="70">
                  <c:v>0.12</c:v>
                </c:pt>
                <c:pt idx="71">
                  <c:v>0.12</c:v>
                </c:pt>
                <c:pt idx="72">
                  <c:v>0.12</c:v>
                </c:pt>
                <c:pt idx="73">
                  <c:v>0.11</c:v>
                </c:pt>
                <c:pt idx="74">
                  <c:v>0.12</c:v>
                </c:pt>
                <c:pt idx="75">
                  <c:v>0.11</c:v>
                </c:pt>
                <c:pt idx="76">
                  <c:v>0.12</c:v>
                </c:pt>
                <c:pt idx="77">
                  <c:v>0.11</c:v>
                </c:pt>
                <c:pt idx="78">
                  <c:v>0.12</c:v>
                </c:pt>
                <c:pt idx="79">
                  <c:v>0.11</c:v>
                </c:pt>
                <c:pt idx="80">
                  <c:v>0.12</c:v>
                </c:pt>
                <c:pt idx="81">
                  <c:v>0.1</c:v>
                </c:pt>
                <c:pt idx="82">
                  <c:v>0.11</c:v>
                </c:pt>
                <c:pt idx="83">
                  <c:v>0.11</c:v>
                </c:pt>
                <c:pt idx="84">
                  <c:v>0.11</c:v>
                </c:pt>
                <c:pt idx="85">
                  <c:v>0.12</c:v>
                </c:pt>
                <c:pt idx="86">
                  <c:v>0.1</c:v>
                </c:pt>
                <c:pt idx="87">
                  <c:v>0.11</c:v>
                </c:pt>
                <c:pt idx="88">
                  <c:v>0.1</c:v>
                </c:pt>
                <c:pt idx="89">
                  <c:v>0.11</c:v>
                </c:pt>
                <c:pt idx="90">
                  <c:v>0.1</c:v>
                </c:pt>
                <c:pt idx="91">
                  <c:v>0.11</c:v>
                </c:pt>
                <c:pt idx="92">
                  <c:v>0.1</c:v>
                </c:pt>
                <c:pt idx="93">
                  <c:v>0.11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0.09</c:v>
                </c:pt>
                <c:pt idx="103">
                  <c:v>0.1</c:v>
                </c:pt>
                <c:pt idx="104">
                  <c:v>0.09</c:v>
                </c:pt>
                <c:pt idx="105">
                  <c:v>0.1</c:v>
                </c:pt>
                <c:pt idx="106">
                  <c:v>0.09</c:v>
                </c:pt>
                <c:pt idx="107">
                  <c:v>0.1</c:v>
                </c:pt>
                <c:pt idx="108">
                  <c:v>0.09</c:v>
                </c:pt>
                <c:pt idx="109">
                  <c:v>0.09</c:v>
                </c:pt>
                <c:pt idx="110">
                  <c:v>0.09</c:v>
                </c:pt>
                <c:pt idx="111">
                  <c:v>0.09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</c:numCache>
            </c:numRef>
          </c:val>
        </c:ser>
        <c:ser>
          <c:idx val="3"/>
          <c:order val="1"/>
          <c:tx>
            <c:strRef>
              <c:f>Data2!$F$2</c:f>
              <c:strCache>
                <c:ptCount val="1"/>
                <c:pt idx="0">
                  <c:v>dx/dBR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Data2!$A$4:$A$144</c:f>
              <c:numCache>
                <c:formatCode>"$"#,##0</c:formatCode>
                <c:ptCount val="14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</c:numCache>
            </c:numRef>
          </c:cat>
          <c:val>
            <c:numRef>
              <c:f>Data2!$F$3:$F$114</c:f>
              <c:numCache>
                <c:formatCode>"$"#,##0</c:formatCode>
                <c:ptCount val="112"/>
                <c:pt idx="2" formatCode="0.0%">
                  <c:v>0.25</c:v>
                </c:pt>
                <c:pt idx="3" formatCode="0.0%">
                  <c:v>0.25</c:v>
                </c:pt>
                <c:pt idx="4" formatCode="0.0%">
                  <c:v>0.26</c:v>
                </c:pt>
                <c:pt idx="5" formatCode="0.0%">
                  <c:v>0.25</c:v>
                </c:pt>
                <c:pt idx="6" formatCode="0.0%">
                  <c:v>0.25</c:v>
                </c:pt>
                <c:pt idx="7" formatCode="0.0%">
                  <c:v>0.24</c:v>
                </c:pt>
                <c:pt idx="8" formatCode="0.0%">
                  <c:v>0.22</c:v>
                </c:pt>
                <c:pt idx="9" formatCode="0.0%">
                  <c:v>0.23</c:v>
                </c:pt>
                <c:pt idx="10" formatCode="0.0%">
                  <c:v>0.22</c:v>
                </c:pt>
                <c:pt idx="11" formatCode="0.0%">
                  <c:v>0.24</c:v>
                </c:pt>
                <c:pt idx="12" formatCode="0.0%">
                  <c:v>0.24</c:v>
                </c:pt>
                <c:pt idx="13" formatCode="0.0%">
                  <c:v>0.25</c:v>
                </c:pt>
                <c:pt idx="14" formatCode="0.0%">
                  <c:v>0.25</c:v>
                </c:pt>
                <c:pt idx="15" formatCode="0.0%">
                  <c:v>0.25</c:v>
                </c:pt>
                <c:pt idx="16" formatCode="0.0%">
                  <c:v>0.23</c:v>
                </c:pt>
                <c:pt idx="17" formatCode="0.0%">
                  <c:v>0.22</c:v>
                </c:pt>
                <c:pt idx="18" formatCode="0.0%">
                  <c:v>0.23</c:v>
                </c:pt>
                <c:pt idx="19" formatCode="0.0%">
                  <c:v>0.23</c:v>
                </c:pt>
                <c:pt idx="20" formatCode="0.0%">
                  <c:v>0.23</c:v>
                </c:pt>
                <c:pt idx="21" formatCode="0.0%">
                  <c:v>0.23</c:v>
                </c:pt>
                <c:pt idx="22" formatCode="0.0%">
                  <c:v>0.22</c:v>
                </c:pt>
                <c:pt idx="23" formatCode="0.0%">
                  <c:v>0.23</c:v>
                </c:pt>
                <c:pt idx="24" formatCode="0.0%">
                  <c:v>0.21</c:v>
                </c:pt>
                <c:pt idx="25" formatCode="0.0%">
                  <c:v>0.1</c:v>
                </c:pt>
                <c:pt idx="26" formatCode="0.0%">
                  <c:v>0.09</c:v>
                </c:pt>
                <c:pt idx="27" formatCode="0.0%">
                  <c:v>0.1</c:v>
                </c:pt>
                <c:pt idx="28" formatCode="0.0%">
                  <c:v>0.1</c:v>
                </c:pt>
                <c:pt idx="29" formatCode="0.0%">
                  <c:v>0.09</c:v>
                </c:pt>
                <c:pt idx="30" formatCode="0.0%">
                  <c:v>0.1</c:v>
                </c:pt>
                <c:pt idx="31" formatCode="0.0%">
                  <c:v>0.11</c:v>
                </c:pt>
                <c:pt idx="32" formatCode="0.0%">
                  <c:v>0.12</c:v>
                </c:pt>
                <c:pt idx="33" formatCode="0.0%">
                  <c:v>0.12</c:v>
                </c:pt>
                <c:pt idx="34" formatCode="0.0%">
                  <c:v>0.12</c:v>
                </c:pt>
                <c:pt idx="35" formatCode="0.0%">
                  <c:v>0.12</c:v>
                </c:pt>
                <c:pt idx="36" formatCode="0.0%">
                  <c:v>0.12</c:v>
                </c:pt>
                <c:pt idx="37" formatCode="0.0%">
                  <c:v>0.12</c:v>
                </c:pt>
                <c:pt idx="38" formatCode="0.0%">
                  <c:v>0.12</c:v>
                </c:pt>
                <c:pt idx="39" formatCode="0.0%">
                  <c:v>0.11</c:v>
                </c:pt>
                <c:pt idx="40" formatCode="0.0%">
                  <c:v>0.08</c:v>
                </c:pt>
                <c:pt idx="41" formatCode="0.0%">
                  <c:v>0.06</c:v>
                </c:pt>
                <c:pt idx="42" formatCode="0.0%">
                  <c:v>7.0000000000000007E-2</c:v>
                </c:pt>
                <c:pt idx="43" formatCode="0.0%">
                  <c:v>0.06</c:v>
                </c:pt>
                <c:pt idx="44" formatCode="0.0%">
                  <c:v>7.0000000000000007E-2</c:v>
                </c:pt>
                <c:pt idx="45" formatCode="0.0%">
                  <c:v>0.06</c:v>
                </c:pt>
                <c:pt idx="46" formatCode="0.0%">
                  <c:v>7.0000000000000007E-2</c:v>
                </c:pt>
                <c:pt idx="47" formatCode="0.0%">
                  <c:v>0.06</c:v>
                </c:pt>
                <c:pt idx="48" formatCode="0.0%">
                  <c:v>7.0000000000000007E-2</c:v>
                </c:pt>
                <c:pt idx="49" formatCode="0.0%">
                  <c:v>0.11</c:v>
                </c:pt>
                <c:pt idx="50" formatCode="0.0%">
                  <c:v>0.1</c:v>
                </c:pt>
                <c:pt idx="51" formatCode="0.0%">
                  <c:v>0.11</c:v>
                </c:pt>
                <c:pt idx="52" formatCode="0.0%">
                  <c:v>0.11</c:v>
                </c:pt>
                <c:pt idx="53" formatCode="0.0%">
                  <c:v>0.11</c:v>
                </c:pt>
                <c:pt idx="54" formatCode="0.0%">
                  <c:v>0.11</c:v>
                </c:pt>
                <c:pt idx="55" formatCode="0.0%">
                  <c:v>0.1</c:v>
                </c:pt>
                <c:pt idx="56" formatCode="0.0%">
                  <c:v>0.11</c:v>
                </c:pt>
                <c:pt idx="57" formatCode="0.0%">
                  <c:v>0.11</c:v>
                </c:pt>
                <c:pt idx="58" formatCode="0.0%">
                  <c:v>0.13</c:v>
                </c:pt>
                <c:pt idx="59" formatCode="0.0%">
                  <c:v>0.12</c:v>
                </c:pt>
                <c:pt idx="60" formatCode="0.0%">
                  <c:v>0.13</c:v>
                </c:pt>
                <c:pt idx="61" formatCode="0.0%">
                  <c:v>0.12</c:v>
                </c:pt>
                <c:pt idx="62" formatCode="0.0%">
                  <c:v>0.13</c:v>
                </c:pt>
                <c:pt idx="63" formatCode="0.0%">
                  <c:v>0.12</c:v>
                </c:pt>
                <c:pt idx="64" formatCode="0.0%">
                  <c:v>0.13</c:v>
                </c:pt>
                <c:pt idx="65" formatCode="0.0%">
                  <c:v>0.12</c:v>
                </c:pt>
                <c:pt idx="66" formatCode="0.0%">
                  <c:v>0.1</c:v>
                </c:pt>
                <c:pt idx="67" formatCode="0.0%">
                  <c:v>0.06</c:v>
                </c:pt>
                <c:pt idx="68" formatCode="0.0%">
                  <c:v>7.0000000000000007E-2</c:v>
                </c:pt>
                <c:pt idx="69" formatCode="0.0%">
                  <c:v>7.0000000000000007E-2</c:v>
                </c:pt>
                <c:pt idx="70" formatCode="0.0%">
                  <c:v>7.0000000000000007E-2</c:v>
                </c:pt>
                <c:pt idx="71" formatCode="0.0%">
                  <c:v>0.06</c:v>
                </c:pt>
                <c:pt idx="72" formatCode="0.0%">
                  <c:v>7.0000000000000007E-2</c:v>
                </c:pt>
                <c:pt idx="73" formatCode="0.0%">
                  <c:v>7.0000000000000007E-2</c:v>
                </c:pt>
                <c:pt idx="74" formatCode="0.0%">
                  <c:v>7.0000000000000007E-2</c:v>
                </c:pt>
                <c:pt idx="75" formatCode="0.0%">
                  <c:v>0.09</c:v>
                </c:pt>
                <c:pt idx="76" formatCode="0.0%">
                  <c:v>0.09</c:v>
                </c:pt>
                <c:pt idx="77" formatCode="0.0%">
                  <c:v>0.09</c:v>
                </c:pt>
                <c:pt idx="78" formatCode="0.0%">
                  <c:v>0.1</c:v>
                </c:pt>
                <c:pt idx="79" formatCode="0.0%">
                  <c:v>0.09</c:v>
                </c:pt>
                <c:pt idx="80" formatCode="0.0%">
                  <c:v>0.09</c:v>
                </c:pt>
                <c:pt idx="81" formatCode="0.0%">
                  <c:v>0.1</c:v>
                </c:pt>
                <c:pt idx="82" formatCode="0.0%">
                  <c:v>0.09</c:v>
                </c:pt>
                <c:pt idx="83" formatCode="0.0%">
                  <c:v>0.09</c:v>
                </c:pt>
                <c:pt idx="84" formatCode="0.0%">
                  <c:v>0.1</c:v>
                </c:pt>
                <c:pt idx="85" formatCode="0.0%">
                  <c:v>0.09</c:v>
                </c:pt>
                <c:pt idx="86" formatCode="0.0%">
                  <c:v>0.09</c:v>
                </c:pt>
                <c:pt idx="87" formatCode="0.0%">
                  <c:v>0.1</c:v>
                </c:pt>
                <c:pt idx="88" formatCode="0.0%">
                  <c:v>0.09</c:v>
                </c:pt>
                <c:pt idx="89" formatCode="0.0%">
                  <c:v>0.09</c:v>
                </c:pt>
                <c:pt idx="90" formatCode="0.0%">
                  <c:v>0.08</c:v>
                </c:pt>
                <c:pt idx="91" formatCode="0.0%">
                  <c:v>0.06</c:v>
                </c:pt>
                <c:pt idx="92" formatCode="0.0%">
                  <c:v>0.06</c:v>
                </c:pt>
                <c:pt idx="93" formatCode="0.0%">
                  <c:v>0.06</c:v>
                </c:pt>
                <c:pt idx="94" formatCode="0.0%">
                  <c:v>0.06</c:v>
                </c:pt>
                <c:pt idx="95" formatCode="0.0%">
                  <c:v>0.05</c:v>
                </c:pt>
                <c:pt idx="96" formatCode="0.0%">
                  <c:v>0.06</c:v>
                </c:pt>
                <c:pt idx="97" formatCode="0.0%">
                  <c:v>0.06</c:v>
                </c:pt>
                <c:pt idx="98" formatCode="0.0%">
                  <c:v>0.06</c:v>
                </c:pt>
                <c:pt idx="99" formatCode="0.0%">
                  <c:v>0.06</c:v>
                </c:pt>
                <c:pt idx="100" formatCode="0.0%">
                  <c:v>0.06</c:v>
                </c:pt>
                <c:pt idx="101" formatCode="0.0%">
                  <c:v>0.05</c:v>
                </c:pt>
                <c:pt idx="102" formatCode="0.0%">
                  <c:v>0.06</c:v>
                </c:pt>
                <c:pt idx="103" formatCode="0.0%">
                  <c:v>0.06</c:v>
                </c:pt>
                <c:pt idx="104" formatCode="0.0%">
                  <c:v>0.06</c:v>
                </c:pt>
                <c:pt idx="105" formatCode="0.0%">
                  <c:v>0.06</c:v>
                </c:pt>
                <c:pt idx="106" formatCode="0.0%">
                  <c:v>0.05</c:v>
                </c:pt>
                <c:pt idx="107" formatCode="0.0%">
                  <c:v>0.06</c:v>
                </c:pt>
                <c:pt idx="108" formatCode="0.0%">
                  <c:v>0.06</c:v>
                </c:pt>
                <c:pt idx="109" formatCode="0.0%">
                  <c:v>0.06</c:v>
                </c:pt>
                <c:pt idx="110" formatCode="0.0%">
                  <c:v>0.06</c:v>
                </c:pt>
                <c:pt idx="111" formatCode="0.0%">
                  <c:v>0.06</c:v>
                </c:pt>
              </c:numCache>
            </c:numRef>
          </c:val>
        </c:ser>
        <c:ser>
          <c:idx val="5"/>
          <c:order val="2"/>
          <c:tx>
            <c:strRef>
              <c:f>Data2!$L$2</c:f>
              <c:strCache>
                <c:ptCount val="1"/>
                <c:pt idx="0">
                  <c:v>dx/dM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Data2!$A$4:$A$144</c:f>
              <c:numCache>
                <c:formatCode>"$"#,##0</c:formatCode>
                <c:ptCount val="14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</c:numCache>
            </c:numRef>
          </c:cat>
          <c:val>
            <c:numRef>
              <c:f>Data2!$L$3:$L$144</c:f>
              <c:numCache>
                <c:formatCode>"$"#,##0</c:formatCode>
                <c:ptCount val="142"/>
                <c:pt idx="2" formatCode="0.0%">
                  <c:v>0.24</c:v>
                </c:pt>
                <c:pt idx="3" formatCode="0.0%">
                  <c:v>0.17</c:v>
                </c:pt>
                <c:pt idx="4" formatCode="0.0%">
                  <c:v>0.17</c:v>
                </c:pt>
                <c:pt idx="5" formatCode="0.0%">
                  <c:v>0.16</c:v>
                </c:pt>
                <c:pt idx="6" formatCode="0.0%">
                  <c:v>0.17</c:v>
                </c:pt>
                <c:pt idx="7" formatCode="0.0%">
                  <c:v>0.15</c:v>
                </c:pt>
                <c:pt idx="8" formatCode="0.0%">
                  <c:v>0.16</c:v>
                </c:pt>
                <c:pt idx="9" formatCode="0.0%">
                  <c:v>0.15</c:v>
                </c:pt>
                <c:pt idx="10" formatCode="0.0%">
                  <c:v>0.15</c:v>
                </c:pt>
                <c:pt idx="11" formatCode="0.0%">
                  <c:v>0.14000000000000001</c:v>
                </c:pt>
                <c:pt idx="12" formatCode="0.0%">
                  <c:v>0.14000000000000001</c:v>
                </c:pt>
                <c:pt idx="13" formatCode="0.0%">
                  <c:v>0.14000000000000001</c:v>
                </c:pt>
                <c:pt idx="14" formatCode="0.0%">
                  <c:v>0.14000000000000001</c:v>
                </c:pt>
                <c:pt idx="15" formatCode="0.0%">
                  <c:v>0.14000000000000001</c:v>
                </c:pt>
                <c:pt idx="16" formatCode="0.0%">
                  <c:v>0.13</c:v>
                </c:pt>
                <c:pt idx="17" formatCode="0.0%">
                  <c:v>0.13</c:v>
                </c:pt>
                <c:pt idx="18" formatCode="0.0%">
                  <c:v>0.13</c:v>
                </c:pt>
                <c:pt idx="19" formatCode="0.0%">
                  <c:v>0.12</c:v>
                </c:pt>
                <c:pt idx="20" formatCode="0.0%">
                  <c:v>0.13</c:v>
                </c:pt>
                <c:pt idx="21" formatCode="0.0%">
                  <c:v>0.12</c:v>
                </c:pt>
                <c:pt idx="22" formatCode="0.0%">
                  <c:v>0.12</c:v>
                </c:pt>
                <c:pt idx="23" formatCode="0.0%">
                  <c:v>0.12</c:v>
                </c:pt>
                <c:pt idx="24" formatCode="0.0%">
                  <c:v>0.11</c:v>
                </c:pt>
                <c:pt idx="25" formatCode="0.0%">
                  <c:v>0.12</c:v>
                </c:pt>
                <c:pt idx="26" formatCode="0.0%">
                  <c:v>0.11</c:v>
                </c:pt>
                <c:pt idx="27" formatCode="0.0%">
                  <c:v>0.11</c:v>
                </c:pt>
                <c:pt idx="28" formatCode="0.0%">
                  <c:v>0.11</c:v>
                </c:pt>
                <c:pt idx="29" formatCode="0.0%">
                  <c:v>0.11</c:v>
                </c:pt>
                <c:pt idx="30" formatCode="0.0%">
                  <c:v>0.1</c:v>
                </c:pt>
                <c:pt idx="31" formatCode="0.0%">
                  <c:v>0.11</c:v>
                </c:pt>
                <c:pt idx="32" formatCode="0.0%">
                  <c:v>0.1</c:v>
                </c:pt>
                <c:pt idx="33" formatCode="0.0%">
                  <c:v>0.1</c:v>
                </c:pt>
                <c:pt idx="34" formatCode="0.0%">
                  <c:v>0.1</c:v>
                </c:pt>
                <c:pt idx="35" formatCode="0.0%">
                  <c:v>0.1</c:v>
                </c:pt>
                <c:pt idx="36" formatCode="0.0%">
                  <c:v>0.1</c:v>
                </c:pt>
                <c:pt idx="37" formatCode="0.0%">
                  <c:v>0.09</c:v>
                </c:pt>
                <c:pt idx="38" formatCode="0.0%">
                  <c:v>0.1</c:v>
                </c:pt>
                <c:pt idx="39" formatCode="0.0%">
                  <c:v>0.09</c:v>
                </c:pt>
                <c:pt idx="40" formatCode="0.0%">
                  <c:v>0.09</c:v>
                </c:pt>
                <c:pt idx="41" formatCode="0.0%">
                  <c:v>0.09</c:v>
                </c:pt>
                <c:pt idx="42" formatCode="0.0%">
                  <c:v>0.09</c:v>
                </c:pt>
                <c:pt idx="43" formatCode="0.0%">
                  <c:v>0.09</c:v>
                </c:pt>
                <c:pt idx="44" formatCode="0.0%">
                  <c:v>0.09</c:v>
                </c:pt>
                <c:pt idx="45" formatCode="0.0%">
                  <c:v>0.08</c:v>
                </c:pt>
                <c:pt idx="46" formatCode="0.0%">
                  <c:v>0.09</c:v>
                </c:pt>
                <c:pt idx="47" formatCode="0.0%">
                  <c:v>0.08</c:v>
                </c:pt>
                <c:pt idx="48" formatCode="0.0%">
                  <c:v>0.08</c:v>
                </c:pt>
                <c:pt idx="49" formatCode="0.0%">
                  <c:v>0.08</c:v>
                </c:pt>
                <c:pt idx="50" formatCode="0.0%">
                  <c:v>0.08</c:v>
                </c:pt>
                <c:pt idx="51" formatCode="0.0%">
                  <c:v>0.08</c:v>
                </c:pt>
                <c:pt idx="52" formatCode="0.0%">
                  <c:v>0.08</c:v>
                </c:pt>
                <c:pt idx="53" formatCode="0.0%">
                  <c:v>0.08</c:v>
                </c:pt>
                <c:pt idx="54" formatCode="0.0%">
                  <c:v>0.08</c:v>
                </c:pt>
                <c:pt idx="55" formatCode="0.0%">
                  <c:v>7.0000000000000007E-2</c:v>
                </c:pt>
                <c:pt idx="56" formatCode="0.0%">
                  <c:v>0.08</c:v>
                </c:pt>
                <c:pt idx="57" formatCode="0.0%">
                  <c:v>7.0000000000000007E-2</c:v>
                </c:pt>
                <c:pt idx="58" formatCode="0.0%">
                  <c:v>7.0000000000000007E-2</c:v>
                </c:pt>
                <c:pt idx="59" formatCode="0.0%">
                  <c:v>7.0000000000000007E-2</c:v>
                </c:pt>
                <c:pt idx="60" formatCode="0.0%">
                  <c:v>0.08</c:v>
                </c:pt>
                <c:pt idx="61" formatCode="0.0%">
                  <c:v>7.0000000000000007E-2</c:v>
                </c:pt>
                <c:pt idx="62" formatCode="0.0%">
                  <c:v>7.0000000000000007E-2</c:v>
                </c:pt>
                <c:pt idx="63" formatCode="0.0%">
                  <c:v>0.06</c:v>
                </c:pt>
                <c:pt idx="64" formatCode="0.0%">
                  <c:v>7.0000000000000007E-2</c:v>
                </c:pt>
                <c:pt idx="65" formatCode="0.0%">
                  <c:v>7.0000000000000007E-2</c:v>
                </c:pt>
                <c:pt idx="66" formatCode="0.0%">
                  <c:v>0.06</c:v>
                </c:pt>
                <c:pt idx="67" formatCode="0.0%">
                  <c:v>7.0000000000000007E-2</c:v>
                </c:pt>
                <c:pt idx="68" formatCode="0.0%">
                  <c:v>7.0000000000000007E-2</c:v>
                </c:pt>
                <c:pt idx="69" formatCode="0.0%">
                  <c:v>0.06</c:v>
                </c:pt>
                <c:pt idx="70" formatCode="0.0%">
                  <c:v>0.06</c:v>
                </c:pt>
                <c:pt idx="71" formatCode="0.0%">
                  <c:v>0.06</c:v>
                </c:pt>
                <c:pt idx="72" formatCode="0.0%">
                  <c:v>7.0000000000000007E-2</c:v>
                </c:pt>
                <c:pt idx="73" formatCode="0.0%">
                  <c:v>0.06</c:v>
                </c:pt>
                <c:pt idx="74" formatCode="0.0%">
                  <c:v>0.06</c:v>
                </c:pt>
                <c:pt idx="75" formatCode="0.0%">
                  <c:v>0.06</c:v>
                </c:pt>
                <c:pt idx="76" formatCode="0.0%">
                  <c:v>0.06</c:v>
                </c:pt>
                <c:pt idx="77" formatCode="0.0%">
                  <c:v>0.06</c:v>
                </c:pt>
                <c:pt idx="78" formatCode="0.0%">
                  <c:v>0.05</c:v>
                </c:pt>
                <c:pt idx="79" formatCode="0.0%">
                  <c:v>0.06</c:v>
                </c:pt>
                <c:pt idx="80" formatCode="0.0%">
                  <c:v>0.06</c:v>
                </c:pt>
                <c:pt idx="81" formatCode="0.0%">
                  <c:v>0.05</c:v>
                </c:pt>
                <c:pt idx="82" formatCode="0.0%">
                  <c:v>0.06</c:v>
                </c:pt>
                <c:pt idx="83" formatCode="0.0%">
                  <c:v>0.06</c:v>
                </c:pt>
                <c:pt idx="84" formatCode="0.0%">
                  <c:v>0.05</c:v>
                </c:pt>
                <c:pt idx="85" formatCode="0.0%">
                  <c:v>0.05</c:v>
                </c:pt>
                <c:pt idx="86" formatCode="0.0%">
                  <c:v>0.06</c:v>
                </c:pt>
                <c:pt idx="87" formatCode="0.0%">
                  <c:v>0.05</c:v>
                </c:pt>
                <c:pt idx="88" formatCode="0.0%">
                  <c:v>0.05</c:v>
                </c:pt>
                <c:pt idx="89" formatCode="0.0%">
                  <c:v>0.05</c:v>
                </c:pt>
                <c:pt idx="90" formatCode="0.0%">
                  <c:v>0.05</c:v>
                </c:pt>
                <c:pt idx="91" formatCode="0.0%">
                  <c:v>0.06</c:v>
                </c:pt>
                <c:pt idx="92" formatCode="0.0%">
                  <c:v>0.05</c:v>
                </c:pt>
                <c:pt idx="93" formatCode="0.0%">
                  <c:v>0.05</c:v>
                </c:pt>
                <c:pt idx="94" formatCode="0.0%">
                  <c:v>0.04</c:v>
                </c:pt>
                <c:pt idx="95" formatCode="0.0%">
                  <c:v>0.05</c:v>
                </c:pt>
                <c:pt idx="96" formatCode="0.0%">
                  <c:v>0.05</c:v>
                </c:pt>
                <c:pt idx="97" formatCode="0.0%">
                  <c:v>0.05</c:v>
                </c:pt>
                <c:pt idx="98" formatCode="0.0%">
                  <c:v>0.05</c:v>
                </c:pt>
                <c:pt idx="99" formatCode="0.0%">
                  <c:v>0.04</c:v>
                </c:pt>
                <c:pt idx="100" formatCode="0.0%">
                  <c:v>0.05</c:v>
                </c:pt>
                <c:pt idx="101" formatCode="0.0%">
                  <c:v>0.04</c:v>
                </c:pt>
                <c:pt idx="102" formatCode="0.0%">
                  <c:v>0.05</c:v>
                </c:pt>
                <c:pt idx="103" formatCode="0.0%">
                  <c:v>0.04</c:v>
                </c:pt>
                <c:pt idx="104" formatCode="0.0%">
                  <c:v>0.05</c:v>
                </c:pt>
                <c:pt idx="105" formatCode="0.0%">
                  <c:v>0.04</c:v>
                </c:pt>
                <c:pt idx="106" formatCode="0.0%">
                  <c:v>0.05</c:v>
                </c:pt>
                <c:pt idx="107" formatCode="0.0%">
                  <c:v>0.04</c:v>
                </c:pt>
                <c:pt idx="108" formatCode="0.0%">
                  <c:v>0.04</c:v>
                </c:pt>
                <c:pt idx="109" formatCode="0.0%">
                  <c:v>0.04</c:v>
                </c:pt>
                <c:pt idx="110" formatCode="0.0%">
                  <c:v>0.05</c:v>
                </c:pt>
                <c:pt idx="111" formatCode="0.0%">
                  <c:v>0.04</c:v>
                </c:pt>
                <c:pt idx="112" formatCode="0.0%">
                  <c:v>0.04</c:v>
                </c:pt>
                <c:pt idx="113" formatCode="0.0%">
                  <c:v>0.04</c:v>
                </c:pt>
                <c:pt idx="114" formatCode="0.0%">
                  <c:v>0.04</c:v>
                </c:pt>
                <c:pt idx="115" formatCode="0.0%">
                  <c:v>0.04</c:v>
                </c:pt>
                <c:pt idx="116" formatCode="0.0%">
                  <c:v>0.04</c:v>
                </c:pt>
                <c:pt idx="117" formatCode="0.0%">
                  <c:v>0</c:v>
                </c:pt>
                <c:pt idx="118" formatCode="0.0%">
                  <c:v>0</c:v>
                </c:pt>
                <c:pt idx="119" formatCode="0.0%">
                  <c:v>0</c:v>
                </c:pt>
                <c:pt idx="120" formatCode="0.0%">
                  <c:v>0</c:v>
                </c:pt>
                <c:pt idx="121" formatCode="0.0%">
                  <c:v>0</c:v>
                </c:pt>
                <c:pt idx="122" formatCode="0.0%">
                  <c:v>0</c:v>
                </c:pt>
                <c:pt idx="123" formatCode="0.0%">
                  <c:v>0</c:v>
                </c:pt>
                <c:pt idx="124" formatCode="0.0%">
                  <c:v>0</c:v>
                </c:pt>
                <c:pt idx="125" formatCode="0.0%">
                  <c:v>0</c:v>
                </c:pt>
                <c:pt idx="126" formatCode="0.0%">
                  <c:v>0</c:v>
                </c:pt>
                <c:pt idx="127" formatCode="0.0%">
                  <c:v>0</c:v>
                </c:pt>
                <c:pt idx="128" formatCode="0.0%">
                  <c:v>0</c:v>
                </c:pt>
                <c:pt idx="129" formatCode="0.0%">
                  <c:v>0</c:v>
                </c:pt>
                <c:pt idx="130" formatCode="0.0%">
                  <c:v>0</c:v>
                </c:pt>
                <c:pt idx="131" formatCode="0.0%">
                  <c:v>0</c:v>
                </c:pt>
                <c:pt idx="132" formatCode="0.0%">
                  <c:v>0</c:v>
                </c:pt>
                <c:pt idx="133" formatCode="0.0%">
                  <c:v>0</c:v>
                </c:pt>
                <c:pt idx="134" formatCode="0.0%">
                  <c:v>0</c:v>
                </c:pt>
                <c:pt idx="135" formatCode="0.0%">
                  <c:v>0</c:v>
                </c:pt>
                <c:pt idx="136" formatCode="0.0%">
                  <c:v>0</c:v>
                </c:pt>
                <c:pt idx="137" formatCode="0.0%">
                  <c:v>0</c:v>
                </c:pt>
                <c:pt idx="138" formatCode="0.0%">
                  <c:v>0</c:v>
                </c:pt>
                <c:pt idx="139" formatCode="0.0%">
                  <c:v>0</c:v>
                </c:pt>
                <c:pt idx="140" formatCode="0.0%">
                  <c:v>0</c:v>
                </c:pt>
                <c:pt idx="141" formatCode="0.0%">
                  <c:v>0</c:v>
                </c:pt>
              </c:numCache>
            </c:numRef>
          </c:val>
        </c:ser>
        <c:ser>
          <c:idx val="7"/>
          <c:order val="3"/>
          <c:tx>
            <c:strRef>
              <c:f>Data2!$N$2</c:f>
              <c:strCache>
                <c:ptCount val="1"/>
                <c:pt idx="0">
                  <c:v>dx/dBRA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Data2!$A$4:$A$144</c:f>
              <c:numCache>
                <c:formatCode>"$"#,##0</c:formatCode>
                <c:ptCount val="14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</c:numCache>
            </c:numRef>
          </c:cat>
          <c:val>
            <c:numRef>
              <c:f>Data2!$N$3:$N$144</c:f>
              <c:numCache>
                <c:formatCode>"$"#,##0.00</c:formatCode>
                <c:ptCount val="142"/>
                <c:pt idx="2" formatCode="0.0%">
                  <c:v>0.25</c:v>
                </c:pt>
                <c:pt idx="3" formatCode="0.0%">
                  <c:v>0.25</c:v>
                </c:pt>
                <c:pt idx="4" formatCode="0.0%">
                  <c:v>0.25</c:v>
                </c:pt>
                <c:pt idx="5" formatCode="0.0%">
                  <c:v>0.25</c:v>
                </c:pt>
                <c:pt idx="6" formatCode="0.0%">
                  <c:v>0.25</c:v>
                </c:pt>
                <c:pt idx="7" formatCode="0.0%">
                  <c:v>0.25</c:v>
                </c:pt>
                <c:pt idx="8" formatCode="0.0%">
                  <c:v>0.25</c:v>
                </c:pt>
                <c:pt idx="9" formatCode="0.0%">
                  <c:v>0.25</c:v>
                </c:pt>
                <c:pt idx="10" formatCode="0.0%">
                  <c:v>0.25</c:v>
                </c:pt>
                <c:pt idx="11" formatCode="0.0%">
                  <c:v>0.25</c:v>
                </c:pt>
                <c:pt idx="12" formatCode="0.0%">
                  <c:v>0.25</c:v>
                </c:pt>
                <c:pt idx="13" formatCode="0.0%">
                  <c:v>0.25</c:v>
                </c:pt>
                <c:pt idx="14" formatCode="0.0%">
                  <c:v>0.25</c:v>
                </c:pt>
                <c:pt idx="15" formatCode="0.0%">
                  <c:v>0.25</c:v>
                </c:pt>
                <c:pt idx="16" formatCode="0.0%">
                  <c:v>0.23</c:v>
                </c:pt>
                <c:pt idx="17" formatCode="0.0%">
                  <c:v>0.22</c:v>
                </c:pt>
                <c:pt idx="18" formatCode="0.0%">
                  <c:v>0.23</c:v>
                </c:pt>
                <c:pt idx="19" formatCode="0.0%">
                  <c:v>0.23</c:v>
                </c:pt>
                <c:pt idx="20" formatCode="0.0%">
                  <c:v>0.23</c:v>
                </c:pt>
                <c:pt idx="21" formatCode="0.0%">
                  <c:v>0.23</c:v>
                </c:pt>
                <c:pt idx="22" formatCode="0.0%">
                  <c:v>0.22</c:v>
                </c:pt>
                <c:pt idx="23" formatCode="0.0%">
                  <c:v>0.23</c:v>
                </c:pt>
                <c:pt idx="24" formatCode="0.0%">
                  <c:v>0.21</c:v>
                </c:pt>
                <c:pt idx="25" formatCode="0.0%">
                  <c:v>0.1</c:v>
                </c:pt>
                <c:pt idx="26" formatCode="0.0%">
                  <c:v>0.09</c:v>
                </c:pt>
                <c:pt idx="27" formatCode="0.0%">
                  <c:v>0.1</c:v>
                </c:pt>
                <c:pt idx="28" formatCode="0.0%">
                  <c:v>0.1</c:v>
                </c:pt>
                <c:pt idx="29" formatCode="0.0%">
                  <c:v>0.09</c:v>
                </c:pt>
                <c:pt idx="30" formatCode="0.0%">
                  <c:v>0.1</c:v>
                </c:pt>
                <c:pt idx="31" formatCode="0.0%">
                  <c:v>0.11</c:v>
                </c:pt>
                <c:pt idx="32" formatCode="0.0%">
                  <c:v>0.12</c:v>
                </c:pt>
                <c:pt idx="33" formatCode="0.0%">
                  <c:v>0.12</c:v>
                </c:pt>
                <c:pt idx="34" formatCode="0.0%">
                  <c:v>0.12</c:v>
                </c:pt>
                <c:pt idx="35" formatCode="0.0%">
                  <c:v>0.12</c:v>
                </c:pt>
                <c:pt idx="36" formatCode="0.0%">
                  <c:v>0.12</c:v>
                </c:pt>
                <c:pt idx="37" formatCode="0.0%">
                  <c:v>0.12</c:v>
                </c:pt>
                <c:pt idx="38" formatCode="0.0%">
                  <c:v>0.12</c:v>
                </c:pt>
                <c:pt idx="39" formatCode="0.0%">
                  <c:v>0.11</c:v>
                </c:pt>
                <c:pt idx="40" formatCode="0.0%">
                  <c:v>0.08</c:v>
                </c:pt>
                <c:pt idx="41" formatCode="0.0%">
                  <c:v>0.06</c:v>
                </c:pt>
                <c:pt idx="42" formatCode="0.0%">
                  <c:v>7.0000000000000007E-2</c:v>
                </c:pt>
                <c:pt idx="43" formatCode="0.0%">
                  <c:v>0.06</c:v>
                </c:pt>
                <c:pt idx="44" formatCode="0.0%">
                  <c:v>7.0000000000000007E-2</c:v>
                </c:pt>
                <c:pt idx="45" formatCode="0.0%">
                  <c:v>0.06</c:v>
                </c:pt>
                <c:pt idx="46" formatCode="0.0%">
                  <c:v>7.0000000000000007E-2</c:v>
                </c:pt>
                <c:pt idx="47" formatCode="0.0%">
                  <c:v>0.06</c:v>
                </c:pt>
                <c:pt idx="48" formatCode="0.0%">
                  <c:v>7.0000000000000007E-2</c:v>
                </c:pt>
                <c:pt idx="49" formatCode="0.0%">
                  <c:v>0.11</c:v>
                </c:pt>
                <c:pt idx="50" formatCode="0.0%">
                  <c:v>0.1</c:v>
                </c:pt>
                <c:pt idx="51" formatCode="0.0%">
                  <c:v>0.11</c:v>
                </c:pt>
                <c:pt idx="52" formatCode="0.0%">
                  <c:v>0.03</c:v>
                </c:pt>
                <c:pt idx="53" formatCode="0.0%">
                  <c:v>0.03</c:v>
                </c:pt>
                <c:pt idx="54" formatCode="0.0%">
                  <c:v>0.03</c:v>
                </c:pt>
                <c:pt idx="55" formatCode="0.0%">
                  <c:v>0.03</c:v>
                </c:pt>
                <c:pt idx="56" formatCode="0.0%">
                  <c:v>0.03</c:v>
                </c:pt>
                <c:pt idx="57" formatCode="0.0%">
                  <c:v>0.03</c:v>
                </c:pt>
                <c:pt idx="58" formatCode="0.0%">
                  <c:v>0.03</c:v>
                </c:pt>
                <c:pt idx="59" formatCode="0.0%">
                  <c:v>0.03</c:v>
                </c:pt>
                <c:pt idx="60" formatCode="0.0%">
                  <c:v>0.03</c:v>
                </c:pt>
                <c:pt idx="61" formatCode="0.0%">
                  <c:v>0.03</c:v>
                </c:pt>
                <c:pt idx="62" formatCode="0.0%">
                  <c:v>0.03</c:v>
                </c:pt>
                <c:pt idx="63" formatCode="0.0%">
                  <c:v>0.03</c:v>
                </c:pt>
                <c:pt idx="64" formatCode="0.0%">
                  <c:v>0.03</c:v>
                </c:pt>
                <c:pt idx="65" formatCode="0.0%">
                  <c:v>0.03</c:v>
                </c:pt>
                <c:pt idx="66" formatCode="0.0%">
                  <c:v>0.03</c:v>
                </c:pt>
                <c:pt idx="67" formatCode="0.0%">
                  <c:v>0.03</c:v>
                </c:pt>
                <c:pt idx="68" formatCode="0.0%">
                  <c:v>0.03</c:v>
                </c:pt>
                <c:pt idx="69" formatCode="0.0%">
                  <c:v>0.03</c:v>
                </c:pt>
                <c:pt idx="70" formatCode="0.0%">
                  <c:v>0.03</c:v>
                </c:pt>
                <c:pt idx="71" formatCode="0.0%">
                  <c:v>0.03</c:v>
                </c:pt>
                <c:pt idx="72" formatCode="0.0%">
                  <c:v>0.03</c:v>
                </c:pt>
                <c:pt idx="73" formatCode="0.0%">
                  <c:v>0.03</c:v>
                </c:pt>
                <c:pt idx="74" formatCode="0.0%">
                  <c:v>0.03</c:v>
                </c:pt>
                <c:pt idx="75" formatCode="0.0%">
                  <c:v>0.03</c:v>
                </c:pt>
                <c:pt idx="76" formatCode="0.0%">
                  <c:v>0.03</c:v>
                </c:pt>
                <c:pt idx="77" formatCode="0.0%">
                  <c:v>0.03</c:v>
                </c:pt>
                <c:pt idx="78" formatCode="0.0%">
                  <c:v>0.03</c:v>
                </c:pt>
                <c:pt idx="79" formatCode="0.0%">
                  <c:v>0.03</c:v>
                </c:pt>
                <c:pt idx="80" formatCode="0.0%">
                  <c:v>0.03</c:v>
                </c:pt>
                <c:pt idx="81" formatCode="0.0%">
                  <c:v>0.03</c:v>
                </c:pt>
                <c:pt idx="82" formatCode="0.0%">
                  <c:v>0.03</c:v>
                </c:pt>
                <c:pt idx="83" formatCode="0.0%">
                  <c:v>0.03</c:v>
                </c:pt>
                <c:pt idx="84" formatCode="0.0%">
                  <c:v>0.03</c:v>
                </c:pt>
                <c:pt idx="85" formatCode="0.0%">
                  <c:v>0.03</c:v>
                </c:pt>
                <c:pt idx="86" formatCode="0.0%">
                  <c:v>0.03</c:v>
                </c:pt>
                <c:pt idx="87" formatCode="0.0%">
                  <c:v>0.03</c:v>
                </c:pt>
                <c:pt idx="88" formatCode="0.0%">
                  <c:v>0.03</c:v>
                </c:pt>
                <c:pt idx="89" formatCode="0.0%">
                  <c:v>0.03</c:v>
                </c:pt>
                <c:pt idx="90" formatCode="0.0%">
                  <c:v>0.03</c:v>
                </c:pt>
                <c:pt idx="91" formatCode="0.0%">
                  <c:v>0.03</c:v>
                </c:pt>
                <c:pt idx="92" formatCode="0.0%">
                  <c:v>0.03</c:v>
                </c:pt>
                <c:pt idx="93" formatCode="0.0%">
                  <c:v>0.03</c:v>
                </c:pt>
                <c:pt idx="94" formatCode="0.0%">
                  <c:v>0.03</c:v>
                </c:pt>
                <c:pt idx="95" formatCode="0.0%">
                  <c:v>0.03</c:v>
                </c:pt>
                <c:pt idx="96" formatCode="0.0%">
                  <c:v>0.03</c:v>
                </c:pt>
                <c:pt idx="97" formatCode="0.0%">
                  <c:v>0.03</c:v>
                </c:pt>
                <c:pt idx="98" formatCode="0.0%">
                  <c:v>0.03</c:v>
                </c:pt>
                <c:pt idx="99" formatCode="0.0%">
                  <c:v>0.03</c:v>
                </c:pt>
                <c:pt idx="100" formatCode="0.0%">
                  <c:v>0.03</c:v>
                </c:pt>
                <c:pt idx="101" formatCode="0.0%">
                  <c:v>0.03</c:v>
                </c:pt>
                <c:pt idx="102" formatCode="0.0%">
                  <c:v>0.03</c:v>
                </c:pt>
                <c:pt idx="103" formatCode="0.0%">
                  <c:v>0.03</c:v>
                </c:pt>
                <c:pt idx="104" formatCode="0.0%">
                  <c:v>0.03</c:v>
                </c:pt>
                <c:pt idx="105" formatCode="0.0%">
                  <c:v>0.03</c:v>
                </c:pt>
                <c:pt idx="106" formatCode="0.0%">
                  <c:v>0.03</c:v>
                </c:pt>
                <c:pt idx="107" formatCode="0.0%">
                  <c:v>0.03</c:v>
                </c:pt>
                <c:pt idx="108" formatCode="0.0%">
                  <c:v>0.03</c:v>
                </c:pt>
                <c:pt idx="109" formatCode="0.0%">
                  <c:v>0.03</c:v>
                </c:pt>
                <c:pt idx="110" formatCode="0.0%">
                  <c:v>0.03</c:v>
                </c:pt>
                <c:pt idx="111" formatCode="0.0%">
                  <c:v>0.03</c:v>
                </c:pt>
                <c:pt idx="112" formatCode="0.0%">
                  <c:v>0.03</c:v>
                </c:pt>
                <c:pt idx="113" formatCode="0.0%">
                  <c:v>0.03</c:v>
                </c:pt>
                <c:pt idx="114" formatCode="0.0%">
                  <c:v>0.03</c:v>
                </c:pt>
                <c:pt idx="115" formatCode="0.0%">
                  <c:v>0.03</c:v>
                </c:pt>
                <c:pt idx="116" formatCode="0.0%">
                  <c:v>0.03</c:v>
                </c:pt>
                <c:pt idx="117" formatCode="0.0%">
                  <c:v>0.03</c:v>
                </c:pt>
                <c:pt idx="118" formatCode="0.0%">
                  <c:v>0.03</c:v>
                </c:pt>
                <c:pt idx="119" formatCode="0.0%">
                  <c:v>0.03</c:v>
                </c:pt>
                <c:pt idx="120" formatCode="0.0%">
                  <c:v>0.03</c:v>
                </c:pt>
                <c:pt idx="121" formatCode="0.0%">
                  <c:v>0.03</c:v>
                </c:pt>
                <c:pt idx="122" formatCode="0.0%">
                  <c:v>0.03</c:v>
                </c:pt>
                <c:pt idx="123" formatCode="0.0%">
                  <c:v>0.03</c:v>
                </c:pt>
                <c:pt idx="124" formatCode="0.0%">
                  <c:v>0.03</c:v>
                </c:pt>
                <c:pt idx="125" formatCode="0.0%">
                  <c:v>0.03</c:v>
                </c:pt>
                <c:pt idx="126" formatCode="0.0%">
                  <c:v>0.03</c:v>
                </c:pt>
                <c:pt idx="127" formatCode="0.0%">
                  <c:v>0.03</c:v>
                </c:pt>
                <c:pt idx="128" formatCode="0.0%">
                  <c:v>0.03</c:v>
                </c:pt>
                <c:pt idx="129" formatCode="0.0%">
                  <c:v>0.03</c:v>
                </c:pt>
                <c:pt idx="130" formatCode="0.0%">
                  <c:v>0.03</c:v>
                </c:pt>
                <c:pt idx="131" formatCode="0.0%">
                  <c:v>0.03</c:v>
                </c:pt>
                <c:pt idx="132" formatCode="0.0%">
                  <c:v>0.03</c:v>
                </c:pt>
                <c:pt idx="133" formatCode="0.0%">
                  <c:v>0.03</c:v>
                </c:pt>
                <c:pt idx="134" formatCode="0.0%">
                  <c:v>0.03</c:v>
                </c:pt>
                <c:pt idx="135" formatCode="0.0%">
                  <c:v>0.03</c:v>
                </c:pt>
                <c:pt idx="136" formatCode="0.0%">
                  <c:v>0.03</c:v>
                </c:pt>
                <c:pt idx="137" formatCode="0.0%">
                  <c:v>0.03</c:v>
                </c:pt>
                <c:pt idx="138" formatCode="0.0%">
                  <c:v>0.03</c:v>
                </c:pt>
                <c:pt idx="139" formatCode="0.0%">
                  <c:v>0.03</c:v>
                </c:pt>
                <c:pt idx="140" formatCode="0.0%">
                  <c:v>0.03</c:v>
                </c:pt>
                <c:pt idx="141" formatCode="0.0%">
                  <c:v>0.03</c:v>
                </c:pt>
              </c:numCache>
            </c:numRef>
          </c:val>
        </c:ser>
        <c:ser>
          <c:idx val="9"/>
          <c:order val="4"/>
          <c:tx>
            <c:strRef>
              <c:f>Data2!$P$2</c:f>
              <c:strCache>
                <c:ptCount val="1"/>
                <c:pt idx="0">
                  <c:v>dx/dKLC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Data2!$A$4:$A$144</c:f>
              <c:numCache>
                <c:formatCode>"$"#,##0</c:formatCode>
                <c:ptCount val="14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1300</c:v>
                </c:pt>
                <c:pt idx="4">
                  <c:v>1400</c:v>
                </c:pt>
                <c:pt idx="5">
                  <c:v>1500</c:v>
                </c:pt>
                <c:pt idx="6">
                  <c:v>1600</c:v>
                </c:pt>
                <c:pt idx="7">
                  <c:v>1700</c:v>
                </c:pt>
                <c:pt idx="8">
                  <c:v>1800</c:v>
                </c:pt>
                <c:pt idx="9">
                  <c:v>1900</c:v>
                </c:pt>
                <c:pt idx="10">
                  <c:v>2000</c:v>
                </c:pt>
                <c:pt idx="11">
                  <c:v>2100</c:v>
                </c:pt>
                <c:pt idx="12">
                  <c:v>2200</c:v>
                </c:pt>
                <c:pt idx="13">
                  <c:v>2300</c:v>
                </c:pt>
                <c:pt idx="14">
                  <c:v>2400</c:v>
                </c:pt>
                <c:pt idx="15">
                  <c:v>2500</c:v>
                </c:pt>
                <c:pt idx="16">
                  <c:v>2600</c:v>
                </c:pt>
                <c:pt idx="17">
                  <c:v>2700</c:v>
                </c:pt>
                <c:pt idx="18">
                  <c:v>2800</c:v>
                </c:pt>
                <c:pt idx="19">
                  <c:v>2900</c:v>
                </c:pt>
                <c:pt idx="20">
                  <c:v>3000</c:v>
                </c:pt>
                <c:pt idx="21">
                  <c:v>3100</c:v>
                </c:pt>
                <c:pt idx="22">
                  <c:v>3200</c:v>
                </c:pt>
                <c:pt idx="23">
                  <c:v>3300</c:v>
                </c:pt>
                <c:pt idx="24">
                  <c:v>3400</c:v>
                </c:pt>
                <c:pt idx="25">
                  <c:v>3500</c:v>
                </c:pt>
                <c:pt idx="26">
                  <c:v>3600</c:v>
                </c:pt>
                <c:pt idx="27">
                  <c:v>3700</c:v>
                </c:pt>
                <c:pt idx="28">
                  <c:v>3800</c:v>
                </c:pt>
                <c:pt idx="29">
                  <c:v>3900</c:v>
                </c:pt>
                <c:pt idx="30">
                  <c:v>4000</c:v>
                </c:pt>
                <c:pt idx="31">
                  <c:v>4100</c:v>
                </c:pt>
                <c:pt idx="32">
                  <c:v>4200</c:v>
                </c:pt>
                <c:pt idx="33">
                  <c:v>4300</c:v>
                </c:pt>
                <c:pt idx="34">
                  <c:v>4400</c:v>
                </c:pt>
                <c:pt idx="35">
                  <c:v>4500</c:v>
                </c:pt>
                <c:pt idx="36">
                  <c:v>4600</c:v>
                </c:pt>
                <c:pt idx="37">
                  <c:v>4700</c:v>
                </c:pt>
                <c:pt idx="38">
                  <c:v>4800</c:v>
                </c:pt>
                <c:pt idx="39">
                  <c:v>4900</c:v>
                </c:pt>
                <c:pt idx="40">
                  <c:v>5000</c:v>
                </c:pt>
                <c:pt idx="41">
                  <c:v>5100</c:v>
                </c:pt>
                <c:pt idx="42">
                  <c:v>5200</c:v>
                </c:pt>
                <c:pt idx="43">
                  <c:v>5300</c:v>
                </c:pt>
                <c:pt idx="44">
                  <c:v>5400</c:v>
                </c:pt>
                <c:pt idx="45">
                  <c:v>5500</c:v>
                </c:pt>
                <c:pt idx="46">
                  <c:v>5600</c:v>
                </c:pt>
                <c:pt idx="47">
                  <c:v>5700</c:v>
                </c:pt>
                <c:pt idx="48">
                  <c:v>5800</c:v>
                </c:pt>
                <c:pt idx="49">
                  <c:v>5900</c:v>
                </c:pt>
                <c:pt idx="50">
                  <c:v>6000</c:v>
                </c:pt>
                <c:pt idx="51">
                  <c:v>6100</c:v>
                </c:pt>
                <c:pt idx="52">
                  <c:v>6200</c:v>
                </c:pt>
                <c:pt idx="53">
                  <c:v>6300</c:v>
                </c:pt>
                <c:pt idx="54">
                  <c:v>6400</c:v>
                </c:pt>
                <c:pt idx="55">
                  <c:v>6500</c:v>
                </c:pt>
                <c:pt idx="56">
                  <c:v>6600</c:v>
                </c:pt>
                <c:pt idx="57">
                  <c:v>6700</c:v>
                </c:pt>
                <c:pt idx="58">
                  <c:v>6800</c:v>
                </c:pt>
                <c:pt idx="59">
                  <c:v>6900</c:v>
                </c:pt>
                <c:pt idx="60">
                  <c:v>7000</c:v>
                </c:pt>
                <c:pt idx="61">
                  <c:v>7100</c:v>
                </c:pt>
                <c:pt idx="62">
                  <c:v>7200</c:v>
                </c:pt>
                <c:pt idx="63">
                  <c:v>7300</c:v>
                </c:pt>
                <c:pt idx="64">
                  <c:v>7400</c:v>
                </c:pt>
                <c:pt idx="65">
                  <c:v>7500</c:v>
                </c:pt>
                <c:pt idx="66">
                  <c:v>7600</c:v>
                </c:pt>
                <c:pt idx="67">
                  <c:v>7700</c:v>
                </c:pt>
                <c:pt idx="68">
                  <c:v>7800</c:v>
                </c:pt>
                <c:pt idx="69">
                  <c:v>7900</c:v>
                </c:pt>
                <c:pt idx="70">
                  <c:v>8000</c:v>
                </c:pt>
                <c:pt idx="71">
                  <c:v>8100</c:v>
                </c:pt>
                <c:pt idx="72">
                  <c:v>8200</c:v>
                </c:pt>
                <c:pt idx="73">
                  <c:v>8300</c:v>
                </c:pt>
                <c:pt idx="74">
                  <c:v>8400</c:v>
                </c:pt>
                <c:pt idx="75">
                  <c:v>8500</c:v>
                </c:pt>
                <c:pt idx="76">
                  <c:v>8600</c:v>
                </c:pt>
                <c:pt idx="77">
                  <c:v>8700</c:v>
                </c:pt>
                <c:pt idx="78">
                  <c:v>8800</c:v>
                </c:pt>
                <c:pt idx="79">
                  <c:v>8900</c:v>
                </c:pt>
                <c:pt idx="80">
                  <c:v>9000</c:v>
                </c:pt>
                <c:pt idx="81">
                  <c:v>9100</c:v>
                </c:pt>
                <c:pt idx="82">
                  <c:v>9200</c:v>
                </c:pt>
                <c:pt idx="83">
                  <c:v>9300</c:v>
                </c:pt>
                <c:pt idx="84">
                  <c:v>9400</c:v>
                </c:pt>
                <c:pt idx="85">
                  <c:v>9500</c:v>
                </c:pt>
                <c:pt idx="86">
                  <c:v>9600</c:v>
                </c:pt>
                <c:pt idx="87">
                  <c:v>9700</c:v>
                </c:pt>
                <c:pt idx="88">
                  <c:v>9800</c:v>
                </c:pt>
                <c:pt idx="89">
                  <c:v>9900</c:v>
                </c:pt>
                <c:pt idx="90">
                  <c:v>10000</c:v>
                </c:pt>
                <c:pt idx="91">
                  <c:v>10100</c:v>
                </c:pt>
                <c:pt idx="92">
                  <c:v>10200</c:v>
                </c:pt>
                <c:pt idx="93">
                  <c:v>10300</c:v>
                </c:pt>
                <c:pt idx="94">
                  <c:v>10400</c:v>
                </c:pt>
                <c:pt idx="95">
                  <c:v>10500</c:v>
                </c:pt>
                <c:pt idx="96">
                  <c:v>10600</c:v>
                </c:pt>
                <c:pt idx="97">
                  <c:v>10700</c:v>
                </c:pt>
                <c:pt idx="98">
                  <c:v>10800</c:v>
                </c:pt>
                <c:pt idx="99">
                  <c:v>10900</c:v>
                </c:pt>
                <c:pt idx="100">
                  <c:v>11000</c:v>
                </c:pt>
                <c:pt idx="101">
                  <c:v>11100</c:v>
                </c:pt>
                <c:pt idx="102">
                  <c:v>11200</c:v>
                </c:pt>
                <c:pt idx="103">
                  <c:v>11300</c:v>
                </c:pt>
                <c:pt idx="104">
                  <c:v>11400</c:v>
                </c:pt>
                <c:pt idx="105">
                  <c:v>11500</c:v>
                </c:pt>
                <c:pt idx="106">
                  <c:v>11600</c:v>
                </c:pt>
                <c:pt idx="107">
                  <c:v>11700</c:v>
                </c:pt>
                <c:pt idx="108">
                  <c:v>11800</c:v>
                </c:pt>
                <c:pt idx="109">
                  <c:v>11900</c:v>
                </c:pt>
                <c:pt idx="110">
                  <c:v>12000</c:v>
                </c:pt>
                <c:pt idx="111">
                  <c:v>12100</c:v>
                </c:pt>
                <c:pt idx="112">
                  <c:v>12200</c:v>
                </c:pt>
                <c:pt idx="113">
                  <c:v>12300</c:v>
                </c:pt>
                <c:pt idx="114">
                  <c:v>12400</c:v>
                </c:pt>
                <c:pt idx="115">
                  <c:v>12500</c:v>
                </c:pt>
                <c:pt idx="116">
                  <c:v>12600</c:v>
                </c:pt>
                <c:pt idx="117">
                  <c:v>12700</c:v>
                </c:pt>
                <c:pt idx="118">
                  <c:v>12800</c:v>
                </c:pt>
                <c:pt idx="119">
                  <c:v>12900</c:v>
                </c:pt>
                <c:pt idx="120">
                  <c:v>13000</c:v>
                </c:pt>
                <c:pt idx="121">
                  <c:v>13100</c:v>
                </c:pt>
                <c:pt idx="122">
                  <c:v>13200</c:v>
                </c:pt>
                <c:pt idx="123">
                  <c:v>13300</c:v>
                </c:pt>
                <c:pt idx="124">
                  <c:v>13400</c:v>
                </c:pt>
                <c:pt idx="125">
                  <c:v>13500</c:v>
                </c:pt>
                <c:pt idx="126">
                  <c:v>13600</c:v>
                </c:pt>
                <c:pt idx="127">
                  <c:v>13700</c:v>
                </c:pt>
                <c:pt idx="128">
                  <c:v>13800</c:v>
                </c:pt>
                <c:pt idx="129">
                  <c:v>13900</c:v>
                </c:pt>
                <c:pt idx="130">
                  <c:v>14000</c:v>
                </c:pt>
                <c:pt idx="131">
                  <c:v>14100</c:v>
                </c:pt>
                <c:pt idx="132">
                  <c:v>14200</c:v>
                </c:pt>
                <c:pt idx="133">
                  <c:v>14300</c:v>
                </c:pt>
                <c:pt idx="134">
                  <c:v>14400</c:v>
                </c:pt>
                <c:pt idx="135">
                  <c:v>14500</c:v>
                </c:pt>
                <c:pt idx="136">
                  <c:v>14600</c:v>
                </c:pt>
                <c:pt idx="137">
                  <c:v>14700</c:v>
                </c:pt>
                <c:pt idx="138">
                  <c:v>14800</c:v>
                </c:pt>
                <c:pt idx="139">
                  <c:v>14900</c:v>
                </c:pt>
                <c:pt idx="140">
                  <c:v>15000</c:v>
                </c:pt>
              </c:numCache>
            </c:numRef>
          </c:cat>
          <c:val>
            <c:numRef>
              <c:f>Data2!$P$10:$P$144</c:f>
              <c:numCache>
                <c:formatCode>0.0%</c:formatCode>
                <c:ptCount val="135"/>
                <c:pt idx="0">
                  <c:v>0.32661759853926126</c:v>
                </c:pt>
                <c:pt idx="1">
                  <c:v>0.29546155739340746</c:v>
                </c:pt>
                <c:pt idx="2">
                  <c:v>0.26973526866785164</c:v>
                </c:pt>
                <c:pt idx="3">
                  <c:v>0.24813239378796312</c:v>
                </c:pt>
                <c:pt idx="4">
                  <c:v>0.22973471367653814</c:v>
                </c:pt>
                <c:pt idx="5">
                  <c:v>0.21387790160954864</c:v>
                </c:pt>
                <c:pt idx="6">
                  <c:v>0.20006941552647051</c:v>
                </c:pt>
                <c:pt idx="7">
                  <c:v>0.18793632763094933</c:v>
                </c:pt>
                <c:pt idx="8">
                  <c:v>0.17719108290384042</c:v>
                </c:pt>
                <c:pt idx="9">
                  <c:v>0.16760838593785479</c:v>
                </c:pt>
                <c:pt idx="10">
                  <c:v>0.15900921260140763</c:v>
                </c:pt>
                <c:pt idx="11">
                  <c:v>0.1512495089252377</c:v>
                </c:pt>
                <c:pt idx="12">
                  <c:v>0.14421204846816862</c:v>
                </c:pt>
                <c:pt idx="13">
                  <c:v>0.13780046396958368</c:v>
                </c:pt>
                <c:pt idx="14">
                  <c:v>0.13193480469826796</c:v>
                </c:pt>
                <c:pt idx="15">
                  <c:v>0.12654818301279191</c:v>
                </c:pt>
                <c:pt idx="16">
                  <c:v>0.12158421077517119</c:v>
                </c:pt>
                <c:pt idx="17">
                  <c:v>0.11699501674682551</c:v>
                </c:pt>
                <c:pt idx="18">
                  <c:v>0.1127396969297115</c:v>
                </c:pt>
                <c:pt idx="19">
                  <c:v>0.10878309141493787</c:v>
                </c:pt>
                <c:pt idx="20">
                  <c:v>0.10509481019461304</c:v>
                </c:pt>
                <c:pt idx="21">
                  <c:v>0.10164845075127119</c:v>
                </c:pt>
                <c:pt idx="22">
                  <c:v>9.8420964775198169E-2</c:v>
                </c:pt>
                <c:pt idx="23">
                  <c:v>9.539214186693698E-2</c:v>
                </c:pt>
                <c:pt idx="24">
                  <c:v>9.2544185764012354E-2</c:v>
                </c:pt>
                <c:pt idx="25">
                  <c:v>8.9861364307082567E-2</c:v>
                </c:pt>
                <c:pt idx="26">
                  <c:v>8.7329718596756714E-2</c:v>
                </c:pt>
                <c:pt idx="27">
                  <c:v>8.4936819983155373E-2</c:v>
                </c:pt>
                <c:pt idx="28">
                  <c:v>8.2671565954699419E-2</c:v>
                </c:pt>
                <c:pt idx="29">
                  <c:v>8.0524007850108326E-2</c:v>
                </c:pt>
                <c:pt idx="30">
                  <c:v>7.8485204751299303E-2</c:v>
                </c:pt>
                <c:pt idx="31">
                  <c:v>7.6547099030151458E-2</c:v>
                </c:pt>
                <c:pt idx="32">
                  <c:v>7.470240989508739E-2</c:v>
                </c:pt>
                <c:pt idx="33">
                  <c:v>7.2944541971601218E-2</c:v>
                </c:pt>
                <c:pt idx="34">
                  <c:v>7.126750649656742E-2</c:v>
                </c:pt>
                <c:pt idx="35">
                  <c:v>6.9665853141380019E-2</c:v>
                </c:pt>
                <c:pt idx="36">
                  <c:v>6.8134610828204809E-2</c:v>
                </c:pt>
                <c:pt idx="37">
                  <c:v>6.6669236184986852E-2</c:v>
                </c:pt>
                <c:pt idx="38">
                  <c:v>6.5265568513281094E-2</c:v>
                </c:pt>
                <c:pt idx="39">
                  <c:v>6.3919790328479845E-2</c:v>
                </c:pt>
                <c:pt idx="40">
                  <c:v>6.2628392684309808E-2</c:v>
                </c:pt>
                <c:pt idx="41">
                  <c:v>6.1388144618157413E-2</c:v>
                </c:pt>
                <c:pt idx="42">
                  <c:v>6.0196066157014914E-2</c:v>
                </c:pt>
                <c:pt idx="43">
                  <c:v>5.9049404409153114E-2</c:v>
                </c:pt>
                <c:pt idx="44">
                  <c:v>5.7945612337672397E-2</c:v>
                </c:pt>
                <c:pt idx="45">
                  <c:v>5.6882329871409641E-2</c:v>
                </c:pt>
                <c:pt idx="46">
                  <c:v>5.5857367058301861E-2</c:v>
                </c:pt>
                <c:pt idx="47">
                  <c:v>5.4868689008144428E-2</c:v>
                </c:pt>
                <c:pt idx="48">
                  <c:v>5.3914402406794577E-2</c:v>
                </c:pt>
                <c:pt idx="49">
                  <c:v>5.2992743413828973E-2</c:v>
                </c:pt>
                <c:pt idx="50">
                  <c:v>5.2102066780782934E-2</c:v>
                </c:pt>
                <c:pt idx="51">
                  <c:v>5.1240836048752951E-2</c:v>
                </c:pt>
                <c:pt idx="52">
                  <c:v>5.0407614702517096E-2</c:v>
                </c:pt>
                <c:pt idx="53">
                  <c:v>4.9601058173968794E-2</c:v>
                </c:pt>
                <c:pt idx="54">
                  <c:v>4.8819906601231651E-2</c:v>
                </c:pt>
                <c:pt idx="55">
                  <c:v>4.8062978261491481E-2</c:v>
                </c:pt>
                <c:pt idx="56">
                  <c:v>4.73291636054455E-2</c:v>
                </c:pt>
                <c:pt idx="57">
                  <c:v>4.6617419830074593E-2</c:v>
                </c:pt>
                <c:pt idx="58">
                  <c:v>4.5926765933936624E-2</c:v>
                </c:pt>
                <c:pt idx="59">
                  <c:v>4.5256278205572473E-2</c:v>
                </c:pt>
                <c:pt idx="60">
                  <c:v>4.4605086101507825E-2</c:v>
                </c:pt>
                <c:pt idx="61">
                  <c:v>4.3972368475065193E-2</c:v>
                </c:pt>
                <c:pt idx="62">
                  <c:v>4.3357350121693797E-2</c:v>
                </c:pt>
                <c:pt idx="63">
                  <c:v>4.275929861024224E-2</c:v>
                </c:pt>
                <c:pt idx="64">
                  <c:v>4.2177521372911995E-2</c:v>
                </c:pt>
                <c:pt idx="65">
                  <c:v>4.1611363029637687E-2</c:v>
                </c:pt>
                <c:pt idx="66">
                  <c:v>4.1060202925064002E-2</c:v>
                </c:pt>
                <c:pt idx="67">
                  <c:v>4.0523452858794828E-2</c:v>
                </c:pt>
                <c:pt idx="68">
                  <c:v>4.000055499131349E-2</c:v>
                </c:pt>
                <c:pt idx="69">
                  <c:v>3.9490979910031004E-2</c:v>
                </c:pt>
                <c:pt idx="70">
                  <c:v>3.8994224841267168E-2</c:v>
                </c:pt>
                <c:pt idx="71">
                  <c:v>3.8509811995527346E-2</c:v>
                </c:pt>
                <c:pt idx="72">
                  <c:v>3.8037287034624112E-2</c:v>
                </c:pt>
                <c:pt idx="73">
                  <c:v>3.7576217650268973E-2</c:v>
                </c:pt>
                <c:pt idx="74">
                  <c:v>3.7126192244818411E-2</c:v>
                </c:pt>
                <c:pt idx="75">
                  <c:v>3.6686818705709355E-2</c:v>
                </c:pt>
                <c:pt idx="76">
                  <c:v>3.6257723265891856E-2</c:v>
                </c:pt>
                <c:pt idx="77">
                  <c:v>3.5838549443335525E-2</c:v>
                </c:pt>
                <c:pt idx="78">
                  <c:v>3.5428957053231895E-2</c:v>
                </c:pt>
                <c:pt idx="79">
                  <c:v>3.5028621287192439E-2</c:v>
                </c:pt>
                <c:pt idx="80">
                  <c:v>3.4637231854187572E-2</c:v>
                </c:pt>
                <c:pt idx="81">
                  <c:v>3.4254492178415606E-2</c:v>
                </c:pt>
                <c:pt idx="82">
                  <c:v>3.3880118649788071E-2</c:v>
                </c:pt>
                <c:pt idx="83">
                  <c:v>3.3513839923068646E-2</c:v>
                </c:pt>
                <c:pt idx="84">
                  <c:v>3.3155396261918213E-2</c:v>
                </c:pt>
                <c:pt idx="85">
                  <c:v>3.2804538924665394E-2</c:v>
                </c:pt>
                <c:pt idx="86">
                  <c:v>3.2461029588616838E-2</c:v>
                </c:pt>
                <c:pt idx="87">
                  <c:v>3.2124639810192548E-2</c:v>
                </c:pt>
                <c:pt idx="88">
                  <c:v>3.1795150518287303E-2</c:v>
                </c:pt>
                <c:pt idx="89">
                  <c:v>3.1472351538457136E-2</c:v>
                </c:pt>
                <c:pt idx="90">
                  <c:v>3.1156041145852669E-2</c:v>
                </c:pt>
                <c:pt idx="91">
                  <c:v>3.0846025644821112E-2</c:v>
                </c:pt>
                <c:pt idx="92">
                  <c:v>3.0542118973335163E-2</c:v>
                </c:pt>
                <c:pt idx="93">
                  <c:v>3.0244142330632259E-2</c:v>
                </c:pt>
                <c:pt idx="94">
                  <c:v>2.995192382638379E-2</c:v>
                </c:pt>
                <c:pt idx="95">
                  <c:v>2.9665298150066518E-2</c:v>
                </c:pt>
                <c:pt idx="96">
                  <c:v>2.9384106259087731E-2</c:v>
                </c:pt>
                <c:pt idx="97">
                  <c:v>2.9108195084500039E-2</c:v>
                </c:pt>
                <c:pt idx="98">
                  <c:v>2.8837417253171224E-2</c:v>
                </c:pt>
                <c:pt idx="99">
                  <c:v>2.8571630825265402E-2</c:v>
                </c:pt>
                <c:pt idx="100">
                  <c:v>2.8310699046144236E-2</c:v>
                </c:pt>
                <c:pt idx="101">
                  <c:v>2.8054490111744598E-2</c:v>
                </c:pt>
                <c:pt idx="102">
                  <c:v>2.7802876946559536E-2</c:v>
                </c:pt>
                <c:pt idx="103">
                  <c:v>2.755573699346087E-2</c:v>
                </c:pt>
                <c:pt idx="104">
                  <c:v>2.7312952014681285E-2</c:v>
                </c:pt>
                <c:pt idx="105">
                  <c:v>2.70744079031374E-2</c:v>
                </c:pt>
                <c:pt idx="106">
                  <c:v>2.6839994503654908E-2</c:v>
                </c:pt>
                <c:pt idx="107">
                  <c:v>2.6609605443316014E-2</c:v>
                </c:pt>
                <c:pt idx="108">
                  <c:v>2.6383137970517511E-2</c:v>
                </c:pt>
                <c:pt idx="109">
                  <c:v>2.6160492802177943E-2</c:v>
                </c:pt>
                <c:pt idx="110">
                  <c:v>2.5941573978600446E-2</c:v>
                </c:pt>
                <c:pt idx="111">
                  <c:v>2.5726288725556969E-2</c:v>
                </c:pt>
                <c:pt idx="112">
                  <c:v>2.5514547323198258E-2</c:v>
                </c:pt>
                <c:pt idx="113">
                  <c:v>2.5306262981398504E-2</c:v>
                </c:pt>
                <c:pt idx="114">
                  <c:v>2.5101351721120865E-2</c:v>
                </c:pt>
                <c:pt idx="115">
                  <c:v>2.4899732261519602E-2</c:v>
                </c:pt>
                <c:pt idx="116">
                  <c:v>2.470132591244692E-2</c:v>
                </c:pt>
                <c:pt idx="117">
                  <c:v>2.4506056472050661E-2</c:v>
                </c:pt>
                <c:pt idx="118">
                  <c:v>2.4313850129178718E-2</c:v>
                </c:pt>
                <c:pt idx="119">
                  <c:v>2.4124635370371836E-2</c:v>
                </c:pt>
                <c:pt idx="120">
                  <c:v>2.3938342891121921E-2</c:v>
                </c:pt>
                <c:pt idx="121">
                  <c:v>2.3754905511266314E-2</c:v>
                </c:pt>
                <c:pt idx="122">
                  <c:v>2.3574258094176914E-2</c:v>
                </c:pt>
                <c:pt idx="123">
                  <c:v>2.3396337469687296E-2</c:v>
                </c:pt>
                <c:pt idx="124">
                  <c:v>2.32210823603873E-2</c:v>
                </c:pt>
                <c:pt idx="125">
                  <c:v>2.3048433311307692E-2</c:v>
                </c:pt>
                <c:pt idx="126">
                  <c:v>2.2878332622631205E-2</c:v>
                </c:pt>
                <c:pt idx="127">
                  <c:v>2.2710724285425386E-2</c:v>
                </c:pt>
                <c:pt idx="128">
                  <c:v>2.2545553920147086E-2</c:v>
                </c:pt>
                <c:pt idx="129">
                  <c:v>2.2382768717809542E-2</c:v>
                </c:pt>
                <c:pt idx="130">
                  <c:v>2.2222317383700556E-2</c:v>
                </c:pt>
                <c:pt idx="131">
                  <c:v>2.2064150083476761E-2</c:v>
                </c:pt>
                <c:pt idx="132">
                  <c:v>2.1908218391586159E-2</c:v>
                </c:pt>
                <c:pt idx="133">
                  <c:v>2.1754475241802993E-2</c:v>
                </c:pt>
                <c:pt idx="134">
                  <c:v>2.1602874879890807E-2</c:v>
                </c:pt>
              </c:numCache>
            </c:numRef>
          </c:val>
        </c:ser>
        <c:ser>
          <c:idx val="0"/>
          <c:order val="5"/>
          <c:tx>
            <c:strRef>
              <c:f>Data2!$H$2</c:f>
              <c:strCache>
                <c:ptCount val="1"/>
                <c:pt idx="0">
                  <c:v>dx/dBE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Data2!$H$5:$H$114</c:f>
              <c:numCache>
                <c:formatCode>0.0%</c:formatCode>
                <c:ptCount val="110"/>
                <c:pt idx="0">
                  <c:v>0.28999999999999998</c:v>
                </c:pt>
                <c:pt idx="1">
                  <c:v>0.28000000000000003</c:v>
                </c:pt>
                <c:pt idx="2">
                  <c:v>0.28999999999999998</c:v>
                </c:pt>
                <c:pt idx="3">
                  <c:v>0.28000000000000003</c:v>
                </c:pt>
                <c:pt idx="4">
                  <c:v>0.28999999999999998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0.27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0.28999999999999998</c:v>
                </c:pt>
                <c:pt idx="17">
                  <c:v>0.28999999999999998</c:v>
                </c:pt>
                <c:pt idx="18">
                  <c:v>0.28999999999999998</c:v>
                </c:pt>
                <c:pt idx="19">
                  <c:v>0.28000000000000003</c:v>
                </c:pt>
                <c:pt idx="20">
                  <c:v>0.28999999999999998</c:v>
                </c:pt>
                <c:pt idx="21">
                  <c:v>0.28999999999999998</c:v>
                </c:pt>
                <c:pt idx="22">
                  <c:v>0.24</c:v>
                </c:pt>
                <c:pt idx="23">
                  <c:v>0.16</c:v>
                </c:pt>
                <c:pt idx="24">
                  <c:v>0.17</c:v>
                </c:pt>
                <c:pt idx="25">
                  <c:v>0.17</c:v>
                </c:pt>
                <c:pt idx="26">
                  <c:v>0.17</c:v>
                </c:pt>
                <c:pt idx="27">
                  <c:v>0.17</c:v>
                </c:pt>
                <c:pt idx="28">
                  <c:v>0.16</c:v>
                </c:pt>
                <c:pt idx="29">
                  <c:v>0.16</c:v>
                </c:pt>
                <c:pt idx="30">
                  <c:v>0.14000000000000001</c:v>
                </c:pt>
                <c:pt idx="31">
                  <c:v>0.14000000000000001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0.16</c:v>
                </c:pt>
                <c:pt idx="35">
                  <c:v>0.16</c:v>
                </c:pt>
                <c:pt idx="36">
                  <c:v>0.16</c:v>
                </c:pt>
                <c:pt idx="37">
                  <c:v>0.17</c:v>
                </c:pt>
                <c:pt idx="38">
                  <c:v>0.16</c:v>
                </c:pt>
                <c:pt idx="39">
                  <c:v>0.16</c:v>
                </c:pt>
                <c:pt idx="40">
                  <c:v>0.16</c:v>
                </c:pt>
                <c:pt idx="41">
                  <c:v>7.0000000000000007E-2</c:v>
                </c:pt>
                <c:pt idx="42">
                  <c:v>0.05</c:v>
                </c:pt>
                <c:pt idx="43">
                  <c:v>0.04</c:v>
                </c:pt>
                <c:pt idx="44">
                  <c:v>0.05</c:v>
                </c:pt>
                <c:pt idx="45">
                  <c:v>0.04</c:v>
                </c:pt>
                <c:pt idx="46">
                  <c:v>0.05</c:v>
                </c:pt>
                <c:pt idx="47">
                  <c:v>0.04</c:v>
                </c:pt>
                <c:pt idx="48">
                  <c:v>0.05</c:v>
                </c:pt>
                <c:pt idx="49">
                  <c:v>0.04</c:v>
                </c:pt>
                <c:pt idx="50">
                  <c:v>0.13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0.21</c:v>
                </c:pt>
                <c:pt idx="58">
                  <c:v>0.2</c:v>
                </c:pt>
                <c:pt idx="59">
                  <c:v>0.19</c:v>
                </c:pt>
                <c:pt idx="60">
                  <c:v>0.13</c:v>
                </c:pt>
                <c:pt idx="61">
                  <c:v>0.14000000000000001</c:v>
                </c:pt>
                <c:pt idx="62">
                  <c:v>0.14000000000000001</c:v>
                </c:pt>
                <c:pt idx="63">
                  <c:v>0.14000000000000001</c:v>
                </c:pt>
                <c:pt idx="64">
                  <c:v>0.13</c:v>
                </c:pt>
                <c:pt idx="65">
                  <c:v>0.14000000000000001</c:v>
                </c:pt>
                <c:pt idx="66">
                  <c:v>0.14000000000000001</c:v>
                </c:pt>
                <c:pt idx="67">
                  <c:v>0.13</c:v>
                </c:pt>
                <c:pt idx="68">
                  <c:v>0.14000000000000001</c:v>
                </c:pt>
                <c:pt idx="69">
                  <c:v>0.14000000000000001</c:v>
                </c:pt>
                <c:pt idx="70">
                  <c:v>0.14000000000000001</c:v>
                </c:pt>
                <c:pt idx="71">
                  <c:v>0.13</c:v>
                </c:pt>
                <c:pt idx="72">
                  <c:v>0.14000000000000001</c:v>
                </c:pt>
                <c:pt idx="73">
                  <c:v>0.13</c:v>
                </c:pt>
                <c:pt idx="74">
                  <c:v>0.12</c:v>
                </c:pt>
                <c:pt idx="75">
                  <c:v>0.12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</c:v>
                </c:pt>
                <c:pt idx="81">
                  <c:v>0.12</c:v>
                </c:pt>
                <c:pt idx="82">
                  <c:v>0.12</c:v>
                </c:pt>
                <c:pt idx="83">
                  <c:v>0.12</c:v>
                </c:pt>
                <c:pt idx="84">
                  <c:v>0.12</c:v>
                </c:pt>
                <c:pt idx="85">
                  <c:v>0.12</c:v>
                </c:pt>
                <c:pt idx="86">
                  <c:v>0.12</c:v>
                </c:pt>
                <c:pt idx="87">
                  <c:v>0.12</c:v>
                </c:pt>
                <c:pt idx="88">
                  <c:v>0.12</c:v>
                </c:pt>
                <c:pt idx="89">
                  <c:v>0.12</c:v>
                </c:pt>
                <c:pt idx="90">
                  <c:v>0.12</c:v>
                </c:pt>
                <c:pt idx="91">
                  <c:v>0.12</c:v>
                </c:pt>
                <c:pt idx="92">
                  <c:v>0.11</c:v>
                </c:pt>
                <c:pt idx="93">
                  <c:v>0.12</c:v>
                </c:pt>
                <c:pt idx="94">
                  <c:v>0.12</c:v>
                </c:pt>
                <c:pt idx="95">
                  <c:v>0.11</c:v>
                </c:pt>
                <c:pt idx="96">
                  <c:v>0.11</c:v>
                </c:pt>
                <c:pt idx="97">
                  <c:v>0.1</c:v>
                </c:pt>
                <c:pt idx="98">
                  <c:v>0.11</c:v>
                </c:pt>
                <c:pt idx="99">
                  <c:v>0.11</c:v>
                </c:pt>
                <c:pt idx="100">
                  <c:v>0.1</c:v>
                </c:pt>
                <c:pt idx="101">
                  <c:v>0.11</c:v>
                </c:pt>
                <c:pt idx="102">
                  <c:v>0.11</c:v>
                </c:pt>
                <c:pt idx="103">
                  <c:v>0.11</c:v>
                </c:pt>
                <c:pt idx="104">
                  <c:v>0.1</c:v>
                </c:pt>
                <c:pt idx="105">
                  <c:v>0.11</c:v>
                </c:pt>
                <c:pt idx="106">
                  <c:v>0.11</c:v>
                </c:pt>
                <c:pt idx="107">
                  <c:v>0.11</c:v>
                </c:pt>
                <c:pt idx="108">
                  <c:v>0.1</c:v>
                </c:pt>
                <c:pt idx="109">
                  <c:v>0.11</c:v>
                </c:pt>
              </c:numCache>
            </c:numRef>
          </c:val>
        </c:ser>
        <c:ser>
          <c:idx val="2"/>
          <c:order val="6"/>
          <c:tx>
            <c:strRef>
              <c:f>Data2!$J$2</c:f>
              <c:strCache>
                <c:ptCount val="1"/>
                <c:pt idx="0">
                  <c:v>dx/dBEBR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Data2!$J$5:$J$114</c:f>
              <c:numCache>
                <c:formatCode>0.0%</c:formatCode>
                <c:ptCount val="110"/>
                <c:pt idx="0">
                  <c:v>0.27</c:v>
                </c:pt>
                <c:pt idx="1">
                  <c:v>0.26500000000000001</c:v>
                </c:pt>
                <c:pt idx="2">
                  <c:v>0.27500000000000002</c:v>
                </c:pt>
                <c:pt idx="3">
                  <c:v>0.26500000000000001</c:v>
                </c:pt>
                <c:pt idx="4">
                  <c:v>0.27</c:v>
                </c:pt>
                <c:pt idx="5">
                  <c:v>0.26</c:v>
                </c:pt>
                <c:pt idx="6">
                  <c:v>0.25</c:v>
                </c:pt>
                <c:pt idx="7">
                  <c:v>0.255</c:v>
                </c:pt>
                <c:pt idx="8">
                  <c:v>0.25</c:v>
                </c:pt>
                <c:pt idx="9">
                  <c:v>0.26</c:v>
                </c:pt>
                <c:pt idx="10">
                  <c:v>0.26</c:v>
                </c:pt>
                <c:pt idx="11">
                  <c:v>0.26500000000000001</c:v>
                </c:pt>
                <c:pt idx="12">
                  <c:v>0.26500000000000001</c:v>
                </c:pt>
                <c:pt idx="13">
                  <c:v>0.26</c:v>
                </c:pt>
                <c:pt idx="14">
                  <c:v>0.255</c:v>
                </c:pt>
                <c:pt idx="15">
                  <c:v>0.25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0.255</c:v>
                </c:pt>
                <c:pt idx="20">
                  <c:v>0.255</c:v>
                </c:pt>
                <c:pt idx="21">
                  <c:v>0.26</c:v>
                </c:pt>
                <c:pt idx="22">
                  <c:v>0.22500000000000001</c:v>
                </c:pt>
                <c:pt idx="23">
                  <c:v>0.13</c:v>
                </c:pt>
                <c:pt idx="24">
                  <c:v>0.13</c:v>
                </c:pt>
                <c:pt idx="25">
                  <c:v>0.13500000000000001</c:v>
                </c:pt>
                <c:pt idx="26">
                  <c:v>0.13500000000000001</c:v>
                </c:pt>
                <c:pt idx="27">
                  <c:v>0.13</c:v>
                </c:pt>
                <c:pt idx="28">
                  <c:v>0.13</c:v>
                </c:pt>
                <c:pt idx="29">
                  <c:v>0.13500000000000001</c:v>
                </c:pt>
                <c:pt idx="30">
                  <c:v>0.13</c:v>
                </c:pt>
                <c:pt idx="31">
                  <c:v>0.13</c:v>
                </c:pt>
                <c:pt idx="32">
                  <c:v>0.13</c:v>
                </c:pt>
                <c:pt idx="33">
                  <c:v>0.13</c:v>
                </c:pt>
                <c:pt idx="34">
                  <c:v>0.14000000000000001</c:v>
                </c:pt>
                <c:pt idx="35">
                  <c:v>0.14000000000000001</c:v>
                </c:pt>
                <c:pt idx="36">
                  <c:v>0.14000000000000001</c:v>
                </c:pt>
                <c:pt idx="37">
                  <c:v>0.14000000000000001</c:v>
                </c:pt>
                <c:pt idx="38">
                  <c:v>0.12</c:v>
                </c:pt>
                <c:pt idx="39">
                  <c:v>0.11</c:v>
                </c:pt>
                <c:pt idx="40">
                  <c:v>0.115</c:v>
                </c:pt>
                <c:pt idx="41">
                  <c:v>6.5000000000000002E-2</c:v>
                </c:pt>
                <c:pt idx="42">
                  <c:v>0.06</c:v>
                </c:pt>
                <c:pt idx="43">
                  <c:v>0.05</c:v>
                </c:pt>
                <c:pt idx="44">
                  <c:v>0.06</c:v>
                </c:pt>
                <c:pt idx="45">
                  <c:v>0.05</c:v>
                </c:pt>
                <c:pt idx="46">
                  <c:v>0.06</c:v>
                </c:pt>
                <c:pt idx="47">
                  <c:v>7.4999999999999997E-2</c:v>
                </c:pt>
                <c:pt idx="48">
                  <c:v>7.4999999999999997E-2</c:v>
                </c:pt>
                <c:pt idx="49">
                  <c:v>7.4999999999999997E-2</c:v>
                </c:pt>
                <c:pt idx="50">
                  <c:v>0.12</c:v>
                </c:pt>
                <c:pt idx="51">
                  <c:v>0.155</c:v>
                </c:pt>
                <c:pt idx="52">
                  <c:v>0.155</c:v>
                </c:pt>
                <c:pt idx="53">
                  <c:v>0.15</c:v>
                </c:pt>
                <c:pt idx="54">
                  <c:v>0.155</c:v>
                </c:pt>
                <c:pt idx="55">
                  <c:v>0.155</c:v>
                </c:pt>
                <c:pt idx="56">
                  <c:v>0.16500000000000001</c:v>
                </c:pt>
                <c:pt idx="57">
                  <c:v>0.16500000000000001</c:v>
                </c:pt>
                <c:pt idx="58">
                  <c:v>0.16500000000000001</c:v>
                </c:pt>
                <c:pt idx="59">
                  <c:v>0.155</c:v>
                </c:pt>
                <c:pt idx="60">
                  <c:v>0.13</c:v>
                </c:pt>
                <c:pt idx="61">
                  <c:v>0.13</c:v>
                </c:pt>
                <c:pt idx="62">
                  <c:v>0.13500000000000001</c:v>
                </c:pt>
                <c:pt idx="63">
                  <c:v>0.13</c:v>
                </c:pt>
                <c:pt idx="64">
                  <c:v>0.115</c:v>
                </c:pt>
                <c:pt idx="65">
                  <c:v>0.1</c:v>
                </c:pt>
                <c:pt idx="66">
                  <c:v>0.105</c:v>
                </c:pt>
                <c:pt idx="67">
                  <c:v>0.1</c:v>
                </c:pt>
                <c:pt idx="68">
                  <c:v>0.105</c:v>
                </c:pt>
                <c:pt idx="69">
                  <c:v>0.1</c:v>
                </c:pt>
                <c:pt idx="70">
                  <c:v>0.105</c:v>
                </c:pt>
                <c:pt idx="71">
                  <c:v>0.1</c:v>
                </c:pt>
                <c:pt idx="72">
                  <c:v>0.105</c:v>
                </c:pt>
                <c:pt idx="73">
                  <c:v>0.11</c:v>
                </c:pt>
                <c:pt idx="74">
                  <c:v>0.105</c:v>
                </c:pt>
                <c:pt idx="75">
                  <c:v>0.105</c:v>
                </c:pt>
                <c:pt idx="76">
                  <c:v>0.11</c:v>
                </c:pt>
                <c:pt idx="77">
                  <c:v>0.105</c:v>
                </c:pt>
                <c:pt idx="78">
                  <c:v>0.105</c:v>
                </c:pt>
                <c:pt idx="79">
                  <c:v>0.11</c:v>
                </c:pt>
                <c:pt idx="80">
                  <c:v>0.105</c:v>
                </c:pt>
                <c:pt idx="81">
                  <c:v>0.105</c:v>
                </c:pt>
                <c:pt idx="82">
                  <c:v>0.11</c:v>
                </c:pt>
                <c:pt idx="83">
                  <c:v>0.105</c:v>
                </c:pt>
                <c:pt idx="84">
                  <c:v>0.105</c:v>
                </c:pt>
                <c:pt idx="85">
                  <c:v>0.11</c:v>
                </c:pt>
                <c:pt idx="86">
                  <c:v>0.105</c:v>
                </c:pt>
                <c:pt idx="87">
                  <c:v>0.105</c:v>
                </c:pt>
                <c:pt idx="88">
                  <c:v>0.1</c:v>
                </c:pt>
                <c:pt idx="89">
                  <c:v>0.09</c:v>
                </c:pt>
                <c:pt idx="90">
                  <c:v>0.09</c:v>
                </c:pt>
                <c:pt idx="91">
                  <c:v>0.09</c:v>
                </c:pt>
                <c:pt idx="92">
                  <c:v>8.5000000000000006E-2</c:v>
                </c:pt>
                <c:pt idx="93">
                  <c:v>8.5000000000000006E-2</c:v>
                </c:pt>
                <c:pt idx="94">
                  <c:v>0.09</c:v>
                </c:pt>
                <c:pt idx="95">
                  <c:v>8.5000000000000006E-2</c:v>
                </c:pt>
                <c:pt idx="96">
                  <c:v>8.5000000000000006E-2</c:v>
                </c:pt>
                <c:pt idx="97">
                  <c:v>0.08</c:v>
                </c:pt>
                <c:pt idx="98">
                  <c:v>8.5000000000000006E-2</c:v>
                </c:pt>
                <c:pt idx="99">
                  <c:v>0.08</c:v>
                </c:pt>
                <c:pt idx="100">
                  <c:v>0.08</c:v>
                </c:pt>
                <c:pt idx="101">
                  <c:v>8.5000000000000006E-2</c:v>
                </c:pt>
                <c:pt idx="102">
                  <c:v>8.5000000000000006E-2</c:v>
                </c:pt>
                <c:pt idx="103">
                  <c:v>8.5000000000000006E-2</c:v>
                </c:pt>
                <c:pt idx="104">
                  <c:v>7.4999999999999997E-2</c:v>
                </c:pt>
                <c:pt idx="105">
                  <c:v>8.5000000000000006E-2</c:v>
                </c:pt>
                <c:pt idx="106">
                  <c:v>8.5000000000000006E-2</c:v>
                </c:pt>
                <c:pt idx="107">
                  <c:v>8.5000000000000006E-2</c:v>
                </c:pt>
                <c:pt idx="108">
                  <c:v>0.08</c:v>
                </c:pt>
                <c:pt idx="109">
                  <c:v>8.5000000000000006E-2</c:v>
                </c:pt>
              </c:numCache>
            </c:numRef>
          </c:val>
        </c:ser>
        <c:marker val="1"/>
        <c:axId val="80291328"/>
        <c:axId val="80293248"/>
      </c:lineChart>
      <c:catAx>
        <c:axId val="8029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CMNI Combined Monthly Net Income</a:t>
                </a:r>
              </a:p>
            </c:rich>
          </c:tx>
          <c:layout>
            <c:manualLayout>
              <c:xMode val="edge"/>
              <c:yMode val="edge"/>
              <c:x val="0.35294117647058826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93248"/>
        <c:crosses val="autoZero"/>
        <c:auto val="1"/>
        <c:lblAlgn val="ctr"/>
        <c:lblOffset val="100"/>
        <c:tickLblSkip val="5"/>
        <c:tickMarkSkip val="1"/>
      </c:catAx>
      <c:valAx>
        <c:axId val="80293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Slope as a Percent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8499184339314857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9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90233074361802"/>
          <c:y val="0.36541598694942928"/>
          <c:w val="0.10765815760266367"/>
          <c:h val="0.2414355628058728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Curves</a:t>
            </a:r>
          </a:p>
        </c:rich>
      </c:tx>
      <c:layout>
        <c:manualLayout>
          <c:xMode val="edge"/>
          <c:yMode val="edge"/>
          <c:x val="0.4406215316315204"/>
          <c:y val="1.95758564437194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70569662777334E-2"/>
          <c:y val="0.12033425618195147"/>
          <c:w val="0.89234184239733649"/>
          <c:h val="0.67699836867862995"/>
        </c:manualLayout>
      </c:layout>
      <c:lineChart>
        <c:grouping val="standard"/>
        <c:ser>
          <c:idx val="2"/>
          <c:order val="0"/>
          <c:tx>
            <c:strRef>
              <c:f>Data2!$C$2</c:f>
              <c:strCache>
                <c:ptCount val="1"/>
                <c:pt idx="0">
                  <c:v>Table Avg. - 5%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numRef>
              <c:f>Data2!$A$3:$A$144</c:f>
              <c:numCache>
                <c:formatCode>"$"#,##0</c:formatCode>
                <c:ptCount val="142"/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1300</c:v>
                </c:pt>
                <c:pt idx="5">
                  <c:v>1400</c:v>
                </c:pt>
                <c:pt idx="6">
                  <c:v>1500</c:v>
                </c:pt>
                <c:pt idx="7">
                  <c:v>1600</c:v>
                </c:pt>
                <c:pt idx="8">
                  <c:v>1700</c:v>
                </c:pt>
                <c:pt idx="9">
                  <c:v>1800</c:v>
                </c:pt>
                <c:pt idx="10">
                  <c:v>1900</c:v>
                </c:pt>
                <c:pt idx="11">
                  <c:v>2000</c:v>
                </c:pt>
                <c:pt idx="12">
                  <c:v>2100</c:v>
                </c:pt>
                <c:pt idx="13">
                  <c:v>2200</c:v>
                </c:pt>
                <c:pt idx="14">
                  <c:v>2300</c:v>
                </c:pt>
                <c:pt idx="15">
                  <c:v>2400</c:v>
                </c:pt>
                <c:pt idx="16">
                  <c:v>2500</c:v>
                </c:pt>
                <c:pt idx="17">
                  <c:v>2600</c:v>
                </c:pt>
                <c:pt idx="18">
                  <c:v>2700</c:v>
                </c:pt>
                <c:pt idx="19">
                  <c:v>2800</c:v>
                </c:pt>
                <c:pt idx="20">
                  <c:v>2900</c:v>
                </c:pt>
                <c:pt idx="21">
                  <c:v>3000</c:v>
                </c:pt>
                <c:pt idx="22">
                  <c:v>3100</c:v>
                </c:pt>
                <c:pt idx="23">
                  <c:v>3200</c:v>
                </c:pt>
                <c:pt idx="24">
                  <c:v>3300</c:v>
                </c:pt>
                <c:pt idx="25">
                  <c:v>3400</c:v>
                </c:pt>
                <c:pt idx="26">
                  <c:v>3500</c:v>
                </c:pt>
                <c:pt idx="27">
                  <c:v>3600</c:v>
                </c:pt>
                <c:pt idx="28">
                  <c:v>3700</c:v>
                </c:pt>
                <c:pt idx="29">
                  <c:v>3800</c:v>
                </c:pt>
                <c:pt idx="30">
                  <c:v>3900</c:v>
                </c:pt>
                <c:pt idx="31">
                  <c:v>4000</c:v>
                </c:pt>
                <c:pt idx="32">
                  <c:v>4100</c:v>
                </c:pt>
                <c:pt idx="33">
                  <c:v>4200</c:v>
                </c:pt>
                <c:pt idx="34">
                  <c:v>4300</c:v>
                </c:pt>
                <c:pt idx="35">
                  <c:v>4400</c:v>
                </c:pt>
                <c:pt idx="36">
                  <c:v>4500</c:v>
                </c:pt>
                <c:pt idx="37">
                  <c:v>4600</c:v>
                </c:pt>
                <c:pt idx="38">
                  <c:v>4700</c:v>
                </c:pt>
                <c:pt idx="39">
                  <c:v>4800</c:v>
                </c:pt>
                <c:pt idx="40">
                  <c:v>4900</c:v>
                </c:pt>
                <c:pt idx="41">
                  <c:v>5000</c:v>
                </c:pt>
                <c:pt idx="42">
                  <c:v>5100</c:v>
                </c:pt>
                <c:pt idx="43">
                  <c:v>5200</c:v>
                </c:pt>
                <c:pt idx="44">
                  <c:v>5300</c:v>
                </c:pt>
                <c:pt idx="45">
                  <c:v>5400</c:v>
                </c:pt>
                <c:pt idx="46">
                  <c:v>5500</c:v>
                </c:pt>
                <c:pt idx="47">
                  <c:v>5600</c:v>
                </c:pt>
                <c:pt idx="48">
                  <c:v>5700</c:v>
                </c:pt>
                <c:pt idx="49">
                  <c:v>5800</c:v>
                </c:pt>
                <c:pt idx="50">
                  <c:v>5900</c:v>
                </c:pt>
                <c:pt idx="51">
                  <c:v>6000</c:v>
                </c:pt>
                <c:pt idx="52">
                  <c:v>6100</c:v>
                </c:pt>
                <c:pt idx="53">
                  <c:v>6200</c:v>
                </c:pt>
                <c:pt idx="54">
                  <c:v>6300</c:v>
                </c:pt>
                <c:pt idx="55">
                  <c:v>6400</c:v>
                </c:pt>
                <c:pt idx="56">
                  <c:v>6500</c:v>
                </c:pt>
                <c:pt idx="57">
                  <c:v>6600</c:v>
                </c:pt>
                <c:pt idx="58">
                  <c:v>6700</c:v>
                </c:pt>
                <c:pt idx="59">
                  <c:v>6800</c:v>
                </c:pt>
                <c:pt idx="60">
                  <c:v>6900</c:v>
                </c:pt>
                <c:pt idx="61">
                  <c:v>7000</c:v>
                </c:pt>
                <c:pt idx="62">
                  <c:v>7100</c:v>
                </c:pt>
                <c:pt idx="63">
                  <c:v>7200</c:v>
                </c:pt>
                <c:pt idx="64">
                  <c:v>7300</c:v>
                </c:pt>
                <c:pt idx="65">
                  <c:v>7400</c:v>
                </c:pt>
                <c:pt idx="66">
                  <c:v>7500</c:v>
                </c:pt>
                <c:pt idx="67">
                  <c:v>7600</c:v>
                </c:pt>
                <c:pt idx="68">
                  <c:v>7700</c:v>
                </c:pt>
                <c:pt idx="69">
                  <c:v>7800</c:v>
                </c:pt>
                <c:pt idx="70">
                  <c:v>7900</c:v>
                </c:pt>
                <c:pt idx="71">
                  <c:v>8000</c:v>
                </c:pt>
                <c:pt idx="72">
                  <c:v>8100</c:v>
                </c:pt>
                <c:pt idx="73">
                  <c:v>8200</c:v>
                </c:pt>
                <c:pt idx="74">
                  <c:v>8300</c:v>
                </c:pt>
                <c:pt idx="75">
                  <c:v>8400</c:v>
                </c:pt>
                <c:pt idx="76">
                  <c:v>8500</c:v>
                </c:pt>
                <c:pt idx="77">
                  <c:v>8600</c:v>
                </c:pt>
                <c:pt idx="78">
                  <c:v>8700</c:v>
                </c:pt>
                <c:pt idx="79">
                  <c:v>8800</c:v>
                </c:pt>
                <c:pt idx="80">
                  <c:v>8900</c:v>
                </c:pt>
                <c:pt idx="81">
                  <c:v>9000</c:v>
                </c:pt>
                <c:pt idx="82">
                  <c:v>9100</c:v>
                </c:pt>
                <c:pt idx="83">
                  <c:v>9200</c:v>
                </c:pt>
                <c:pt idx="84">
                  <c:v>9300</c:v>
                </c:pt>
                <c:pt idx="85">
                  <c:v>9400</c:v>
                </c:pt>
                <c:pt idx="86">
                  <c:v>9500</c:v>
                </c:pt>
                <c:pt idx="87">
                  <c:v>9600</c:v>
                </c:pt>
                <c:pt idx="88">
                  <c:v>9700</c:v>
                </c:pt>
                <c:pt idx="89">
                  <c:v>9800</c:v>
                </c:pt>
                <c:pt idx="90">
                  <c:v>9900</c:v>
                </c:pt>
                <c:pt idx="91">
                  <c:v>10000</c:v>
                </c:pt>
                <c:pt idx="92">
                  <c:v>10100</c:v>
                </c:pt>
                <c:pt idx="93">
                  <c:v>10200</c:v>
                </c:pt>
                <c:pt idx="94">
                  <c:v>10300</c:v>
                </c:pt>
                <c:pt idx="95">
                  <c:v>10400</c:v>
                </c:pt>
                <c:pt idx="96">
                  <c:v>10500</c:v>
                </c:pt>
                <c:pt idx="97">
                  <c:v>10600</c:v>
                </c:pt>
                <c:pt idx="98">
                  <c:v>10700</c:v>
                </c:pt>
                <c:pt idx="99">
                  <c:v>10800</c:v>
                </c:pt>
                <c:pt idx="100">
                  <c:v>10900</c:v>
                </c:pt>
                <c:pt idx="101">
                  <c:v>11000</c:v>
                </c:pt>
                <c:pt idx="102">
                  <c:v>11100</c:v>
                </c:pt>
                <c:pt idx="103">
                  <c:v>11200</c:v>
                </c:pt>
                <c:pt idx="104">
                  <c:v>11300</c:v>
                </c:pt>
                <c:pt idx="105">
                  <c:v>11400</c:v>
                </c:pt>
                <c:pt idx="106">
                  <c:v>11500</c:v>
                </c:pt>
                <c:pt idx="107">
                  <c:v>11600</c:v>
                </c:pt>
                <c:pt idx="108">
                  <c:v>11700</c:v>
                </c:pt>
                <c:pt idx="109">
                  <c:v>11800</c:v>
                </c:pt>
                <c:pt idx="110">
                  <c:v>11900</c:v>
                </c:pt>
                <c:pt idx="111">
                  <c:v>12000</c:v>
                </c:pt>
                <c:pt idx="112">
                  <c:v>12100</c:v>
                </c:pt>
                <c:pt idx="113">
                  <c:v>12200</c:v>
                </c:pt>
                <c:pt idx="114">
                  <c:v>12300</c:v>
                </c:pt>
                <c:pt idx="115">
                  <c:v>12400</c:v>
                </c:pt>
                <c:pt idx="116">
                  <c:v>12500</c:v>
                </c:pt>
                <c:pt idx="117">
                  <c:v>12600</c:v>
                </c:pt>
                <c:pt idx="118">
                  <c:v>12700</c:v>
                </c:pt>
                <c:pt idx="119">
                  <c:v>12800</c:v>
                </c:pt>
                <c:pt idx="120">
                  <c:v>12900</c:v>
                </c:pt>
                <c:pt idx="121">
                  <c:v>13000</c:v>
                </c:pt>
                <c:pt idx="122">
                  <c:v>13100</c:v>
                </c:pt>
                <c:pt idx="123">
                  <c:v>13200</c:v>
                </c:pt>
                <c:pt idx="124">
                  <c:v>13300</c:v>
                </c:pt>
                <c:pt idx="125">
                  <c:v>13400</c:v>
                </c:pt>
                <c:pt idx="126">
                  <c:v>13500</c:v>
                </c:pt>
                <c:pt idx="127">
                  <c:v>13600</c:v>
                </c:pt>
                <c:pt idx="128">
                  <c:v>13700</c:v>
                </c:pt>
                <c:pt idx="129">
                  <c:v>13800</c:v>
                </c:pt>
                <c:pt idx="130">
                  <c:v>13900</c:v>
                </c:pt>
                <c:pt idx="131">
                  <c:v>14000</c:v>
                </c:pt>
                <c:pt idx="132">
                  <c:v>14100</c:v>
                </c:pt>
                <c:pt idx="133">
                  <c:v>14200</c:v>
                </c:pt>
                <c:pt idx="134">
                  <c:v>14300</c:v>
                </c:pt>
                <c:pt idx="135">
                  <c:v>14400</c:v>
                </c:pt>
                <c:pt idx="136">
                  <c:v>14500</c:v>
                </c:pt>
                <c:pt idx="137">
                  <c:v>14600</c:v>
                </c:pt>
                <c:pt idx="138">
                  <c:v>14700</c:v>
                </c:pt>
                <c:pt idx="139">
                  <c:v>14800</c:v>
                </c:pt>
                <c:pt idx="140">
                  <c:v>14900</c:v>
                </c:pt>
                <c:pt idx="141">
                  <c:v>15000</c:v>
                </c:pt>
              </c:numCache>
            </c:numRef>
          </c:cat>
          <c:val>
            <c:numRef>
              <c:f>Data2!$C$3:$C$144</c:f>
              <c:numCache>
                <c:formatCode>"$"#,##0</c:formatCode>
                <c:ptCount val="142"/>
                <c:pt idx="1">
                  <c:v>234</c:v>
                </c:pt>
                <c:pt idx="2">
                  <c:v>257</c:v>
                </c:pt>
                <c:pt idx="3">
                  <c:v>280</c:v>
                </c:pt>
                <c:pt idx="4">
                  <c:v>303</c:v>
                </c:pt>
                <c:pt idx="5">
                  <c:v>326</c:v>
                </c:pt>
                <c:pt idx="6">
                  <c:v>347</c:v>
                </c:pt>
                <c:pt idx="7">
                  <c:v>368</c:v>
                </c:pt>
                <c:pt idx="8">
                  <c:v>390</c:v>
                </c:pt>
                <c:pt idx="9">
                  <c:v>411</c:v>
                </c:pt>
                <c:pt idx="10">
                  <c:v>432</c:v>
                </c:pt>
                <c:pt idx="11">
                  <c:v>453</c:v>
                </c:pt>
                <c:pt idx="12">
                  <c:v>475</c:v>
                </c:pt>
                <c:pt idx="13">
                  <c:v>496</c:v>
                </c:pt>
                <c:pt idx="14">
                  <c:v>517</c:v>
                </c:pt>
                <c:pt idx="15">
                  <c:v>538</c:v>
                </c:pt>
                <c:pt idx="16">
                  <c:v>559</c:v>
                </c:pt>
                <c:pt idx="17">
                  <c:v>568</c:v>
                </c:pt>
                <c:pt idx="18">
                  <c:v>576</c:v>
                </c:pt>
                <c:pt idx="19">
                  <c:v>583</c:v>
                </c:pt>
                <c:pt idx="20">
                  <c:v>590</c:v>
                </c:pt>
                <c:pt idx="21">
                  <c:v>596</c:v>
                </c:pt>
                <c:pt idx="22">
                  <c:v>601</c:v>
                </c:pt>
                <c:pt idx="23">
                  <c:v>605</c:v>
                </c:pt>
                <c:pt idx="24">
                  <c:v>608</c:v>
                </c:pt>
                <c:pt idx="25">
                  <c:v>610</c:v>
                </c:pt>
                <c:pt idx="26">
                  <c:v>611</c:v>
                </c:pt>
                <c:pt idx="27">
                  <c:v>612</c:v>
                </c:pt>
                <c:pt idx="28">
                  <c:v>613</c:v>
                </c:pt>
                <c:pt idx="29">
                  <c:v>618</c:v>
                </c:pt>
                <c:pt idx="30">
                  <c:v>633</c:v>
                </c:pt>
                <c:pt idx="31">
                  <c:v>647</c:v>
                </c:pt>
                <c:pt idx="32">
                  <c:v>662</c:v>
                </c:pt>
                <c:pt idx="33">
                  <c:v>677</c:v>
                </c:pt>
                <c:pt idx="34">
                  <c:v>692</c:v>
                </c:pt>
                <c:pt idx="35">
                  <c:v>705</c:v>
                </c:pt>
                <c:pt idx="36">
                  <c:v>719</c:v>
                </c:pt>
                <c:pt idx="37">
                  <c:v>732</c:v>
                </c:pt>
                <c:pt idx="38">
                  <c:v>744</c:v>
                </c:pt>
                <c:pt idx="39">
                  <c:v>758</c:v>
                </c:pt>
                <c:pt idx="40">
                  <c:v>771</c:v>
                </c:pt>
                <c:pt idx="41">
                  <c:v>784</c:v>
                </c:pt>
                <c:pt idx="42">
                  <c:v>798</c:v>
                </c:pt>
                <c:pt idx="43">
                  <c:v>810</c:v>
                </c:pt>
                <c:pt idx="44">
                  <c:v>824</c:v>
                </c:pt>
                <c:pt idx="45">
                  <c:v>837</c:v>
                </c:pt>
                <c:pt idx="46">
                  <c:v>850</c:v>
                </c:pt>
                <c:pt idx="47">
                  <c:v>863</c:v>
                </c:pt>
                <c:pt idx="48">
                  <c:v>876</c:v>
                </c:pt>
                <c:pt idx="49">
                  <c:v>889</c:v>
                </c:pt>
                <c:pt idx="50">
                  <c:v>903</c:v>
                </c:pt>
                <c:pt idx="51">
                  <c:v>915</c:v>
                </c:pt>
                <c:pt idx="52">
                  <c:v>929</c:v>
                </c:pt>
                <c:pt idx="53">
                  <c:v>942</c:v>
                </c:pt>
                <c:pt idx="54">
                  <c:v>955</c:v>
                </c:pt>
                <c:pt idx="55">
                  <c:v>968</c:v>
                </c:pt>
                <c:pt idx="56">
                  <c:v>981</c:v>
                </c:pt>
                <c:pt idx="57">
                  <c:v>994</c:v>
                </c:pt>
                <c:pt idx="58">
                  <c:v>1007</c:v>
                </c:pt>
                <c:pt idx="59">
                  <c:v>1021</c:v>
                </c:pt>
                <c:pt idx="60">
                  <c:v>1034</c:v>
                </c:pt>
                <c:pt idx="61">
                  <c:v>1047</c:v>
                </c:pt>
                <c:pt idx="62">
                  <c:v>1060</c:v>
                </c:pt>
                <c:pt idx="63">
                  <c:v>1072</c:v>
                </c:pt>
                <c:pt idx="64">
                  <c:v>1084</c:v>
                </c:pt>
                <c:pt idx="65">
                  <c:v>1097</c:v>
                </c:pt>
                <c:pt idx="66">
                  <c:v>1109</c:v>
                </c:pt>
                <c:pt idx="67">
                  <c:v>1121</c:v>
                </c:pt>
                <c:pt idx="68">
                  <c:v>1133</c:v>
                </c:pt>
                <c:pt idx="69">
                  <c:v>1145</c:v>
                </c:pt>
                <c:pt idx="70">
                  <c:v>1157</c:v>
                </c:pt>
                <c:pt idx="71">
                  <c:v>1169</c:v>
                </c:pt>
                <c:pt idx="72">
                  <c:v>1181</c:v>
                </c:pt>
                <c:pt idx="73">
                  <c:v>1192</c:v>
                </c:pt>
                <c:pt idx="74">
                  <c:v>1204</c:v>
                </c:pt>
                <c:pt idx="75">
                  <c:v>1215</c:v>
                </c:pt>
                <c:pt idx="76">
                  <c:v>1227</c:v>
                </c:pt>
                <c:pt idx="77">
                  <c:v>1238</c:v>
                </c:pt>
                <c:pt idx="78">
                  <c:v>1250</c:v>
                </c:pt>
                <c:pt idx="79">
                  <c:v>1261</c:v>
                </c:pt>
                <c:pt idx="80">
                  <c:v>1273</c:v>
                </c:pt>
                <c:pt idx="81">
                  <c:v>1283</c:v>
                </c:pt>
                <c:pt idx="82">
                  <c:v>1294</c:v>
                </c:pt>
                <c:pt idx="83">
                  <c:v>1305</c:v>
                </c:pt>
                <c:pt idx="84">
                  <c:v>1316</c:v>
                </c:pt>
                <c:pt idx="85">
                  <c:v>1328</c:v>
                </c:pt>
                <c:pt idx="86">
                  <c:v>1338</c:v>
                </c:pt>
                <c:pt idx="87">
                  <c:v>1349</c:v>
                </c:pt>
                <c:pt idx="88">
                  <c:v>1359</c:v>
                </c:pt>
                <c:pt idx="89">
                  <c:v>1370</c:v>
                </c:pt>
                <c:pt idx="90">
                  <c:v>1380</c:v>
                </c:pt>
                <c:pt idx="91">
                  <c:v>1391</c:v>
                </c:pt>
                <c:pt idx="92">
                  <c:v>1401</c:v>
                </c:pt>
                <c:pt idx="93">
                  <c:v>1412</c:v>
                </c:pt>
                <c:pt idx="94">
                  <c:v>1422</c:v>
                </c:pt>
                <c:pt idx="95">
                  <c:v>1432</c:v>
                </c:pt>
                <c:pt idx="96">
                  <c:v>1442</c:v>
                </c:pt>
                <c:pt idx="97">
                  <c:v>1452</c:v>
                </c:pt>
                <c:pt idx="98">
                  <c:v>1462</c:v>
                </c:pt>
                <c:pt idx="99">
                  <c:v>1472</c:v>
                </c:pt>
                <c:pt idx="100">
                  <c:v>1482</c:v>
                </c:pt>
                <c:pt idx="101">
                  <c:v>1492</c:v>
                </c:pt>
                <c:pt idx="102">
                  <c:v>1501</c:v>
                </c:pt>
                <c:pt idx="103">
                  <c:v>1511</c:v>
                </c:pt>
                <c:pt idx="104">
                  <c:v>1520</c:v>
                </c:pt>
                <c:pt idx="105">
                  <c:v>1530</c:v>
                </c:pt>
                <c:pt idx="106">
                  <c:v>1539</c:v>
                </c:pt>
                <c:pt idx="107">
                  <c:v>1549</c:v>
                </c:pt>
                <c:pt idx="108">
                  <c:v>1558</c:v>
                </c:pt>
                <c:pt idx="109">
                  <c:v>1567</c:v>
                </c:pt>
                <c:pt idx="110">
                  <c:v>1576</c:v>
                </c:pt>
                <c:pt idx="111">
                  <c:v>1585</c:v>
                </c:pt>
                <c:pt idx="112">
                  <c:v>1585</c:v>
                </c:pt>
                <c:pt idx="113">
                  <c:v>1585</c:v>
                </c:pt>
                <c:pt idx="114">
                  <c:v>1585</c:v>
                </c:pt>
                <c:pt idx="115">
                  <c:v>1585</c:v>
                </c:pt>
                <c:pt idx="116">
                  <c:v>1585</c:v>
                </c:pt>
                <c:pt idx="117">
                  <c:v>1585</c:v>
                </c:pt>
                <c:pt idx="118">
                  <c:v>1585</c:v>
                </c:pt>
                <c:pt idx="119">
                  <c:v>1585</c:v>
                </c:pt>
                <c:pt idx="120">
                  <c:v>1585</c:v>
                </c:pt>
                <c:pt idx="121">
                  <c:v>1585</c:v>
                </c:pt>
                <c:pt idx="122">
                  <c:v>1585</c:v>
                </c:pt>
                <c:pt idx="123">
                  <c:v>1585</c:v>
                </c:pt>
                <c:pt idx="124">
                  <c:v>1585</c:v>
                </c:pt>
                <c:pt idx="125">
                  <c:v>1585</c:v>
                </c:pt>
                <c:pt idx="126">
                  <c:v>1585</c:v>
                </c:pt>
                <c:pt idx="127">
                  <c:v>1585</c:v>
                </c:pt>
                <c:pt idx="128">
                  <c:v>1585</c:v>
                </c:pt>
                <c:pt idx="129">
                  <c:v>1585</c:v>
                </c:pt>
                <c:pt idx="130">
                  <c:v>1585</c:v>
                </c:pt>
                <c:pt idx="131">
                  <c:v>1585</c:v>
                </c:pt>
                <c:pt idx="132">
                  <c:v>1585</c:v>
                </c:pt>
                <c:pt idx="133">
                  <c:v>1585</c:v>
                </c:pt>
                <c:pt idx="134">
                  <c:v>1585</c:v>
                </c:pt>
                <c:pt idx="135">
                  <c:v>1585</c:v>
                </c:pt>
                <c:pt idx="136">
                  <c:v>1585</c:v>
                </c:pt>
                <c:pt idx="137">
                  <c:v>1585</c:v>
                </c:pt>
                <c:pt idx="138">
                  <c:v>1585</c:v>
                </c:pt>
                <c:pt idx="139">
                  <c:v>1585</c:v>
                </c:pt>
                <c:pt idx="140">
                  <c:v>1585</c:v>
                </c:pt>
                <c:pt idx="141">
                  <c:v>1585</c:v>
                </c:pt>
              </c:numCache>
            </c:numRef>
          </c:val>
        </c:ser>
        <c:ser>
          <c:idx val="0"/>
          <c:order val="1"/>
          <c:tx>
            <c:strRef>
              <c:f>Data!$C$2</c:f>
              <c:strCache>
                <c:ptCount val="1"/>
                <c:pt idx="0">
                  <c:v>Table Avg. Curve</c:v>
                </c:pt>
              </c:strCache>
            </c:strRef>
          </c:tx>
          <c:spPr>
            <a:ln cmpd="sng"/>
          </c:spPr>
          <c:marker>
            <c:symbol val="none"/>
          </c:marker>
          <c:val>
            <c:numRef>
              <c:f>Data!$C$4:$C$144</c:f>
              <c:numCache>
                <c:formatCode>"$"#,##0</c:formatCode>
                <c:ptCount val="141"/>
                <c:pt idx="0">
                  <c:v>234</c:v>
                </c:pt>
                <c:pt idx="1">
                  <c:v>255</c:v>
                </c:pt>
                <c:pt idx="2">
                  <c:v>276</c:v>
                </c:pt>
                <c:pt idx="3">
                  <c:v>296</c:v>
                </c:pt>
                <c:pt idx="4">
                  <c:v>316</c:v>
                </c:pt>
                <c:pt idx="5">
                  <c:v>336</c:v>
                </c:pt>
                <c:pt idx="6">
                  <c:v>355</c:v>
                </c:pt>
                <c:pt idx="7">
                  <c:v>375</c:v>
                </c:pt>
                <c:pt idx="8">
                  <c:v>393</c:v>
                </c:pt>
                <c:pt idx="9">
                  <c:v>412</c:v>
                </c:pt>
                <c:pt idx="10">
                  <c:v>430</c:v>
                </c:pt>
                <c:pt idx="11">
                  <c:v>448</c:v>
                </c:pt>
                <c:pt idx="12">
                  <c:v>465</c:v>
                </c:pt>
                <c:pt idx="13">
                  <c:v>483</c:v>
                </c:pt>
                <c:pt idx="14">
                  <c:v>500</c:v>
                </c:pt>
                <c:pt idx="15">
                  <c:v>516</c:v>
                </c:pt>
                <c:pt idx="16">
                  <c:v>533</c:v>
                </c:pt>
                <c:pt idx="17">
                  <c:v>549</c:v>
                </c:pt>
                <c:pt idx="18">
                  <c:v>564</c:v>
                </c:pt>
                <c:pt idx="19">
                  <c:v>580</c:v>
                </c:pt>
                <c:pt idx="20">
                  <c:v>595</c:v>
                </c:pt>
                <c:pt idx="21">
                  <c:v>610</c:v>
                </c:pt>
                <c:pt idx="22">
                  <c:v>625</c:v>
                </c:pt>
                <c:pt idx="23">
                  <c:v>639</c:v>
                </c:pt>
                <c:pt idx="24">
                  <c:v>653</c:v>
                </c:pt>
                <c:pt idx="25">
                  <c:v>667</c:v>
                </c:pt>
                <c:pt idx="26">
                  <c:v>680</c:v>
                </c:pt>
                <c:pt idx="27">
                  <c:v>694</c:v>
                </c:pt>
                <c:pt idx="28">
                  <c:v>707</c:v>
                </c:pt>
                <c:pt idx="29">
                  <c:v>719</c:v>
                </c:pt>
                <c:pt idx="30">
                  <c:v>732</c:v>
                </c:pt>
                <c:pt idx="31">
                  <c:v>744</c:v>
                </c:pt>
                <c:pt idx="32">
                  <c:v>756</c:v>
                </c:pt>
                <c:pt idx="33">
                  <c:v>768</c:v>
                </c:pt>
                <c:pt idx="34">
                  <c:v>780</c:v>
                </c:pt>
                <c:pt idx="35">
                  <c:v>791</c:v>
                </c:pt>
                <c:pt idx="36">
                  <c:v>802</c:v>
                </c:pt>
                <c:pt idx="37">
                  <c:v>813</c:v>
                </c:pt>
                <c:pt idx="38">
                  <c:v>823</c:v>
                </c:pt>
                <c:pt idx="39">
                  <c:v>834</c:v>
                </c:pt>
                <c:pt idx="40">
                  <c:v>844</c:v>
                </c:pt>
                <c:pt idx="41">
                  <c:v>854</c:v>
                </c:pt>
                <c:pt idx="42">
                  <c:v>864</c:v>
                </c:pt>
                <c:pt idx="43">
                  <c:v>873</c:v>
                </c:pt>
                <c:pt idx="44">
                  <c:v>882</c:v>
                </c:pt>
                <c:pt idx="45">
                  <c:v>892</c:v>
                </c:pt>
                <c:pt idx="46">
                  <c:v>900</c:v>
                </c:pt>
                <c:pt idx="47">
                  <c:v>909</c:v>
                </c:pt>
                <c:pt idx="48">
                  <c:v>918</c:v>
                </c:pt>
                <c:pt idx="49">
                  <c:v>926</c:v>
                </c:pt>
                <c:pt idx="50">
                  <c:v>934</c:v>
                </c:pt>
                <c:pt idx="51">
                  <c:v>942</c:v>
                </c:pt>
                <c:pt idx="52">
                  <c:v>950</c:v>
                </c:pt>
                <c:pt idx="53">
                  <c:v>957</c:v>
                </c:pt>
                <c:pt idx="54">
                  <c:v>965</c:v>
                </c:pt>
                <c:pt idx="55">
                  <c:v>972</c:v>
                </c:pt>
                <c:pt idx="56">
                  <c:v>979</c:v>
                </c:pt>
                <c:pt idx="57">
                  <c:v>986</c:v>
                </c:pt>
                <c:pt idx="58">
                  <c:v>992</c:v>
                </c:pt>
                <c:pt idx="59">
                  <c:v>999</c:v>
                </c:pt>
                <c:pt idx="60">
                  <c:v>1005</c:v>
                </c:pt>
                <c:pt idx="61">
                  <c:v>1011</c:v>
                </c:pt>
                <c:pt idx="62">
                  <c:v>1017</c:v>
                </c:pt>
                <c:pt idx="63">
                  <c:v>1023</c:v>
                </c:pt>
                <c:pt idx="64">
                  <c:v>1029</c:v>
                </c:pt>
                <c:pt idx="65">
                  <c:v>1034</c:v>
                </c:pt>
                <c:pt idx="66">
                  <c:v>1040</c:v>
                </c:pt>
                <c:pt idx="67">
                  <c:v>1045</c:v>
                </c:pt>
                <c:pt idx="68">
                  <c:v>1050</c:v>
                </c:pt>
                <c:pt idx="69">
                  <c:v>1055</c:v>
                </c:pt>
                <c:pt idx="70">
                  <c:v>1060</c:v>
                </c:pt>
                <c:pt idx="71">
                  <c:v>1065</c:v>
                </c:pt>
                <c:pt idx="72">
                  <c:v>1069</c:v>
                </c:pt>
                <c:pt idx="73">
                  <c:v>1074</c:v>
                </c:pt>
                <c:pt idx="74">
                  <c:v>1078</c:v>
                </c:pt>
                <c:pt idx="75">
                  <c:v>1082</c:v>
                </c:pt>
                <c:pt idx="76">
                  <c:v>1087</c:v>
                </c:pt>
                <c:pt idx="77">
                  <c:v>1091</c:v>
                </c:pt>
                <c:pt idx="78">
                  <c:v>1094</c:v>
                </c:pt>
                <c:pt idx="79">
                  <c:v>1098</c:v>
                </c:pt>
                <c:pt idx="80">
                  <c:v>1102</c:v>
                </c:pt>
                <c:pt idx="81">
                  <c:v>1106</c:v>
                </c:pt>
                <c:pt idx="82">
                  <c:v>1109</c:v>
                </c:pt>
                <c:pt idx="83">
                  <c:v>1113</c:v>
                </c:pt>
                <c:pt idx="84">
                  <c:v>1116</c:v>
                </c:pt>
                <c:pt idx="85">
                  <c:v>1119</c:v>
                </c:pt>
                <c:pt idx="86">
                  <c:v>1122</c:v>
                </c:pt>
                <c:pt idx="87">
                  <c:v>1125</c:v>
                </c:pt>
                <c:pt idx="88">
                  <c:v>1128</c:v>
                </c:pt>
                <c:pt idx="89">
                  <c:v>1131</c:v>
                </c:pt>
                <c:pt idx="90">
                  <c:v>1134</c:v>
                </c:pt>
                <c:pt idx="91">
                  <c:v>1137</c:v>
                </c:pt>
                <c:pt idx="92">
                  <c:v>1139</c:v>
                </c:pt>
                <c:pt idx="93">
                  <c:v>1142</c:v>
                </c:pt>
                <c:pt idx="94">
                  <c:v>1145</c:v>
                </c:pt>
                <c:pt idx="95">
                  <c:v>1147</c:v>
                </c:pt>
                <c:pt idx="96">
                  <c:v>1150</c:v>
                </c:pt>
                <c:pt idx="97">
                  <c:v>1152</c:v>
                </c:pt>
                <c:pt idx="98">
                  <c:v>1154</c:v>
                </c:pt>
                <c:pt idx="99">
                  <c:v>1157</c:v>
                </c:pt>
                <c:pt idx="100">
                  <c:v>1159</c:v>
                </c:pt>
                <c:pt idx="101">
                  <c:v>1161</c:v>
                </c:pt>
                <c:pt idx="102">
                  <c:v>1163</c:v>
                </c:pt>
                <c:pt idx="103">
                  <c:v>1166</c:v>
                </c:pt>
                <c:pt idx="104">
                  <c:v>1168</c:v>
                </c:pt>
                <c:pt idx="105">
                  <c:v>1170</c:v>
                </c:pt>
                <c:pt idx="106">
                  <c:v>1172</c:v>
                </c:pt>
                <c:pt idx="107">
                  <c:v>1174</c:v>
                </c:pt>
                <c:pt idx="108">
                  <c:v>1176</c:v>
                </c:pt>
                <c:pt idx="109">
                  <c:v>1178</c:v>
                </c:pt>
                <c:pt idx="110">
                  <c:v>1180</c:v>
                </c:pt>
                <c:pt idx="111">
                  <c:v>1182</c:v>
                </c:pt>
                <c:pt idx="112">
                  <c:v>1184</c:v>
                </c:pt>
                <c:pt idx="113">
                  <c:v>1186</c:v>
                </c:pt>
                <c:pt idx="114">
                  <c:v>1188</c:v>
                </c:pt>
                <c:pt idx="115">
                  <c:v>1190</c:v>
                </c:pt>
                <c:pt idx="116">
                  <c:v>1192</c:v>
                </c:pt>
                <c:pt idx="117">
                  <c:v>1194</c:v>
                </c:pt>
                <c:pt idx="118">
                  <c:v>1196</c:v>
                </c:pt>
                <c:pt idx="119">
                  <c:v>1198</c:v>
                </c:pt>
                <c:pt idx="120">
                  <c:v>1200</c:v>
                </c:pt>
                <c:pt idx="121">
                  <c:v>1202</c:v>
                </c:pt>
                <c:pt idx="122">
                  <c:v>1204</c:v>
                </c:pt>
                <c:pt idx="123">
                  <c:v>1206</c:v>
                </c:pt>
                <c:pt idx="124">
                  <c:v>1208</c:v>
                </c:pt>
                <c:pt idx="125">
                  <c:v>1211</c:v>
                </c:pt>
                <c:pt idx="126">
                  <c:v>1213</c:v>
                </c:pt>
                <c:pt idx="127">
                  <c:v>1215</c:v>
                </c:pt>
                <c:pt idx="128">
                  <c:v>1217</c:v>
                </c:pt>
                <c:pt idx="129">
                  <c:v>1220</c:v>
                </c:pt>
                <c:pt idx="130">
                  <c:v>1222</c:v>
                </c:pt>
                <c:pt idx="131">
                  <c:v>1224</c:v>
                </c:pt>
                <c:pt idx="132">
                  <c:v>1227</c:v>
                </c:pt>
                <c:pt idx="133">
                  <c:v>1229</c:v>
                </c:pt>
                <c:pt idx="134">
                  <c:v>1232</c:v>
                </c:pt>
                <c:pt idx="135">
                  <c:v>1235</c:v>
                </c:pt>
                <c:pt idx="136">
                  <c:v>1237</c:v>
                </c:pt>
                <c:pt idx="137">
                  <c:v>1240</c:v>
                </c:pt>
                <c:pt idx="138">
                  <c:v>1243</c:v>
                </c:pt>
                <c:pt idx="139">
                  <c:v>1246</c:v>
                </c:pt>
                <c:pt idx="140">
                  <c:v>1249</c:v>
                </c:pt>
              </c:numCache>
            </c:numRef>
          </c:val>
        </c:ser>
        <c:marker val="1"/>
        <c:axId val="80340096"/>
        <c:axId val="80342016"/>
      </c:lineChart>
      <c:catAx>
        <c:axId val="80340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CMNI Combined Monthly Net Income</a:t>
                </a:r>
              </a:p>
            </c:rich>
          </c:tx>
          <c:layout>
            <c:manualLayout>
              <c:xMode val="edge"/>
              <c:yMode val="edge"/>
              <c:x val="0.41176470588235303"/>
              <c:y val="0.89559543230016336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42016"/>
        <c:crosses val="autoZero"/>
        <c:auto val="1"/>
        <c:lblAlgn val="ctr"/>
        <c:lblOffset val="100"/>
        <c:tickLblSkip val="4"/>
        <c:tickMarkSkip val="1"/>
      </c:catAx>
      <c:valAx>
        <c:axId val="80342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JCSO Joint Child Support Obligation</a:t>
                </a:r>
              </a:p>
            </c:rich>
          </c:tx>
          <c:layout>
            <c:manualLayout>
              <c:xMode val="edge"/>
              <c:yMode val="edge"/>
              <c:x val="1.4428412874583796E-2"/>
              <c:y val="0.26916802610114193"/>
            </c:manualLayout>
          </c:layout>
          <c:spPr>
            <a:noFill/>
            <a:ln w="25400">
              <a:noFill/>
            </a:ln>
          </c:spPr>
        </c:title>
        <c:numFmt formatCode="&quot;$&quot;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34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92822185970636217"/>
          <c:w val="0.14779472394625914"/>
          <c:h val="6.51879830101935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4559" cy="63033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6477000"/>
    <xdr:ext cx="8684559" cy="6303309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0" y="12792075"/>
    <xdr:ext cx="8684559" cy="6303309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=@ROUND(@AVERAGE(K4:L4)*.95,0)" TargetMode="External"/><Relationship Id="rId1" Type="http://schemas.openxmlformats.org/officeDocument/2006/relationships/hyperlink" Target="mailto:=@ROUND(@AVERAGE(K4:L4)*.95,0)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=@ROUND(@AVERAGE(K4:L4)*.95,0)" TargetMode="External"/><Relationship Id="rId1" Type="http://schemas.openxmlformats.org/officeDocument/2006/relationships/hyperlink" Target="mailto:=@ROUND(@AVERAGE(K4:L4)*.95,0)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workbookViewId="0">
      <selection activeCell="D4" sqref="D4"/>
    </sheetView>
  </sheetViews>
  <sheetFormatPr defaultRowHeight="12.75"/>
  <cols>
    <col min="2" max="8" width="12.7109375" customWidth="1"/>
  </cols>
  <sheetData>
    <row r="1" spans="1:8" ht="13.5" thickBot="1">
      <c r="A1" t="s">
        <v>55</v>
      </c>
    </row>
    <row r="2" spans="1:8" ht="14.25" thickTop="1" thickBot="1">
      <c r="A2" s="36" t="s">
        <v>58</v>
      </c>
      <c r="B2" s="37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8">
        <v>7</v>
      </c>
    </row>
    <row r="3" spans="1:8" s="3" customFormat="1" ht="64.5" thickTop="1">
      <c r="A3" s="3" t="s">
        <v>63</v>
      </c>
      <c r="B3" s="3" t="s">
        <v>57</v>
      </c>
      <c r="C3" s="3" t="s">
        <v>56</v>
      </c>
      <c r="D3" s="3" t="s">
        <v>59</v>
      </c>
      <c r="E3" s="3" t="s">
        <v>60</v>
      </c>
      <c r="F3" s="3" t="s">
        <v>61</v>
      </c>
      <c r="G3" s="3" t="s">
        <v>62</v>
      </c>
      <c r="H3" s="3" t="s">
        <v>72</v>
      </c>
    </row>
    <row r="4" spans="1:8">
      <c r="A4">
        <v>1000</v>
      </c>
      <c r="B4" s="6">
        <f>Data2!C4</f>
        <v>234</v>
      </c>
      <c r="C4" s="6">
        <f>Data2!K4</f>
        <v>236</v>
      </c>
      <c r="D4" s="6">
        <f>Data2!O4</f>
        <v>114.87562597358303</v>
      </c>
      <c r="E4" s="6">
        <f>Data2!E4</f>
        <v>261</v>
      </c>
      <c r="F4" s="6">
        <f>Data2!G4</f>
        <v>285</v>
      </c>
      <c r="G4" s="6">
        <f>Data2!I4</f>
        <v>273</v>
      </c>
      <c r="H4" s="6">
        <f>Data2!M4</f>
        <v>251</v>
      </c>
    </row>
    <row r="5" spans="1:8">
      <c r="A5">
        <f>A4+100</f>
        <v>1100</v>
      </c>
      <c r="B5" s="6">
        <f>Data2!C5</f>
        <v>257</v>
      </c>
      <c r="C5" s="6">
        <f>Data2!K5</f>
        <v>260</v>
      </c>
      <c r="D5" s="6">
        <f>Data2!O5</f>
        <v>184.0501268809881</v>
      </c>
      <c r="E5" s="6">
        <f>Data2!E5</f>
        <v>286</v>
      </c>
      <c r="F5" s="6">
        <f>Data2!G5</f>
        <v>314</v>
      </c>
      <c r="G5" s="6">
        <f>Data2!I5</f>
        <v>300</v>
      </c>
      <c r="H5" s="6">
        <f>Data2!M5</f>
        <v>276</v>
      </c>
    </row>
    <row r="6" spans="1:8">
      <c r="A6">
        <f t="shared" ref="A6:A74" si="0">A5+100</f>
        <v>1200</v>
      </c>
      <c r="B6" s="6">
        <f>Data2!C6</f>
        <v>280</v>
      </c>
      <c r="C6" s="6">
        <f>Data2!K6</f>
        <v>277</v>
      </c>
      <c r="D6" s="6">
        <f>Data2!O6</f>
        <v>240.56980948711401</v>
      </c>
      <c r="E6" s="6">
        <f>Data2!E6</f>
        <v>311</v>
      </c>
      <c r="F6" s="6">
        <f>Data2!G6</f>
        <v>342</v>
      </c>
      <c r="G6" s="6">
        <f>Data2!I6</f>
        <v>326.5</v>
      </c>
      <c r="H6" s="6">
        <f>Data2!M6</f>
        <v>301</v>
      </c>
    </row>
    <row r="7" spans="1:8">
      <c r="A7">
        <f t="shared" si="0"/>
        <v>1300</v>
      </c>
      <c r="B7" s="6">
        <f>Data2!C7</f>
        <v>303</v>
      </c>
      <c r="C7" s="6">
        <f>Data2!K7</f>
        <v>294</v>
      </c>
      <c r="D7" s="6">
        <f>Data2!O7</f>
        <v>288.35652023356408</v>
      </c>
      <c r="E7" s="6">
        <f>Data2!E7</f>
        <v>337</v>
      </c>
      <c r="F7" s="6">
        <f>Data2!G7</f>
        <v>371</v>
      </c>
      <c r="G7" s="6">
        <f>Data2!I7</f>
        <v>354</v>
      </c>
      <c r="H7" s="6">
        <f>Data2!M7</f>
        <v>326</v>
      </c>
    </row>
    <row r="8" spans="1:8">
      <c r="A8">
        <f t="shared" si="0"/>
        <v>1400</v>
      </c>
      <c r="B8" s="6">
        <f>Data2!C8</f>
        <v>326</v>
      </c>
      <c r="C8" s="6">
        <f>Data2!K8</f>
        <v>310</v>
      </c>
      <c r="D8" s="6">
        <f>Data2!O8</f>
        <v>329.75125194716605</v>
      </c>
      <c r="E8" s="6">
        <f>Data2!E8</f>
        <v>362</v>
      </c>
      <c r="F8" s="6">
        <f>Data2!G8</f>
        <v>399</v>
      </c>
      <c r="G8" s="6">
        <f>Data2!I8</f>
        <v>380.5</v>
      </c>
      <c r="H8" s="6">
        <f>Data2!M8</f>
        <v>351</v>
      </c>
    </row>
    <row r="9" spans="1:8">
      <c r="A9">
        <f t="shared" si="0"/>
        <v>1500</v>
      </c>
      <c r="B9" s="6">
        <f>Data2!C9</f>
        <v>347</v>
      </c>
      <c r="C9" s="6">
        <f>Data2!K9</f>
        <v>327</v>
      </c>
      <c r="D9" s="6">
        <f>Data2!O9</f>
        <v>366.26399300064497</v>
      </c>
      <c r="E9" s="6">
        <f>Data2!E9</f>
        <v>387</v>
      </c>
      <c r="F9" s="6">
        <f>Data2!G9</f>
        <v>428</v>
      </c>
      <c r="G9" s="6">
        <f>Data2!I9</f>
        <v>407.5</v>
      </c>
      <c r="H9" s="6">
        <f>Data2!M9</f>
        <v>376</v>
      </c>
    </row>
    <row r="10" spans="1:8">
      <c r="A10">
        <f t="shared" si="0"/>
        <v>1600</v>
      </c>
      <c r="B10" s="6">
        <f>Data2!C10</f>
        <v>368</v>
      </c>
      <c r="C10" s="6">
        <f>Data2!K10</f>
        <v>342</v>
      </c>
      <c r="D10" s="6">
        <f>Data2!O10</f>
        <v>398.9257528545711</v>
      </c>
      <c r="E10" s="6">
        <f>Data2!E10</f>
        <v>411</v>
      </c>
      <c r="F10" s="6">
        <f>Data2!G10</f>
        <v>456</v>
      </c>
      <c r="G10" s="6">
        <f>Data2!I10</f>
        <v>433.5</v>
      </c>
      <c r="H10" s="6">
        <f>Data2!M10</f>
        <v>401</v>
      </c>
    </row>
    <row r="11" spans="1:8">
      <c r="A11">
        <f t="shared" si="0"/>
        <v>1700</v>
      </c>
      <c r="B11" s="6">
        <f>Data2!C11</f>
        <v>390</v>
      </c>
      <c r="C11" s="6">
        <f>Data2!K11</f>
        <v>358</v>
      </c>
      <c r="D11" s="6">
        <f>Data2!O11</f>
        <v>428.47190859391185</v>
      </c>
      <c r="E11" s="6">
        <f>Data2!E11</f>
        <v>433</v>
      </c>
      <c r="F11" s="6">
        <f>Data2!G11</f>
        <v>484</v>
      </c>
      <c r="G11" s="6">
        <f>Data2!I11</f>
        <v>458.5</v>
      </c>
      <c r="H11" s="6">
        <f>Data2!M11</f>
        <v>426</v>
      </c>
    </row>
    <row r="12" spans="1:8">
      <c r="A12">
        <f t="shared" si="0"/>
        <v>1800</v>
      </c>
      <c r="B12" s="6">
        <f>Data2!C12</f>
        <v>411</v>
      </c>
      <c r="C12" s="6">
        <f>Data2!K12</f>
        <v>373</v>
      </c>
      <c r="D12" s="6">
        <f>Data2!O12</f>
        <v>455.44543546069701</v>
      </c>
      <c r="E12" s="6">
        <f>Data2!E12</f>
        <v>456</v>
      </c>
      <c r="F12" s="6">
        <f>Data2!G12</f>
        <v>512</v>
      </c>
      <c r="G12" s="6">
        <f>Data2!I12</f>
        <v>484</v>
      </c>
      <c r="H12" s="6">
        <f>Data2!M12</f>
        <v>451</v>
      </c>
    </row>
    <row r="13" spans="1:8">
      <c r="A13">
        <f t="shared" si="0"/>
        <v>1900</v>
      </c>
      <c r="B13" s="6">
        <f>Data2!C13</f>
        <v>432</v>
      </c>
      <c r="C13" s="6">
        <f>Data2!K13</f>
        <v>388</v>
      </c>
      <c r="D13" s="6">
        <f>Data2!O13</f>
        <v>480.25867483949332</v>
      </c>
      <c r="E13" s="6">
        <f>Data2!E13</f>
        <v>478</v>
      </c>
      <c r="F13" s="6">
        <f>Data2!G13</f>
        <v>540</v>
      </c>
      <c r="G13" s="6">
        <f>Data2!I13</f>
        <v>509</v>
      </c>
      <c r="H13" s="6">
        <f>Data2!M13</f>
        <v>476</v>
      </c>
    </row>
    <row r="14" spans="1:8">
      <c r="A14">
        <f t="shared" si="0"/>
        <v>2000</v>
      </c>
      <c r="B14" s="6">
        <f>Data2!C14</f>
        <v>453</v>
      </c>
      <c r="C14" s="6">
        <f>Data2!K14</f>
        <v>402</v>
      </c>
      <c r="D14" s="6">
        <f>Data2!O14</f>
        <v>503.23214620714714</v>
      </c>
      <c r="E14" s="6">
        <f>Data2!E14</f>
        <v>502</v>
      </c>
      <c r="F14" s="6">
        <f>Data2!G14</f>
        <v>568</v>
      </c>
      <c r="G14" s="6">
        <f>Data2!I14</f>
        <v>535</v>
      </c>
      <c r="H14" s="6">
        <f>Data2!M14</f>
        <v>501</v>
      </c>
    </row>
    <row r="15" spans="1:8">
      <c r="A15">
        <f t="shared" si="0"/>
        <v>2100</v>
      </c>
      <c r="B15" s="6">
        <f>Data2!C15</f>
        <v>475</v>
      </c>
      <c r="C15" s="6">
        <f>Data2!K15</f>
        <v>416</v>
      </c>
      <c r="D15" s="6">
        <f>Data2!O15</f>
        <v>524.619936368102</v>
      </c>
      <c r="E15" s="6">
        <f>Data2!E15</f>
        <v>526</v>
      </c>
      <c r="F15" s="6">
        <f>Data2!G15</f>
        <v>596</v>
      </c>
      <c r="G15" s="6">
        <f>Data2!I15</f>
        <v>561</v>
      </c>
      <c r="H15" s="6">
        <f>Data2!M15</f>
        <v>526</v>
      </c>
    </row>
    <row r="16" spans="1:8">
      <c r="A16">
        <f t="shared" si="0"/>
        <v>2200</v>
      </c>
      <c r="B16" s="6">
        <f>Data2!C16</f>
        <v>496</v>
      </c>
      <c r="C16" s="6">
        <f>Data2!K16</f>
        <v>430</v>
      </c>
      <c r="D16" s="6">
        <f>Data2!O16</f>
        <v>544.62687792074905</v>
      </c>
      <c r="E16" s="6">
        <f>Data2!E16</f>
        <v>551</v>
      </c>
      <c r="F16" s="6">
        <f>Data2!G16</f>
        <v>624</v>
      </c>
      <c r="G16" s="6">
        <f>Data2!I16</f>
        <v>587.5</v>
      </c>
      <c r="H16" s="6">
        <f>Data2!M16</f>
        <v>551</v>
      </c>
    </row>
    <row r="17" spans="1:8">
      <c r="A17">
        <f t="shared" si="0"/>
        <v>2300</v>
      </c>
      <c r="B17" s="6">
        <f>Data2!C17</f>
        <v>517</v>
      </c>
      <c r="C17" s="6">
        <f>Data2!K17</f>
        <v>444</v>
      </c>
      <c r="D17" s="6">
        <f>Data2!O17</f>
        <v>563.42051068384399</v>
      </c>
      <c r="E17" s="6">
        <f>Data2!E17</f>
        <v>576</v>
      </c>
      <c r="F17" s="6">
        <f>Data2!G17</f>
        <v>652</v>
      </c>
      <c r="G17" s="6">
        <f>Data2!I17</f>
        <v>614</v>
      </c>
      <c r="H17" s="6">
        <f>Data2!M17</f>
        <v>576</v>
      </c>
    </row>
    <row r="18" spans="1:8">
      <c r="A18">
        <f t="shared" si="0"/>
        <v>2400</v>
      </c>
      <c r="B18" s="6">
        <f>Data2!C18</f>
        <v>538</v>
      </c>
      <c r="C18" s="6">
        <f>Data2!K18</f>
        <v>458</v>
      </c>
      <c r="D18" s="6">
        <f>Data2!O18</f>
        <v>581.13961897422803</v>
      </c>
      <c r="E18" s="6">
        <f>Data2!E18</f>
        <v>601</v>
      </c>
      <c r="F18" s="6">
        <f>Data2!G18</f>
        <v>679</v>
      </c>
      <c r="G18" s="6">
        <f>Data2!I18</f>
        <v>640</v>
      </c>
      <c r="H18" s="6">
        <f>Data2!M18</f>
        <v>601</v>
      </c>
    </row>
    <row r="19" spans="1:8">
      <c r="A19">
        <f t="shared" si="0"/>
        <v>2500</v>
      </c>
      <c r="B19" s="6">
        <f>Data2!C19</f>
        <v>559</v>
      </c>
      <c r="C19" s="6">
        <f>Data2!K19</f>
        <v>471</v>
      </c>
      <c r="D19" s="6">
        <f>Data2!O19</f>
        <v>597.90045756801351</v>
      </c>
      <c r="E19" s="6">
        <f>Data2!E19</f>
        <v>624</v>
      </c>
      <c r="F19" s="6">
        <f>Data2!G19</f>
        <v>707</v>
      </c>
      <c r="G19" s="6">
        <f>Data2!I19</f>
        <v>665.5</v>
      </c>
      <c r="H19" s="6">
        <f>Data2!M19</f>
        <v>624</v>
      </c>
    </row>
    <row r="20" spans="1:8">
      <c r="A20">
        <f t="shared" si="0"/>
        <v>2600</v>
      </c>
      <c r="B20" s="6">
        <f>Data2!C20</f>
        <v>568</v>
      </c>
      <c r="C20" s="6">
        <f>Data2!K20</f>
        <v>484</v>
      </c>
      <c r="D20" s="6">
        <f>Data2!O20</f>
        <v>613.80137882815427</v>
      </c>
      <c r="E20" s="6">
        <f>Data2!E20</f>
        <v>646</v>
      </c>
      <c r="F20" s="6">
        <f>Data2!G20</f>
        <v>735</v>
      </c>
      <c r="G20" s="6">
        <f>Data2!I20</f>
        <v>690.5</v>
      </c>
      <c r="H20" s="6">
        <f>Data2!M20</f>
        <v>646</v>
      </c>
    </row>
    <row r="21" spans="1:8">
      <c r="A21">
        <f t="shared" si="0"/>
        <v>2700</v>
      </c>
      <c r="B21" s="6">
        <f>Data2!C21</f>
        <v>576</v>
      </c>
      <c r="C21" s="6">
        <f>Data2!K21</f>
        <v>497</v>
      </c>
      <c r="D21" s="6">
        <f>Data2!O21</f>
        <v>628.92632972067804</v>
      </c>
      <c r="E21" s="6">
        <f>Data2!E21</f>
        <v>669</v>
      </c>
      <c r="F21" s="6">
        <f>Data2!G21</f>
        <v>764</v>
      </c>
      <c r="G21" s="6">
        <f>Data2!I21</f>
        <v>716.5</v>
      </c>
      <c r="H21" s="6">
        <f>Data2!M21</f>
        <v>669</v>
      </c>
    </row>
    <row r="22" spans="1:8">
      <c r="A22">
        <f t="shared" si="0"/>
        <v>2800</v>
      </c>
      <c r="B22" s="6">
        <f>Data2!C22</f>
        <v>583</v>
      </c>
      <c r="C22" s="6">
        <f>Data2!K22</f>
        <v>509</v>
      </c>
      <c r="D22" s="6">
        <f>Data2!O22</f>
        <v>643.3475345674949</v>
      </c>
      <c r="E22" s="6">
        <f>Data2!E22</f>
        <v>692</v>
      </c>
      <c r="F22" s="6">
        <f>Data2!G22</f>
        <v>793</v>
      </c>
      <c r="G22" s="6">
        <f>Data2!I22</f>
        <v>742.5</v>
      </c>
      <c r="H22" s="6">
        <f>Data2!M22</f>
        <v>692</v>
      </c>
    </row>
    <row r="23" spans="1:8">
      <c r="A23">
        <f t="shared" si="0"/>
        <v>2900</v>
      </c>
      <c r="B23" s="6">
        <f>Data2!C23</f>
        <v>590</v>
      </c>
      <c r="C23" s="6">
        <f>Data2!K23</f>
        <v>522</v>
      </c>
      <c r="D23" s="6">
        <f>Data2!O23</f>
        <v>657.12758096445327</v>
      </c>
      <c r="E23" s="6">
        <f>Data2!E23</f>
        <v>715</v>
      </c>
      <c r="F23" s="6">
        <f>Data2!G23</f>
        <v>822</v>
      </c>
      <c r="G23" s="6">
        <f>Data2!I23</f>
        <v>768.5</v>
      </c>
      <c r="H23" s="6">
        <f>Data2!M23</f>
        <v>715</v>
      </c>
    </row>
    <row r="24" spans="1:8">
      <c r="A24">
        <f t="shared" si="0"/>
        <v>3000</v>
      </c>
      <c r="B24" s="6">
        <f>Data2!C24</f>
        <v>596</v>
      </c>
      <c r="C24" s="6">
        <f>Data2!K24</f>
        <v>534</v>
      </c>
      <c r="D24" s="6">
        <f>Data2!O24</f>
        <v>670.32106143428007</v>
      </c>
      <c r="E24" s="6">
        <f>Data2!E24</f>
        <v>738</v>
      </c>
      <c r="F24" s="6">
        <f>Data2!G24</f>
        <v>850</v>
      </c>
      <c r="G24" s="6">
        <f>Data2!I24</f>
        <v>794</v>
      </c>
      <c r="H24" s="6">
        <f>Data2!M24</f>
        <v>738</v>
      </c>
    </row>
    <row r="25" spans="1:8">
      <c r="A25">
        <f t="shared" si="0"/>
        <v>3100</v>
      </c>
      <c r="B25" s="6">
        <f>Data2!C25</f>
        <v>601</v>
      </c>
      <c r="C25" s="6">
        <f>Data2!K25</f>
        <v>546</v>
      </c>
      <c r="D25" s="6">
        <f>Data2!O25</f>
        <v>682.97587973555926</v>
      </c>
      <c r="E25" s="6">
        <f>Data2!E25</f>
        <v>760</v>
      </c>
      <c r="F25" s="6">
        <f>Data2!G25</f>
        <v>879</v>
      </c>
      <c r="G25" s="6">
        <f>Data2!I25</f>
        <v>819.5</v>
      </c>
      <c r="H25" s="6">
        <f>Data2!M25</f>
        <v>760</v>
      </c>
    </row>
    <row r="26" spans="1:8">
      <c r="A26">
        <f t="shared" si="0"/>
        <v>3200</v>
      </c>
      <c r="B26" s="6">
        <f>Data2!C26</f>
        <v>605</v>
      </c>
      <c r="C26" s="6">
        <f>Data2!K26</f>
        <v>558</v>
      </c>
      <c r="D26" s="6">
        <f>Data2!O26</f>
        <v>695.13430081307638</v>
      </c>
      <c r="E26" s="6">
        <f>Data2!E26</f>
        <v>783</v>
      </c>
      <c r="F26" s="6">
        <f>Data2!G26</f>
        <v>908</v>
      </c>
      <c r="G26" s="6">
        <f>Data2!I26</f>
        <v>845.5</v>
      </c>
      <c r="H26" s="6">
        <f>Data2!M26</f>
        <v>783</v>
      </c>
    </row>
    <row r="27" spans="1:8">
      <c r="A27">
        <f t="shared" si="0"/>
        <v>3300</v>
      </c>
      <c r="B27" s="6">
        <f>Data2!C27</f>
        <v>608</v>
      </c>
      <c r="C27" s="6">
        <f>Data2!K27</f>
        <v>569</v>
      </c>
      <c r="D27" s="6">
        <f>Data2!O27</f>
        <v>706.83380248775893</v>
      </c>
      <c r="E27" s="6">
        <f>Data2!E27</f>
        <v>804</v>
      </c>
      <c r="F27" s="6">
        <f>Data2!G27</f>
        <v>932</v>
      </c>
      <c r="G27" s="6">
        <f>Data2!I27</f>
        <v>868</v>
      </c>
      <c r="H27" s="6">
        <f>Data2!M27</f>
        <v>804</v>
      </c>
    </row>
    <row r="28" spans="1:8">
      <c r="A28">
        <f t="shared" si="0"/>
        <v>3400</v>
      </c>
      <c r="B28" s="6">
        <f>Data2!C28</f>
        <v>610</v>
      </c>
      <c r="C28" s="6">
        <f>Data2!K28</f>
        <v>581</v>
      </c>
      <c r="D28" s="6">
        <f>Data2!O28</f>
        <v>718.10777218073008</v>
      </c>
      <c r="E28" s="6">
        <f>Data2!E28</f>
        <v>814</v>
      </c>
      <c r="F28" s="6">
        <f>Data2!G28</f>
        <v>948</v>
      </c>
      <c r="G28" s="6">
        <f>Data2!I28</f>
        <v>881</v>
      </c>
      <c r="H28" s="6">
        <f>Data2!M28</f>
        <v>814</v>
      </c>
    </row>
    <row r="29" spans="1:8">
      <c r="A29">
        <f t="shared" si="0"/>
        <v>3500</v>
      </c>
      <c r="B29" s="6">
        <f>Data2!C29</f>
        <v>611</v>
      </c>
      <c r="C29" s="6">
        <f>Data2!K29</f>
        <v>592</v>
      </c>
      <c r="D29" s="6">
        <f>Data2!O29</f>
        <v>728.98608132222387</v>
      </c>
      <c r="E29" s="6">
        <f>Data2!E29</f>
        <v>823</v>
      </c>
      <c r="F29" s="6">
        <f>Data2!G29</f>
        <v>965</v>
      </c>
      <c r="G29" s="6">
        <f>Data2!I29</f>
        <v>894</v>
      </c>
      <c r="H29" s="6">
        <f>Data2!M29</f>
        <v>823</v>
      </c>
    </row>
    <row r="30" spans="1:8">
      <c r="A30">
        <f t="shared" si="0"/>
        <v>3600</v>
      </c>
      <c r="B30" s="6">
        <f>Data2!C30</f>
        <v>612</v>
      </c>
      <c r="C30" s="6">
        <f>Data2!K30</f>
        <v>603</v>
      </c>
      <c r="D30" s="6">
        <f>Data2!O30</f>
        <v>739.49556234168517</v>
      </c>
      <c r="E30" s="6">
        <f>Data2!E30</f>
        <v>833</v>
      </c>
      <c r="F30" s="6">
        <f>Data2!G30</f>
        <v>982</v>
      </c>
      <c r="G30" s="6">
        <f>Data2!I30</f>
        <v>907.5</v>
      </c>
      <c r="H30" s="6">
        <f>Data2!M30</f>
        <v>833</v>
      </c>
    </row>
    <row r="31" spans="1:8">
      <c r="A31">
        <f t="shared" si="0"/>
        <v>3700</v>
      </c>
      <c r="B31" s="6">
        <f>Data2!C31</f>
        <v>613</v>
      </c>
      <c r="C31" s="6">
        <f>Data2!K31</f>
        <v>614</v>
      </c>
      <c r="D31" s="6">
        <f>Data2!O31</f>
        <v>749.66040741681229</v>
      </c>
      <c r="E31" s="6">
        <f>Data2!E31</f>
        <v>843</v>
      </c>
      <c r="F31" s="6">
        <f>Data2!G31</f>
        <v>999</v>
      </c>
      <c r="G31" s="6">
        <f>Data2!I31</f>
        <v>921</v>
      </c>
      <c r="H31" s="6">
        <f>Data2!M31</f>
        <v>843</v>
      </c>
    </row>
    <row r="32" spans="1:8">
      <c r="A32">
        <f t="shared" si="0"/>
        <v>3800</v>
      </c>
      <c r="B32" s="6">
        <f>Data2!C32</f>
        <v>618</v>
      </c>
      <c r="C32" s="6">
        <f>Data2!K32</f>
        <v>625</v>
      </c>
      <c r="D32" s="6">
        <f>Data2!O32</f>
        <v>759.50250389433211</v>
      </c>
      <c r="E32" s="6">
        <f>Data2!E32</f>
        <v>852</v>
      </c>
      <c r="F32" s="6">
        <f>Data2!G32</f>
        <v>1016</v>
      </c>
      <c r="G32" s="6">
        <f>Data2!I32</f>
        <v>934</v>
      </c>
      <c r="H32" s="6">
        <f>Data2!M32</f>
        <v>852</v>
      </c>
    </row>
    <row r="33" spans="1:8">
      <c r="A33">
        <f t="shared" si="0"/>
        <v>3900</v>
      </c>
      <c r="B33" s="6">
        <f>Data2!C33</f>
        <v>633</v>
      </c>
      <c r="C33" s="6">
        <f>Data2!K33</f>
        <v>635</v>
      </c>
      <c r="D33" s="6">
        <f>Data2!O33</f>
        <v>769.04171808102581</v>
      </c>
      <c r="E33" s="6">
        <f>Data2!E33</f>
        <v>862</v>
      </c>
      <c r="F33" s="6">
        <f>Data2!G33</f>
        <v>1032</v>
      </c>
      <c r="G33" s="6">
        <f>Data2!I33</f>
        <v>947</v>
      </c>
      <c r="H33" s="6">
        <f>Data2!M33</f>
        <v>862</v>
      </c>
    </row>
    <row r="34" spans="1:8">
      <c r="A34">
        <f t="shared" si="0"/>
        <v>4000</v>
      </c>
      <c r="B34" s="6">
        <f>Data2!C34</f>
        <v>647</v>
      </c>
      <c r="C34" s="6">
        <f>Data2!K34</f>
        <v>646</v>
      </c>
      <c r="D34" s="6">
        <f>Data2!O34</f>
        <v>778.29613665742704</v>
      </c>
      <c r="E34" s="6">
        <f>Data2!E34</f>
        <v>873</v>
      </c>
      <c r="F34" s="6">
        <f>Data2!G34</f>
        <v>1048</v>
      </c>
      <c r="G34" s="6">
        <f>Data2!I34</f>
        <v>960.5</v>
      </c>
      <c r="H34" s="6">
        <f>Data2!M34</f>
        <v>873</v>
      </c>
    </row>
    <row r="35" spans="1:8">
      <c r="A35">
        <f t="shared" si="0"/>
        <v>4100</v>
      </c>
      <c r="B35" s="6">
        <f>Data2!C35</f>
        <v>662</v>
      </c>
      <c r="C35" s="6">
        <f>Data2!K35</f>
        <v>656</v>
      </c>
      <c r="D35" s="6">
        <f>Data2!O35</f>
        <v>787.2822730881353</v>
      </c>
      <c r="E35" s="6">
        <f>Data2!E35</f>
        <v>885</v>
      </c>
      <c r="F35" s="6">
        <f>Data2!G35</f>
        <v>1062</v>
      </c>
      <c r="G35" s="6">
        <f>Data2!I35</f>
        <v>973.5</v>
      </c>
      <c r="H35" s="6">
        <f>Data2!M35</f>
        <v>885</v>
      </c>
    </row>
    <row r="36" spans="1:8">
      <c r="A36">
        <f t="shared" si="0"/>
        <v>4200</v>
      </c>
      <c r="B36" s="6">
        <f>Data2!C36</f>
        <v>677</v>
      </c>
      <c r="C36" s="6">
        <f>Data2!K36</f>
        <v>666</v>
      </c>
      <c r="D36" s="6">
        <f>Data2!O36</f>
        <v>796.01524494781097</v>
      </c>
      <c r="E36" s="6">
        <f>Data2!E36</f>
        <v>897</v>
      </c>
      <c r="F36" s="6">
        <f>Data2!G36</f>
        <v>1076</v>
      </c>
      <c r="G36" s="6">
        <f>Data2!I36</f>
        <v>986.5</v>
      </c>
      <c r="H36" s="6">
        <f>Data2!M36</f>
        <v>897</v>
      </c>
    </row>
    <row r="37" spans="1:8">
      <c r="A37">
        <f t="shared" si="0"/>
        <v>4300</v>
      </c>
      <c r="B37" s="6">
        <f>Data2!C37</f>
        <v>692</v>
      </c>
      <c r="C37" s="6">
        <f>Data2!K37</f>
        <v>676</v>
      </c>
      <c r="D37" s="6">
        <f>Data2!O37</f>
        <v>804.50892694612651</v>
      </c>
      <c r="E37" s="6">
        <f>Data2!E37</f>
        <v>909</v>
      </c>
      <c r="F37" s="6">
        <f>Data2!G37</f>
        <v>1090</v>
      </c>
      <c r="G37" s="6">
        <f>Data2!I37</f>
        <v>999.5</v>
      </c>
      <c r="H37" s="6">
        <f>Data2!M37</f>
        <v>909</v>
      </c>
    </row>
    <row r="38" spans="1:8">
      <c r="A38">
        <f t="shared" si="0"/>
        <v>4400</v>
      </c>
      <c r="B38" s="6">
        <f>Data2!C38</f>
        <v>705</v>
      </c>
      <c r="C38" s="6">
        <f>Data2!K38</f>
        <v>686</v>
      </c>
      <c r="D38" s="6">
        <f>Data2!O38</f>
        <v>812.77608354159645</v>
      </c>
      <c r="E38" s="6">
        <f>Data2!E38</f>
        <v>921</v>
      </c>
      <c r="F38" s="6">
        <f>Data2!G38</f>
        <v>1104</v>
      </c>
      <c r="G38" s="6">
        <f>Data2!I38</f>
        <v>1012.5</v>
      </c>
      <c r="H38" s="6">
        <f>Data2!M38</f>
        <v>921</v>
      </c>
    </row>
    <row r="39" spans="1:8">
      <c r="A39">
        <f t="shared" si="0"/>
        <v>4500</v>
      </c>
      <c r="B39" s="6">
        <f>Data2!C39</f>
        <v>719</v>
      </c>
      <c r="C39" s="6">
        <f>Data2!K39</f>
        <v>696</v>
      </c>
      <c r="D39" s="6">
        <f>Data2!O39</f>
        <v>820.82848432660728</v>
      </c>
      <c r="E39" s="6">
        <f>Data2!E39</f>
        <v>933</v>
      </c>
      <c r="F39" s="6">
        <f>Data2!G39</f>
        <v>1120</v>
      </c>
      <c r="G39" s="6">
        <f>Data2!I39</f>
        <v>1026.5</v>
      </c>
      <c r="H39" s="6">
        <f>Data2!M39</f>
        <v>933</v>
      </c>
    </row>
    <row r="40" spans="1:8">
      <c r="A40">
        <f t="shared" si="0"/>
        <v>4600</v>
      </c>
      <c r="B40" s="6">
        <f>Data2!C40</f>
        <v>732</v>
      </c>
      <c r="C40" s="6">
        <f>Data2!K40</f>
        <v>705</v>
      </c>
      <c r="D40" s="6">
        <f>Data2!O40</f>
        <v>828.67700480173721</v>
      </c>
      <c r="E40" s="6">
        <f>Data2!E40</f>
        <v>945</v>
      </c>
      <c r="F40" s="6">
        <f>Data2!G40</f>
        <v>1136</v>
      </c>
      <c r="G40" s="6">
        <f>Data2!I40</f>
        <v>1040.5</v>
      </c>
      <c r="H40" s="6">
        <f>Data2!M40</f>
        <v>945</v>
      </c>
    </row>
    <row r="41" spans="1:8">
      <c r="A41">
        <f t="shared" si="0"/>
        <v>4700</v>
      </c>
      <c r="B41" s="6">
        <f>Data2!C41</f>
        <v>744</v>
      </c>
      <c r="C41" s="6">
        <f>Data2!K41</f>
        <v>715</v>
      </c>
      <c r="D41" s="6">
        <f>Data2!O41</f>
        <v>836.33171470475236</v>
      </c>
      <c r="E41" s="6">
        <f>Data2!E41</f>
        <v>957</v>
      </c>
      <c r="F41" s="6">
        <f>Data2!G41</f>
        <v>1152</v>
      </c>
      <c r="G41" s="6">
        <f>Data2!I41</f>
        <v>1054.5</v>
      </c>
      <c r="H41" s="6">
        <f>Data2!M41</f>
        <v>957</v>
      </c>
    </row>
    <row r="42" spans="1:8">
      <c r="A42">
        <f t="shared" si="0"/>
        <v>4800</v>
      </c>
      <c r="B42" s="6">
        <f>Data2!C42</f>
        <v>758</v>
      </c>
      <c r="C42" s="6">
        <f>Data2!K42</f>
        <v>724</v>
      </c>
      <c r="D42" s="6">
        <f>Data2!O42</f>
        <v>843.8019556942611</v>
      </c>
      <c r="E42" s="6">
        <f>Data2!E42</f>
        <v>968</v>
      </c>
      <c r="F42" s="6">
        <f>Data2!G42</f>
        <v>1169</v>
      </c>
      <c r="G42" s="6">
        <f>Data2!I42</f>
        <v>1068.5</v>
      </c>
      <c r="H42" s="6">
        <f>Data2!M42</f>
        <v>968</v>
      </c>
    </row>
    <row r="43" spans="1:8">
      <c r="A43">
        <f t="shared" si="0"/>
        <v>4900</v>
      </c>
      <c r="B43" s="6">
        <f>Data2!C43</f>
        <v>771</v>
      </c>
      <c r="C43" s="6">
        <f>Data2!K43</f>
        <v>733</v>
      </c>
      <c r="D43" s="6">
        <f>Data2!O43</f>
        <v>851.09640989142122</v>
      </c>
      <c r="E43" s="6">
        <f>Data2!E43</f>
        <v>976</v>
      </c>
      <c r="F43" s="6">
        <f>Data2!G43</f>
        <v>1185</v>
      </c>
      <c r="G43" s="6">
        <f>Data2!I43</f>
        <v>1080.5</v>
      </c>
      <c r="H43" s="6">
        <f>Data2!M43</f>
        <v>976</v>
      </c>
    </row>
    <row r="44" spans="1:8">
      <c r="A44">
        <f t="shared" si="0"/>
        <v>5000</v>
      </c>
      <c r="B44" s="6">
        <f>Data2!C44</f>
        <v>784</v>
      </c>
      <c r="C44" s="6">
        <f>Data2!K44</f>
        <v>742</v>
      </c>
      <c r="D44" s="6">
        <f>Data2!O44</f>
        <v>858.22316054107796</v>
      </c>
      <c r="E44" s="6">
        <f>Data2!E44</f>
        <v>982</v>
      </c>
      <c r="F44" s="6">
        <f>Data2!G44</f>
        <v>1201</v>
      </c>
      <c r="G44" s="6">
        <f>Data2!I44</f>
        <v>1091.5</v>
      </c>
      <c r="H44" s="6">
        <f>Data2!M44</f>
        <v>982</v>
      </c>
    </row>
    <row r="45" spans="1:8">
      <c r="B45" s="6"/>
      <c r="C45" s="6"/>
      <c r="D45" s="6"/>
      <c r="E45" s="6"/>
      <c r="F45" s="6"/>
      <c r="G45" s="6"/>
      <c r="H45" s="6"/>
    </row>
    <row r="46" spans="1:8">
      <c r="B46" s="6"/>
      <c r="C46" s="6"/>
      <c r="D46" s="6"/>
      <c r="E46" s="6"/>
      <c r="F46" s="6"/>
      <c r="G46" s="6"/>
      <c r="H46" s="6"/>
    </row>
    <row r="47" spans="1:8" ht="13.5" thickBot="1">
      <c r="B47" s="6"/>
      <c r="C47" s="6"/>
      <c r="D47" s="6"/>
      <c r="E47" s="6"/>
      <c r="F47" s="6"/>
      <c r="G47" s="6"/>
      <c r="H47" s="6"/>
    </row>
    <row r="48" spans="1:8" ht="14.25" thickTop="1" thickBot="1">
      <c r="A48" s="36" t="s">
        <v>58</v>
      </c>
      <c r="B48" s="37">
        <v>1</v>
      </c>
      <c r="C48" s="37">
        <v>2</v>
      </c>
      <c r="D48" s="37">
        <v>3</v>
      </c>
      <c r="E48" s="37">
        <v>4</v>
      </c>
      <c r="F48" s="37">
        <v>5</v>
      </c>
      <c r="G48" s="37">
        <v>6</v>
      </c>
      <c r="H48" s="38">
        <v>7</v>
      </c>
    </row>
    <row r="49" spans="1:8" ht="64.5" thickTop="1">
      <c r="A49" s="3" t="s">
        <v>63</v>
      </c>
      <c r="B49" s="3" t="s">
        <v>57</v>
      </c>
      <c r="C49" s="3" t="s">
        <v>56</v>
      </c>
      <c r="D49" s="3" t="s">
        <v>59</v>
      </c>
      <c r="E49" s="3" t="s">
        <v>60</v>
      </c>
      <c r="F49" s="3" t="s">
        <v>61</v>
      </c>
      <c r="G49" s="3" t="s">
        <v>62</v>
      </c>
      <c r="H49" s="3" t="s">
        <v>62</v>
      </c>
    </row>
    <row r="50" spans="1:8">
      <c r="A50">
        <f>A44+100</f>
        <v>5100</v>
      </c>
      <c r="B50" s="6">
        <f>Data2!C45</f>
        <v>798</v>
      </c>
      <c r="C50" s="6">
        <f>Data2!K45</f>
        <v>751</v>
      </c>
      <c r="D50" s="6">
        <f>Data2!O45</f>
        <v>865.18974585521596</v>
      </c>
      <c r="E50" s="6">
        <f>Data2!E45</f>
        <v>989</v>
      </c>
      <c r="F50" s="6">
        <f>Data2!G45</f>
        <v>1217</v>
      </c>
      <c r="G50" s="6">
        <f>Data2!I45</f>
        <v>1103</v>
      </c>
      <c r="H50" s="6">
        <f>Data2!M45</f>
        <v>989</v>
      </c>
    </row>
    <row r="51" spans="1:8">
      <c r="A51">
        <f t="shared" si="0"/>
        <v>5200</v>
      </c>
      <c r="B51" s="6">
        <f>Data2!C46</f>
        <v>810</v>
      </c>
      <c r="C51" s="6">
        <f>Data2!K46</f>
        <v>760</v>
      </c>
      <c r="D51" s="6">
        <f>Data2!O46</f>
        <v>872.00320693803644</v>
      </c>
      <c r="E51" s="6">
        <f>Data2!E46</f>
        <v>995</v>
      </c>
      <c r="F51" s="6">
        <f>Data2!G46</f>
        <v>1224</v>
      </c>
      <c r="G51" s="6">
        <f>Data2!I46</f>
        <v>1109.5</v>
      </c>
      <c r="H51" s="6">
        <f>Data2!M46</f>
        <v>995</v>
      </c>
    </row>
    <row r="52" spans="1:8">
      <c r="A52">
        <f t="shared" si="0"/>
        <v>5300</v>
      </c>
      <c r="B52" s="6">
        <f>Data2!C47</f>
        <v>824</v>
      </c>
      <c r="C52" s="6">
        <f>Data2!K47</f>
        <v>769</v>
      </c>
      <c r="D52" s="6">
        <f>Data2!O47</f>
        <v>878.67013055653513</v>
      </c>
      <c r="E52" s="6">
        <f>Data2!E47</f>
        <v>1002</v>
      </c>
      <c r="F52" s="6">
        <f>Data2!G47</f>
        <v>1229</v>
      </c>
      <c r="G52" s="6">
        <f>Data2!I47</f>
        <v>1115.5</v>
      </c>
      <c r="H52" s="6">
        <f>Data2!M47</f>
        <v>1002</v>
      </c>
    </row>
    <row r="53" spans="1:8">
      <c r="A53">
        <f t="shared" si="0"/>
        <v>5400</v>
      </c>
      <c r="B53" s="6">
        <f>Data2!C48</f>
        <v>837</v>
      </c>
      <c r="C53" s="6">
        <f>Data2!K48</f>
        <v>777</v>
      </c>
      <c r="D53" s="6">
        <f>Data2!O48</f>
        <v>885.19668740786324</v>
      </c>
      <c r="E53" s="6">
        <f>Data2!E48</f>
        <v>1008</v>
      </c>
      <c r="F53" s="6">
        <f>Data2!G48</f>
        <v>1233</v>
      </c>
      <c r="G53" s="6">
        <f>Data2!I48</f>
        <v>1120.5</v>
      </c>
      <c r="H53" s="6">
        <f>Data2!M48</f>
        <v>1008</v>
      </c>
    </row>
    <row r="54" spans="1:8">
      <c r="A54">
        <f t="shared" si="0"/>
        <v>5500</v>
      </c>
      <c r="B54" s="6">
        <f>Data2!C49</f>
        <v>850</v>
      </c>
      <c r="C54" s="6">
        <f>Data2!K49</f>
        <v>786</v>
      </c>
      <c r="D54" s="6">
        <f>Data2!O49</f>
        <v>891.58866644071122</v>
      </c>
      <c r="E54" s="6">
        <f>Data2!E49</f>
        <v>1015</v>
      </c>
      <c r="F54" s="6">
        <f>Data2!G49</f>
        <v>1238</v>
      </c>
      <c r="G54" s="6">
        <f>Data2!I49</f>
        <v>1126.5</v>
      </c>
      <c r="H54" s="6">
        <f>Data2!M49</f>
        <v>1015</v>
      </c>
    </row>
    <row r="55" spans="1:8">
      <c r="A55">
        <f t="shared" si="0"/>
        <v>5600</v>
      </c>
      <c r="B55" s="6">
        <f>Data2!C50</f>
        <v>863</v>
      </c>
      <c r="C55" s="6">
        <f>Data2!K50</f>
        <v>794</v>
      </c>
      <c r="D55" s="6">
        <f>Data2!O50</f>
        <v>897.8515057091422</v>
      </c>
      <c r="E55" s="6">
        <f>Data2!E50</f>
        <v>1021</v>
      </c>
      <c r="F55" s="6">
        <f>Data2!G50</f>
        <v>1242</v>
      </c>
      <c r="G55" s="6">
        <f>Data2!I50</f>
        <v>1131.5</v>
      </c>
      <c r="H55" s="6">
        <f>Data2!M50</f>
        <v>1021</v>
      </c>
    </row>
    <row r="56" spans="1:8">
      <c r="A56">
        <f t="shared" si="0"/>
        <v>5700</v>
      </c>
      <c r="B56" s="6">
        <f>Data2!C51</f>
        <v>876</v>
      </c>
      <c r="C56" s="6">
        <f>Data2!K51</f>
        <v>802</v>
      </c>
      <c r="D56" s="6">
        <f>Data2!O51</f>
        <v>903.99032017095794</v>
      </c>
      <c r="E56" s="6">
        <f>Data2!E51</f>
        <v>1028</v>
      </c>
      <c r="F56" s="6">
        <f>Data2!G51</f>
        <v>1247</v>
      </c>
      <c r="G56" s="6">
        <f>Data2!I51</f>
        <v>1137.5</v>
      </c>
      <c r="H56" s="6">
        <f>Data2!M51</f>
        <v>1028</v>
      </c>
    </row>
    <row r="57" spans="1:8">
      <c r="A57">
        <f t="shared" si="0"/>
        <v>5800</v>
      </c>
      <c r="B57" s="6">
        <f>Data2!C52</f>
        <v>889</v>
      </c>
      <c r="C57" s="6">
        <f>Data2!K52</f>
        <v>810</v>
      </c>
      <c r="D57" s="6">
        <f>Data2!O52</f>
        <v>910.00992678665943</v>
      </c>
      <c r="E57" s="6">
        <f>Data2!E52</f>
        <v>1039</v>
      </c>
      <c r="F57" s="6">
        <f>Data2!G52</f>
        <v>1251</v>
      </c>
      <c r="G57" s="6">
        <f>Data2!I52</f>
        <v>1145</v>
      </c>
      <c r="H57" s="6">
        <f>Data2!M52</f>
        <v>1039</v>
      </c>
    </row>
    <row r="58" spans="1:8">
      <c r="A58">
        <f t="shared" si="0"/>
        <v>5900</v>
      </c>
      <c r="B58" s="6">
        <f>Data2!C53</f>
        <v>903</v>
      </c>
      <c r="C58" s="6">
        <f>Data2!K53</f>
        <v>818</v>
      </c>
      <c r="D58" s="6">
        <f>Data2!O53</f>
        <v>915.91486722757475</v>
      </c>
      <c r="E58" s="6">
        <f>Data2!E53</f>
        <v>1049</v>
      </c>
      <c r="F58" s="6">
        <f>Data2!G53</f>
        <v>1256</v>
      </c>
      <c r="G58" s="6">
        <f>Data2!I53</f>
        <v>1152.5</v>
      </c>
      <c r="H58" s="6">
        <f>Data2!M53</f>
        <v>1049</v>
      </c>
    </row>
    <row r="59" spans="1:8">
      <c r="A59">
        <f t="shared" si="0"/>
        <v>6000</v>
      </c>
      <c r="B59" s="6">
        <f>Data2!C54</f>
        <v>915</v>
      </c>
      <c r="C59" s="6">
        <f>Data2!K54</f>
        <v>826</v>
      </c>
      <c r="D59" s="6">
        <f>Data2!O54</f>
        <v>921.70942846134199</v>
      </c>
      <c r="E59" s="6">
        <f>Data2!E54</f>
        <v>1060</v>
      </c>
      <c r="F59" s="6">
        <f>Data2!G54</f>
        <v>1260</v>
      </c>
      <c r="G59" s="6">
        <f>Data2!I54</f>
        <v>1160</v>
      </c>
      <c r="H59" s="6">
        <f>Data2!M54</f>
        <v>1060</v>
      </c>
    </row>
    <row r="60" spans="1:8">
      <c r="A60">
        <f t="shared" si="0"/>
        <v>6100</v>
      </c>
      <c r="B60" s="6">
        <f>Data2!C55</f>
        <v>929</v>
      </c>
      <c r="C60" s="6">
        <f>Data2!K55</f>
        <v>834</v>
      </c>
      <c r="D60" s="6">
        <f>Data2!O55</f>
        <v>927.39766144848295</v>
      </c>
      <c r="E60" s="6">
        <f>Data2!E55</f>
        <v>1071</v>
      </c>
      <c r="F60" s="6">
        <f>Data2!G55</f>
        <v>1273</v>
      </c>
      <c r="G60" s="6">
        <f>Data2!I55</f>
        <v>1172</v>
      </c>
      <c r="H60" s="6">
        <f>Data2!M55</f>
        <v>1063</v>
      </c>
    </row>
    <row r="61" spans="1:8">
      <c r="A61">
        <f t="shared" si="0"/>
        <v>6200</v>
      </c>
      <c r="B61" s="6">
        <f>Data2!C56</f>
        <v>942</v>
      </c>
      <c r="C61" s="6">
        <f>Data2!K56</f>
        <v>842</v>
      </c>
      <c r="D61" s="6">
        <f>Data2!O56</f>
        <v>932.98339815431314</v>
      </c>
      <c r="E61" s="6">
        <f>Data2!E56</f>
        <v>1082</v>
      </c>
      <c r="F61" s="6">
        <f>Data2!G56</f>
        <v>1293</v>
      </c>
      <c r="G61" s="6">
        <f>Data2!I56</f>
        <v>1187.5</v>
      </c>
      <c r="H61" s="6">
        <f>Data2!M56</f>
        <v>1066</v>
      </c>
    </row>
    <row r="62" spans="1:8">
      <c r="A62">
        <f t="shared" si="0"/>
        <v>6300</v>
      </c>
      <c r="B62" s="6">
        <f>Data2!C57</f>
        <v>955</v>
      </c>
      <c r="C62" s="6">
        <f>Data2!K57</f>
        <v>850</v>
      </c>
      <c r="D62" s="6">
        <f>Data2!O57</f>
        <v>938.47026705512758</v>
      </c>
      <c r="E62" s="6">
        <f>Data2!E57</f>
        <v>1093</v>
      </c>
      <c r="F62" s="6">
        <f>Data2!G57</f>
        <v>1313</v>
      </c>
      <c r="G62" s="6">
        <f>Data2!I57</f>
        <v>1203</v>
      </c>
      <c r="H62" s="6">
        <f>Data2!M57</f>
        <v>1069</v>
      </c>
    </row>
    <row r="63" spans="1:8">
      <c r="A63">
        <f t="shared" si="0"/>
        <v>6400</v>
      </c>
      <c r="B63" s="6">
        <f>Data2!C58</f>
        <v>968</v>
      </c>
      <c r="C63" s="6">
        <f>Data2!K58</f>
        <v>857</v>
      </c>
      <c r="D63" s="6">
        <f>Data2!O58</f>
        <v>943.86170729580704</v>
      </c>
      <c r="E63" s="6">
        <f>Data2!E58</f>
        <v>1103</v>
      </c>
      <c r="F63" s="6">
        <f>Data2!G58</f>
        <v>1333</v>
      </c>
      <c r="G63" s="6">
        <f>Data2!I58</f>
        <v>1218</v>
      </c>
      <c r="H63" s="6">
        <f>Data2!M58</f>
        <v>1072</v>
      </c>
    </row>
    <row r="64" spans="1:8">
      <c r="A64">
        <f t="shared" si="0"/>
        <v>6500</v>
      </c>
      <c r="B64" s="6">
        <f>Data2!C59</f>
        <v>981</v>
      </c>
      <c r="C64" s="6">
        <f>Data2!K59</f>
        <v>865</v>
      </c>
      <c r="D64" s="6">
        <f>Data2!O59</f>
        <v>949.16098163718993</v>
      </c>
      <c r="E64" s="6">
        <f>Data2!E59</f>
        <v>1114</v>
      </c>
      <c r="F64" s="6">
        <f>Data2!G59</f>
        <v>1353</v>
      </c>
      <c r="G64" s="6">
        <f>Data2!I59</f>
        <v>1233.5</v>
      </c>
      <c r="H64" s="6">
        <f>Data2!M59</f>
        <v>1075</v>
      </c>
    </row>
    <row r="65" spans="1:8">
      <c r="A65">
        <f t="shared" si="0"/>
        <v>6600</v>
      </c>
      <c r="B65" s="6">
        <f>Data2!C60</f>
        <v>994</v>
      </c>
      <c r="C65" s="6">
        <f>Data2!K60</f>
        <v>872</v>
      </c>
      <c r="D65" s="6">
        <f>Data2!O60</f>
        <v>954.37118831526823</v>
      </c>
      <c r="E65" s="6">
        <f>Data2!E60</f>
        <v>1125</v>
      </c>
      <c r="F65" s="6">
        <f>Data2!G60</f>
        <v>1373</v>
      </c>
      <c r="G65" s="6">
        <f>Data2!I60</f>
        <v>1249</v>
      </c>
      <c r="H65" s="6">
        <f>Data2!M60</f>
        <v>1078</v>
      </c>
    </row>
    <row r="66" spans="1:8">
      <c r="A66">
        <f t="shared" si="0"/>
        <v>6700</v>
      </c>
      <c r="B66" s="6">
        <f>Data2!C61</f>
        <v>1007</v>
      </c>
      <c r="C66" s="6">
        <f>Data2!K61</f>
        <v>879</v>
      </c>
      <c r="D66" s="6">
        <f>Data2!O61</f>
        <v>959.49527192014352</v>
      </c>
      <c r="E66" s="6">
        <f>Data2!E61</f>
        <v>1138</v>
      </c>
      <c r="F66" s="6">
        <f>Data2!G61</f>
        <v>1393</v>
      </c>
      <c r="G66" s="6">
        <f>Data2!I61</f>
        <v>1265.5</v>
      </c>
      <c r="H66" s="6">
        <f>Data2!M61</f>
        <v>1081</v>
      </c>
    </row>
    <row r="67" spans="1:8">
      <c r="A67">
        <f t="shared" si="0"/>
        <v>6800</v>
      </c>
      <c r="B67" s="6">
        <f>Data2!C62</f>
        <v>1021</v>
      </c>
      <c r="C67" s="6">
        <f>Data2!K62</f>
        <v>886</v>
      </c>
      <c r="D67" s="6">
        <f>Data2!O62</f>
        <v>964.53603339039523</v>
      </c>
      <c r="E67" s="6">
        <f>Data2!E62</f>
        <v>1150</v>
      </c>
      <c r="F67" s="6">
        <f>Data2!G62</f>
        <v>1414</v>
      </c>
      <c r="G67" s="6">
        <f>Data2!I62</f>
        <v>1282</v>
      </c>
      <c r="H67" s="6">
        <f>Data2!M62</f>
        <v>1084</v>
      </c>
    </row>
    <row r="68" spans="1:8">
      <c r="A68">
        <f t="shared" si="0"/>
        <v>6900</v>
      </c>
      <c r="B68" s="6">
        <f>Data2!C63</f>
        <v>1034</v>
      </c>
      <c r="C68" s="6">
        <f>Data2!K63</f>
        <v>894</v>
      </c>
      <c r="D68" s="6">
        <f>Data2!O63</f>
        <v>969.49613920779211</v>
      </c>
      <c r="E68" s="6">
        <f>Data2!E63</f>
        <v>1163</v>
      </c>
      <c r="F68" s="6">
        <f>Data2!G63</f>
        <v>1434</v>
      </c>
      <c r="G68" s="6">
        <f>Data2!I63</f>
        <v>1298.5</v>
      </c>
      <c r="H68" s="6">
        <f>Data2!M63</f>
        <v>1087</v>
      </c>
    </row>
    <row r="69" spans="1:8">
      <c r="A69">
        <f t="shared" si="0"/>
        <v>7000</v>
      </c>
      <c r="B69" s="6">
        <f>Data2!C64</f>
        <v>1047</v>
      </c>
      <c r="C69" s="6">
        <f>Data2!K64</f>
        <v>901</v>
      </c>
      <c r="D69" s="6">
        <f>Data2!O64</f>
        <v>974.37812986791528</v>
      </c>
      <c r="E69" s="6">
        <f>Data2!E64</f>
        <v>1175</v>
      </c>
      <c r="F69" s="6">
        <f>Data2!G64</f>
        <v>1453</v>
      </c>
      <c r="G69" s="6">
        <f>Data2!I64</f>
        <v>1314</v>
      </c>
      <c r="H69" s="6">
        <f>Data2!M64</f>
        <v>1090</v>
      </c>
    </row>
    <row r="70" spans="1:8">
      <c r="A70">
        <f t="shared" si="0"/>
        <v>7100</v>
      </c>
      <c r="B70" s="6">
        <f>Data2!C65</f>
        <v>1060</v>
      </c>
      <c r="C70" s="6">
        <f>Data2!K65</f>
        <v>908</v>
      </c>
      <c r="D70" s="6">
        <f>Data2!O65</f>
        <v>979.18442769406442</v>
      </c>
      <c r="E70" s="6">
        <f>Data2!E65</f>
        <v>1188</v>
      </c>
      <c r="F70" s="6">
        <f>Data2!G65</f>
        <v>1466</v>
      </c>
      <c r="G70" s="6">
        <f>Data2!I65</f>
        <v>1327</v>
      </c>
      <c r="H70" s="6">
        <f>Data2!M65</f>
        <v>1093</v>
      </c>
    </row>
    <row r="71" spans="1:8">
      <c r="A71">
        <f t="shared" si="0"/>
        <v>7200</v>
      </c>
      <c r="B71" s="6">
        <f>Data2!C66</f>
        <v>1072</v>
      </c>
      <c r="C71" s="6">
        <f>Data2!K66</f>
        <v>914</v>
      </c>
      <c r="D71" s="6">
        <f>Data2!O66</f>
        <v>983.91734405460898</v>
      </c>
      <c r="E71" s="6">
        <f>Data2!E66</f>
        <v>1200</v>
      </c>
      <c r="F71" s="6">
        <f>Data2!G66</f>
        <v>1480</v>
      </c>
      <c r="G71" s="6">
        <f>Data2!I66</f>
        <v>1340</v>
      </c>
      <c r="H71" s="6">
        <f>Data2!M66</f>
        <v>1096</v>
      </c>
    </row>
    <row r="72" spans="1:8">
      <c r="A72">
        <f t="shared" si="0"/>
        <v>7300</v>
      </c>
      <c r="B72" s="6">
        <f>Data2!C67</f>
        <v>1084</v>
      </c>
      <c r="C72" s="6">
        <f>Data2!K67</f>
        <v>921</v>
      </c>
      <c r="D72" s="6">
        <f>Data2!O67</f>
        <v>988.57908603761643</v>
      </c>
      <c r="E72" s="6">
        <f>Data2!E67</f>
        <v>1213</v>
      </c>
      <c r="F72" s="6">
        <f>Data2!G67</f>
        <v>1494</v>
      </c>
      <c r="G72" s="6">
        <f>Data2!I67</f>
        <v>1353.5</v>
      </c>
      <c r="H72" s="6">
        <f>Data2!M67</f>
        <v>1099</v>
      </c>
    </row>
    <row r="73" spans="1:8">
      <c r="A73">
        <f t="shared" si="0"/>
        <v>7400</v>
      </c>
      <c r="B73" s="6">
        <f>Data2!C68</f>
        <v>1097</v>
      </c>
      <c r="C73" s="6">
        <f>Data2!K68</f>
        <v>928</v>
      </c>
      <c r="D73" s="6">
        <f>Data2!O68</f>
        <v>993.1717626310101</v>
      </c>
      <c r="E73" s="6">
        <f>Data2!E68</f>
        <v>1225</v>
      </c>
      <c r="F73" s="6">
        <f>Data2!G68</f>
        <v>1508</v>
      </c>
      <c r="G73" s="6">
        <f>Data2!I68</f>
        <v>1366.5</v>
      </c>
      <c r="H73" s="6">
        <f>Data2!M68</f>
        <v>1102</v>
      </c>
    </row>
    <row r="74" spans="1:8">
      <c r="A74">
        <f t="shared" si="0"/>
        <v>7500</v>
      </c>
      <c r="B74" s="6">
        <f>Data2!C69</f>
        <v>1109</v>
      </c>
      <c r="C74" s="6">
        <f>Data2!K69</f>
        <v>934</v>
      </c>
      <c r="D74" s="6">
        <f>Data2!O69</f>
        <v>997.69739045156734</v>
      </c>
      <c r="E74" s="6">
        <f>Data2!E69</f>
        <v>1235</v>
      </c>
      <c r="F74" s="6">
        <f>Data2!G69</f>
        <v>1521</v>
      </c>
      <c r="G74" s="6">
        <f>Data2!I69</f>
        <v>1378</v>
      </c>
      <c r="H74" s="6">
        <f>Data2!M69</f>
        <v>1105</v>
      </c>
    </row>
    <row r="75" spans="1:8">
      <c r="A75">
        <f t="shared" ref="A75:A140" si="1">A74+100</f>
        <v>7600</v>
      </c>
      <c r="B75" s="6">
        <f>Data2!C70</f>
        <v>1121</v>
      </c>
      <c r="C75" s="6">
        <f>Data2!K70</f>
        <v>941</v>
      </c>
      <c r="D75" s="6">
        <f>Data2!O70</f>
        <v>1002.1578990617181</v>
      </c>
      <c r="E75" s="6">
        <f>Data2!E70</f>
        <v>1241</v>
      </c>
      <c r="F75" s="6">
        <f>Data2!G70</f>
        <v>1535</v>
      </c>
      <c r="G75" s="6">
        <f>Data2!I70</f>
        <v>1388</v>
      </c>
      <c r="H75" s="6">
        <f>Data2!M70</f>
        <v>1108</v>
      </c>
    </row>
    <row r="76" spans="1:8">
      <c r="A76">
        <f t="shared" si="1"/>
        <v>7700</v>
      </c>
      <c r="B76" s="6">
        <f>Data2!C71</f>
        <v>1133</v>
      </c>
      <c r="C76" s="6">
        <f>Data2!K71</f>
        <v>948</v>
      </c>
      <c r="D76" s="6">
        <f>Data2!O71</f>
        <v>1006.5551359092246</v>
      </c>
      <c r="E76" s="6">
        <f>Data2!E71</f>
        <v>1248</v>
      </c>
      <c r="F76" s="6">
        <f>Data2!G71</f>
        <v>1549</v>
      </c>
      <c r="G76" s="6">
        <f>Data2!I71</f>
        <v>1398.5</v>
      </c>
      <c r="H76" s="6">
        <f>Data2!M71</f>
        <v>1111</v>
      </c>
    </row>
    <row r="77" spans="1:8">
      <c r="A77">
        <f t="shared" si="1"/>
        <v>7800</v>
      </c>
      <c r="B77" s="6">
        <f>Data2!C72</f>
        <v>1145</v>
      </c>
      <c r="C77" s="6">
        <f>Data2!K72</f>
        <v>954</v>
      </c>
      <c r="D77" s="6">
        <f>Data2!O72</f>
        <v>1010.890870921394</v>
      </c>
      <c r="E77" s="6">
        <f>Data2!E72</f>
        <v>1255</v>
      </c>
      <c r="F77" s="6">
        <f>Data2!G72</f>
        <v>1562</v>
      </c>
      <c r="G77" s="6">
        <f>Data2!I72</f>
        <v>1408.5</v>
      </c>
      <c r="H77" s="6">
        <f>Data2!M72</f>
        <v>1114</v>
      </c>
    </row>
    <row r="78" spans="1:8">
      <c r="A78">
        <f t="shared" si="1"/>
        <v>7900</v>
      </c>
      <c r="B78" s="6">
        <f>Data2!C73</f>
        <v>1157</v>
      </c>
      <c r="C78" s="6">
        <f>Data2!K73</f>
        <v>960</v>
      </c>
      <c r="D78" s="6">
        <f>Data2!O73</f>
        <v>1015.1668007824182</v>
      </c>
      <c r="E78" s="6">
        <f>Data2!E73</f>
        <v>1262</v>
      </c>
      <c r="F78" s="6">
        <f>Data2!G73</f>
        <v>1576</v>
      </c>
      <c r="G78" s="6">
        <f>Data2!I73</f>
        <v>1419</v>
      </c>
      <c r="H78" s="6">
        <f>Data2!M73</f>
        <v>1117</v>
      </c>
    </row>
    <row r="79" spans="1:8">
      <c r="A79">
        <f t="shared" si="1"/>
        <v>8000</v>
      </c>
      <c r="B79" s="6">
        <f>Data2!C74</f>
        <v>1169</v>
      </c>
      <c r="C79" s="6">
        <f>Data2!K74</f>
        <v>966</v>
      </c>
      <c r="D79" s="6">
        <f>Data2!O74</f>
        <v>1019.3845529197094</v>
      </c>
      <c r="E79" s="6">
        <f>Data2!E74</f>
        <v>1268</v>
      </c>
      <c r="F79" s="6">
        <f>Data2!G74</f>
        <v>1590</v>
      </c>
      <c r="G79" s="6">
        <f>Data2!I74</f>
        <v>1429</v>
      </c>
      <c r="H79" s="6">
        <f>Data2!M74</f>
        <v>1120</v>
      </c>
    </row>
    <row r="80" spans="1:8">
      <c r="A80">
        <f t="shared" si="1"/>
        <v>8100</v>
      </c>
      <c r="B80" s="6">
        <f>Data2!C75</f>
        <v>1181</v>
      </c>
      <c r="C80" s="6">
        <f>Data2!K75</f>
        <v>973</v>
      </c>
      <c r="D80" s="6">
        <f>Data2!O75</f>
        <v>1023.5456892226732</v>
      </c>
      <c r="E80" s="6">
        <f>Data2!E75</f>
        <v>1275</v>
      </c>
      <c r="F80" s="6">
        <f>Data2!G75</f>
        <v>1604</v>
      </c>
      <c r="G80" s="6">
        <f>Data2!I75</f>
        <v>1439.5</v>
      </c>
      <c r="H80" s="6">
        <f>Data2!M75</f>
        <v>1123</v>
      </c>
    </row>
    <row r="81" spans="1:8">
      <c r="A81">
        <f t="shared" si="1"/>
        <v>8200</v>
      </c>
      <c r="B81" s="6">
        <f>Data2!C76</f>
        <v>1192</v>
      </c>
      <c r="C81" s="6">
        <f>Data2!K76</f>
        <v>979</v>
      </c>
      <c r="D81" s="6">
        <f>Data2!O76</f>
        <v>1027.6517095151796</v>
      </c>
      <c r="E81" s="6">
        <f>Data2!E76</f>
        <v>1282</v>
      </c>
      <c r="F81" s="6">
        <f>Data2!G76</f>
        <v>1617</v>
      </c>
      <c r="G81" s="6">
        <f>Data2!I76</f>
        <v>1449.5</v>
      </c>
      <c r="H81" s="6">
        <f>Data2!M76</f>
        <v>1126</v>
      </c>
    </row>
    <row r="82" spans="1:8">
      <c r="A82">
        <f t="shared" si="1"/>
        <v>8300</v>
      </c>
      <c r="B82" s="6">
        <f>Data2!C77</f>
        <v>1204</v>
      </c>
      <c r="C82" s="6">
        <f>Data2!K77</f>
        <v>985</v>
      </c>
      <c r="D82" s="6">
        <f>Data2!O77</f>
        <v>1031.7040548010591</v>
      </c>
      <c r="E82" s="6">
        <f>Data2!E77</f>
        <v>1289</v>
      </c>
      <c r="F82" s="6">
        <f>Data2!G77</f>
        <v>1631</v>
      </c>
      <c r="G82" s="6">
        <f>Data2!I77</f>
        <v>1460</v>
      </c>
      <c r="H82" s="6">
        <f>Data2!M77</f>
        <v>1129</v>
      </c>
    </row>
    <row r="83" spans="1:8">
      <c r="A83">
        <f t="shared" si="1"/>
        <v>8400</v>
      </c>
      <c r="B83" s="6">
        <f>Data2!C78</f>
        <v>1215</v>
      </c>
      <c r="C83" s="6">
        <f>Data2!K78</f>
        <v>991</v>
      </c>
      <c r="D83" s="6">
        <f>Data2!O78</f>
        <v>1035.7041103001905</v>
      </c>
      <c r="E83" s="6">
        <f>Data2!E78</f>
        <v>1298</v>
      </c>
      <c r="F83" s="6">
        <f>Data2!G78</f>
        <v>1644</v>
      </c>
      <c r="G83" s="6">
        <f>Data2!I78</f>
        <v>1471</v>
      </c>
      <c r="H83" s="6">
        <f>Data2!M78</f>
        <v>1132</v>
      </c>
    </row>
    <row r="84" spans="1:8">
      <c r="A84">
        <f t="shared" si="1"/>
        <v>8500</v>
      </c>
      <c r="B84" s="6">
        <f>Data2!C79</f>
        <v>1227</v>
      </c>
      <c r="C84" s="6">
        <f>Data2!K79</f>
        <v>997</v>
      </c>
      <c r="D84" s="6">
        <f>Data2!O79</f>
        <v>1039.6532082911936</v>
      </c>
      <c r="E84" s="6">
        <f>Data2!E79</f>
        <v>1307</v>
      </c>
      <c r="F84" s="6">
        <f>Data2!G79</f>
        <v>1656</v>
      </c>
      <c r="G84" s="6">
        <f>Data2!I79</f>
        <v>1481.5</v>
      </c>
      <c r="H84" s="6">
        <f>Data2!M79</f>
        <v>1135</v>
      </c>
    </row>
    <row r="85" spans="1:8">
      <c r="A85">
        <f t="shared" si="1"/>
        <v>8600</v>
      </c>
      <c r="B85" s="6">
        <f>Data2!C80</f>
        <v>1238</v>
      </c>
      <c r="C85" s="6">
        <f>Data2!K80</f>
        <v>1003</v>
      </c>
      <c r="D85" s="6">
        <f>Data2!O80</f>
        <v>1043.5526307753203</v>
      </c>
      <c r="E85" s="6">
        <f>Data2!E80</f>
        <v>1316</v>
      </c>
      <c r="F85" s="6">
        <f>Data2!G80</f>
        <v>1668</v>
      </c>
      <c r="G85" s="6">
        <f>Data2!I80</f>
        <v>1492</v>
      </c>
      <c r="H85" s="6">
        <f>Data2!M80</f>
        <v>1138</v>
      </c>
    </row>
    <row r="86" spans="1:8">
      <c r="A86">
        <f t="shared" si="1"/>
        <v>8700</v>
      </c>
      <c r="B86" s="6">
        <f>Data2!C81</f>
        <v>1250</v>
      </c>
      <c r="C86" s="6">
        <f>Data2!K81</f>
        <v>1008</v>
      </c>
      <c r="D86" s="6">
        <f>Data2!O81</f>
        <v>1047.403611974873</v>
      </c>
      <c r="E86" s="6">
        <f>Data2!E81</f>
        <v>1326</v>
      </c>
      <c r="F86" s="6">
        <f>Data2!G81</f>
        <v>1680</v>
      </c>
      <c r="G86" s="6">
        <f>Data2!I81</f>
        <v>1503</v>
      </c>
      <c r="H86" s="6">
        <f>Data2!M81</f>
        <v>1141</v>
      </c>
    </row>
    <row r="87" spans="1:8">
      <c r="A87">
        <f t="shared" si="1"/>
        <v>8800</v>
      </c>
      <c r="B87" s="6">
        <f>Data2!C82</f>
        <v>1261</v>
      </c>
      <c r="C87" s="6">
        <f>Data2!K82</f>
        <v>1014</v>
      </c>
      <c r="D87" s="6">
        <f>Data2!O82</f>
        <v>1051.2073406783354</v>
      </c>
      <c r="E87" s="6">
        <f>Data2!E82</f>
        <v>1335</v>
      </c>
      <c r="F87" s="6">
        <f>Data2!G82</f>
        <v>1692</v>
      </c>
      <c r="G87" s="6">
        <f>Data2!I82</f>
        <v>1513.5</v>
      </c>
      <c r="H87" s="6">
        <f>Data2!M82</f>
        <v>1144</v>
      </c>
    </row>
    <row r="88" spans="1:8">
      <c r="A88">
        <f t="shared" si="1"/>
        <v>8900</v>
      </c>
      <c r="B88" s="6">
        <f>Data2!C83</f>
        <v>1273</v>
      </c>
      <c r="C88" s="6">
        <f>Data2!K83</f>
        <v>1020</v>
      </c>
      <c r="D88" s="6">
        <f>Data2!O83</f>
        <v>1054.9649624433623</v>
      </c>
      <c r="E88" s="6">
        <f>Data2!E83</f>
        <v>1344</v>
      </c>
      <c r="F88" s="6">
        <f>Data2!G83</f>
        <v>1704</v>
      </c>
      <c r="G88" s="6">
        <f>Data2!I83</f>
        <v>1524</v>
      </c>
      <c r="H88" s="6">
        <f>Data2!M83</f>
        <v>1147</v>
      </c>
    </row>
    <row r="89" spans="1:8">
      <c r="A89">
        <f t="shared" si="1"/>
        <v>9000</v>
      </c>
      <c r="B89" s="6">
        <f>Data2!C84</f>
        <v>1283</v>
      </c>
      <c r="C89" s="6">
        <f>Data2!K84</f>
        <v>1025</v>
      </c>
      <c r="D89" s="6">
        <f>Data2!O84</f>
        <v>1058.6775816678442</v>
      </c>
      <c r="E89" s="6">
        <f>Data2!E84</f>
        <v>1354</v>
      </c>
      <c r="F89" s="6">
        <f>Data2!G84</f>
        <v>1716</v>
      </c>
      <c r="G89" s="6">
        <f>Data2!I84</f>
        <v>1535</v>
      </c>
      <c r="H89" s="6">
        <f>Data2!M84</f>
        <v>1150</v>
      </c>
    </row>
    <row r="90" spans="1:8">
      <c r="A90">
        <f t="shared" si="1"/>
        <v>9100</v>
      </c>
      <c r="B90" s="6">
        <f>Data2!C85</f>
        <v>1294</v>
      </c>
      <c r="C90" s="6">
        <f>Data2!K85</f>
        <v>1031</v>
      </c>
      <c r="D90" s="6">
        <f>Data2!O85</f>
        <v>1062.3462635384151</v>
      </c>
      <c r="E90" s="6">
        <f>Data2!E85</f>
        <v>1363</v>
      </c>
      <c r="F90" s="6">
        <f>Data2!G85</f>
        <v>1728</v>
      </c>
      <c r="G90" s="6">
        <f>Data2!I85</f>
        <v>1545.5</v>
      </c>
      <c r="H90" s="6">
        <f>Data2!M85</f>
        <v>1153</v>
      </c>
    </row>
    <row r="91" spans="1:8">
      <c r="A91">
        <f t="shared" si="1"/>
        <v>9200</v>
      </c>
      <c r="B91" s="6">
        <f>Data2!C86</f>
        <v>1305</v>
      </c>
      <c r="C91" s="6">
        <f>Data2!K86</f>
        <v>1037</v>
      </c>
      <c r="D91" s="6">
        <f>Data2!O86</f>
        <v>1065.9720358650043</v>
      </c>
      <c r="E91" s="6">
        <f>Data2!E86</f>
        <v>1372</v>
      </c>
      <c r="F91" s="6">
        <f>Data2!G86</f>
        <v>1740</v>
      </c>
      <c r="G91" s="6">
        <f>Data2!I86</f>
        <v>1556</v>
      </c>
      <c r="H91" s="6">
        <f>Data2!M86</f>
        <v>1156</v>
      </c>
    </row>
    <row r="92" spans="1:8">
      <c r="A92">
        <f t="shared" si="1"/>
        <v>9300</v>
      </c>
      <c r="B92" s="6">
        <f>Data2!C87</f>
        <v>1316</v>
      </c>
      <c r="C92" s="6">
        <f>Data2!K87</f>
        <v>1042</v>
      </c>
      <c r="D92" s="6">
        <f>Data2!O87</f>
        <v>1069.5558908093378</v>
      </c>
      <c r="E92" s="6">
        <f>Data2!E87</f>
        <v>1382</v>
      </c>
      <c r="F92" s="6">
        <f>Data2!G87</f>
        <v>1752</v>
      </c>
      <c r="G92" s="6">
        <f>Data2!I87</f>
        <v>1567</v>
      </c>
      <c r="H92" s="6">
        <f>Data2!M87</f>
        <v>1159</v>
      </c>
    </row>
    <row r="93" spans="1:8">
      <c r="A93">
        <f t="shared" si="1"/>
        <v>9400</v>
      </c>
      <c r="B93" s="6">
        <f>Data2!C88</f>
        <v>1328</v>
      </c>
      <c r="C93" s="6">
        <f>Data2!K88</f>
        <v>1047</v>
      </c>
      <c r="D93" s="6">
        <f>Data2!O88</f>
        <v>1073.098786514661</v>
      </c>
      <c r="E93" s="6">
        <f>Data2!E88</f>
        <v>1391</v>
      </c>
      <c r="F93" s="6">
        <f>Data2!G88</f>
        <v>1764</v>
      </c>
      <c r="G93" s="6">
        <f>Data2!I88</f>
        <v>1577.5</v>
      </c>
      <c r="H93" s="6">
        <f>Data2!M88</f>
        <v>1162</v>
      </c>
    </row>
    <row r="94" spans="1:8">
      <c r="A94">
        <f t="shared" si="1"/>
        <v>9500</v>
      </c>
      <c r="B94" s="6">
        <f>Data2!C89</f>
        <v>1338</v>
      </c>
      <c r="C94" s="6">
        <f>Data2!K89</f>
        <v>1053</v>
      </c>
      <c r="D94" s="6">
        <f>Data2!O89</f>
        <v>1076.6016486433803</v>
      </c>
      <c r="E94" s="6">
        <f>Data2!E89</f>
        <v>1400</v>
      </c>
      <c r="F94" s="6">
        <f>Data2!G89</f>
        <v>1776</v>
      </c>
      <c r="G94" s="6">
        <f>Data2!I89</f>
        <v>1588</v>
      </c>
      <c r="H94" s="6">
        <f>Data2!M89</f>
        <v>1165</v>
      </c>
    </row>
    <row r="95" spans="1:8" ht="13.5" thickBot="1">
      <c r="A95">
        <f t="shared" si="1"/>
        <v>9600</v>
      </c>
      <c r="B95" s="6">
        <f>Data2!C90</f>
        <v>1349</v>
      </c>
      <c r="C95" s="6">
        <f>Data2!K90</f>
        <v>1058</v>
      </c>
      <c r="D95" s="6">
        <f>Data2!O90</f>
        <v>1080.065371828799</v>
      </c>
      <c r="E95" s="6">
        <f>Data2!E90</f>
        <v>1410</v>
      </c>
      <c r="F95" s="6">
        <f>Data2!G90</f>
        <v>1788</v>
      </c>
      <c r="G95" s="6">
        <f>Data2!I90</f>
        <v>1599</v>
      </c>
      <c r="H95" s="6">
        <f>Data2!M90</f>
        <v>1168</v>
      </c>
    </row>
    <row r="96" spans="1:8" ht="14.25" thickTop="1" thickBot="1">
      <c r="A96" s="36" t="s">
        <v>58</v>
      </c>
      <c r="B96" s="37">
        <v>1</v>
      </c>
      <c r="C96" s="37">
        <v>2</v>
      </c>
      <c r="D96" s="37">
        <v>3</v>
      </c>
      <c r="E96" s="37">
        <v>4</v>
      </c>
      <c r="F96" s="37">
        <v>5</v>
      </c>
      <c r="G96" s="37">
        <v>6</v>
      </c>
      <c r="H96" s="38">
        <v>7</v>
      </c>
    </row>
    <row r="97" spans="1:8" ht="64.5" thickTop="1">
      <c r="A97" s="3" t="s">
        <v>63</v>
      </c>
      <c r="B97" s="3" t="s">
        <v>57</v>
      </c>
      <c r="C97" s="3" t="s">
        <v>56</v>
      </c>
      <c r="D97" s="3" t="s">
        <v>59</v>
      </c>
      <c r="E97" s="3" t="s">
        <v>60</v>
      </c>
      <c r="F97" s="3" t="s">
        <v>61</v>
      </c>
      <c r="G97" s="3" t="s">
        <v>62</v>
      </c>
      <c r="H97" s="3" t="s">
        <v>62</v>
      </c>
    </row>
    <row r="98" spans="1:8">
      <c r="A98">
        <f>A95+100</f>
        <v>9700</v>
      </c>
      <c r="B98" s="6">
        <f>Data2!C91</f>
        <v>1359</v>
      </c>
      <c r="C98" s="6">
        <f>Data2!K91</f>
        <v>1063</v>
      </c>
      <c r="D98" s="6">
        <f>Data2!O91</f>
        <v>1083.4908210466406</v>
      </c>
      <c r="E98" s="6">
        <f>Data2!E91</f>
        <v>1419</v>
      </c>
      <c r="F98" s="6">
        <f>Data2!G91</f>
        <v>1800</v>
      </c>
      <c r="G98" s="6">
        <f>Data2!I91</f>
        <v>1609.5</v>
      </c>
      <c r="H98" s="6">
        <f>Data2!M91</f>
        <v>1171</v>
      </c>
    </row>
    <row r="99" spans="1:8">
      <c r="A99">
        <f t="shared" si="1"/>
        <v>9800</v>
      </c>
      <c r="B99" s="6">
        <f>Data2!C92</f>
        <v>1370</v>
      </c>
      <c r="C99" s="6">
        <f>Data2!K92</f>
        <v>1068</v>
      </c>
      <c r="D99" s="6">
        <f>Data2!O92</f>
        <v>1086.8788329116194</v>
      </c>
      <c r="E99" s="6">
        <f>Data2!E92</f>
        <v>1428</v>
      </c>
      <c r="F99" s="6">
        <f>Data2!G92</f>
        <v>1812</v>
      </c>
      <c r="G99" s="6">
        <f>Data2!I92</f>
        <v>1620</v>
      </c>
      <c r="H99" s="6">
        <f>Data2!M92</f>
        <v>1174</v>
      </c>
    </row>
    <row r="100" spans="1:8">
      <c r="A100">
        <f t="shared" si="1"/>
        <v>9900</v>
      </c>
      <c r="B100" s="6">
        <f>Data2!C93</f>
        <v>1380</v>
      </c>
      <c r="C100" s="6">
        <f>Data2!K93</f>
        <v>1073</v>
      </c>
      <c r="D100" s="6">
        <f>Data2!O93</f>
        <v>1090.2302169039262</v>
      </c>
      <c r="E100" s="6">
        <f>Data2!E93</f>
        <v>1436</v>
      </c>
      <c r="F100" s="6">
        <f>Data2!G93</f>
        <v>1824</v>
      </c>
      <c r="G100" s="6">
        <f>Data2!I93</f>
        <v>1630</v>
      </c>
      <c r="H100" s="6">
        <f>Data2!M93</f>
        <v>1177</v>
      </c>
    </row>
    <row r="101" spans="1:8">
      <c r="A101">
        <f t="shared" si="1"/>
        <v>10000</v>
      </c>
      <c r="B101" s="6">
        <f>Data2!C94</f>
        <v>1391</v>
      </c>
      <c r="C101" s="6">
        <f>Data2!K94</f>
        <v>1079</v>
      </c>
      <c r="D101" s="6">
        <f>Data2!O94</f>
        <v>1093.5457565301181</v>
      </c>
      <c r="E101" s="6">
        <f>Data2!E94</f>
        <v>1442</v>
      </c>
      <c r="F101" s="6">
        <f>Data2!G94</f>
        <v>1836</v>
      </c>
      <c r="G101" s="6">
        <f>Data2!I94</f>
        <v>1639</v>
      </c>
      <c r="H101" s="6">
        <f>Data2!M94</f>
        <v>1180</v>
      </c>
    </row>
    <row r="102" spans="1:8">
      <c r="A102">
        <f t="shared" si="1"/>
        <v>10100</v>
      </c>
      <c r="B102" s="6">
        <f>Data2!C95</f>
        <v>1401</v>
      </c>
      <c r="C102" s="6">
        <f>Data2!K95</f>
        <v>1084</v>
      </c>
      <c r="D102" s="6">
        <f>Data2!O95</f>
        <v>1096.8262104225846</v>
      </c>
      <c r="E102" s="6">
        <f>Data2!E95</f>
        <v>1448</v>
      </c>
      <c r="F102" s="6">
        <f>Data2!G95</f>
        <v>1848</v>
      </c>
      <c r="G102" s="6">
        <f>Data2!I95</f>
        <v>1648</v>
      </c>
      <c r="H102" s="6">
        <f>Data2!M95</f>
        <v>1183</v>
      </c>
    </row>
    <row r="103" spans="1:8">
      <c r="A103">
        <f t="shared" si="1"/>
        <v>10200</v>
      </c>
      <c r="B103" s="6">
        <f>Data2!C96</f>
        <v>1412</v>
      </c>
      <c r="C103" s="6">
        <f>Data2!K96</f>
        <v>1089</v>
      </c>
      <c r="D103" s="6">
        <f>Data2!O96</f>
        <v>1100.0723133814463</v>
      </c>
      <c r="E103" s="6">
        <f>Data2!E96</f>
        <v>1454</v>
      </c>
      <c r="F103" s="6">
        <f>Data2!G96</f>
        <v>1860</v>
      </c>
      <c r="G103" s="6">
        <f>Data2!I96</f>
        <v>1657</v>
      </c>
      <c r="H103" s="6">
        <f>Data2!M96</f>
        <v>1186</v>
      </c>
    </row>
    <row r="104" spans="1:8">
      <c r="A104">
        <f t="shared" si="1"/>
        <v>10300</v>
      </c>
      <c r="B104" s="6">
        <f>Data2!C97</f>
        <v>1422</v>
      </c>
      <c r="C104" s="6">
        <f>Data2!K97</f>
        <v>1093</v>
      </c>
      <c r="D104" s="6">
        <f>Data2!O97</f>
        <v>1103.2847773624655</v>
      </c>
      <c r="E104" s="6">
        <f>Data2!E97</f>
        <v>1460</v>
      </c>
      <c r="F104" s="6">
        <f>Data2!G97</f>
        <v>1871</v>
      </c>
      <c r="G104" s="6">
        <f>Data2!I97</f>
        <v>1665.5</v>
      </c>
      <c r="H104" s="6">
        <f>Data2!M97</f>
        <v>1189</v>
      </c>
    </row>
    <row r="105" spans="1:8">
      <c r="A105">
        <f t="shared" si="1"/>
        <v>10400</v>
      </c>
      <c r="B105" s="6">
        <f>Data2!C98</f>
        <v>1432</v>
      </c>
      <c r="C105" s="6">
        <f>Data2!K98</f>
        <v>1098</v>
      </c>
      <c r="D105" s="6">
        <f>Data2!O98</f>
        <v>1106.4642924142943</v>
      </c>
      <c r="E105" s="6">
        <f>Data2!E98</f>
        <v>1465</v>
      </c>
      <c r="F105" s="6">
        <f>Data2!G98</f>
        <v>1883</v>
      </c>
      <c r="G105" s="6">
        <f>Data2!I98</f>
        <v>1674</v>
      </c>
      <c r="H105" s="6">
        <f>Data2!M98</f>
        <v>1192</v>
      </c>
    </row>
    <row r="106" spans="1:8">
      <c r="A106">
        <f t="shared" si="1"/>
        <v>10500</v>
      </c>
      <c r="B106" s="6">
        <f>Data2!C99</f>
        <v>1442</v>
      </c>
      <c r="C106" s="6">
        <f>Data2!K99</f>
        <v>1103</v>
      </c>
      <c r="D106" s="6">
        <f>Data2!O99</f>
        <v>1109.61152756814</v>
      </c>
      <c r="E106" s="6">
        <f>Data2!E99</f>
        <v>1471</v>
      </c>
      <c r="F106" s="6">
        <f>Data2!G99</f>
        <v>1895</v>
      </c>
      <c r="G106" s="6">
        <f>Data2!I99</f>
        <v>1683</v>
      </c>
      <c r="H106" s="6">
        <f>Data2!M99</f>
        <v>1195</v>
      </c>
    </row>
    <row r="107" spans="1:8">
      <c r="A107">
        <f t="shared" si="1"/>
        <v>10600</v>
      </c>
      <c r="B107" s="6">
        <f>Data2!C100</f>
        <v>1452</v>
      </c>
      <c r="C107" s="6">
        <f>Data2!K100</f>
        <v>1108</v>
      </c>
      <c r="D107" s="6">
        <f>Data2!O100</f>
        <v>1112.7271316827253</v>
      </c>
      <c r="E107" s="6">
        <f>Data2!E100</f>
        <v>1477</v>
      </c>
      <c r="F107" s="6">
        <f>Data2!G100</f>
        <v>1906</v>
      </c>
      <c r="G107" s="6">
        <f>Data2!I100</f>
        <v>1691.5</v>
      </c>
      <c r="H107" s="6">
        <f>Data2!M100</f>
        <v>1198</v>
      </c>
    </row>
    <row r="108" spans="1:8">
      <c r="A108">
        <f t="shared" si="1"/>
        <v>10700</v>
      </c>
      <c r="B108" s="6">
        <f>Data2!C101</f>
        <v>1462</v>
      </c>
      <c r="C108" s="6">
        <f>Data2!K101</f>
        <v>1113</v>
      </c>
      <c r="D108" s="6">
        <f>Data2!O101</f>
        <v>1115.8117342472074</v>
      </c>
      <c r="E108" s="6">
        <f>Data2!E101</f>
        <v>1483</v>
      </c>
      <c r="F108" s="6">
        <f>Data2!G101</f>
        <v>1917</v>
      </c>
      <c r="G108" s="6">
        <f>Data2!I101</f>
        <v>1700</v>
      </c>
      <c r="H108" s="6">
        <f>Data2!M101</f>
        <v>1201</v>
      </c>
    </row>
    <row r="109" spans="1:8">
      <c r="A109">
        <f t="shared" si="1"/>
        <v>10800</v>
      </c>
      <c r="B109" s="6">
        <f>Data2!C102</f>
        <v>1472</v>
      </c>
      <c r="C109" s="6">
        <f>Data2!K102</f>
        <v>1117</v>
      </c>
      <c r="D109" s="6">
        <f>Data2!O102</f>
        <v>1118.8659461445409</v>
      </c>
      <c r="E109" s="6">
        <f>Data2!E102</f>
        <v>1489</v>
      </c>
      <c r="F109" s="6">
        <f>Data2!G102</f>
        <v>1927</v>
      </c>
      <c r="G109" s="6">
        <f>Data2!I102</f>
        <v>1708</v>
      </c>
      <c r="H109" s="6">
        <f>Data2!M102</f>
        <v>1204</v>
      </c>
    </row>
    <row r="110" spans="1:8">
      <c r="A110">
        <f t="shared" si="1"/>
        <v>10900</v>
      </c>
      <c r="B110" s="6">
        <f>Data2!C103</f>
        <v>1482</v>
      </c>
      <c r="C110" s="6">
        <f>Data2!K103</f>
        <v>1122</v>
      </c>
      <c r="D110" s="6">
        <f>Data2!O103</f>
        <v>1121.8903603776041</v>
      </c>
      <c r="E110" s="6">
        <f>Data2!E103</f>
        <v>1495</v>
      </c>
      <c r="F110" s="6">
        <f>Data2!G103</f>
        <v>1938</v>
      </c>
      <c r="G110" s="6">
        <f>Data2!I103</f>
        <v>1716.5</v>
      </c>
      <c r="H110" s="6">
        <f>Data2!M103</f>
        <v>1207</v>
      </c>
    </row>
    <row r="111" spans="1:8">
      <c r="A111">
        <f t="shared" si="1"/>
        <v>11000</v>
      </c>
      <c r="B111" s="6">
        <f>Data2!C104</f>
        <v>1492</v>
      </c>
      <c r="C111" s="6">
        <f>Data2!K104</f>
        <v>1126</v>
      </c>
      <c r="D111" s="6">
        <f>Data2!O104</f>
        <v>1124.8855527602425</v>
      </c>
      <c r="E111" s="6">
        <f>Data2!E104</f>
        <v>1500</v>
      </c>
      <c r="F111" s="6">
        <f>Data2!G104</f>
        <v>1949</v>
      </c>
      <c r="G111" s="6">
        <f>Data2!I104</f>
        <v>1724.5</v>
      </c>
      <c r="H111" s="6">
        <f>Data2!M104</f>
        <v>1210</v>
      </c>
    </row>
    <row r="112" spans="1:8">
      <c r="A112">
        <f t="shared" si="1"/>
        <v>11100</v>
      </c>
      <c r="B112" s="6">
        <f>Data2!C105</f>
        <v>1501</v>
      </c>
      <c r="C112" s="6">
        <f>Data2!K105</f>
        <v>1131</v>
      </c>
      <c r="D112" s="6">
        <f>Data2!O105</f>
        <v>1127.8520825752491</v>
      </c>
      <c r="E112" s="6">
        <f>Data2!E105</f>
        <v>1506</v>
      </c>
      <c r="F112" s="6">
        <f>Data2!G105</f>
        <v>1959</v>
      </c>
      <c r="G112" s="6">
        <f>Data2!I105</f>
        <v>1732.5</v>
      </c>
      <c r="H112" s="6">
        <f>Data2!M105</f>
        <v>1213</v>
      </c>
    </row>
    <row r="113" spans="1:8">
      <c r="A113">
        <f t="shared" si="1"/>
        <v>11200</v>
      </c>
      <c r="B113" s="6">
        <f>Data2!C106</f>
        <v>1511</v>
      </c>
      <c r="C113" s="6">
        <f>Data2!K106</f>
        <v>1135</v>
      </c>
      <c r="D113" s="6">
        <f>Data2!O106</f>
        <v>1130.7904932011579</v>
      </c>
      <c r="E113" s="6">
        <f>Data2!E106</f>
        <v>1512</v>
      </c>
      <c r="F113" s="6">
        <f>Data2!G106</f>
        <v>1970</v>
      </c>
      <c r="G113" s="6">
        <f>Data2!I106</f>
        <v>1741</v>
      </c>
      <c r="H113" s="6">
        <f>Data2!M106</f>
        <v>1216</v>
      </c>
    </row>
    <row r="114" spans="1:8">
      <c r="A114">
        <f t="shared" si="1"/>
        <v>11300</v>
      </c>
      <c r="B114" s="6">
        <f>Data2!C107</f>
        <v>1520</v>
      </c>
      <c r="C114" s="6">
        <f>Data2!K107</f>
        <v>1140</v>
      </c>
      <c r="D114" s="6">
        <f>Data2!O107</f>
        <v>1133.7013127096079</v>
      </c>
      <c r="E114" s="6">
        <f>Data2!E107</f>
        <v>1518</v>
      </c>
      <c r="F114" s="6">
        <f>Data2!G107</f>
        <v>1981</v>
      </c>
      <c r="G114" s="6">
        <f>Data2!I107</f>
        <v>1749.5</v>
      </c>
      <c r="H114" s="6">
        <f>Data2!M107</f>
        <v>1219</v>
      </c>
    </row>
    <row r="115" spans="1:8">
      <c r="A115">
        <f t="shared" si="1"/>
        <v>11400</v>
      </c>
      <c r="B115" s="6">
        <f>Data2!C108</f>
        <v>1530</v>
      </c>
      <c r="C115" s="6">
        <f>Data2!K108</f>
        <v>1144</v>
      </c>
      <c r="D115" s="6">
        <f>Data2!O108</f>
        <v>1136.585054434925</v>
      </c>
      <c r="E115" s="6">
        <f>Data2!E108</f>
        <v>1524</v>
      </c>
      <c r="F115" s="6">
        <f>Data2!G108</f>
        <v>1992</v>
      </c>
      <c r="G115" s="6">
        <f>Data2!I108</f>
        <v>1758</v>
      </c>
      <c r="H115" s="6">
        <f>Data2!M108</f>
        <v>1222</v>
      </c>
    </row>
    <row r="116" spans="1:8">
      <c r="A116">
        <f t="shared" si="1"/>
        <v>11500</v>
      </c>
      <c r="B116" s="6">
        <f>Data2!C109</f>
        <v>1539</v>
      </c>
      <c r="C116" s="6">
        <f>Data2!K109</f>
        <v>1149</v>
      </c>
      <c r="D116" s="6">
        <f>Data2!O109</f>
        <v>1139.4422175174516</v>
      </c>
      <c r="E116" s="6">
        <f>Data2!E109</f>
        <v>1529</v>
      </c>
      <c r="F116" s="6">
        <f>Data2!G109</f>
        <v>2002</v>
      </c>
      <c r="G116" s="6">
        <f>Data2!I109</f>
        <v>1765.5</v>
      </c>
      <c r="H116" s="6">
        <f>Data2!M109</f>
        <v>1225</v>
      </c>
    </row>
    <row r="117" spans="1:8">
      <c r="A117">
        <f t="shared" si="1"/>
        <v>11600</v>
      </c>
      <c r="B117" s="6">
        <f>Data2!C110</f>
        <v>1549</v>
      </c>
      <c r="C117" s="6">
        <f>Data2!K110</f>
        <v>1153</v>
      </c>
      <c r="D117" s="6">
        <f>Data2!O110</f>
        <v>1142.273287422066</v>
      </c>
      <c r="E117" s="6">
        <f>Data2!E110</f>
        <v>1535</v>
      </c>
      <c r="F117" s="6">
        <f>Data2!G110</f>
        <v>2013</v>
      </c>
      <c r="G117" s="6">
        <f>Data2!I110</f>
        <v>1774</v>
      </c>
      <c r="H117" s="6">
        <f>Data2!M110</f>
        <v>1228</v>
      </c>
    </row>
    <row r="118" spans="1:8">
      <c r="A118">
        <f t="shared" si="1"/>
        <v>11700</v>
      </c>
      <c r="B118" s="6">
        <f>Data2!C111</f>
        <v>1558</v>
      </c>
      <c r="C118" s="6">
        <f>Data2!K111</f>
        <v>1157</v>
      </c>
      <c r="D118" s="6">
        <f>Data2!O111</f>
        <v>1145.0787364332405</v>
      </c>
      <c r="E118" s="6">
        <f>Data2!E111</f>
        <v>1541</v>
      </c>
      <c r="F118" s="6">
        <f>Data2!G111</f>
        <v>2024</v>
      </c>
      <c r="G118" s="6">
        <f>Data2!I111</f>
        <v>1782.5</v>
      </c>
      <c r="H118" s="6">
        <f>Data2!M111</f>
        <v>1231</v>
      </c>
    </row>
    <row r="119" spans="1:8">
      <c r="A119">
        <f t="shared" si="1"/>
        <v>11800</v>
      </c>
      <c r="B119" s="6">
        <f>Data2!C112</f>
        <v>1567</v>
      </c>
      <c r="C119" s="6">
        <f>Data2!K112</f>
        <v>1161</v>
      </c>
      <c r="D119" s="6">
        <f>Data2!O112</f>
        <v>1147.8590241278964</v>
      </c>
      <c r="E119" s="6">
        <f>Data2!E112</f>
        <v>1547</v>
      </c>
      <c r="F119" s="6">
        <f>Data2!G112</f>
        <v>2035</v>
      </c>
      <c r="G119" s="6">
        <f>Data2!I112</f>
        <v>1791</v>
      </c>
      <c r="H119" s="6">
        <f>Data2!M112</f>
        <v>1234</v>
      </c>
    </row>
    <row r="120" spans="1:8">
      <c r="A120">
        <f t="shared" si="1"/>
        <v>11900</v>
      </c>
      <c r="B120" s="6">
        <f>Data2!C113</f>
        <v>1576</v>
      </c>
      <c r="C120" s="6">
        <f>Data2!K113</f>
        <v>1166</v>
      </c>
      <c r="D120" s="6">
        <f>Data2!O113</f>
        <v>1150.6145978272425</v>
      </c>
      <c r="E120" s="6">
        <f>Data2!E113</f>
        <v>1553</v>
      </c>
      <c r="F120" s="6">
        <f>Data2!G113</f>
        <v>2045</v>
      </c>
      <c r="G120" s="6">
        <f>Data2!I113</f>
        <v>1799</v>
      </c>
      <c r="H120" s="6">
        <f>Data2!M113</f>
        <v>1237</v>
      </c>
    </row>
    <row r="121" spans="1:8">
      <c r="A121">
        <f t="shared" si="1"/>
        <v>12000</v>
      </c>
      <c r="B121" s="6">
        <f>Data2!C114</f>
        <v>1585</v>
      </c>
      <c r="C121" s="6">
        <f>Data2!K114</f>
        <v>1170</v>
      </c>
      <c r="D121" s="6">
        <f>Data2!O114</f>
        <v>1153.3458930287106</v>
      </c>
      <c r="E121" s="6">
        <f>Data2!E114</f>
        <v>1559</v>
      </c>
      <c r="F121" s="6">
        <f>Data2!G114</f>
        <v>2056</v>
      </c>
      <c r="G121" s="6">
        <f>Data2!I114</f>
        <v>1807.5</v>
      </c>
      <c r="H121" s="6">
        <f>Data2!M114</f>
        <v>1240</v>
      </c>
    </row>
    <row r="122" spans="1:8">
      <c r="A122">
        <f t="shared" si="1"/>
        <v>12100</v>
      </c>
      <c r="B122" s="6">
        <f>Data2!C115</f>
        <v>1585</v>
      </c>
      <c r="C122" s="6">
        <f>Data2!K115</f>
        <v>1174</v>
      </c>
      <c r="D122" s="6">
        <f>Data2!O115</f>
        <v>1156.0533338190244</v>
      </c>
      <c r="E122" s="6">
        <f>Data2!E115</f>
        <v>1559</v>
      </c>
      <c r="F122" s="6">
        <f>Data2!G115</f>
        <v>2056</v>
      </c>
      <c r="G122" s="6">
        <f>Data2!I115</f>
        <v>1807.5</v>
      </c>
      <c r="H122" s="6">
        <f>Data2!M115</f>
        <v>1243</v>
      </c>
    </row>
    <row r="123" spans="1:8">
      <c r="A123">
        <f t="shared" si="1"/>
        <v>12200</v>
      </c>
      <c r="B123" s="6">
        <f>Data2!C116</f>
        <v>1585</v>
      </c>
      <c r="C123" s="6">
        <f>Data2!K116</f>
        <v>1178</v>
      </c>
      <c r="D123" s="6">
        <f>Data2!O116</f>
        <v>1158.7373332693899</v>
      </c>
      <c r="E123" s="6">
        <f>Data2!E116</f>
        <v>1559</v>
      </c>
      <c r="F123" s="6">
        <f>Data2!G116</f>
        <v>2056</v>
      </c>
      <c r="G123" s="6">
        <f>Data2!I116</f>
        <v>1807.5</v>
      </c>
      <c r="H123" s="6">
        <f>Data2!M116</f>
        <v>1246</v>
      </c>
    </row>
    <row r="124" spans="1:8">
      <c r="A124">
        <f t="shared" si="1"/>
        <v>12300</v>
      </c>
      <c r="B124" s="6">
        <f>Data2!C117</f>
        <v>1585</v>
      </c>
      <c r="C124" s="6">
        <f>Data2!K117</f>
        <v>1182</v>
      </c>
      <c r="D124" s="6">
        <f>Data2!O117</f>
        <v>1161.3982938137215</v>
      </c>
      <c r="E124" s="6">
        <f>Data2!E117</f>
        <v>1559</v>
      </c>
      <c r="F124" s="6">
        <f>Data2!G117</f>
        <v>2056</v>
      </c>
      <c r="G124" s="6">
        <f>Data2!I117</f>
        <v>1807.5</v>
      </c>
      <c r="H124" s="6">
        <f>Data2!M117</f>
        <v>1249</v>
      </c>
    </row>
    <row r="125" spans="1:8">
      <c r="A125">
        <f t="shared" si="1"/>
        <v>12400</v>
      </c>
      <c r="B125" s="6">
        <f>Data2!C118</f>
        <v>1585</v>
      </c>
      <c r="C125" s="6">
        <f>Data2!K118</f>
        <v>1186</v>
      </c>
      <c r="D125" s="6">
        <f>Data2!O118</f>
        <v>1164.0366076107732</v>
      </c>
      <c r="E125" s="6">
        <f>Data2!E118</f>
        <v>1559</v>
      </c>
      <c r="F125" s="6">
        <f>Data2!G118</f>
        <v>2056</v>
      </c>
      <c r="G125" s="6">
        <f>Data2!I118</f>
        <v>1807.5</v>
      </c>
      <c r="H125" s="6">
        <f>Data2!M118</f>
        <v>1252</v>
      </c>
    </row>
    <row r="126" spans="1:8">
      <c r="A126">
        <f t="shared" si="1"/>
        <v>12500</v>
      </c>
      <c r="B126" s="6">
        <f>Data2!C119</f>
        <v>1585</v>
      </c>
      <c r="C126" s="6">
        <f>Data2!K119</f>
        <v>1190</v>
      </c>
      <c r="D126" s="6">
        <f>Data2!O119</f>
        <v>1166.652656890991</v>
      </c>
      <c r="E126" s="6">
        <f>Data2!E119</f>
        <v>1559</v>
      </c>
      <c r="F126" s="6">
        <f>Data2!G119</f>
        <v>2056</v>
      </c>
      <c r="G126" s="6">
        <f>Data2!I119</f>
        <v>1807.5</v>
      </c>
      <c r="H126" s="6">
        <f>Data2!M119</f>
        <v>1255</v>
      </c>
    </row>
    <row r="127" spans="1:8">
      <c r="A127">
        <f t="shared" si="1"/>
        <v>12600</v>
      </c>
      <c r="B127" s="6">
        <f>Data2!C120</f>
        <v>1585</v>
      </c>
      <c r="C127" s="6">
        <f>Data2!K120</f>
        <v>1190</v>
      </c>
      <c r="D127" s="6">
        <f>Data2!O120</f>
        <v>1169.2468142888511</v>
      </c>
      <c r="E127" s="6">
        <f>Data2!E120</f>
        <v>1559</v>
      </c>
      <c r="F127" s="6">
        <f>Data2!G120</f>
        <v>2056</v>
      </c>
      <c r="G127" s="6">
        <f>Data2!I120</f>
        <v>1807.5</v>
      </c>
      <c r="H127" s="6">
        <f>Data2!M120</f>
        <v>1258</v>
      </c>
    </row>
    <row r="128" spans="1:8">
      <c r="A128">
        <f t="shared" si="1"/>
        <v>12700</v>
      </c>
      <c r="B128" s="6">
        <f>Data2!C121</f>
        <v>1585</v>
      </c>
      <c r="C128" s="6">
        <f>Data2!K121</f>
        <v>1190</v>
      </c>
      <c r="D128" s="6">
        <f>Data2!O121</f>
        <v>1171.8194431614068</v>
      </c>
      <c r="E128" s="6">
        <f>Data2!E121</f>
        <v>1559</v>
      </c>
      <c r="F128" s="6">
        <f>Data2!G121</f>
        <v>2056</v>
      </c>
      <c r="G128" s="6">
        <f>Data2!I121</f>
        <v>1807.5</v>
      </c>
      <c r="H128" s="6">
        <f>Data2!M121</f>
        <v>1261</v>
      </c>
    </row>
    <row r="129" spans="1:8">
      <c r="A129">
        <f t="shared" si="1"/>
        <v>12800</v>
      </c>
      <c r="B129" s="6">
        <f>Data2!C122</f>
        <v>1585</v>
      </c>
      <c r="C129" s="6">
        <f>Data2!K122</f>
        <v>1190</v>
      </c>
      <c r="D129" s="6">
        <f>Data2!O122</f>
        <v>1174.3708978937266</v>
      </c>
      <c r="E129" s="6">
        <f>Data2!E122</f>
        <v>1559</v>
      </c>
      <c r="F129" s="6">
        <f>Data2!G122</f>
        <v>2056</v>
      </c>
      <c r="G129" s="6">
        <f>Data2!I122</f>
        <v>1807.5</v>
      </c>
      <c r="H129" s="6">
        <f>Data2!M122</f>
        <v>1264</v>
      </c>
    </row>
    <row r="130" spans="1:8">
      <c r="A130">
        <f t="shared" si="1"/>
        <v>12900</v>
      </c>
      <c r="B130" s="6">
        <f>Data2!C123</f>
        <v>1585</v>
      </c>
      <c r="C130" s="6">
        <f>Data2!K123</f>
        <v>1190</v>
      </c>
      <c r="D130" s="6">
        <f>Data2!O123</f>
        <v>1176.9015241918664</v>
      </c>
      <c r="E130" s="6">
        <f>Data2!E123</f>
        <v>1559</v>
      </c>
      <c r="F130" s="6">
        <f>Data2!G123</f>
        <v>2056</v>
      </c>
      <c r="G130" s="6">
        <f>Data2!I123</f>
        <v>1807.5</v>
      </c>
      <c r="H130" s="6">
        <f>Data2!M123</f>
        <v>1267</v>
      </c>
    </row>
    <row r="131" spans="1:8">
      <c r="A131">
        <f t="shared" si="1"/>
        <v>13000</v>
      </c>
      <c r="B131" s="6">
        <f>Data2!C124</f>
        <v>1585</v>
      </c>
      <c r="C131" s="6">
        <f>Data2!K124</f>
        <v>1190</v>
      </c>
      <c r="D131" s="6">
        <f>Data2!O124</f>
        <v>1179.4116593639785</v>
      </c>
      <c r="E131" s="6">
        <f>Data2!E124</f>
        <v>1559</v>
      </c>
      <c r="F131" s="6">
        <f>Data2!G124</f>
        <v>2056</v>
      </c>
      <c r="G131" s="6">
        <f>Data2!I124</f>
        <v>1807.5</v>
      </c>
      <c r="H131" s="6">
        <f>Data2!M124</f>
        <v>1270</v>
      </c>
    </row>
    <row r="132" spans="1:8">
      <c r="A132">
        <f t="shared" si="1"/>
        <v>13100</v>
      </c>
      <c r="B132" s="6">
        <f>Data2!C125</f>
        <v>1585</v>
      </c>
      <c r="C132" s="6">
        <f>Data2!K125</f>
        <v>1190</v>
      </c>
      <c r="D132" s="6">
        <f>Data2!O125</f>
        <v>1181.9016325901305</v>
      </c>
      <c r="E132" s="6">
        <f>Data2!E125</f>
        <v>1559</v>
      </c>
      <c r="F132" s="6">
        <f>Data2!G125</f>
        <v>2056</v>
      </c>
      <c r="G132" s="6">
        <f>Data2!I125</f>
        <v>1807.5</v>
      </c>
      <c r="H132" s="6">
        <f>Data2!M125</f>
        <v>1273</v>
      </c>
    </row>
    <row r="133" spans="1:8">
      <c r="A133">
        <f t="shared" si="1"/>
        <v>13200</v>
      </c>
      <c r="B133" s="6">
        <f>Data2!C126</f>
        <v>1585</v>
      </c>
      <c r="C133" s="6">
        <f>Data2!K126</f>
        <v>1190</v>
      </c>
      <c r="D133" s="6">
        <f>Data2!O126</f>
        <v>1184.3717651813752</v>
      </c>
      <c r="E133" s="6">
        <f>Data2!E126</f>
        <v>1559</v>
      </c>
      <c r="F133" s="6">
        <f>Data2!G126</f>
        <v>2056</v>
      </c>
      <c r="G133" s="6">
        <f>Data2!I126</f>
        <v>1807.5</v>
      </c>
      <c r="H133" s="6">
        <f>Data2!M126</f>
        <v>1276</v>
      </c>
    </row>
    <row r="134" spans="1:8">
      <c r="A134">
        <f t="shared" si="1"/>
        <v>13300</v>
      </c>
      <c r="B134" s="6">
        <f>Data2!C127</f>
        <v>1585</v>
      </c>
      <c r="C134" s="6">
        <f>Data2!K127</f>
        <v>1190</v>
      </c>
      <c r="D134" s="6">
        <f>Data2!O127</f>
        <v>1186.8223708285802</v>
      </c>
      <c r="E134" s="6">
        <f>Data2!E127</f>
        <v>1559</v>
      </c>
      <c r="F134" s="6">
        <f>Data2!G127</f>
        <v>2056</v>
      </c>
      <c r="G134" s="6">
        <f>Data2!I127</f>
        <v>1807.5</v>
      </c>
      <c r="H134" s="6">
        <f>Data2!M127</f>
        <v>1279</v>
      </c>
    </row>
    <row r="135" spans="1:8">
      <c r="A135">
        <f t="shared" si="1"/>
        <v>13400</v>
      </c>
      <c r="B135" s="6">
        <f>Data2!C128</f>
        <v>1585</v>
      </c>
      <c r="C135" s="6">
        <f>Data2!K128</f>
        <v>1190</v>
      </c>
      <c r="D135" s="6">
        <f>Data2!O128</f>
        <v>1189.2537558414981</v>
      </c>
      <c r="E135" s="6">
        <f>Data2!E128</f>
        <v>1559</v>
      </c>
      <c r="F135" s="6">
        <f>Data2!G128</f>
        <v>2056</v>
      </c>
      <c r="G135" s="6">
        <f>Data2!I128</f>
        <v>1807.5</v>
      </c>
      <c r="H135" s="6">
        <f>Data2!M128</f>
        <v>1282</v>
      </c>
    </row>
    <row r="136" spans="1:8">
      <c r="A136">
        <f t="shared" si="1"/>
        <v>13500</v>
      </c>
      <c r="B136" s="6">
        <f>Data2!C129</f>
        <v>1585</v>
      </c>
      <c r="C136" s="6">
        <f>Data2!K129</f>
        <v>1190</v>
      </c>
      <c r="D136" s="6">
        <f>Data2!O129</f>
        <v>1191.6662193785353</v>
      </c>
      <c r="E136" s="6">
        <f>Data2!E129</f>
        <v>1559</v>
      </c>
      <c r="F136" s="6">
        <f>Data2!G129</f>
        <v>2056</v>
      </c>
      <c r="G136" s="6">
        <f>Data2!I129</f>
        <v>1807.5</v>
      </c>
      <c r="H136" s="6">
        <f>Data2!M129</f>
        <v>1285</v>
      </c>
    </row>
    <row r="137" spans="1:8">
      <c r="A137">
        <f t="shared" si="1"/>
        <v>13600</v>
      </c>
      <c r="B137" s="6">
        <f>Data2!C130</f>
        <v>1585</v>
      </c>
      <c r="C137" s="6">
        <f>Data2!K130</f>
        <v>1190</v>
      </c>
      <c r="D137" s="6">
        <f>Data2!O130</f>
        <v>1194.0600536676475</v>
      </c>
      <c r="E137" s="6">
        <f>Data2!E130</f>
        <v>1559</v>
      </c>
      <c r="F137" s="6">
        <f>Data2!G130</f>
        <v>2056</v>
      </c>
      <c r="G137" s="6">
        <f>Data2!I130</f>
        <v>1807.5</v>
      </c>
      <c r="H137" s="6">
        <f>Data2!M130</f>
        <v>1288</v>
      </c>
    </row>
    <row r="138" spans="1:8">
      <c r="A138">
        <f t="shared" si="1"/>
        <v>13700</v>
      </c>
      <c r="B138" s="6">
        <f>Data2!C131</f>
        <v>1585</v>
      </c>
      <c r="C138" s="6">
        <f>Data2!K131</f>
        <v>1190</v>
      </c>
      <c r="D138" s="6">
        <f>Data2!O131</f>
        <v>1196.4355442187741</v>
      </c>
      <c r="E138" s="6">
        <f>Data2!E131</f>
        <v>1559</v>
      </c>
      <c r="F138" s="6">
        <f>Data2!G131</f>
        <v>2056</v>
      </c>
      <c r="G138" s="6">
        <f>Data2!I131</f>
        <v>1807.5</v>
      </c>
      <c r="H138" s="6">
        <f>Data2!M131</f>
        <v>1291</v>
      </c>
    </row>
    <row r="139" spans="1:8">
      <c r="A139">
        <f t="shared" si="1"/>
        <v>13800</v>
      </c>
      <c r="B139" s="6">
        <f>Data2!C132</f>
        <v>1585</v>
      </c>
      <c r="C139" s="6">
        <f>Data2!K132</f>
        <v>1190</v>
      </c>
      <c r="D139" s="6">
        <f>Data2!O132</f>
        <v>1198.7929700281918</v>
      </c>
      <c r="E139" s="6">
        <f>Data2!E132</f>
        <v>1559</v>
      </c>
      <c r="F139" s="6">
        <f>Data2!G132</f>
        <v>2056</v>
      </c>
      <c r="G139" s="6">
        <f>Data2!I132</f>
        <v>1807.5</v>
      </c>
      <c r="H139" s="6">
        <f>Data2!M132</f>
        <v>1294</v>
      </c>
    </row>
    <row r="140" spans="1:8">
      <c r="A140">
        <f t="shared" si="1"/>
        <v>13900</v>
      </c>
      <c r="B140" s="6">
        <f>Data2!C133</f>
        <v>1585</v>
      </c>
      <c r="C140" s="6">
        <f>Data2!K133</f>
        <v>1190</v>
      </c>
      <c r="D140" s="6">
        <f>Data2!O133</f>
        <v>1201.1326037751605</v>
      </c>
      <c r="E140" s="6">
        <f>Data2!E133</f>
        <v>1559</v>
      </c>
      <c r="F140" s="6">
        <f>Data2!G133</f>
        <v>2056</v>
      </c>
      <c r="G140" s="6">
        <f>Data2!I133</f>
        <v>1807.5</v>
      </c>
      <c r="H140" s="6">
        <f>Data2!M133</f>
        <v>1297</v>
      </c>
    </row>
    <row r="141" spans="1:8">
      <c r="A141">
        <f t="shared" ref="A141:A155" si="2">A140+100</f>
        <v>14000</v>
      </c>
      <c r="B141" s="6">
        <f>Data2!C134</f>
        <v>1585</v>
      </c>
      <c r="C141" s="6">
        <f>Data2!K134</f>
        <v>1190</v>
      </c>
      <c r="D141" s="6">
        <f>Data2!O134</f>
        <v>1203.4547120111993</v>
      </c>
      <c r="E141" s="6">
        <f>Data2!E134</f>
        <v>1559</v>
      </c>
      <c r="F141" s="6">
        <f>Data2!G134</f>
        <v>2056</v>
      </c>
      <c r="G141" s="6">
        <f>Data2!I134</f>
        <v>1807.5</v>
      </c>
      <c r="H141" s="6">
        <f>Data2!M134</f>
        <v>1300</v>
      </c>
    </row>
    <row r="142" spans="1:8">
      <c r="B142" s="6"/>
      <c r="C142" s="6"/>
      <c r="D142" s="6"/>
      <c r="E142" s="6"/>
      <c r="F142" s="6"/>
      <c r="G142" s="6"/>
      <c r="H142" s="6"/>
    </row>
    <row r="143" spans="1:8" ht="13.5" thickBot="1">
      <c r="B143" s="6"/>
      <c r="C143" s="6"/>
      <c r="D143" s="6"/>
      <c r="E143" s="6"/>
      <c r="F143" s="6"/>
      <c r="G143" s="6"/>
      <c r="H143" s="6"/>
    </row>
    <row r="144" spans="1:8" ht="14.25" thickTop="1" thickBot="1">
      <c r="A144" s="36" t="s">
        <v>58</v>
      </c>
      <c r="B144" s="37">
        <v>1</v>
      </c>
      <c r="C144" s="37">
        <v>2</v>
      </c>
      <c r="D144" s="37">
        <v>3</v>
      </c>
      <c r="E144" s="37">
        <v>4</v>
      </c>
      <c r="F144" s="37">
        <v>5</v>
      </c>
      <c r="G144" s="37">
        <v>6</v>
      </c>
      <c r="H144" s="38">
        <v>7</v>
      </c>
    </row>
    <row r="145" spans="1:8" ht="64.5" thickTop="1">
      <c r="A145" s="3" t="s">
        <v>63</v>
      </c>
      <c r="B145" s="3" t="s">
        <v>57</v>
      </c>
      <c r="C145" s="3" t="s">
        <v>56</v>
      </c>
      <c r="D145" s="3" t="s">
        <v>59</v>
      </c>
      <c r="E145" s="3" t="s">
        <v>60</v>
      </c>
      <c r="F145" s="3" t="s">
        <v>61</v>
      </c>
      <c r="G145" s="3" t="s">
        <v>62</v>
      </c>
      <c r="H145" s="3" t="s">
        <v>62</v>
      </c>
    </row>
    <row r="146" spans="1:8">
      <c r="A146">
        <f>A141+100</f>
        <v>14100</v>
      </c>
      <c r="B146" s="6">
        <f>Data2!C135</f>
        <v>1585</v>
      </c>
      <c r="C146" s="6">
        <f>Data2!K135</f>
        <v>1190</v>
      </c>
      <c r="D146" s="6">
        <f>Data2!O135</f>
        <v>1205.75955534233</v>
      </c>
      <c r="E146" s="6">
        <f>Data2!E135</f>
        <v>1559</v>
      </c>
      <c r="F146" s="6">
        <f>Data2!G135</f>
        <v>2056</v>
      </c>
      <c r="G146" s="6">
        <f>Data2!I135</f>
        <v>1807.5</v>
      </c>
      <c r="H146" s="6">
        <f>Data2!M135</f>
        <v>1303</v>
      </c>
    </row>
    <row r="147" spans="1:8">
      <c r="A147">
        <f t="shared" si="2"/>
        <v>14200</v>
      </c>
      <c r="B147" s="6">
        <f>Data2!C136</f>
        <v>1585</v>
      </c>
      <c r="C147" s="6">
        <f>Data2!K136</f>
        <v>1190</v>
      </c>
      <c r="D147" s="6">
        <f>Data2!O136</f>
        <v>1208.0473886045932</v>
      </c>
      <c r="E147" s="6">
        <f>Data2!E136</f>
        <v>1559</v>
      </c>
      <c r="F147" s="6">
        <f>Data2!G136</f>
        <v>2056</v>
      </c>
      <c r="G147" s="6">
        <f>Data2!I136</f>
        <v>1807.5</v>
      </c>
      <c r="H147" s="6">
        <f>Data2!M136</f>
        <v>1306</v>
      </c>
    </row>
    <row r="148" spans="1:8">
      <c r="A148">
        <f t="shared" si="2"/>
        <v>14300</v>
      </c>
      <c r="B148" s="6">
        <f>Data2!C137</f>
        <v>1585</v>
      </c>
      <c r="C148" s="6">
        <f>Data2!K137</f>
        <v>1190</v>
      </c>
      <c r="D148" s="6">
        <f>Data2!O137</f>
        <v>1210.3184610331357</v>
      </c>
      <c r="E148" s="6">
        <f>Data2!E137</f>
        <v>1559</v>
      </c>
      <c r="F148" s="6">
        <f>Data2!G137</f>
        <v>2056</v>
      </c>
      <c r="G148" s="6">
        <f>Data2!I137</f>
        <v>1807.5</v>
      </c>
      <c r="H148" s="6">
        <f>Data2!M137</f>
        <v>1309</v>
      </c>
    </row>
    <row r="149" spans="1:8">
      <c r="A149">
        <f t="shared" si="2"/>
        <v>14400</v>
      </c>
      <c r="B149" s="6">
        <f>Data2!C138</f>
        <v>1585</v>
      </c>
      <c r="C149" s="6">
        <f>Data2!K138</f>
        <v>1190</v>
      </c>
      <c r="D149" s="6">
        <f>Data2!O138</f>
        <v>1212.5730164251504</v>
      </c>
      <c r="E149" s="6">
        <f>Data2!E138</f>
        <v>1559</v>
      </c>
      <c r="F149" s="6">
        <f>Data2!G138</f>
        <v>2056</v>
      </c>
      <c r="G149" s="6">
        <f>Data2!I138</f>
        <v>1807.5</v>
      </c>
      <c r="H149" s="6">
        <f>Data2!M138</f>
        <v>1312</v>
      </c>
    </row>
    <row r="150" spans="1:8">
      <c r="A150">
        <f t="shared" si="2"/>
        <v>14500</v>
      </c>
      <c r="B150" s="6">
        <f>Data2!C139</f>
        <v>1585</v>
      </c>
      <c r="C150" s="6">
        <f>Data2!K139</f>
        <v>1190</v>
      </c>
      <c r="D150" s="6">
        <f>Data2!O139</f>
        <v>1214.8112932969314</v>
      </c>
      <c r="E150" s="6">
        <f>Data2!E139</f>
        <v>1559</v>
      </c>
      <c r="F150" s="6">
        <f>Data2!G139</f>
        <v>2056</v>
      </c>
      <c r="G150" s="6">
        <f>Data2!I139</f>
        <v>1807.5</v>
      </c>
      <c r="H150" s="6">
        <f>Data2!M139</f>
        <v>1315</v>
      </c>
    </row>
    <row r="151" spans="1:8">
      <c r="A151">
        <f t="shared" si="2"/>
        <v>14600</v>
      </c>
      <c r="B151" s="6">
        <f>Data2!C140</f>
        <v>1585</v>
      </c>
      <c r="C151" s="6">
        <f>Data2!K140</f>
        <v>1190</v>
      </c>
      <c r="D151" s="6">
        <f>Data2!O140</f>
        <v>1217.0335250353014</v>
      </c>
      <c r="E151" s="6">
        <f>Data2!E140</f>
        <v>1559</v>
      </c>
      <c r="F151" s="6">
        <f>Data2!G140</f>
        <v>2056</v>
      </c>
      <c r="G151" s="6">
        <f>Data2!I140</f>
        <v>1807.5</v>
      </c>
      <c r="H151" s="6">
        <f>Data2!M140</f>
        <v>1318</v>
      </c>
    </row>
    <row r="152" spans="1:8">
      <c r="A152">
        <f t="shared" si="2"/>
        <v>14700</v>
      </c>
      <c r="B152" s="6">
        <f>Data2!C141</f>
        <v>1585</v>
      </c>
      <c r="C152" s="6">
        <f>Data2!K141</f>
        <v>1190</v>
      </c>
      <c r="D152" s="6">
        <f>Data2!O141</f>
        <v>1219.2399400436491</v>
      </c>
      <c r="E152" s="6">
        <f>Data2!E141</f>
        <v>1559</v>
      </c>
      <c r="F152" s="6">
        <f>Data2!G141</f>
        <v>2056</v>
      </c>
      <c r="G152" s="6">
        <f>Data2!I141</f>
        <v>1807.5</v>
      </c>
      <c r="H152" s="6">
        <f>Data2!M141</f>
        <v>1321</v>
      </c>
    </row>
    <row r="153" spans="1:8">
      <c r="A153">
        <f t="shared" si="2"/>
        <v>14800</v>
      </c>
      <c r="B153" s="6">
        <f>Data2!C142</f>
        <v>1585</v>
      </c>
      <c r="C153" s="6">
        <f>Data2!K142</f>
        <v>1190</v>
      </c>
      <c r="D153" s="6">
        <f>Data2!O142</f>
        <v>1221.4307618828077</v>
      </c>
      <c r="E153" s="6">
        <f>Data2!E142</f>
        <v>1559</v>
      </c>
      <c r="F153" s="6">
        <f>Data2!G142</f>
        <v>2056</v>
      </c>
      <c r="G153" s="6">
        <f>Data2!I142</f>
        <v>1807.5</v>
      </c>
      <c r="H153" s="6">
        <f>Data2!M142</f>
        <v>1324</v>
      </c>
    </row>
    <row r="154" spans="1:8">
      <c r="A154">
        <f t="shared" si="2"/>
        <v>14900</v>
      </c>
      <c r="B154" s="6">
        <f>Data2!C143</f>
        <v>1585</v>
      </c>
      <c r="C154" s="6">
        <f>Data2!K143</f>
        <v>1190</v>
      </c>
      <c r="D154" s="6">
        <f>Data2!O143</f>
        <v>1223.606209406988</v>
      </c>
      <c r="E154" s="6">
        <f>Data2!E143</f>
        <v>1559</v>
      </c>
      <c r="F154" s="6">
        <f>Data2!G143</f>
        <v>2056</v>
      </c>
      <c r="G154" s="6">
        <f>Data2!I143</f>
        <v>1807.5</v>
      </c>
      <c r="H154" s="6">
        <f>Data2!M143</f>
        <v>1327</v>
      </c>
    </row>
    <row r="155" spans="1:8">
      <c r="A155">
        <f t="shared" si="2"/>
        <v>15000</v>
      </c>
      <c r="B155" s="6">
        <f>Data2!C144</f>
        <v>1585</v>
      </c>
      <c r="C155" s="6">
        <f>Data2!K144</f>
        <v>1190</v>
      </c>
      <c r="D155" s="6">
        <f>Data2!O144</f>
        <v>1225.7664968949771</v>
      </c>
      <c r="E155" s="6">
        <f>Data2!E144</f>
        <v>1559</v>
      </c>
      <c r="F155" s="6">
        <f>Data2!G144</f>
        <v>2056</v>
      </c>
      <c r="G155" s="6">
        <f>Data2!I144</f>
        <v>1807.5</v>
      </c>
      <c r="H155" s="6">
        <f>Data2!M144</f>
        <v>1330</v>
      </c>
    </row>
  </sheetData>
  <phoneticPr fontId="3" type="noConversion"/>
  <pageMargins left="0.75" right="0.75" top="1" bottom="1" header="0.5" footer="0.5"/>
  <pageSetup orientation="portrait" r:id="rId1"/>
  <headerFooter alignWithMargins="0">
    <oddFooter>&amp;LONE CHILD TABLES&amp;CPage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4"/>
  <sheetViews>
    <sheetView topLeftCell="K1" workbookViewId="0">
      <selection activeCell="C4" sqref="C4"/>
    </sheetView>
  </sheetViews>
  <sheetFormatPr defaultRowHeight="12.75"/>
  <cols>
    <col min="1" max="1" width="12" style="6" customWidth="1"/>
    <col min="2" max="2" width="13.85546875" style="6" customWidth="1"/>
    <col min="3" max="6" width="9.140625" style="6"/>
    <col min="7" max="7" width="9.140625" style="1"/>
    <col min="8" max="15" width="9.140625" style="6"/>
    <col min="16" max="16" width="9.140625" style="10"/>
    <col min="17" max="18" width="9.140625" style="6"/>
    <col min="21" max="21" width="13.42578125" customWidth="1"/>
  </cols>
  <sheetData>
    <row r="1" spans="1:25">
      <c r="V1" t="s">
        <v>29</v>
      </c>
    </row>
    <row r="2" spans="1:25" ht="63.75">
      <c r="A2" s="5" t="s">
        <v>12</v>
      </c>
      <c r="B2" s="5" t="s">
        <v>13</v>
      </c>
      <c r="C2" s="5" t="s">
        <v>16</v>
      </c>
      <c r="D2" s="5" t="s">
        <v>38</v>
      </c>
      <c r="E2" s="5" t="s">
        <v>17</v>
      </c>
      <c r="F2" s="5" t="s">
        <v>9</v>
      </c>
      <c r="G2" s="13" t="s">
        <v>39</v>
      </c>
      <c r="H2" s="5" t="s">
        <v>10</v>
      </c>
      <c r="I2" s="5" t="s">
        <v>19</v>
      </c>
      <c r="J2" s="5" t="s">
        <v>11</v>
      </c>
      <c r="K2" s="5" t="s">
        <v>20</v>
      </c>
      <c r="L2" s="5" t="s">
        <v>0</v>
      </c>
      <c r="M2" s="5" t="s">
        <v>1</v>
      </c>
      <c r="N2" s="5" t="s">
        <v>25</v>
      </c>
      <c r="O2" s="5" t="s">
        <v>26</v>
      </c>
      <c r="P2" s="9" t="s">
        <v>23</v>
      </c>
      <c r="Q2" s="5" t="s">
        <v>24</v>
      </c>
      <c r="R2" s="5" t="s">
        <v>28</v>
      </c>
      <c r="T2" s="3"/>
      <c r="U2" s="3" t="s">
        <v>31</v>
      </c>
      <c r="V2" s="3" t="s">
        <v>3</v>
      </c>
      <c r="W2" s="3" t="s">
        <v>4</v>
      </c>
      <c r="X2" s="3" t="s">
        <v>5</v>
      </c>
      <c r="Y2" s="3" t="s">
        <v>18</v>
      </c>
    </row>
    <row r="3" spans="1:25">
      <c r="T3" t="s">
        <v>6</v>
      </c>
      <c r="U3" t="s">
        <v>2</v>
      </c>
      <c r="V3">
        <v>0.23</v>
      </c>
      <c r="W3" s="2">
        <v>1.8E-5</v>
      </c>
      <c r="X3" s="2">
        <v>5.0000000000000003E-10</v>
      </c>
      <c r="Y3">
        <v>1585</v>
      </c>
    </row>
    <row r="4" spans="1:25">
      <c r="A4" s="6">
        <v>1000</v>
      </c>
      <c r="B4" s="6">
        <f t="shared" ref="B4:B64" si="0">A4*12</f>
        <v>12000</v>
      </c>
      <c r="C4" s="6">
        <f t="shared" ref="C4:C35" si="1">IF(ROUND($D$4+(A4-$A$4)*($V$3-$W$3*A4+$X$3*A4*A4),0)&lt;$Y$3,ROUND($D$4+(A4-$A$4)*($V$3-$W$3*A4+$X$3*A4*A4),0),$Y$3)</f>
        <v>234</v>
      </c>
      <c r="D4" s="12">
        <f>ROUND(AVERAGE(L4:M4)*0.95,0)</f>
        <v>234</v>
      </c>
      <c r="E4" s="6">
        <f t="shared" ref="E4:E35" si="2">IF(ROUND($F$4+(A4-$A$4)*($V$4-$W$4*A4+$X$4*A4*A4),0)&lt;$Y$4,ROUND($F$4+(A4-$A$4)*($V$4-$W$4*A4+$X$4*A4*A4),0),$Y$4)</f>
        <v>260</v>
      </c>
      <c r="F4" s="6">
        <v>260</v>
      </c>
      <c r="G4" s="1">
        <f t="shared" ref="G4:G15" si="3">$G$16-(($A$16-A4)*$Y$9)</f>
        <v>73</v>
      </c>
      <c r="H4" s="6">
        <f t="shared" ref="H4:H64" si="4">ROUND($A4*0.15,0)</f>
        <v>150</v>
      </c>
      <c r="I4" s="6">
        <f t="shared" ref="I4:I64" si="5">ROUND($A4*0.2,0)</f>
        <v>200</v>
      </c>
      <c r="J4" s="6">
        <f t="shared" ref="J4:J64" si="6">ROUND($A4*0.25,0)</f>
        <v>250</v>
      </c>
      <c r="K4" s="6">
        <f t="shared" ref="K4:K35" si="7">IF(A4*$V$5&lt;$W$5,A4*$V$5,$W$5)</f>
        <v>150</v>
      </c>
      <c r="L4" s="6">
        <v>220</v>
      </c>
      <c r="M4" s="6">
        <v>272</v>
      </c>
      <c r="N4" s="6">
        <f t="shared" ref="N4:N35" si="8">IF(A4&gt;4*$W$7,$W$7*($V$7*10),IF(A4&gt;3*$W$7,$W$7*($V$7*9)+(A4-$W$7*3)*$V$7,IF(A4&gt;2*$W$7,$W$7*($V$7*7)+(A4-$W$7*2)*($V$7*2),IF(A4&gt;$W$7,$W$7*($V$7*4)+(A4-$W$7)*($V$7*3),A4*$V$7*4))))</f>
        <v>200</v>
      </c>
      <c r="O4" s="6">
        <f t="shared" ref="O4:O35" si="9">IF(A4&gt;4*$W$8,$W$8*($V$8*10),IF(A4&gt;3*$W$8,$W$8*($V$8*9)+(A4-$W$8*3)*$V$8,IF(A4&gt;2*$W$8,$W$8*($V$8*7)+(A4-$W$8*2)*($V$8*2),IF(A4&gt;$W$8,$W$8*($V$8*4)+(A4-$W$8)*($V$8*3),A4*$V$8*4))))</f>
        <v>180</v>
      </c>
      <c r="T4" t="s">
        <v>7</v>
      </c>
      <c r="U4" t="s">
        <v>32</v>
      </c>
      <c r="V4">
        <v>0.28000000000000003</v>
      </c>
      <c r="W4" s="2">
        <v>2.3300000000000001E-5</v>
      </c>
      <c r="X4" s="2">
        <v>7.6500000000000005E-10</v>
      </c>
      <c r="Y4">
        <v>1604</v>
      </c>
    </row>
    <row r="5" spans="1:25">
      <c r="A5" s="6">
        <v>1100</v>
      </c>
      <c r="B5" s="6">
        <f t="shared" si="0"/>
        <v>13200</v>
      </c>
      <c r="C5" s="6">
        <f t="shared" si="1"/>
        <v>255</v>
      </c>
      <c r="D5" s="12">
        <f t="shared" ref="D5:D68" si="10">ROUND(AVERAGE(L5:M5)*0.95,0)</f>
        <v>257</v>
      </c>
      <c r="E5" s="6">
        <f t="shared" si="2"/>
        <v>286</v>
      </c>
      <c r="F5" s="6">
        <v>286</v>
      </c>
      <c r="G5" s="1">
        <f t="shared" si="3"/>
        <v>110.5</v>
      </c>
      <c r="H5" s="6">
        <f t="shared" si="4"/>
        <v>165</v>
      </c>
      <c r="I5" s="6">
        <f t="shared" si="5"/>
        <v>220</v>
      </c>
      <c r="J5" s="6">
        <f t="shared" si="6"/>
        <v>275</v>
      </c>
      <c r="K5" s="6">
        <f t="shared" si="7"/>
        <v>165</v>
      </c>
      <c r="L5" s="6">
        <v>242</v>
      </c>
      <c r="M5" s="6">
        <v>299</v>
      </c>
      <c r="N5" s="6">
        <f t="shared" si="8"/>
        <v>220</v>
      </c>
      <c r="O5" s="6">
        <f t="shared" si="9"/>
        <v>198</v>
      </c>
      <c r="P5" s="10">
        <f t="shared" ref="P5:P36" si="11">ROUND((D5-D4)/100,3)</f>
        <v>0.23</v>
      </c>
      <c r="Q5" s="10">
        <f>ROUND((F5-F4)/100,3)</f>
        <v>0.26</v>
      </c>
      <c r="R5" s="10">
        <f>ROUND((N5-N4)/100,3)</f>
        <v>0.2</v>
      </c>
      <c r="T5" t="s">
        <v>8</v>
      </c>
      <c r="U5" t="s">
        <v>33</v>
      </c>
      <c r="V5">
        <v>0.15</v>
      </c>
      <c r="W5" s="2">
        <v>750</v>
      </c>
      <c r="X5" s="2"/>
    </row>
    <row r="6" spans="1:25">
      <c r="A6" s="8">
        <v>1200</v>
      </c>
      <c r="B6" s="8">
        <f t="shared" si="0"/>
        <v>14400</v>
      </c>
      <c r="C6" s="8">
        <f t="shared" si="1"/>
        <v>276</v>
      </c>
      <c r="D6" s="24">
        <f t="shared" si="10"/>
        <v>280</v>
      </c>
      <c r="E6" s="8">
        <f t="shared" si="2"/>
        <v>311</v>
      </c>
      <c r="F6" s="8">
        <v>311</v>
      </c>
      <c r="G6" s="25">
        <f t="shared" si="3"/>
        <v>148</v>
      </c>
      <c r="H6" s="8">
        <f t="shared" si="4"/>
        <v>180</v>
      </c>
      <c r="I6" s="8">
        <f t="shared" si="5"/>
        <v>240</v>
      </c>
      <c r="J6" s="8">
        <f t="shared" si="6"/>
        <v>300</v>
      </c>
      <c r="K6" s="8">
        <f t="shared" si="7"/>
        <v>180</v>
      </c>
      <c r="L6" s="8">
        <v>264</v>
      </c>
      <c r="M6" s="8">
        <v>326</v>
      </c>
      <c r="N6" s="8">
        <f t="shared" si="8"/>
        <v>240</v>
      </c>
      <c r="O6" s="8">
        <f t="shared" si="9"/>
        <v>216</v>
      </c>
      <c r="P6" s="10">
        <f t="shared" si="11"/>
        <v>0.23</v>
      </c>
      <c r="Q6" s="10">
        <f t="shared" ref="Q6:Q69" si="12">ROUND((F6-F5)/100,3)</f>
        <v>0.25</v>
      </c>
      <c r="R6" s="10">
        <f t="shared" ref="R6:R69" si="13">ROUND((N6-N5)/100,3)</f>
        <v>0.2</v>
      </c>
      <c r="T6" s="11" t="s">
        <v>21</v>
      </c>
      <c r="U6" s="11"/>
      <c r="V6" s="11"/>
    </row>
    <row r="7" spans="1:25">
      <c r="A7" s="6">
        <v>1300</v>
      </c>
      <c r="B7" s="6">
        <f t="shared" si="0"/>
        <v>15600</v>
      </c>
      <c r="C7" s="6">
        <f t="shared" si="1"/>
        <v>296</v>
      </c>
      <c r="D7" s="12">
        <f t="shared" si="10"/>
        <v>303</v>
      </c>
      <c r="E7" s="6">
        <f t="shared" si="2"/>
        <v>335</v>
      </c>
      <c r="F7" s="6">
        <v>336</v>
      </c>
      <c r="G7" s="1">
        <f t="shared" si="3"/>
        <v>185.5</v>
      </c>
      <c r="H7" s="6">
        <f t="shared" si="4"/>
        <v>195</v>
      </c>
      <c r="I7" s="6">
        <f t="shared" si="5"/>
        <v>260</v>
      </c>
      <c r="J7" s="6">
        <f t="shared" si="6"/>
        <v>325</v>
      </c>
      <c r="K7" s="6">
        <f t="shared" si="7"/>
        <v>195</v>
      </c>
      <c r="L7" s="6">
        <v>285</v>
      </c>
      <c r="M7" s="6">
        <v>352</v>
      </c>
      <c r="N7" s="6">
        <f t="shared" si="8"/>
        <v>260</v>
      </c>
      <c r="O7" s="6">
        <f t="shared" si="9"/>
        <v>234</v>
      </c>
      <c r="P7" s="10">
        <f t="shared" si="11"/>
        <v>0.23</v>
      </c>
      <c r="Q7" s="10">
        <f t="shared" si="12"/>
        <v>0.25</v>
      </c>
      <c r="R7" s="10">
        <f t="shared" si="13"/>
        <v>0.2</v>
      </c>
      <c r="T7" t="s">
        <v>22</v>
      </c>
      <c r="U7" t="s">
        <v>34</v>
      </c>
      <c r="V7">
        <v>0.05</v>
      </c>
      <c r="W7" s="2">
        <v>3000</v>
      </c>
    </row>
    <row r="8" spans="1:25">
      <c r="A8" s="6">
        <v>1400</v>
      </c>
      <c r="B8" s="6">
        <f t="shared" si="0"/>
        <v>16800</v>
      </c>
      <c r="C8" s="6">
        <f t="shared" si="1"/>
        <v>316</v>
      </c>
      <c r="D8" s="12">
        <f t="shared" si="10"/>
        <v>326</v>
      </c>
      <c r="E8" s="6">
        <f t="shared" si="2"/>
        <v>360</v>
      </c>
      <c r="F8" s="6">
        <v>362</v>
      </c>
      <c r="G8" s="1">
        <f t="shared" si="3"/>
        <v>223</v>
      </c>
      <c r="H8" s="6">
        <f t="shared" si="4"/>
        <v>210</v>
      </c>
      <c r="I8" s="6">
        <f t="shared" si="5"/>
        <v>280</v>
      </c>
      <c r="J8" s="6">
        <f t="shared" si="6"/>
        <v>350</v>
      </c>
      <c r="K8" s="6">
        <f t="shared" si="7"/>
        <v>210</v>
      </c>
      <c r="L8" s="6">
        <v>307</v>
      </c>
      <c r="M8" s="6">
        <v>379</v>
      </c>
      <c r="N8" s="6">
        <f t="shared" si="8"/>
        <v>280</v>
      </c>
      <c r="O8" s="6">
        <f t="shared" si="9"/>
        <v>252</v>
      </c>
      <c r="P8" s="10">
        <f t="shared" si="11"/>
        <v>0.23</v>
      </c>
      <c r="Q8" s="10">
        <f t="shared" si="12"/>
        <v>0.26</v>
      </c>
      <c r="R8" s="10">
        <f t="shared" si="13"/>
        <v>0.2</v>
      </c>
      <c r="T8" t="s">
        <v>27</v>
      </c>
      <c r="U8" t="s">
        <v>35</v>
      </c>
      <c r="V8">
        <v>4.4999999999999998E-2</v>
      </c>
      <c r="W8" s="2">
        <v>2500</v>
      </c>
    </row>
    <row r="9" spans="1:25">
      <c r="A9" s="7">
        <v>1500</v>
      </c>
      <c r="B9" s="7">
        <f t="shared" si="0"/>
        <v>18000</v>
      </c>
      <c r="C9" s="6">
        <f t="shared" si="1"/>
        <v>336</v>
      </c>
      <c r="D9" s="12">
        <f t="shared" si="10"/>
        <v>347</v>
      </c>
      <c r="E9" s="6">
        <f t="shared" si="2"/>
        <v>383</v>
      </c>
      <c r="F9" s="6">
        <v>386</v>
      </c>
      <c r="G9" s="1">
        <f t="shared" si="3"/>
        <v>260.5</v>
      </c>
      <c r="H9" s="6">
        <f t="shared" si="4"/>
        <v>225</v>
      </c>
      <c r="I9" s="6">
        <f t="shared" si="5"/>
        <v>300</v>
      </c>
      <c r="J9" s="6">
        <f t="shared" si="6"/>
        <v>375</v>
      </c>
      <c r="K9" s="6">
        <f t="shared" si="7"/>
        <v>225</v>
      </c>
      <c r="L9" s="6">
        <v>327</v>
      </c>
      <c r="M9" s="6">
        <v>404</v>
      </c>
      <c r="N9" s="6">
        <f t="shared" si="8"/>
        <v>300</v>
      </c>
      <c r="O9" s="6">
        <f t="shared" si="9"/>
        <v>270</v>
      </c>
      <c r="P9" s="10">
        <f t="shared" si="11"/>
        <v>0.21</v>
      </c>
      <c r="Q9" s="10">
        <f t="shared" si="12"/>
        <v>0.24</v>
      </c>
      <c r="R9" s="10">
        <f t="shared" si="13"/>
        <v>0.2</v>
      </c>
      <c r="T9" t="s">
        <v>40</v>
      </c>
      <c r="U9" t="s">
        <v>41</v>
      </c>
      <c r="V9">
        <v>0.03</v>
      </c>
      <c r="W9" s="2">
        <v>0.01</v>
      </c>
      <c r="X9">
        <v>0</v>
      </c>
      <c r="Y9">
        <v>0.375</v>
      </c>
    </row>
    <row r="10" spans="1:25">
      <c r="A10" s="7">
        <v>1600</v>
      </c>
      <c r="B10" s="7">
        <f t="shared" si="0"/>
        <v>19200</v>
      </c>
      <c r="C10" s="6">
        <f t="shared" si="1"/>
        <v>355</v>
      </c>
      <c r="D10" s="12">
        <f t="shared" si="10"/>
        <v>368</v>
      </c>
      <c r="E10" s="6">
        <f t="shared" si="2"/>
        <v>407</v>
      </c>
      <c r="F10" s="6">
        <v>408</v>
      </c>
      <c r="G10" s="1">
        <f t="shared" si="3"/>
        <v>298</v>
      </c>
      <c r="H10" s="6">
        <f t="shared" si="4"/>
        <v>240</v>
      </c>
      <c r="I10" s="6">
        <f>ROUND($A10*0.2,0)</f>
        <v>320</v>
      </c>
      <c r="J10" s="6">
        <f t="shared" si="6"/>
        <v>400</v>
      </c>
      <c r="K10" s="6">
        <f t="shared" si="7"/>
        <v>240</v>
      </c>
      <c r="L10" s="6">
        <v>347</v>
      </c>
      <c r="M10" s="6">
        <v>428</v>
      </c>
      <c r="N10" s="6">
        <f t="shared" si="8"/>
        <v>320</v>
      </c>
      <c r="O10" s="6">
        <f t="shared" si="9"/>
        <v>288</v>
      </c>
      <c r="P10" s="10">
        <f t="shared" si="11"/>
        <v>0.21</v>
      </c>
      <c r="Q10" s="10">
        <f t="shared" si="12"/>
        <v>0.22</v>
      </c>
      <c r="R10" s="10">
        <f t="shared" si="13"/>
        <v>0.2</v>
      </c>
    </row>
    <row r="11" spans="1:25">
      <c r="A11" s="7">
        <v>1700</v>
      </c>
      <c r="B11" s="7">
        <f t="shared" si="0"/>
        <v>20400</v>
      </c>
      <c r="C11" s="6">
        <f t="shared" si="1"/>
        <v>375</v>
      </c>
      <c r="D11" s="12">
        <f t="shared" si="10"/>
        <v>390</v>
      </c>
      <c r="E11" s="6">
        <f t="shared" si="2"/>
        <v>430</v>
      </c>
      <c r="F11" s="6">
        <v>431</v>
      </c>
      <c r="G11" s="1">
        <f t="shared" si="3"/>
        <v>335.5</v>
      </c>
      <c r="H11" s="6">
        <f t="shared" si="4"/>
        <v>255</v>
      </c>
      <c r="I11" s="6">
        <f t="shared" si="5"/>
        <v>340</v>
      </c>
      <c r="J11" s="6">
        <f t="shared" si="6"/>
        <v>425</v>
      </c>
      <c r="K11" s="6">
        <f t="shared" si="7"/>
        <v>255</v>
      </c>
      <c r="L11" s="6">
        <v>367</v>
      </c>
      <c r="M11" s="6">
        <v>453</v>
      </c>
      <c r="N11" s="6">
        <f t="shared" si="8"/>
        <v>340</v>
      </c>
      <c r="O11" s="6">
        <f t="shared" si="9"/>
        <v>306</v>
      </c>
      <c r="P11" s="10">
        <f t="shared" si="11"/>
        <v>0.22</v>
      </c>
      <c r="Q11" s="10">
        <f t="shared" si="12"/>
        <v>0.23</v>
      </c>
      <c r="R11" s="10">
        <f t="shared" si="13"/>
        <v>0.2</v>
      </c>
    </row>
    <row r="12" spans="1:25">
      <c r="A12" s="7">
        <v>1800</v>
      </c>
      <c r="B12" s="7">
        <f t="shared" si="0"/>
        <v>21600</v>
      </c>
      <c r="C12" s="6">
        <f t="shared" si="1"/>
        <v>393</v>
      </c>
      <c r="D12" s="12">
        <f t="shared" si="10"/>
        <v>411</v>
      </c>
      <c r="E12" s="6">
        <f t="shared" si="2"/>
        <v>452</v>
      </c>
      <c r="F12" s="6">
        <v>453</v>
      </c>
      <c r="G12" s="1">
        <f t="shared" si="3"/>
        <v>373</v>
      </c>
      <c r="H12" s="6">
        <f t="shared" si="4"/>
        <v>270</v>
      </c>
      <c r="I12" s="6">
        <f t="shared" si="5"/>
        <v>360</v>
      </c>
      <c r="J12" s="6">
        <f t="shared" si="6"/>
        <v>450</v>
      </c>
      <c r="K12" s="6">
        <f t="shared" si="7"/>
        <v>270</v>
      </c>
      <c r="L12" s="6">
        <v>387</v>
      </c>
      <c r="M12" s="6">
        <v>478</v>
      </c>
      <c r="N12" s="6">
        <f t="shared" si="8"/>
        <v>360</v>
      </c>
      <c r="O12" s="6">
        <f t="shared" si="9"/>
        <v>324</v>
      </c>
      <c r="P12" s="10">
        <f t="shared" si="11"/>
        <v>0.21</v>
      </c>
      <c r="Q12" s="10">
        <f t="shared" si="12"/>
        <v>0.22</v>
      </c>
      <c r="R12" s="10">
        <f t="shared" si="13"/>
        <v>0.2</v>
      </c>
      <c r="T12" t="s">
        <v>30</v>
      </c>
    </row>
    <row r="13" spans="1:25">
      <c r="A13" s="7">
        <v>1900</v>
      </c>
      <c r="B13" s="7">
        <f t="shared" si="0"/>
        <v>22800</v>
      </c>
      <c r="C13" s="6">
        <f t="shared" si="1"/>
        <v>412</v>
      </c>
      <c r="D13" s="12">
        <f t="shared" si="10"/>
        <v>432</v>
      </c>
      <c r="E13" s="6">
        <f t="shared" si="2"/>
        <v>475</v>
      </c>
      <c r="F13" s="6">
        <v>477</v>
      </c>
      <c r="G13" s="1">
        <f t="shared" si="3"/>
        <v>410.5</v>
      </c>
      <c r="H13" s="6">
        <f t="shared" si="4"/>
        <v>285</v>
      </c>
      <c r="I13" s="6">
        <f t="shared" si="5"/>
        <v>380</v>
      </c>
      <c r="J13" s="6">
        <f t="shared" si="6"/>
        <v>475</v>
      </c>
      <c r="K13" s="6">
        <f t="shared" si="7"/>
        <v>285</v>
      </c>
      <c r="L13" s="6">
        <v>407</v>
      </c>
      <c r="M13" s="6">
        <v>503</v>
      </c>
      <c r="N13" s="6">
        <f t="shared" si="8"/>
        <v>380</v>
      </c>
      <c r="O13" s="6">
        <f t="shared" si="9"/>
        <v>342</v>
      </c>
      <c r="P13" s="10">
        <f t="shared" si="11"/>
        <v>0.21</v>
      </c>
      <c r="Q13" s="10">
        <f t="shared" si="12"/>
        <v>0.24</v>
      </c>
      <c r="R13" s="10">
        <f t="shared" si="13"/>
        <v>0.2</v>
      </c>
      <c r="T13" t="s">
        <v>36</v>
      </c>
    </row>
    <row r="14" spans="1:25">
      <c r="A14" s="7">
        <v>2000</v>
      </c>
      <c r="B14" s="7">
        <f t="shared" si="0"/>
        <v>24000</v>
      </c>
      <c r="C14" s="6">
        <f t="shared" si="1"/>
        <v>430</v>
      </c>
      <c r="D14" s="12">
        <f t="shared" si="10"/>
        <v>453</v>
      </c>
      <c r="E14" s="6">
        <f t="shared" si="2"/>
        <v>496</v>
      </c>
      <c r="F14" s="6">
        <v>501</v>
      </c>
      <c r="G14" s="1">
        <f t="shared" si="3"/>
        <v>448</v>
      </c>
      <c r="H14" s="6">
        <f t="shared" si="4"/>
        <v>300</v>
      </c>
      <c r="I14" s="6">
        <f t="shared" si="5"/>
        <v>400</v>
      </c>
      <c r="J14" s="6">
        <f t="shared" si="6"/>
        <v>500</v>
      </c>
      <c r="K14" s="6">
        <f t="shared" si="7"/>
        <v>300</v>
      </c>
      <c r="L14" s="6">
        <v>427</v>
      </c>
      <c r="M14" s="6">
        <v>527</v>
      </c>
      <c r="N14" s="6">
        <f t="shared" si="8"/>
        <v>400</v>
      </c>
      <c r="O14" s="6">
        <f t="shared" si="9"/>
        <v>360</v>
      </c>
      <c r="P14" s="10">
        <f t="shared" si="11"/>
        <v>0.21</v>
      </c>
      <c r="Q14" s="10">
        <f t="shared" si="12"/>
        <v>0.24</v>
      </c>
      <c r="R14" s="10">
        <f t="shared" si="13"/>
        <v>0.2</v>
      </c>
      <c r="T14" s="30" t="s">
        <v>37</v>
      </c>
      <c r="U14" s="30"/>
      <c r="V14" s="30"/>
      <c r="W14" s="30"/>
      <c r="X14" s="30"/>
      <c r="Y14" s="30"/>
    </row>
    <row r="15" spans="1:25" s="18" customFormat="1">
      <c r="A15" s="14">
        <v>2100</v>
      </c>
      <c r="B15" s="14">
        <f t="shared" si="0"/>
        <v>25200</v>
      </c>
      <c r="C15" s="14">
        <f t="shared" si="1"/>
        <v>448</v>
      </c>
      <c r="D15" s="15">
        <f t="shared" si="10"/>
        <v>475</v>
      </c>
      <c r="E15" s="14">
        <f t="shared" si="2"/>
        <v>518</v>
      </c>
      <c r="F15" s="14">
        <v>526</v>
      </c>
      <c r="G15" s="16">
        <f t="shared" si="3"/>
        <v>485.5</v>
      </c>
      <c r="H15" s="14">
        <f t="shared" si="4"/>
        <v>315</v>
      </c>
      <c r="I15" s="14">
        <f t="shared" si="5"/>
        <v>420</v>
      </c>
      <c r="J15" s="14">
        <f t="shared" si="6"/>
        <v>525</v>
      </c>
      <c r="K15" s="14">
        <f t="shared" si="7"/>
        <v>315</v>
      </c>
      <c r="L15" s="14">
        <v>447</v>
      </c>
      <c r="M15" s="14">
        <v>552</v>
      </c>
      <c r="N15" s="14">
        <f t="shared" si="8"/>
        <v>420</v>
      </c>
      <c r="O15" s="14">
        <f t="shared" si="9"/>
        <v>378</v>
      </c>
      <c r="P15" s="17">
        <f t="shared" si="11"/>
        <v>0.22</v>
      </c>
      <c r="Q15" s="17">
        <f t="shared" si="12"/>
        <v>0.25</v>
      </c>
      <c r="R15" s="17">
        <f t="shared" si="13"/>
        <v>0.2</v>
      </c>
      <c r="T15"/>
      <c r="U15"/>
      <c r="V15"/>
      <c r="W15"/>
      <c r="X15"/>
      <c r="Y15"/>
    </row>
    <row r="16" spans="1:25">
      <c r="A16" s="6">
        <v>2200</v>
      </c>
      <c r="B16" s="6">
        <f t="shared" si="0"/>
        <v>26400</v>
      </c>
      <c r="C16" s="6">
        <f t="shared" si="1"/>
        <v>465</v>
      </c>
      <c r="D16" s="12">
        <f t="shared" si="10"/>
        <v>496</v>
      </c>
      <c r="E16" s="6">
        <f t="shared" si="2"/>
        <v>539</v>
      </c>
      <c r="F16" s="6">
        <v>551</v>
      </c>
      <c r="G16" s="1">
        <f>ROUND(F16*0.95,0)</f>
        <v>523</v>
      </c>
      <c r="H16" s="6">
        <f t="shared" si="4"/>
        <v>330</v>
      </c>
      <c r="I16" s="6">
        <f t="shared" si="5"/>
        <v>440</v>
      </c>
      <c r="J16" s="6">
        <f t="shared" si="6"/>
        <v>550</v>
      </c>
      <c r="K16" s="6">
        <f t="shared" si="7"/>
        <v>330</v>
      </c>
      <c r="L16" s="6">
        <v>467</v>
      </c>
      <c r="M16" s="6">
        <v>577</v>
      </c>
      <c r="N16" s="6">
        <f t="shared" si="8"/>
        <v>440</v>
      </c>
      <c r="O16" s="6">
        <f t="shared" si="9"/>
        <v>396</v>
      </c>
      <c r="P16" s="10">
        <f t="shared" si="11"/>
        <v>0.21</v>
      </c>
      <c r="Q16" s="10">
        <f t="shared" si="12"/>
        <v>0.25</v>
      </c>
      <c r="R16" s="10">
        <f t="shared" si="13"/>
        <v>0.2</v>
      </c>
    </row>
    <row r="17" spans="1:25">
      <c r="A17" s="6">
        <v>2300</v>
      </c>
      <c r="B17" s="6">
        <f t="shared" si="0"/>
        <v>27600</v>
      </c>
      <c r="C17" s="6">
        <f t="shared" si="1"/>
        <v>483</v>
      </c>
      <c r="D17" s="12">
        <f t="shared" si="10"/>
        <v>517</v>
      </c>
      <c r="E17" s="6">
        <f t="shared" si="2"/>
        <v>560</v>
      </c>
      <c r="F17" s="6">
        <v>575</v>
      </c>
      <c r="G17" s="1">
        <f t="shared" ref="G17:G54" si="14">ROUND(F17*0.95,0)</f>
        <v>546</v>
      </c>
      <c r="H17" s="6">
        <f t="shared" si="4"/>
        <v>345</v>
      </c>
      <c r="I17" s="6">
        <f t="shared" si="5"/>
        <v>460</v>
      </c>
      <c r="J17" s="6">
        <f t="shared" si="6"/>
        <v>575</v>
      </c>
      <c r="K17" s="6">
        <f t="shared" si="7"/>
        <v>345</v>
      </c>
      <c r="L17" s="6">
        <v>487</v>
      </c>
      <c r="M17" s="6">
        <v>601</v>
      </c>
      <c r="N17" s="6">
        <f t="shared" si="8"/>
        <v>460</v>
      </c>
      <c r="O17" s="6">
        <f t="shared" si="9"/>
        <v>414</v>
      </c>
      <c r="P17" s="10">
        <f t="shared" si="11"/>
        <v>0.21</v>
      </c>
      <c r="Q17" s="10">
        <f t="shared" si="12"/>
        <v>0.24</v>
      </c>
      <c r="R17" s="10">
        <f t="shared" si="13"/>
        <v>0.2</v>
      </c>
    </row>
    <row r="18" spans="1:25">
      <c r="A18" s="6">
        <v>2400</v>
      </c>
      <c r="B18" s="6">
        <f t="shared" si="0"/>
        <v>28800</v>
      </c>
      <c r="C18" s="6">
        <f t="shared" si="1"/>
        <v>500</v>
      </c>
      <c r="D18" s="12">
        <f t="shared" si="10"/>
        <v>538</v>
      </c>
      <c r="E18" s="6">
        <f t="shared" si="2"/>
        <v>580</v>
      </c>
      <c r="F18" s="6">
        <v>598</v>
      </c>
      <c r="G18" s="1">
        <f t="shared" si="14"/>
        <v>568</v>
      </c>
      <c r="H18" s="6">
        <f t="shared" si="4"/>
        <v>360</v>
      </c>
      <c r="I18" s="6">
        <f t="shared" si="5"/>
        <v>480</v>
      </c>
      <c r="J18" s="6">
        <f t="shared" si="6"/>
        <v>600</v>
      </c>
      <c r="K18" s="6">
        <f t="shared" si="7"/>
        <v>360</v>
      </c>
      <c r="L18" s="6">
        <v>506</v>
      </c>
      <c r="M18" s="6">
        <v>626</v>
      </c>
      <c r="N18" s="6">
        <f t="shared" si="8"/>
        <v>480</v>
      </c>
      <c r="O18" s="6">
        <f t="shared" si="9"/>
        <v>432</v>
      </c>
      <c r="P18" s="10">
        <f t="shared" si="11"/>
        <v>0.21</v>
      </c>
      <c r="Q18" s="10">
        <f t="shared" si="12"/>
        <v>0.23</v>
      </c>
      <c r="R18" s="10">
        <f t="shared" si="13"/>
        <v>0.2</v>
      </c>
    </row>
    <row r="19" spans="1:25">
      <c r="A19" s="6">
        <v>2500</v>
      </c>
      <c r="B19" s="6">
        <f t="shared" si="0"/>
        <v>30000</v>
      </c>
      <c r="C19" s="6">
        <f t="shared" si="1"/>
        <v>516</v>
      </c>
      <c r="D19" s="12">
        <f t="shared" si="10"/>
        <v>559</v>
      </c>
      <c r="E19" s="6">
        <f t="shared" si="2"/>
        <v>600</v>
      </c>
      <c r="F19" s="6">
        <v>621</v>
      </c>
      <c r="G19" s="1">
        <f t="shared" si="14"/>
        <v>590</v>
      </c>
      <c r="H19" s="6">
        <f t="shared" si="4"/>
        <v>375</v>
      </c>
      <c r="I19" s="6">
        <f t="shared" si="5"/>
        <v>500</v>
      </c>
      <c r="J19" s="6">
        <f t="shared" si="6"/>
        <v>625</v>
      </c>
      <c r="K19" s="6">
        <f t="shared" si="7"/>
        <v>375</v>
      </c>
      <c r="L19" s="6">
        <v>526</v>
      </c>
      <c r="M19" s="6">
        <v>650</v>
      </c>
      <c r="N19" s="6">
        <f t="shared" si="8"/>
        <v>500</v>
      </c>
      <c r="O19" s="6">
        <f t="shared" si="9"/>
        <v>450</v>
      </c>
      <c r="P19" s="10">
        <f t="shared" si="11"/>
        <v>0.21</v>
      </c>
      <c r="Q19" s="10">
        <f t="shared" si="12"/>
        <v>0.23</v>
      </c>
      <c r="R19" s="10">
        <f t="shared" si="13"/>
        <v>0.2</v>
      </c>
    </row>
    <row r="20" spans="1:25">
      <c r="A20" s="6">
        <v>2600</v>
      </c>
      <c r="B20" s="6">
        <f t="shared" si="0"/>
        <v>31200</v>
      </c>
      <c r="C20" s="6">
        <f t="shared" si="1"/>
        <v>533</v>
      </c>
      <c r="D20" s="12">
        <f t="shared" si="10"/>
        <v>568</v>
      </c>
      <c r="E20" s="6">
        <f t="shared" si="2"/>
        <v>619</v>
      </c>
      <c r="F20" s="6">
        <v>644</v>
      </c>
      <c r="G20" s="1">
        <f t="shared" si="14"/>
        <v>612</v>
      </c>
      <c r="H20" s="6">
        <f t="shared" si="4"/>
        <v>390</v>
      </c>
      <c r="I20" s="6">
        <f t="shared" si="5"/>
        <v>520</v>
      </c>
      <c r="J20" s="6">
        <f t="shared" si="6"/>
        <v>650</v>
      </c>
      <c r="K20" s="6">
        <f t="shared" si="7"/>
        <v>390</v>
      </c>
      <c r="L20" s="6">
        <v>534</v>
      </c>
      <c r="M20" s="6">
        <v>661</v>
      </c>
      <c r="N20" s="6">
        <f t="shared" si="8"/>
        <v>520</v>
      </c>
      <c r="O20" s="6">
        <f t="shared" si="9"/>
        <v>463.5</v>
      </c>
      <c r="P20" s="10">
        <f t="shared" si="11"/>
        <v>0.09</v>
      </c>
      <c r="Q20" s="10">
        <f t="shared" si="12"/>
        <v>0.23</v>
      </c>
      <c r="R20" s="10">
        <f t="shared" si="13"/>
        <v>0.2</v>
      </c>
    </row>
    <row r="21" spans="1:25">
      <c r="A21" s="6">
        <v>2700</v>
      </c>
      <c r="B21" s="6">
        <f t="shared" si="0"/>
        <v>32400</v>
      </c>
      <c r="C21" s="6">
        <f t="shared" si="1"/>
        <v>549</v>
      </c>
      <c r="D21" s="12">
        <f t="shared" si="10"/>
        <v>576</v>
      </c>
      <c r="E21" s="6">
        <f t="shared" si="2"/>
        <v>639</v>
      </c>
      <c r="F21" s="6">
        <v>667</v>
      </c>
      <c r="G21" s="1">
        <f t="shared" si="14"/>
        <v>634</v>
      </c>
      <c r="H21" s="6">
        <f t="shared" si="4"/>
        <v>405</v>
      </c>
      <c r="I21" s="6">
        <f t="shared" si="5"/>
        <v>540</v>
      </c>
      <c r="J21" s="6">
        <f t="shared" si="6"/>
        <v>675</v>
      </c>
      <c r="K21" s="6">
        <f t="shared" si="7"/>
        <v>405</v>
      </c>
      <c r="L21" s="6">
        <v>542</v>
      </c>
      <c r="M21" s="6">
        <v>670</v>
      </c>
      <c r="N21" s="6">
        <f t="shared" si="8"/>
        <v>540</v>
      </c>
      <c r="O21" s="6">
        <f t="shared" si="9"/>
        <v>477</v>
      </c>
      <c r="P21" s="10">
        <f t="shared" si="11"/>
        <v>0.08</v>
      </c>
      <c r="Q21" s="10">
        <f t="shared" si="12"/>
        <v>0.23</v>
      </c>
      <c r="R21" s="10">
        <f t="shared" si="13"/>
        <v>0.2</v>
      </c>
    </row>
    <row r="22" spans="1:25">
      <c r="A22" s="6">
        <v>2800</v>
      </c>
      <c r="B22" s="6">
        <f t="shared" si="0"/>
        <v>33600</v>
      </c>
      <c r="C22" s="6">
        <f t="shared" si="1"/>
        <v>564</v>
      </c>
      <c r="D22" s="12">
        <f t="shared" si="10"/>
        <v>583</v>
      </c>
      <c r="E22" s="6">
        <f t="shared" si="2"/>
        <v>657</v>
      </c>
      <c r="F22" s="6">
        <v>689</v>
      </c>
      <c r="G22" s="1">
        <f t="shared" si="14"/>
        <v>655</v>
      </c>
      <c r="H22" s="6">
        <f t="shared" si="4"/>
        <v>420</v>
      </c>
      <c r="I22" s="6">
        <f t="shared" si="5"/>
        <v>560</v>
      </c>
      <c r="J22" s="6">
        <f t="shared" si="6"/>
        <v>700</v>
      </c>
      <c r="K22" s="6">
        <f t="shared" si="7"/>
        <v>420</v>
      </c>
      <c r="L22" s="6">
        <v>549</v>
      </c>
      <c r="M22" s="6">
        <v>679</v>
      </c>
      <c r="N22" s="6">
        <f t="shared" si="8"/>
        <v>560</v>
      </c>
      <c r="O22" s="6">
        <f t="shared" si="9"/>
        <v>490.5</v>
      </c>
      <c r="P22" s="10">
        <f t="shared" si="11"/>
        <v>7.0000000000000007E-2</v>
      </c>
      <c r="Q22" s="10">
        <f t="shared" si="12"/>
        <v>0.22</v>
      </c>
      <c r="R22" s="10">
        <f t="shared" si="13"/>
        <v>0.2</v>
      </c>
    </row>
    <row r="23" spans="1:25">
      <c r="A23" s="6">
        <v>2900</v>
      </c>
      <c r="B23" s="6">
        <f t="shared" si="0"/>
        <v>34800</v>
      </c>
      <c r="C23" s="6">
        <f t="shared" si="1"/>
        <v>580</v>
      </c>
      <c r="D23" s="12">
        <f t="shared" si="10"/>
        <v>590</v>
      </c>
      <c r="E23" s="6">
        <f t="shared" si="2"/>
        <v>676</v>
      </c>
      <c r="F23" s="6">
        <v>712</v>
      </c>
      <c r="G23" s="1">
        <f t="shared" si="14"/>
        <v>676</v>
      </c>
      <c r="H23" s="6">
        <f t="shared" si="4"/>
        <v>435</v>
      </c>
      <c r="I23" s="6">
        <f t="shared" si="5"/>
        <v>580</v>
      </c>
      <c r="J23" s="6">
        <f t="shared" si="6"/>
        <v>725</v>
      </c>
      <c r="K23" s="6">
        <f t="shared" si="7"/>
        <v>435</v>
      </c>
      <c r="L23" s="6">
        <v>556</v>
      </c>
      <c r="M23" s="6">
        <v>686</v>
      </c>
      <c r="N23" s="6">
        <f t="shared" si="8"/>
        <v>580</v>
      </c>
      <c r="O23" s="6">
        <f t="shared" si="9"/>
        <v>504</v>
      </c>
      <c r="P23" s="10">
        <f t="shared" si="11"/>
        <v>7.0000000000000007E-2</v>
      </c>
      <c r="Q23" s="10">
        <f t="shared" si="12"/>
        <v>0.23</v>
      </c>
      <c r="R23" s="10">
        <f t="shared" si="13"/>
        <v>0.2</v>
      </c>
      <c r="T23" s="23"/>
      <c r="U23" s="23"/>
      <c r="V23" s="23"/>
      <c r="W23" s="23"/>
      <c r="X23" s="23"/>
      <c r="Y23" s="23"/>
    </row>
    <row r="24" spans="1:25" s="23" customFormat="1">
      <c r="A24" s="19">
        <v>3000</v>
      </c>
      <c r="B24" s="19">
        <f t="shared" si="0"/>
        <v>36000</v>
      </c>
      <c r="C24" s="19">
        <f t="shared" si="1"/>
        <v>595</v>
      </c>
      <c r="D24" s="20">
        <f t="shared" si="10"/>
        <v>596</v>
      </c>
      <c r="E24" s="19">
        <f t="shared" si="2"/>
        <v>694</v>
      </c>
      <c r="F24" s="19">
        <v>735</v>
      </c>
      <c r="G24" s="21">
        <f t="shared" si="14"/>
        <v>698</v>
      </c>
      <c r="H24" s="19">
        <f t="shared" si="4"/>
        <v>450</v>
      </c>
      <c r="I24" s="19">
        <f t="shared" si="5"/>
        <v>600</v>
      </c>
      <c r="J24" s="19">
        <f t="shared" si="6"/>
        <v>750</v>
      </c>
      <c r="K24" s="19">
        <f t="shared" si="7"/>
        <v>450</v>
      </c>
      <c r="L24" s="19">
        <v>561</v>
      </c>
      <c r="M24" s="19">
        <v>693</v>
      </c>
      <c r="N24" s="19">
        <f t="shared" si="8"/>
        <v>600</v>
      </c>
      <c r="O24" s="19">
        <f t="shared" si="9"/>
        <v>517.5</v>
      </c>
      <c r="P24" s="22">
        <f t="shared" si="11"/>
        <v>0.06</v>
      </c>
      <c r="Q24" s="22">
        <f t="shared" si="12"/>
        <v>0.23</v>
      </c>
      <c r="R24" s="22">
        <f t="shared" si="13"/>
        <v>0.2</v>
      </c>
      <c r="T24"/>
      <c r="U24"/>
      <c r="V24"/>
      <c r="W24"/>
      <c r="X24"/>
      <c r="Y24"/>
    </row>
    <row r="25" spans="1:25">
      <c r="A25" s="6">
        <v>3100</v>
      </c>
      <c r="B25" s="6">
        <f t="shared" si="0"/>
        <v>37200</v>
      </c>
      <c r="C25" s="6">
        <f t="shared" si="1"/>
        <v>610</v>
      </c>
      <c r="D25" s="12">
        <f t="shared" si="10"/>
        <v>601</v>
      </c>
      <c r="E25" s="6">
        <f t="shared" si="2"/>
        <v>712</v>
      </c>
      <c r="F25" s="6">
        <v>758</v>
      </c>
      <c r="G25" s="1">
        <f t="shared" si="14"/>
        <v>720</v>
      </c>
      <c r="H25" s="6">
        <f t="shared" si="4"/>
        <v>465</v>
      </c>
      <c r="I25" s="6">
        <f t="shared" si="5"/>
        <v>620</v>
      </c>
      <c r="J25" s="6">
        <f t="shared" si="6"/>
        <v>775</v>
      </c>
      <c r="K25" s="6">
        <f t="shared" si="7"/>
        <v>465</v>
      </c>
      <c r="L25" s="6">
        <v>566</v>
      </c>
      <c r="M25" s="6">
        <v>699</v>
      </c>
      <c r="N25" s="6">
        <f t="shared" si="8"/>
        <v>615</v>
      </c>
      <c r="O25" s="6">
        <f t="shared" si="9"/>
        <v>531</v>
      </c>
      <c r="P25" s="10">
        <f t="shared" si="11"/>
        <v>0.05</v>
      </c>
      <c r="Q25" s="10">
        <f t="shared" si="12"/>
        <v>0.23</v>
      </c>
      <c r="R25" s="10">
        <f t="shared" si="13"/>
        <v>0.15</v>
      </c>
    </row>
    <row r="26" spans="1:25">
      <c r="A26" s="6">
        <v>3200</v>
      </c>
      <c r="B26" s="6">
        <f t="shared" si="0"/>
        <v>38400</v>
      </c>
      <c r="C26" s="6">
        <f t="shared" si="1"/>
        <v>625</v>
      </c>
      <c r="D26" s="12">
        <f t="shared" si="10"/>
        <v>605</v>
      </c>
      <c r="E26" s="6">
        <f t="shared" si="2"/>
        <v>729</v>
      </c>
      <c r="F26" s="6">
        <v>771</v>
      </c>
      <c r="G26" s="1">
        <f t="shared" si="14"/>
        <v>732</v>
      </c>
      <c r="H26" s="6">
        <f t="shared" si="4"/>
        <v>480</v>
      </c>
      <c r="I26" s="6">
        <f t="shared" si="5"/>
        <v>640</v>
      </c>
      <c r="J26" s="6">
        <f t="shared" si="6"/>
        <v>800</v>
      </c>
      <c r="K26" s="6">
        <f t="shared" si="7"/>
        <v>480</v>
      </c>
      <c r="L26" s="6">
        <v>569</v>
      </c>
      <c r="M26" s="6">
        <v>704</v>
      </c>
      <c r="N26" s="6">
        <f t="shared" si="8"/>
        <v>630</v>
      </c>
      <c r="O26" s="6">
        <f t="shared" si="9"/>
        <v>544.5</v>
      </c>
      <c r="P26" s="10">
        <f t="shared" si="11"/>
        <v>0.04</v>
      </c>
      <c r="Q26" s="10">
        <f t="shared" si="12"/>
        <v>0.13</v>
      </c>
      <c r="R26" s="10">
        <f t="shared" si="13"/>
        <v>0.15</v>
      </c>
    </row>
    <row r="27" spans="1:25">
      <c r="A27" s="6">
        <v>3300</v>
      </c>
      <c r="B27" s="6">
        <f t="shared" si="0"/>
        <v>39600</v>
      </c>
      <c r="C27" s="6">
        <f t="shared" si="1"/>
        <v>639</v>
      </c>
      <c r="D27" s="12">
        <f t="shared" si="10"/>
        <v>608</v>
      </c>
      <c r="E27" s="6">
        <f t="shared" si="2"/>
        <v>746</v>
      </c>
      <c r="F27" s="6">
        <v>780</v>
      </c>
      <c r="G27" s="1">
        <f t="shared" si="14"/>
        <v>741</v>
      </c>
      <c r="H27" s="6">
        <f t="shared" si="4"/>
        <v>495</v>
      </c>
      <c r="I27" s="6">
        <f t="shared" si="5"/>
        <v>660</v>
      </c>
      <c r="J27" s="6">
        <f t="shared" si="6"/>
        <v>825</v>
      </c>
      <c r="K27" s="6">
        <f t="shared" si="7"/>
        <v>495</v>
      </c>
      <c r="L27" s="6">
        <v>573</v>
      </c>
      <c r="M27" s="6">
        <v>708</v>
      </c>
      <c r="N27" s="6">
        <f t="shared" si="8"/>
        <v>645</v>
      </c>
      <c r="O27" s="6">
        <f t="shared" si="9"/>
        <v>558</v>
      </c>
      <c r="P27" s="10">
        <f t="shared" si="11"/>
        <v>0.03</v>
      </c>
      <c r="Q27" s="10">
        <f t="shared" si="12"/>
        <v>0.09</v>
      </c>
      <c r="R27" s="10">
        <f t="shared" si="13"/>
        <v>0.15</v>
      </c>
    </row>
    <row r="28" spans="1:25">
      <c r="A28" s="6">
        <v>3400</v>
      </c>
      <c r="B28" s="6">
        <f t="shared" si="0"/>
        <v>40800</v>
      </c>
      <c r="C28" s="6">
        <f t="shared" si="1"/>
        <v>653</v>
      </c>
      <c r="D28" s="12">
        <f t="shared" si="10"/>
        <v>610</v>
      </c>
      <c r="E28" s="6">
        <f t="shared" si="2"/>
        <v>763</v>
      </c>
      <c r="F28" s="6">
        <v>790</v>
      </c>
      <c r="G28" s="1">
        <f t="shared" si="14"/>
        <v>751</v>
      </c>
      <c r="H28" s="6">
        <f t="shared" si="4"/>
        <v>510</v>
      </c>
      <c r="I28" s="6">
        <f t="shared" si="5"/>
        <v>680</v>
      </c>
      <c r="J28" s="6">
        <f t="shared" si="6"/>
        <v>850</v>
      </c>
      <c r="K28" s="6">
        <f t="shared" si="7"/>
        <v>510</v>
      </c>
      <c r="L28" s="6">
        <v>574</v>
      </c>
      <c r="M28" s="6">
        <v>710</v>
      </c>
      <c r="N28" s="6">
        <f t="shared" si="8"/>
        <v>660</v>
      </c>
      <c r="O28" s="6">
        <f t="shared" si="9"/>
        <v>571.5</v>
      </c>
      <c r="P28" s="10">
        <f t="shared" si="11"/>
        <v>0.02</v>
      </c>
      <c r="Q28" s="10">
        <f t="shared" si="12"/>
        <v>0.1</v>
      </c>
      <c r="R28" s="10">
        <f t="shared" si="13"/>
        <v>0.15</v>
      </c>
    </row>
    <row r="29" spans="1:25">
      <c r="A29" s="6">
        <v>3500</v>
      </c>
      <c r="B29" s="6">
        <f t="shared" si="0"/>
        <v>42000</v>
      </c>
      <c r="C29" s="6">
        <f t="shared" si="1"/>
        <v>667</v>
      </c>
      <c r="D29" s="12">
        <f t="shared" si="10"/>
        <v>611</v>
      </c>
      <c r="E29" s="6">
        <f t="shared" si="2"/>
        <v>780</v>
      </c>
      <c r="F29" s="6">
        <v>800</v>
      </c>
      <c r="G29" s="1">
        <f t="shared" si="14"/>
        <v>760</v>
      </c>
      <c r="H29" s="6">
        <f t="shared" si="4"/>
        <v>525</v>
      </c>
      <c r="I29" s="6">
        <f t="shared" si="5"/>
        <v>700</v>
      </c>
      <c r="J29" s="6">
        <f t="shared" si="6"/>
        <v>875</v>
      </c>
      <c r="K29" s="6">
        <f t="shared" si="7"/>
        <v>525</v>
      </c>
      <c r="L29" s="6">
        <v>575</v>
      </c>
      <c r="M29" s="6">
        <v>711</v>
      </c>
      <c r="N29" s="6">
        <f t="shared" si="8"/>
        <v>675</v>
      </c>
      <c r="O29" s="6">
        <f t="shared" si="9"/>
        <v>585</v>
      </c>
      <c r="P29" s="10">
        <f t="shared" si="11"/>
        <v>0.01</v>
      </c>
      <c r="Q29" s="10">
        <f t="shared" si="12"/>
        <v>0.1</v>
      </c>
      <c r="R29" s="10">
        <f t="shared" si="13"/>
        <v>0.15</v>
      </c>
    </row>
    <row r="30" spans="1:25">
      <c r="A30" s="6">
        <v>3600</v>
      </c>
      <c r="B30" s="6">
        <f t="shared" si="0"/>
        <v>43200</v>
      </c>
      <c r="C30" s="6">
        <f t="shared" si="1"/>
        <v>680</v>
      </c>
      <c r="D30" s="12">
        <f t="shared" si="10"/>
        <v>612</v>
      </c>
      <c r="E30" s="6">
        <f t="shared" si="2"/>
        <v>796</v>
      </c>
      <c r="F30" s="6">
        <v>809</v>
      </c>
      <c r="G30" s="1">
        <f t="shared" si="14"/>
        <v>769</v>
      </c>
      <c r="H30" s="6">
        <f t="shared" si="4"/>
        <v>540</v>
      </c>
      <c r="I30" s="6">
        <f t="shared" si="5"/>
        <v>720</v>
      </c>
      <c r="J30" s="6">
        <f t="shared" si="6"/>
        <v>900</v>
      </c>
      <c r="K30" s="6">
        <f t="shared" si="7"/>
        <v>540</v>
      </c>
      <c r="L30" s="6">
        <v>577</v>
      </c>
      <c r="M30" s="6">
        <v>712</v>
      </c>
      <c r="N30" s="6">
        <f t="shared" si="8"/>
        <v>690</v>
      </c>
      <c r="O30" s="6">
        <f t="shared" si="9"/>
        <v>598.5</v>
      </c>
      <c r="P30" s="10">
        <f t="shared" si="11"/>
        <v>0.01</v>
      </c>
      <c r="Q30" s="10">
        <f t="shared" si="12"/>
        <v>0.09</v>
      </c>
      <c r="R30" s="10">
        <f t="shared" si="13"/>
        <v>0.15</v>
      </c>
    </row>
    <row r="31" spans="1:25">
      <c r="A31" s="6">
        <v>3700</v>
      </c>
      <c r="B31" s="6">
        <f t="shared" si="0"/>
        <v>44400</v>
      </c>
      <c r="C31" s="6">
        <f t="shared" si="1"/>
        <v>694</v>
      </c>
      <c r="D31" s="12">
        <f t="shared" si="10"/>
        <v>613</v>
      </c>
      <c r="E31" s="6">
        <f t="shared" si="2"/>
        <v>812</v>
      </c>
      <c r="F31" s="6">
        <v>819</v>
      </c>
      <c r="G31" s="1">
        <f t="shared" si="14"/>
        <v>778</v>
      </c>
      <c r="H31" s="6">
        <f t="shared" si="4"/>
        <v>555</v>
      </c>
      <c r="I31" s="6">
        <f t="shared" si="5"/>
        <v>740</v>
      </c>
      <c r="J31" s="6">
        <f t="shared" si="6"/>
        <v>925</v>
      </c>
      <c r="K31" s="6">
        <f t="shared" si="7"/>
        <v>555</v>
      </c>
      <c r="L31" s="6">
        <v>578</v>
      </c>
      <c r="M31" s="6">
        <v>713</v>
      </c>
      <c r="N31" s="6">
        <f t="shared" si="8"/>
        <v>705</v>
      </c>
      <c r="O31" s="6">
        <f t="shared" si="9"/>
        <v>612</v>
      </c>
      <c r="P31" s="10">
        <f t="shared" si="11"/>
        <v>0.01</v>
      </c>
      <c r="Q31" s="10">
        <f t="shared" si="12"/>
        <v>0.1</v>
      </c>
      <c r="R31" s="10">
        <f t="shared" si="13"/>
        <v>0.15</v>
      </c>
    </row>
    <row r="32" spans="1:25">
      <c r="A32" s="6">
        <v>3800</v>
      </c>
      <c r="B32" s="6">
        <f t="shared" si="0"/>
        <v>45600</v>
      </c>
      <c r="C32" s="6">
        <f t="shared" si="1"/>
        <v>707</v>
      </c>
      <c r="D32" s="12">
        <f t="shared" si="10"/>
        <v>618</v>
      </c>
      <c r="E32" s="6">
        <f t="shared" si="2"/>
        <v>827</v>
      </c>
      <c r="F32" s="6">
        <v>830</v>
      </c>
      <c r="G32" s="1">
        <f t="shared" si="14"/>
        <v>789</v>
      </c>
      <c r="H32" s="6">
        <f t="shared" si="4"/>
        <v>570</v>
      </c>
      <c r="I32" s="6">
        <f t="shared" si="5"/>
        <v>760</v>
      </c>
      <c r="J32" s="6">
        <f t="shared" si="6"/>
        <v>950</v>
      </c>
      <c r="K32" s="6">
        <f t="shared" si="7"/>
        <v>570</v>
      </c>
      <c r="L32" s="6">
        <v>581</v>
      </c>
      <c r="M32" s="6">
        <v>719</v>
      </c>
      <c r="N32" s="6">
        <f t="shared" si="8"/>
        <v>720</v>
      </c>
      <c r="O32" s="6">
        <f t="shared" si="9"/>
        <v>625.5</v>
      </c>
      <c r="P32" s="10">
        <f t="shared" si="11"/>
        <v>0.05</v>
      </c>
      <c r="Q32" s="10">
        <f t="shared" si="12"/>
        <v>0.11</v>
      </c>
      <c r="R32" s="10">
        <f t="shared" si="13"/>
        <v>0.15</v>
      </c>
    </row>
    <row r="33" spans="1:18">
      <c r="A33" s="6">
        <v>3900</v>
      </c>
      <c r="B33" s="6">
        <f t="shared" si="0"/>
        <v>46800</v>
      </c>
      <c r="C33" s="6">
        <f t="shared" si="1"/>
        <v>719</v>
      </c>
      <c r="D33" s="12">
        <f t="shared" si="10"/>
        <v>633</v>
      </c>
      <c r="E33" s="6">
        <f t="shared" si="2"/>
        <v>842</v>
      </c>
      <c r="F33" s="6">
        <v>842</v>
      </c>
      <c r="G33" s="1">
        <f t="shared" si="14"/>
        <v>800</v>
      </c>
      <c r="H33" s="6">
        <f t="shared" si="4"/>
        <v>585</v>
      </c>
      <c r="I33" s="6">
        <f t="shared" si="5"/>
        <v>780</v>
      </c>
      <c r="J33" s="6">
        <f t="shared" si="6"/>
        <v>975</v>
      </c>
      <c r="K33" s="6">
        <f t="shared" si="7"/>
        <v>585</v>
      </c>
      <c r="L33" s="6">
        <v>596</v>
      </c>
      <c r="M33" s="6">
        <v>736</v>
      </c>
      <c r="N33" s="6">
        <f t="shared" si="8"/>
        <v>735</v>
      </c>
      <c r="O33" s="6">
        <f t="shared" si="9"/>
        <v>639</v>
      </c>
      <c r="P33" s="10">
        <f t="shared" si="11"/>
        <v>0.15</v>
      </c>
      <c r="Q33" s="10">
        <f t="shared" si="12"/>
        <v>0.12</v>
      </c>
      <c r="R33" s="10">
        <f t="shared" si="13"/>
        <v>0.15</v>
      </c>
    </row>
    <row r="34" spans="1:18">
      <c r="A34" s="6">
        <v>4000</v>
      </c>
      <c r="B34" s="6">
        <f t="shared" si="0"/>
        <v>48000</v>
      </c>
      <c r="C34" s="6">
        <f t="shared" si="1"/>
        <v>732</v>
      </c>
      <c r="D34" s="12">
        <f t="shared" si="10"/>
        <v>647</v>
      </c>
      <c r="E34" s="6">
        <f t="shared" si="2"/>
        <v>857</v>
      </c>
      <c r="F34" s="6">
        <v>854</v>
      </c>
      <c r="G34" s="1">
        <f t="shared" si="14"/>
        <v>811</v>
      </c>
      <c r="H34" s="6">
        <f t="shared" si="4"/>
        <v>600</v>
      </c>
      <c r="I34" s="6">
        <f t="shared" si="5"/>
        <v>800</v>
      </c>
      <c r="J34" s="6">
        <f t="shared" si="6"/>
        <v>1000</v>
      </c>
      <c r="K34" s="6">
        <f t="shared" si="7"/>
        <v>600</v>
      </c>
      <c r="L34" s="6">
        <v>609</v>
      </c>
      <c r="M34" s="6">
        <v>753</v>
      </c>
      <c r="N34" s="6">
        <f t="shared" si="8"/>
        <v>750</v>
      </c>
      <c r="O34" s="6">
        <f t="shared" si="9"/>
        <v>652.5</v>
      </c>
      <c r="P34" s="10">
        <f t="shared" si="11"/>
        <v>0.14000000000000001</v>
      </c>
      <c r="Q34" s="10">
        <f t="shared" si="12"/>
        <v>0.12</v>
      </c>
      <c r="R34" s="10">
        <f t="shared" si="13"/>
        <v>0.15</v>
      </c>
    </row>
    <row r="35" spans="1:18">
      <c r="A35" s="6">
        <v>4100</v>
      </c>
      <c r="B35" s="6">
        <f t="shared" si="0"/>
        <v>49200</v>
      </c>
      <c r="C35" s="6">
        <f t="shared" si="1"/>
        <v>744</v>
      </c>
      <c r="D35" s="12">
        <f t="shared" si="10"/>
        <v>662</v>
      </c>
      <c r="E35" s="6">
        <f t="shared" si="2"/>
        <v>872</v>
      </c>
      <c r="F35" s="6">
        <v>866</v>
      </c>
      <c r="G35" s="1">
        <f t="shared" si="14"/>
        <v>823</v>
      </c>
      <c r="H35" s="6">
        <f t="shared" si="4"/>
        <v>615</v>
      </c>
      <c r="I35" s="6">
        <f t="shared" si="5"/>
        <v>820</v>
      </c>
      <c r="J35" s="6">
        <f t="shared" si="6"/>
        <v>1025</v>
      </c>
      <c r="K35" s="6">
        <f t="shared" si="7"/>
        <v>615</v>
      </c>
      <c r="L35" s="6">
        <v>623</v>
      </c>
      <c r="M35" s="6">
        <v>770</v>
      </c>
      <c r="N35" s="6">
        <f t="shared" si="8"/>
        <v>765</v>
      </c>
      <c r="O35" s="6">
        <f t="shared" si="9"/>
        <v>666</v>
      </c>
      <c r="P35" s="10">
        <f t="shared" si="11"/>
        <v>0.15</v>
      </c>
      <c r="Q35" s="10">
        <f t="shared" si="12"/>
        <v>0.12</v>
      </c>
      <c r="R35" s="10">
        <f t="shared" si="13"/>
        <v>0.15</v>
      </c>
    </row>
    <row r="36" spans="1:18">
      <c r="A36" s="6">
        <v>4200</v>
      </c>
      <c r="B36" s="6">
        <f t="shared" si="0"/>
        <v>50400</v>
      </c>
      <c r="C36" s="6">
        <f t="shared" ref="C36:C67" si="15">IF(ROUND($D$4+(A36-$A$4)*($V$3-$W$3*A36+$X$3*A36*A36),0)&lt;$Y$3,ROUND($D$4+(A36-$A$4)*($V$3-$W$3*A36+$X$3*A36*A36),0),$Y$3)</f>
        <v>756</v>
      </c>
      <c r="D36" s="12">
        <f t="shared" si="10"/>
        <v>677</v>
      </c>
      <c r="E36" s="6">
        <f t="shared" ref="E36:E67" si="16">IF(ROUND($F$4+(A36-$A$4)*($V$4-$W$4*A36+$X$4*A36*A36),0)&lt;$Y$4,ROUND($F$4+(A36-$A$4)*($V$4-$W$4*A36+$X$4*A36*A36),0),$Y$4)</f>
        <v>886</v>
      </c>
      <c r="F36" s="6">
        <v>878</v>
      </c>
      <c r="G36" s="1">
        <f t="shared" si="14"/>
        <v>834</v>
      </c>
      <c r="H36" s="6">
        <f t="shared" si="4"/>
        <v>630</v>
      </c>
      <c r="I36" s="6">
        <f t="shared" si="5"/>
        <v>840</v>
      </c>
      <c r="J36" s="6">
        <f t="shared" si="6"/>
        <v>1050</v>
      </c>
      <c r="K36" s="6">
        <f t="shared" ref="K36:K67" si="17">IF(A36*$V$5&lt;$W$5,A36*$V$5,$W$5)</f>
        <v>630</v>
      </c>
      <c r="L36" s="6">
        <v>638</v>
      </c>
      <c r="M36" s="6">
        <v>788</v>
      </c>
      <c r="N36" s="6">
        <f t="shared" ref="N36:N67" si="18">IF(A36&gt;4*$W$7,$W$7*($V$7*10),IF(A36&gt;3*$W$7,$W$7*($V$7*9)+(A36-$W$7*3)*$V$7,IF(A36&gt;2*$W$7,$W$7*($V$7*7)+(A36-$W$7*2)*($V$7*2),IF(A36&gt;$W$7,$W$7*($V$7*4)+(A36-$W$7)*($V$7*3),A36*$V$7*4))))</f>
        <v>780</v>
      </c>
      <c r="O36" s="6">
        <f t="shared" ref="O36:O67" si="19">IF(A36&gt;4*$W$8,$W$8*($V$8*10),IF(A36&gt;3*$W$8,$W$8*($V$8*9)+(A36-$W$8*3)*$V$8,IF(A36&gt;2*$W$8,$W$8*($V$8*7)+(A36-$W$8*2)*($V$8*2),IF(A36&gt;$W$8,$W$8*($V$8*4)+(A36-$W$8)*($V$8*3),A36*$V$8*4))))</f>
        <v>679.5</v>
      </c>
      <c r="P36" s="10">
        <f t="shared" si="11"/>
        <v>0.15</v>
      </c>
      <c r="Q36" s="10">
        <f t="shared" si="12"/>
        <v>0.12</v>
      </c>
      <c r="R36" s="10">
        <f t="shared" si="13"/>
        <v>0.15</v>
      </c>
    </row>
    <row r="37" spans="1:18">
      <c r="A37" s="6">
        <v>4300</v>
      </c>
      <c r="B37" s="6">
        <f t="shared" si="0"/>
        <v>51600</v>
      </c>
      <c r="C37" s="6">
        <f t="shared" si="15"/>
        <v>768</v>
      </c>
      <c r="D37" s="12">
        <f t="shared" si="10"/>
        <v>692</v>
      </c>
      <c r="E37" s="6">
        <f t="shared" si="16"/>
        <v>900</v>
      </c>
      <c r="F37" s="6">
        <v>889</v>
      </c>
      <c r="G37" s="1">
        <f t="shared" si="14"/>
        <v>845</v>
      </c>
      <c r="H37" s="6">
        <f t="shared" si="4"/>
        <v>645</v>
      </c>
      <c r="I37" s="6">
        <f t="shared" si="5"/>
        <v>860</v>
      </c>
      <c r="J37" s="6">
        <f t="shared" si="6"/>
        <v>1075</v>
      </c>
      <c r="K37" s="6">
        <f t="shared" si="17"/>
        <v>645</v>
      </c>
      <c r="L37" s="6">
        <v>651</v>
      </c>
      <c r="M37" s="6">
        <v>805</v>
      </c>
      <c r="N37" s="6">
        <f t="shared" si="18"/>
        <v>795</v>
      </c>
      <c r="O37" s="6">
        <f t="shared" si="19"/>
        <v>693</v>
      </c>
      <c r="P37" s="10">
        <f t="shared" ref="P37:P68" si="20">ROUND((D37-D36)/100,3)</f>
        <v>0.15</v>
      </c>
      <c r="Q37" s="10">
        <f t="shared" si="12"/>
        <v>0.11</v>
      </c>
      <c r="R37" s="10">
        <f t="shared" si="13"/>
        <v>0.15</v>
      </c>
    </row>
    <row r="38" spans="1:18">
      <c r="A38" s="6">
        <v>4400</v>
      </c>
      <c r="B38" s="6">
        <f t="shared" si="0"/>
        <v>52800</v>
      </c>
      <c r="C38" s="6">
        <f t="shared" si="15"/>
        <v>780</v>
      </c>
      <c r="D38" s="12">
        <f t="shared" si="10"/>
        <v>705</v>
      </c>
      <c r="E38" s="6">
        <f t="shared" si="16"/>
        <v>914</v>
      </c>
      <c r="F38" s="6">
        <v>901</v>
      </c>
      <c r="G38" s="1">
        <f t="shared" si="14"/>
        <v>856</v>
      </c>
      <c r="H38" s="6">
        <f t="shared" si="4"/>
        <v>660</v>
      </c>
      <c r="I38" s="6">
        <f t="shared" si="5"/>
        <v>880</v>
      </c>
      <c r="J38" s="6">
        <f t="shared" si="6"/>
        <v>1100</v>
      </c>
      <c r="K38" s="6">
        <f t="shared" si="17"/>
        <v>660</v>
      </c>
      <c r="L38" s="6">
        <v>664</v>
      </c>
      <c r="M38" s="6">
        <v>821</v>
      </c>
      <c r="N38" s="6">
        <f t="shared" si="18"/>
        <v>810</v>
      </c>
      <c r="O38" s="6">
        <f t="shared" si="19"/>
        <v>706.5</v>
      </c>
      <c r="P38" s="10">
        <f t="shared" si="20"/>
        <v>0.13</v>
      </c>
      <c r="Q38" s="10">
        <f t="shared" si="12"/>
        <v>0.12</v>
      </c>
      <c r="R38" s="10">
        <f t="shared" si="13"/>
        <v>0.15</v>
      </c>
    </row>
    <row r="39" spans="1:18">
      <c r="A39" s="6">
        <v>4500</v>
      </c>
      <c r="B39" s="6">
        <f t="shared" si="0"/>
        <v>54000</v>
      </c>
      <c r="C39" s="6">
        <f t="shared" si="15"/>
        <v>791</v>
      </c>
      <c r="D39" s="12">
        <f t="shared" si="10"/>
        <v>719</v>
      </c>
      <c r="E39" s="6">
        <f t="shared" si="16"/>
        <v>927</v>
      </c>
      <c r="F39" s="6">
        <v>913</v>
      </c>
      <c r="G39" s="1">
        <f t="shared" si="14"/>
        <v>867</v>
      </c>
      <c r="H39" s="6">
        <f t="shared" si="4"/>
        <v>675</v>
      </c>
      <c r="I39" s="6">
        <f t="shared" si="5"/>
        <v>900</v>
      </c>
      <c r="J39" s="6">
        <f t="shared" si="6"/>
        <v>1125</v>
      </c>
      <c r="K39" s="6">
        <f t="shared" si="17"/>
        <v>675</v>
      </c>
      <c r="L39" s="6">
        <v>677</v>
      </c>
      <c r="M39" s="6">
        <v>836</v>
      </c>
      <c r="N39" s="6">
        <f t="shared" si="18"/>
        <v>825</v>
      </c>
      <c r="O39" s="6">
        <f t="shared" si="19"/>
        <v>720</v>
      </c>
      <c r="P39" s="10">
        <f t="shared" si="20"/>
        <v>0.14000000000000001</v>
      </c>
      <c r="Q39" s="10">
        <f t="shared" si="12"/>
        <v>0.12</v>
      </c>
      <c r="R39" s="10">
        <f t="shared" si="13"/>
        <v>0.15</v>
      </c>
    </row>
    <row r="40" spans="1:18">
      <c r="A40" s="6">
        <v>4600</v>
      </c>
      <c r="B40" s="6">
        <f t="shared" si="0"/>
        <v>55200</v>
      </c>
      <c r="C40" s="6">
        <f t="shared" si="15"/>
        <v>802</v>
      </c>
      <c r="D40" s="12">
        <f t="shared" si="10"/>
        <v>732</v>
      </c>
      <c r="E40" s="6">
        <f t="shared" si="16"/>
        <v>940</v>
      </c>
      <c r="F40" s="6">
        <v>924</v>
      </c>
      <c r="G40" s="1">
        <f t="shared" si="14"/>
        <v>878</v>
      </c>
      <c r="H40" s="6">
        <f t="shared" si="4"/>
        <v>690</v>
      </c>
      <c r="I40" s="6">
        <f t="shared" si="5"/>
        <v>920</v>
      </c>
      <c r="J40" s="6">
        <f t="shared" si="6"/>
        <v>1150</v>
      </c>
      <c r="K40" s="6">
        <f t="shared" si="17"/>
        <v>690</v>
      </c>
      <c r="L40" s="6">
        <v>689</v>
      </c>
      <c r="M40" s="6">
        <v>851</v>
      </c>
      <c r="N40" s="6">
        <f t="shared" si="18"/>
        <v>840</v>
      </c>
      <c r="O40" s="6">
        <f t="shared" si="19"/>
        <v>733.5</v>
      </c>
      <c r="P40" s="10">
        <f t="shared" si="20"/>
        <v>0.13</v>
      </c>
      <c r="Q40" s="10">
        <f t="shared" si="12"/>
        <v>0.11</v>
      </c>
      <c r="R40" s="10">
        <f t="shared" si="13"/>
        <v>0.15</v>
      </c>
    </row>
    <row r="41" spans="1:18">
      <c r="A41" s="6">
        <v>4700</v>
      </c>
      <c r="B41" s="6">
        <f t="shared" si="0"/>
        <v>56400</v>
      </c>
      <c r="C41" s="6">
        <f t="shared" si="15"/>
        <v>813</v>
      </c>
      <c r="D41" s="12">
        <f t="shared" si="10"/>
        <v>744</v>
      </c>
      <c r="E41" s="6">
        <f t="shared" si="16"/>
        <v>953</v>
      </c>
      <c r="F41" s="6">
        <v>931</v>
      </c>
      <c r="G41" s="1">
        <f t="shared" si="14"/>
        <v>884</v>
      </c>
      <c r="H41" s="6">
        <f t="shared" si="4"/>
        <v>705</v>
      </c>
      <c r="I41" s="6">
        <f t="shared" si="5"/>
        <v>940</v>
      </c>
      <c r="J41" s="6">
        <f t="shared" si="6"/>
        <v>1175</v>
      </c>
      <c r="K41" s="6">
        <f t="shared" si="17"/>
        <v>705</v>
      </c>
      <c r="L41" s="6">
        <v>701</v>
      </c>
      <c r="M41" s="6">
        <v>866</v>
      </c>
      <c r="N41" s="6">
        <f t="shared" si="18"/>
        <v>855</v>
      </c>
      <c r="O41" s="6">
        <f t="shared" si="19"/>
        <v>747</v>
      </c>
      <c r="P41" s="10">
        <f t="shared" si="20"/>
        <v>0.12</v>
      </c>
      <c r="Q41" s="10">
        <f t="shared" si="12"/>
        <v>7.0000000000000007E-2</v>
      </c>
      <c r="R41" s="10">
        <f t="shared" si="13"/>
        <v>0.15</v>
      </c>
    </row>
    <row r="42" spans="1:18">
      <c r="A42" s="6">
        <v>4800</v>
      </c>
      <c r="B42" s="6">
        <f t="shared" si="0"/>
        <v>57600</v>
      </c>
      <c r="C42" s="6">
        <f t="shared" si="15"/>
        <v>823</v>
      </c>
      <c r="D42" s="12">
        <f t="shared" si="10"/>
        <v>758</v>
      </c>
      <c r="E42" s="6">
        <f t="shared" si="16"/>
        <v>966</v>
      </c>
      <c r="F42" s="6">
        <v>937</v>
      </c>
      <c r="G42" s="1">
        <f t="shared" si="14"/>
        <v>890</v>
      </c>
      <c r="H42" s="6">
        <f t="shared" si="4"/>
        <v>720</v>
      </c>
      <c r="I42" s="6">
        <f t="shared" si="5"/>
        <v>960</v>
      </c>
      <c r="J42" s="6">
        <f t="shared" si="6"/>
        <v>1200</v>
      </c>
      <c r="K42" s="6">
        <f t="shared" si="17"/>
        <v>720</v>
      </c>
      <c r="L42" s="6">
        <v>713</v>
      </c>
      <c r="M42" s="6">
        <v>882</v>
      </c>
      <c r="N42" s="6">
        <f t="shared" si="18"/>
        <v>870</v>
      </c>
      <c r="O42" s="6">
        <f t="shared" si="19"/>
        <v>760.5</v>
      </c>
      <c r="P42" s="10">
        <f t="shared" si="20"/>
        <v>0.14000000000000001</v>
      </c>
      <c r="Q42" s="10">
        <f t="shared" si="12"/>
        <v>0.06</v>
      </c>
      <c r="R42" s="10">
        <f t="shared" si="13"/>
        <v>0.15</v>
      </c>
    </row>
    <row r="43" spans="1:18">
      <c r="A43" s="6">
        <v>4900</v>
      </c>
      <c r="B43" s="6">
        <f t="shared" si="0"/>
        <v>58800</v>
      </c>
      <c r="C43" s="6">
        <f t="shared" si="15"/>
        <v>834</v>
      </c>
      <c r="D43" s="12">
        <f t="shared" si="10"/>
        <v>771</v>
      </c>
      <c r="E43" s="6">
        <f t="shared" si="16"/>
        <v>978</v>
      </c>
      <c r="F43" s="6">
        <v>944</v>
      </c>
      <c r="G43" s="1">
        <f t="shared" si="14"/>
        <v>897</v>
      </c>
      <c r="H43" s="6">
        <f t="shared" si="4"/>
        <v>735</v>
      </c>
      <c r="I43" s="6">
        <f t="shared" si="5"/>
        <v>980</v>
      </c>
      <c r="J43" s="6">
        <f t="shared" si="6"/>
        <v>1225</v>
      </c>
      <c r="K43" s="6">
        <f t="shared" si="17"/>
        <v>735</v>
      </c>
      <c r="L43" s="6">
        <v>726</v>
      </c>
      <c r="M43" s="6">
        <v>897</v>
      </c>
      <c r="N43" s="6">
        <f t="shared" si="18"/>
        <v>885</v>
      </c>
      <c r="O43" s="6">
        <f t="shared" si="19"/>
        <v>774</v>
      </c>
      <c r="P43" s="10">
        <f t="shared" si="20"/>
        <v>0.13</v>
      </c>
      <c r="Q43" s="10">
        <f t="shared" si="12"/>
        <v>7.0000000000000007E-2</v>
      </c>
      <c r="R43" s="10">
        <f t="shared" si="13"/>
        <v>0.15</v>
      </c>
    </row>
    <row r="44" spans="1:18">
      <c r="A44" s="6">
        <v>5000</v>
      </c>
      <c r="B44" s="6">
        <f t="shared" si="0"/>
        <v>60000</v>
      </c>
      <c r="C44" s="6">
        <f t="shared" si="15"/>
        <v>844</v>
      </c>
      <c r="D44" s="12">
        <f t="shared" si="10"/>
        <v>784</v>
      </c>
      <c r="E44" s="6">
        <f t="shared" si="16"/>
        <v>991</v>
      </c>
      <c r="F44" s="6">
        <v>950</v>
      </c>
      <c r="G44" s="1">
        <f t="shared" si="14"/>
        <v>903</v>
      </c>
      <c r="H44" s="6">
        <f t="shared" si="4"/>
        <v>750</v>
      </c>
      <c r="I44" s="6">
        <f t="shared" si="5"/>
        <v>1000</v>
      </c>
      <c r="J44" s="6">
        <f t="shared" si="6"/>
        <v>1250</v>
      </c>
      <c r="K44" s="6">
        <f t="shared" si="17"/>
        <v>750</v>
      </c>
      <c r="L44" s="6">
        <v>738</v>
      </c>
      <c r="M44" s="6">
        <v>912</v>
      </c>
      <c r="N44" s="6">
        <f t="shared" si="18"/>
        <v>900</v>
      </c>
      <c r="O44" s="6">
        <f t="shared" si="19"/>
        <v>787.5</v>
      </c>
      <c r="P44" s="10">
        <f t="shared" si="20"/>
        <v>0.13</v>
      </c>
      <c r="Q44" s="10">
        <f t="shared" si="12"/>
        <v>0.06</v>
      </c>
      <c r="R44" s="10">
        <f t="shared" si="13"/>
        <v>0.15</v>
      </c>
    </row>
    <row r="45" spans="1:18">
      <c r="A45" s="6">
        <v>5100</v>
      </c>
      <c r="B45" s="6">
        <f t="shared" si="0"/>
        <v>61200</v>
      </c>
      <c r="C45" s="6">
        <f t="shared" si="15"/>
        <v>854</v>
      </c>
      <c r="D45" s="12">
        <f t="shared" si="10"/>
        <v>798</v>
      </c>
      <c r="E45" s="6">
        <f t="shared" si="16"/>
        <v>1002</v>
      </c>
      <c r="F45" s="6">
        <v>957</v>
      </c>
      <c r="G45" s="1">
        <f t="shared" si="14"/>
        <v>909</v>
      </c>
      <c r="H45" s="6">
        <f t="shared" si="4"/>
        <v>765</v>
      </c>
      <c r="I45" s="6">
        <f t="shared" si="5"/>
        <v>1020</v>
      </c>
      <c r="J45" s="6">
        <f t="shared" si="6"/>
        <v>1275</v>
      </c>
      <c r="K45" s="6">
        <f t="shared" si="17"/>
        <v>750</v>
      </c>
      <c r="L45" s="6">
        <v>751</v>
      </c>
      <c r="M45" s="6">
        <v>928</v>
      </c>
      <c r="N45" s="6">
        <f t="shared" si="18"/>
        <v>915</v>
      </c>
      <c r="O45" s="6">
        <f t="shared" si="19"/>
        <v>796.5</v>
      </c>
      <c r="P45" s="10">
        <f t="shared" si="20"/>
        <v>0.14000000000000001</v>
      </c>
      <c r="Q45" s="10">
        <f t="shared" si="12"/>
        <v>7.0000000000000007E-2</v>
      </c>
      <c r="R45" s="10">
        <f t="shared" si="13"/>
        <v>0.15</v>
      </c>
    </row>
    <row r="46" spans="1:18">
      <c r="A46" s="6">
        <v>5200</v>
      </c>
      <c r="B46" s="6">
        <f t="shared" si="0"/>
        <v>62400</v>
      </c>
      <c r="C46" s="6">
        <f t="shared" si="15"/>
        <v>864</v>
      </c>
      <c r="D46" s="12">
        <f t="shared" si="10"/>
        <v>810</v>
      </c>
      <c r="E46" s="6">
        <f t="shared" si="16"/>
        <v>1014</v>
      </c>
      <c r="F46" s="6">
        <v>963</v>
      </c>
      <c r="G46" s="1">
        <f t="shared" si="14"/>
        <v>915</v>
      </c>
      <c r="H46" s="6">
        <f t="shared" si="4"/>
        <v>780</v>
      </c>
      <c r="I46" s="6">
        <f t="shared" si="5"/>
        <v>1040</v>
      </c>
      <c r="J46" s="6">
        <f t="shared" si="6"/>
        <v>1300</v>
      </c>
      <c r="K46" s="6">
        <f t="shared" si="17"/>
        <v>750</v>
      </c>
      <c r="L46" s="6">
        <v>763</v>
      </c>
      <c r="M46" s="6">
        <v>943</v>
      </c>
      <c r="N46" s="6">
        <f t="shared" si="18"/>
        <v>930</v>
      </c>
      <c r="O46" s="6">
        <f t="shared" si="19"/>
        <v>805.5</v>
      </c>
      <c r="P46" s="10">
        <f t="shared" si="20"/>
        <v>0.12</v>
      </c>
      <c r="Q46" s="10">
        <f t="shared" si="12"/>
        <v>0.06</v>
      </c>
      <c r="R46" s="10">
        <f t="shared" si="13"/>
        <v>0.15</v>
      </c>
    </row>
    <row r="47" spans="1:18">
      <c r="A47" s="6">
        <v>5300</v>
      </c>
      <c r="B47" s="6">
        <f t="shared" si="0"/>
        <v>63600</v>
      </c>
      <c r="C47" s="6">
        <f t="shared" si="15"/>
        <v>873</v>
      </c>
      <c r="D47" s="12">
        <f t="shared" si="10"/>
        <v>824</v>
      </c>
      <c r="E47" s="6">
        <f t="shared" si="16"/>
        <v>1025</v>
      </c>
      <c r="F47" s="6">
        <v>970</v>
      </c>
      <c r="G47" s="1">
        <f t="shared" si="14"/>
        <v>922</v>
      </c>
      <c r="H47" s="6">
        <f t="shared" si="4"/>
        <v>795</v>
      </c>
      <c r="I47" s="6">
        <f t="shared" si="5"/>
        <v>1060</v>
      </c>
      <c r="J47" s="6">
        <f t="shared" si="6"/>
        <v>1325</v>
      </c>
      <c r="K47" s="6">
        <f t="shared" si="17"/>
        <v>750</v>
      </c>
      <c r="L47" s="6">
        <v>776</v>
      </c>
      <c r="M47" s="6">
        <v>959</v>
      </c>
      <c r="N47" s="6">
        <f t="shared" si="18"/>
        <v>945</v>
      </c>
      <c r="O47" s="6">
        <f t="shared" si="19"/>
        <v>814.5</v>
      </c>
      <c r="P47" s="10">
        <f t="shared" si="20"/>
        <v>0.14000000000000001</v>
      </c>
      <c r="Q47" s="10">
        <f t="shared" si="12"/>
        <v>7.0000000000000007E-2</v>
      </c>
      <c r="R47" s="10">
        <f t="shared" si="13"/>
        <v>0.15</v>
      </c>
    </row>
    <row r="48" spans="1:18">
      <c r="A48" s="6">
        <v>5400</v>
      </c>
      <c r="B48" s="6">
        <f t="shared" si="0"/>
        <v>64800</v>
      </c>
      <c r="C48" s="6">
        <f t="shared" si="15"/>
        <v>882</v>
      </c>
      <c r="D48" s="12">
        <f t="shared" si="10"/>
        <v>837</v>
      </c>
      <c r="E48" s="6">
        <f t="shared" si="16"/>
        <v>1037</v>
      </c>
      <c r="F48" s="6">
        <v>976</v>
      </c>
      <c r="G48" s="1">
        <f t="shared" si="14"/>
        <v>927</v>
      </c>
      <c r="H48" s="6">
        <f t="shared" si="4"/>
        <v>810</v>
      </c>
      <c r="I48" s="6">
        <f t="shared" si="5"/>
        <v>1080</v>
      </c>
      <c r="J48" s="6">
        <f t="shared" si="6"/>
        <v>1350</v>
      </c>
      <c r="K48" s="6">
        <f t="shared" si="17"/>
        <v>750</v>
      </c>
      <c r="L48" s="6">
        <v>788</v>
      </c>
      <c r="M48" s="6">
        <v>974</v>
      </c>
      <c r="N48" s="6">
        <f t="shared" si="18"/>
        <v>960</v>
      </c>
      <c r="O48" s="6">
        <f t="shared" si="19"/>
        <v>823.5</v>
      </c>
      <c r="P48" s="10">
        <f t="shared" si="20"/>
        <v>0.13</v>
      </c>
      <c r="Q48" s="10">
        <f t="shared" si="12"/>
        <v>0.06</v>
      </c>
      <c r="R48" s="10">
        <f t="shared" si="13"/>
        <v>0.15</v>
      </c>
    </row>
    <row r="49" spans="1:25">
      <c r="A49" s="6">
        <v>5500</v>
      </c>
      <c r="B49" s="6">
        <f t="shared" si="0"/>
        <v>66000</v>
      </c>
      <c r="C49" s="6">
        <f t="shared" si="15"/>
        <v>892</v>
      </c>
      <c r="D49" s="12">
        <f t="shared" si="10"/>
        <v>850</v>
      </c>
      <c r="E49" s="6">
        <f t="shared" si="16"/>
        <v>1047</v>
      </c>
      <c r="F49" s="6">
        <v>986</v>
      </c>
      <c r="G49" s="1">
        <f t="shared" si="14"/>
        <v>937</v>
      </c>
      <c r="H49" s="6">
        <f t="shared" si="4"/>
        <v>825</v>
      </c>
      <c r="I49" s="6">
        <f t="shared" si="5"/>
        <v>1100</v>
      </c>
      <c r="J49" s="6">
        <f t="shared" si="6"/>
        <v>1375</v>
      </c>
      <c r="K49" s="6">
        <f t="shared" si="17"/>
        <v>750</v>
      </c>
      <c r="L49" s="6">
        <v>800</v>
      </c>
      <c r="M49" s="6">
        <v>989</v>
      </c>
      <c r="N49" s="6">
        <f t="shared" si="18"/>
        <v>975</v>
      </c>
      <c r="O49" s="6">
        <f t="shared" si="19"/>
        <v>832.5</v>
      </c>
      <c r="P49" s="10">
        <f t="shared" si="20"/>
        <v>0.13</v>
      </c>
      <c r="Q49" s="10">
        <f t="shared" si="12"/>
        <v>0.1</v>
      </c>
      <c r="R49" s="10">
        <f t="shared" si="13"/>
        <v>0.15</v>
      </c>
    </row>
    <row r="50" spans="1:25">
      <c r="A50" s="6">
        <v>5600</v>
      </c>
      <c r="B50" s="6">
        <f t="shared" si="0"/>
        <v>67200</v>
      </c>
      <c r="C50" s="6">
        <f t="shared" si="15"/>
        <v>900</v>
      </c>
      <c r="D50" s="12">
        <f t="shared" si="10"/>
        <v>863</v>
      </c>
      <c r="E50" s="6">
        <f t="shared" si="16"/>
        <v>1058</v>
      </c>
      <c r="F50" s="6">
        <v>997</v>
      </c>
      <c r="G50" s="1">
        <f t="shared" si="14"/>
        <v>947</v>
      </c>
      <c r="H50" s="6">
        <f t="shared" si="4"/>
        <v>840</v>
      </c>
      <c r="I50" s="6">
        <f t="shared" si="5"/>
        <v>1120</v>
      </c>
      <c r="J50" s="6">
        <f t="shared" si="6"/>
        <v>1400</v>
      </c>
      <c r="K50" s="6">
        <f t="shared" si="17"/>
        <v>750</v>
      </c>
      <c r="L50" s="6">
        <v>812</v>
      </c>
      <c r="M50" s="6">
        <v>1004</v>
      </c>
      <c r="N50" s="6">
        <f t="shared" si="18"/>
        <v>990</v>
      </c>
      <c r="O50" s="6">
        <f t="shared" si="19"/>
        <v>841.5</v>
      </c>
      <c r="P50" s="10">
        <f t="shared" si="20"/>
        <v>0.13</v>
      </c>
      <c r="Q50" s="10">
        <f t="shared" si="12"/>
        <v>0.11</v>
      </c>
      <c r="R50" s="10">
        <f t="shared" si="13"/>
        <v>0.15</v>
      </c>
    </row>
    <row r="51" spans="1:25">
      <c r="A51" s="6">
        <v>5700</v>
      </c>
      <c r="B51" s="6">
        <f t="shared" si="0"/>
        <v>68400</v>
      </c>
      <c r="C51" s="6">
        <f t="shared" si="15"/>
        <v>909</v>
      </c>
      <c r="D51" s="12">
        <f t="shared" si="10"/>
        <v>876</v>
      </c>
      <c r="E51" s="6">
        <f t="shared" si="16"/>
        <v>1069</v>
      </c>
      <c r="F51" s="6">
        <v>1008</v>
      </c>
      <c r="G51" s="1">
        <f t="shared" si="14"/>
        <v>958</v>
      </c>
      <c r="H51" s="6">
        <f t="shared" si="4"/>
        <v>855</v>
      </c>
      <c r="I51" s="6">
        <f t="shared" si="5"/>
        <v>1140</v>
      </c>
      <c r="J51" s="6">
        <f t="shared" si="6"/>
        <v>1425</v>
      </c>
      <c r="K51" s="6">
        <f t="shared" si="17"/>
        <v>750</v>
      </c>
      <c r="L51" s="6">
        <v>825</v>
      </c>
      <c r="M51" s="6">
        <v>1019</v>
      </c>
      <c r="N51" s="6">
        <f t="shared" si="18"/>
        <v>1005</v>
      </c>
      <c r="O51" s="6">
        <f t="shared" si="19"/>
        <v>850.5</v>
      </c>
      <c r="P51" s="10">
        <f t="shared" si="20"/>
        <v>0.13</v>
      </c>
      <c r="Q51" s="10">
        <f t="shared" si="12"/>
        <v>0.11</v>
      </c>
      <c r="R51" s="10">
        <f t="shared" si="13"/>
        <v>0.15</v>
      </c>
    </row>
    <row r="52" spans="1:25">
      <c r="A52" s="6">
        <v>5800</v>
      </c>
      <c r="B52" s="6">
        <f t="shared" si="0"/>
        <v>69600</v>
      </c>
      <c r="C52" s="6">
        <f t="shared" si="15"/>
        <v>918</v>
      </c>
      <c r="D52" s="12">
        <f t="shared" si="10"/>
        <v>889</v>
      </c>
      <c r="E52" s="6">
        <f t="shared" si="16"/>
        <v>1079</v>
      </c>
      <c r="F52" s="6">
        <v>1018</v>
      </c>
      <c r="G52" s="1">
        <f t="shared" si="14"/>
        <v>967</v>
      </c>
      <c r="H52" s="6">
        <f t="shared" si="4"/>
        <v>870</v>
      </c>
      <c r="I52" s="6">
        <f t="shared" si="5"/>
        <v>1160</v>
      </c>
      <c r="J52" s="6">
        <f t="shared" si="6"/>
        <v>1450</v>
      </c>
      <c r="K52" s="6">
        <f t="shared" si="17"/>
        <v>750</v>
      </c>
      <c r="L52" s="6">
        <v>837</v>
      </c>
      <c r="M52" s="6">
        <v>1035</v>
      </c>
      <c r="N52" s="6">
        <f t="shared" si="18"/>
        <v>1020</v>
      </c>
      <c r="O52" s="6">
        <f t="shared" si="19"/>
        <v>859.5</v>
      </c>
      <c r="P52" s="10">
        <f t="shared" si="20"/>
        <v>0.13</v>
      </c>
      <c r="Q52" s="10">
        <f t="shared" si="12"/>
        <v>0.1</v>
      </c>
      <c r="R52" s="10">
        <f t="shared" si="13"/>
        <v>0.15</v>
      </c>
    </row>
    <row r="53" spans="1:25">
      <c r="A53" s="6">
        <v>5900</v>
      </c>
      <c r="B53" s="6">
        <f t="shared" si="0"/>
        <v>70800</v>
      </c>
      <c r="C53" s="6">
        <f t="shared" si="15"/>
        <v>926</v>
      </c>
      <c r="D53" s="12">
        <f t="shared" si="10"/>
        <v>903</v>
      </c>
      <c r="E53" s="6">
        <f t="shared" si="16"/>
        <v>1089</v>
      </c>
      <c r="F53" s="6">
        <v>1029</v>
      </c>
      <c r="G53" s="1">
        <f t="shared" si="14"/>
        <v>978</v>
      </c>
      <c r="H53" s="6">
        <f t="shared" si="4"/>
        <v>885</v>
      </c>
      <c r="I53" s="6">
        <f t="shared" si="5"/>
        <v>1180</v>
      </c>
      <c r="J53" s="6">
        <f t="shared" si="6"/>
        <v>1475</v>
      </c>
      <c r="K53" s="6">
        <f t="shared" si="17"/>
        <v>750</v>
      </c>
      <c r="L53" s="6">
        <v>850</v>
      </c>
      <c r="M53" s="6">
        <v>1050</v>
      </c>
      <c r="N53" s="6">
        <f t="shared" si="18"/>
        <v>1035</v>
      </c>
      <c r="O53" s="6">
        <f t="shared" si="19"/>
        <v>868.5</v>
      </c>
      <c r="P53" s="10">
        <f t="shared" si="20"/>
        <v>0.14000000000000001</v>
      </c>
      <c r="Q53" s="10">
        <f t="shared" si="12"/>
        <v>0.11</v>
      </c>
      <c r="R53" s="10">
        <f t="shared" si="13"/>
        <v>0.15</v>
      </c>
      <c r="T53" s="18"/>
      <c r="U53" s="18"/>
      <c r="V53" s="18"/>
      <c r="W53" s="18"/>
      <c r="X53" s="18"/>
      <c r="Y53" s="18"/>
    </row>
    <row r="54" spans="1:25" s="18" customFormat="1">
      <c r="A54" s="14">
        <v>6000</v>
      </c>
      <c r="B54" s="14">
        <f t="shared" si="0"/>
        <v>72000</v>
      </c>
      <c r="C54" s="14">
        <f t="shared" si="15"/>
        <v>934</v>
      </c>
      <c r="D54" s="15">
        <f t="shared" si="10"/>
        <v>915</v>
      </c>
      <c r="E54" s="14">
        <f t="shared" si="16"/>
        <v>1099</v>
      </c>
      <c r="F54" s="14">
        <v>1040</v>
      </c>
      <c r="G54" s="16">
        <f t="shared" si="14"/>
        <v>988</v>
      </c>
      <c r="H54" s="14">
        <f t="shared" si="4"/>
        <v>900</v>
      </c>
      <c r="I54" s="14">
        <f t="shared" si="5"/>
        <v>1200</v>
      </c>
      <c r="J54" s="14">
        <f t="shared" si="6"/>
        <v>1500</v>
      </c>
      <c r="K54" s="14">
        <f t="shared" si="17"/>
        <v>750</v>
      </c>
      <c r="L54" s="14">
        <v>862</v>
      </c>
      <c r="M54" s="14">
        <v>1065</v>
      </c>
      <c r="N54" s="14">
        <f t="shared" si="18"/>
        <v>1050</v>
      </c>
      <c r="O54" s="14">
        <f t="shared" si="19"/>
        <v>877.5</v>
      </c>
      <c r="P54" s="17">
        <f t="shared" si="20"/>
        <v>0.12</v>
      </c>
      <c r="Q54" s="17">
        <f t="shared" si="12"/>
        <v>0.11</v>
      </c>
      <c r="R54" s="17">
        <f t="shared" si="13"/>
        <v>0.15</v>
      </c>
      <c r="T54"/>
      <c r="U54"/>
      <c r="V54"/>
      <c r="W54"/>
      <c r="X54"/>
      <c r="Y54"/>
    </row>
    <row r="55" spans="1:25">
      <c r="A55" s="6">
        <v>6100</v>
      </c>
      <c r="B55" s="6">
        <f t="shared" si="0"/>
        <v>73200</v>
      </c>
      <c r="C55" s="6">
        <f t="shared" si="15"/>
        <v>942</v>
      </c>
      <c r="D55" s="12">
        <f t="shared" si="10"/>
        <v>929</v>
      </c>
      <c r="E55" s="6">
        <f t="shared" si="16"/>
        <v>1108</v>
      </c>
      <c r="F55" s="6">
        <v>1051</v>
      </c>
      <c r="G55" s="1">
        <f t="shared" ref="G55:G84" si="21">$G$54+($A55-$A$54)*$V$9</f>
        <v>991</v>
      </c>
      <c r="H55" s="6">
        <f t="shared" si="4"/>
        <v>915</v>
      </c>
      <c r="I55" s="6">
        <f t="shared" si="5"/>
        <v>1220</v>
      </c>
      <c r="J55" s="6">
        <f t="shared" si="6"/>
        <v>1525</v>
      </c>
      <c r="K55" s="6">
        <f t="shared" si="17"/>
        <v>750</v>
      </c>
      <c r="L55" s="6">
        <v>875</v>
      </c>
      <c r="M55" s="6">
        <v>1081</v>
      </c>
      <c r="N55" s="6">
        <f t="shared" si="18"/>
        <v>1060</v>
      </c>
      <c r="O55" s="6">
        <f t="shared" si="19"/>
        <v>886.5</v>
      </c>
      <c r="P55" s="10">
        <f t="shared" si="20"/>
        <v>0.14000000000000001</v>
      </c>
      <c r="Q55" s="10">
        <f t="shared" si="12"/>
        <v>0.11</v>
      </c>
      <c r="R55" s="10">
        <f t="shared" si="13"/>
        <v>0.1</v>
      </c>
    </row>
    <row r="56" spans="1:25">
      <c r="A56" s="6">
        <v>6200</v>
      </c>
      <c r="B56" s="6">
        <f t="shared" si="0"/>
        <v>74400</v>
      </c>
      <c r="C56" s="6">
        <f t="shared" si="15"/>
        <v>950</v>
      </c>
      <c r="D56" s="12">
        <f t="shared" si="10"/>
        <v>942</v>
      </c>
      <c r="E56" s="6">
        <f t="shared" si="16"/>
        <v>1118</v>
      </c>
      <c r="F56" s="6">
        <v>1062</v>
      </c>
      <c r="G56" s="1">
        <f t="shared" si="21"/>
        <v>994</v>
      </c>
      <c r="H56" s="6">
        <f t="shared" si="4"/>
        <v>930</v>
      </c>
      <c r="I56" s="6">
        <f t="shared" si="5"/>
        <v>1240</v>
      </c>
      <c r="J56" s="6">
        <f t="shared" si="6"/>
        <v>1550</v>
      </c>
      <c r="K56" s="6">
        <f t="shared" si="17"/>
        <v>750</v>
      </c>
      <c r="L56" s="6">
        <v>887</v>
      </c>
      <c r="M56" s="6">
        <v>1096</v>
      </c>
      <c r="N56" s="6">
        <f t="shared" si="18"/>
        <v>1070</v>
      </c>
      <c r="O56" s="6">
        <f t="shared" si="19"/>
        <v>895.5</v>
      </c>
      <c r="P56" s="10">
        <f t="shared" si="20"/>
        <v>0.13</v>
      </c>
      <c r="Q56" s="10">
        <f t="shared" si="12"/>
        <v>0.11</v>
      </c>
      <c r="R56" s="10">
        <f t="shared" si="13"/>
        <v>0.1</v>
      </c>
    </row>
    <row r="57" spans="1:25">
      <c r="A57" s="6">
        <v>6300</v>
      </c>
      <c r="B57" s="6">
        <f t="shared" si="0"/>
        <v>75600</v>
      </c>
      <c r="C57" s="6">
        <f t="shared" si="15"/>
        <v>957</v>
      </c>
      <c r="D57" s="12">
        <f t="shared" si="10"/>
        <v>955</v>
      </c>
      <c r="E57" s="6">
        <f t="shared" si="16"/>
        <v>1127</v>
      </c>
      <c r="F57" s="6">
        <v>1073</v>
      </c>
      <c r="G57" s="1">
        <f t="shared" si="21"/>
        <v>997</v>
      </c>
      <c r="H57" s="6">
        <f t="shared" si="4"/>
        <v>945</v>
      </c>
      <c r="I57" s="6">
        <f t="shared" si="5"/>
        <v>1260</v>
      </c>
      <c r="J57" s="6">
        <f t="shared" si="6"/>
        <v>1575</v>
      </c>
      <c r="K57" s="6">
        <f t="shared" si="17"/>
        <v>750</v>
      </c>
      <c r="L57" s="6">
        <v>899</v>
      </c>
      <c r="M57" s="6">
        <v>1112</v>
      </c>
      <c r="N57" s="6">
        <f t="shared" si="18"/>
        <v>1080</v>
      </c>
      <c r="O57" s="6">
        <f t="shared" si="19"/>
        <v>904.5</v>
      </c>
      <c r="P57" s="10">
        <f t="shared" si="20"/>
        <v>0.13</v>
      </c>
      <c r="Q57" s="10">
        <f t="shared" si="12"/>
        <v>0.11</v>
      </c>
      <c r="R57" s="10">
        <f t="shared" si="13"/>
        <v>0.1</v>
      </c>
    </row>
    <row r="58" spans="1:25">
      <c r="A58" s="6">
        <v>6400</v>
      </c>
      <c r="B58" s="6">
        <f t="shared" si="0"/>
        <v>76800</v>
      </c>
      <c r="C58" s="6">
        <f t="shared" si="15"/>
        <v>965</v>
      </c>
      <c r="D58" s="12">
        <f t="shared" si="10"/>
        <v>968</v>
      </c>
      <c r="E58" s="6">
        <f t="shared" si="16"/>
        <v>1136</v>
      </c>
      <c r="F58" s="6">
        <v>1086</v>
      </c>
      <c r="G58" s="1">
        <f t="shared" si="21"/>
        <v>1000</v>
      </c>
      <c r="H58" s="6">
        <f t="shared" si="4"/>
        <v>960</v>
      </c>
      <c r="I58" s="6">
        <f t="shared" si="5"/>
        <v>1280</v>
      </c>
      <c r="J58" s="6">
        <f t="shared" si="6"/>
        <v>1600</v>
      </c>
      <c r="K58" s="6">
        <f t="shared" si="17"/>
        <v>750</v>
      </c>
      <c r="L58" s="6">
        <v>911</v>
      </c>
      <c r="M58" s="6">
        <v>1127</v>
      </c>
      <c r="N58" s="6">
        <f t="shared" si="18"/>
        <v>1090</v>
      </c>
      <c r="O58" s="6">
        <f t="shared" si="19"/>
        <v>913.5</v>
      </c>
      <c r="P58" s="10">
        <f t="shared" si="20"/>
        <v>0.13</v>
      </c>
      <c r="Q58" s="10">
        <f t="shared" si="12"/>
        <v>0.13</v>
      </c>
      <c r="R58" s="10">
        <f t="shared" si="13"/>
        <v>0.1</v>
      </c>
    </row>
    <row r="59" spans="1:25">
      <c r="A59" s="6">
        <v>6500</v>
      </c>
      <c r="B59" s="6">
        <f t="shared" si="0"/>
        <v>78000</v>
      </c>
      <c r="C59" s="6">
        <f t="shared" si="15"/>
        <v>972</v>
      </c>
      <c r="D59" s="12">
        <f t="shared" si="10"/>
        <v>981</v>
      </c>
      <c r="E59" s="6">
        <f t="shared" si="16"/>
        <v>1145</v>
      </c>
      <c r="F59" s="6">
        <v>1098</v>
      </c>
      <c r="G59" s="1">
        <f t="shared" si="21"/>
        <v>1003</v>
      </c>
      <c r="H59" s="6">
        <f t="shared" si="4"/>
        <v>975</v>
      </c>
      <c r="I59" s="6">
        <f t="shared" si="5"/>
        <v>1300</v>
      </c>
      <c r="J59" s="6">
        <f t="shared" si="6"/>
        <v>1625</v>
      </c>
      <c r="K59" s="6">
        <f t="shared" si="17"/>
        <v>750</v>
      </c>
      <c r="L59" s="6">
        <v>924</v>
      </c>
      <c r="M59" s="6">
        <v>1142</v>
      </c>
      <c r="N59" s="6">
        <f t="shared" si="18"/>
        <v>1100</v>
      </c>
      <c r="O59" s="6">
        <f t="shared" si="19"/>
        <v>922.5</v>
      </c>
      <c r="P59" s="10">
        <f t="shared" si="20"/>
        <v>0.13</v>
      </c>
      <c r="Q59" s="10">
        <f t="shared" si="12"/>
        <v>0.12</v>
      </c>
      <c r="R59" s="10">
        <f t="shared" si="13"/>
        <v>0.1</v>
      </c>
    </row>
    <row r="60" spans="1:25">
      <c r="A60" s="6">
        <v>6600</v>
      </c>
      <c r="B60" s="6">
        <f t="shared" si="0"/>
        <v>79200</v>
      </c>
      <c r="C60" s="6">
        <f t="shared" si="15"/>
        <v>979</v>
      </c>
      <c r="D60" s="12">
        <f t="shared" si="10"/>
        <v>994</v>
      </c>
      <c r="E60" s="6">
        <f t="shared" si="16"/>
        <v>1153</v>
      </c>
      <c r="F60" s="6">
        <v>1111</v>
      </c>
      <c r="G60" s="1">
        <f t="shared" si="21"/>
        <v>1006</v>
      </c>
      <c r="H60" s="6">
        <f t="shared" si="4"/>
        <v>990</v>
      </c>
      <c r="I60" s="6">
        <f t="shared" si="5"/>
        <v>1320</v>
      </c>
      <c r="J60" s="6">
        <f t="shared" si="6"/>
        <v>1650</v>
      </c>
      <c r="K60" s="6">
        <f t="shared" si="17"/>
        <v>750</v>
      </c>
      <c r="L60" s="6">
        <v>936</v>
      </c>
      <c r="M60" s="6">
        <v>1157</v>
      </c>
      <c r="N60" s="6">
        <f t="shared" si="18"/>
        <v>1110</v>
      </c>
      <c r="O60" s="6">
        <f t="shared" si="19"/>
        <v>931.5</v>
      </c>
      <c r="P60" s="10">
        <f t="shared" si="20"/>
        <v>0.13</v>
      </c>
      <c r="Q60" s="10">
        <f t="shared" si="12"/>
        <v>0.13</v>
      </c>
      <c r="R60" s="10">
        <f t="shared" si="13"/>
        <v>0.1</v>
      </c>
    </row>
    <row r="61" spans="1:25">
      <c r="A61" s="6">
        <v>6700</v>
      </c>
      <c r="B61" s="6">
        <f t="shared" si="0"/>
        <v>80400</v>
      </c>
      <c r="C61" s="6">
        <f t="shared" si="15"/>
        <v>986</v>
      </c>
      <c r="D61" s="12">
        <f t="shared" si="10"/>
        <v>1007</v>
      </c>
      <c r="E61" s="6">
        <f t="shared" si="16"/>
        <v>1162</v>
      </c>
      <c r="F61" s="6">
        <v>1123</v>
      </c>
      <c r="G61" s="1">
        <f t="shared" si="21"/>
        <v>1009</v>
      </c>
      <c r="H61" s="6">
        <f t="shared" si="4"/>
        <v>1005</v>
      </c>
      <c r="I61" s="6">
        <f t="shared" si="5"/>
        <v>1340</v>
      </c>
      <c r="J61" s="6">
        <f t="shared" si="6"/>
        <v>1675</v>
      </c>
      <c r="K61" s="6">
        <f t="shared" si="17"/>
        <v>750</v>
      </c>
      <c r="L61" s="6">
        <v>949</v>
      </c>
      <c r="M61" s="6">
        <v>1172</v>
      </c>
      <c r="N61" s="6">
        <f t="shared" si="18"/>
        <v>1120</v>
      </c>
      <c r="O61" s="6">
        <f t="shared" si="19"/>
        <v>940.5</v>
      </c>
      <c r="P61" s="10">
        <f t="shared" si="20"/>
        <v>0.13</v>
      </c>
      <c r="Q61" s="10">
        <f t="shared" si="12"/>
        <v>0.12</v>
      </c>
      <c r="R61" s="10">
        <f t="shared" si="13"/>
        <v>0.1</v>
      </c>
    </row>
    <row r="62" spans="1:25">
      <c r="A62" s="6">
        <v>6800</v>
      </c>
      <c r="B62" s="6">
        <f t="shared" si="0"/>
        <v>81600</v>
      </c>
      <c r="C62" s="6">
        <f t="shared" si="15"/>
        <v>992</v>
      </c>
      <c r="D62" s="12">
        <f t="shared" si="10"/>
        <v>1021</v>
      </c>
      <c r="E62" s="6">
        <f t="shared" si="16"/>
        <v>1170</v>
      </c>
      <c r="F62" s="6">
        <v>1136</v>
      </c>
      <c r="G62" s="1">
        <f t="shared" si="21"/>
        <v>1012</v>
      </c>
      <c r="H62" s="6">
        <f t="shared" si="4"/>
        <v>1020</v>
      </c>
      <c r="I62" s="6">
        <f t="shared" si="5"/>
        <v>1360</v>
      </c>
      <c r="J62" s="6">
        <f t="shared" si="6"/>
        <v>1700</v>
      </c>
      <c r="K62" s="6">
        <f t="shared" si="17"/>
        <v>750</v>
      </c>
      <c r="L62" s="6">
        <v>961</v>
      </c>
      <c r="M62" s="6">
        <v>1188</v>
      </c>
      <c r="N62" s="6">
        <f t="shared" si="18"/>
        <v>1130</v>
      </c>
      <c r="O62" s="6">
        <f t="shared" si="19"/>
        <v>949.5</v>
      </c>
      <c r="P62" s="10">
        <f t="shared" si="20"/>
        <v>0.14000000000000001</v>
      </c>
      <c r="Q62" s="10">
        <f t="shared" si="12"/>
        <v>0.13</v>
      </c>
      <c r="R62" s="10">
        <f t="shared" si="13"/>
        <v>0.1</v>
      </c>
    </row>
    <row r="63" spans="1:25">
      <c r="A63" s="6">
        <v>6900</v>
      </c>
      <c r="B63" s="6">
        <f t="shared" si="0"/>
        <v>82800</v>
      </c>
      <c r="C63" s="6">
        <f t="shared" si="15"/>
        <v>999</v>
      </c>
      <c r="D63" s="12">
        <f t="shared" si="10"/>
        <v>1034</v>
      </c>
      <c r="E63" s="6">
        <f t="shared" si="16"/>
        <v>1178</v>
      </c>
      <c r="F63" s="6">
        <v>1148</v>
      </c>
      <c r="G63" s="1">
        <f t="shared" si="21"/>
        <v>1015</v>
      </c>
      <c r="H63" s="6">
        <f t="shared" si="4"/>
        <v>1035</v>
      </c>
      <c r="I63" s="6">
        <f t="shared" si="5"/>
        <v>1380</v>
      </c>
      <c r="J63" s="6">
        <f t="shared" si="6"/>
        <v>1725</v>
      </c>
      <c r="K63" s="6">
        <f t="shared" si="17"/>
        <v>750</v>
      </c>
      <c r="L63" s="6">
        <v>974</v>
      </c>
      <c r="M63" s="6">
        <v>1203</v>
      </c>
      <c r="N63" s="6">
        <f t="shared" si="18"/>
        <v>1140</v>
      </c>
      <c r="O63" s="6">
        <f t="shared" si="19"/>
        <v>958.5</v>
      </c>
      <c r="P63" s="10">
        <f t="shared" si="20"/>
        <v>0.13</v>
      </c>
      <c r="Q63" s="10">
        <f t="shared" si="12"/>
        <v>0.12</v>
      </c>
      <c r="R63" s="10">
        <f t="shared" si="13"/>
        <v>0.1</v>
      </c>
    </row>
    <row r="64" spans="1:25">
      <c r="A64" s="6">
        <v>7000</v>
      </c>
      <c r="B64" s="6">
        <f t="shared" si="0"/>
        <v>84000</v>
      </c>
      <c r="C64" s="6">
        <f t="shared" si="15"/>
        <v>1005</v>
      </c>
      <c r="D64" s="12">
        <f t="shared" si="10"/>
        <v>1047</v>
      </c>
      <c r="E64" s="6">
        <f t="shared" si="16"/>
        <v>1186</v>
      </c>
      <c r="F64" s="6">
        <v>1161</v>
      </c>
      <c r="G64" s="1">
        <f t="shared" si="21"/>
        <v>1018</v>
      </c>
      <c r="H64" s="6">
        <f t="shared" si="4"/>
        <v>1050</v>
      </c>
      <c r="I64" s="6">
        <f t="shared" si="5"/>
        <v>1400</v>
      </c>
      <c r="J64" s="6">
        <f t="shared" si="6"/>
        <v>1750</v>
      </c>
      <c r="K64" s="6">
        <f t="shared" si="17"/>
        <v>750</v>
      </c>
      <c r="L64" s="6">
        <v>986</v>
      </c>
      <c r="M64" s="6">
        <v>1218</v>
      </c>
      <c r="N64" s="6">
        <f t="shared" si="18"/>
        <v>1150</v>
      </c>
      <c r="O64" s="6">
        <f t="shared" si="19"/>
        <v>967.5</v>
      </c>
      <c r="P64" s="10">
        <f t="shared" si="20"/>
        <v>0.13</v>
      </c>
      <c r="Q64" s="10">
        <f t="shared" si="12"/>
        <v>0.13</v>
      </c>
      <c r="R64" s="10">
        <f t="shared" si="13"/>
        <v>0.1</v>
      </c>
    </row>
    <row r="65" spans="1:18">
      <c r="A65" s="6">
        <v>7100</v>
      </c>
      <c r="B65" s="6">
        <f t="shared" ref="B65:B128" si="22">A65*12</f>
        <v>85200</v>
      </c>
      <c r="C65" s="6">
        <f t="shared" si="15"/>
        <v>1011</v>
      </c>
      <c r="D65" s="12">
        <f t="shared" si="10"/>
        <v>1060</v>
      </c>
      <c r="E65" s="6">
        <f t="shared" si="16"/>
        <v>1194</v>
      </c>
      <c r="F65" s="6">
        <v>1172</v>
      </c>
      <c r="G65" s="1">
        <f t="shared" si="21"/>
        <v>1021</v>
      </c>
      <c r="H65" s="6">
        <f t="shared" ref="H65:H128" si="23">ROUND($A65*0.15,0)</f>
        <v>1065</v>
      </c>
      <c r="I65" s="6">
        <f t="shared" ref="I65:I128" si="24">ROUND($A65*0.2,0)</f>
        <v>1420</v>
      </c>
      <c r="J65" s="6">
        <f t="shared" ref="J65:J128" si="25">ROUND($A65*0.25,0)</f>
        <v>1775</v>
      </c>
      <c r="K65" s="6">
        <f t="shared" si="17"/>
        <v>750</v>
      </c>
      <c r="L65" s="6">
        <v>998</v>
      </c>
      <c r="M65" s="6">
        <v>1233</v>
      </c>
      <c r="N65" s="6">
        <f t="shared" si="18"/>
        <v>1160</v>
      </c>
      <c r="O65" s="6">
        <f t="shared" si="19"/>
        <v>976.5</v>
      </c>
      <c r="P65" s="10">
        <f t="shared" si="20"/>
        <v>0.13</v>
      </c>
      <c r="Q65" s="10">
        <f t="shared" si="12"/>
        <v>0.11</v>
      </c>
      <c r="R65" s="10">
        <f t="shared" si="13"/>
        <v>0.1</v>
      </c>
    </row>
    <row r="66" spans="1:18">
      <c r="A66" s="6">
        <v>7200</v>
      </c>
      <c r="B66" s="6">
        <f t="shared" si="22"/>
        <v>86400</v>
      </c>
      <c r="C66" s="6">
        <f t="shared" si="15"/>
        <v>1017</v>
      </c>
      <c r="D66" s="12">
        <f t="shared" si="10"/>
        <v>1072</v>
      </c>
      <c r="E66" s="6">
        <f t="shared" si="16"/>
        <v>1202</v>
      </c>
      <c r="F66" s="6">
        <v>1179</v>
      </c>
      <c r="G66" s="1">
        <f t="shared" si="21"/>
        <v>1024</v>
      </c>
      <c r="H66" s="6">
        <f t="shared" si="23"/>
        <v>1080</v>
      </c>
      <c r="I66" s="6">
        <f t="shared" si="24"/>
        <v>1440</v>
      </c>
      <c r="J66" s="6">
        <f t="shared" si="25"/>
        <v>1800</v>
      </c>
      <c r="K66" s="6">
        <f t="shared" si="17"/>
        <v>750</v>
      </c>
      <c r="L66" s="6">
        <v>1009</v>
      </c>
      <c r="M66" s="6">
        <v>1248</v>
      </c>
      <c r="N66" s="6">
        <f t="shared" si="18"/>
        <v>1170</v>
      </c>
      <c r="O66" s="6">
        <f t="shared" si="19"/>
        <v>985.5</v>
      </c>
      <c r="P66" s="10">
        <f t="shared" si="20"/>
        <v>0.12</v>
      </c>
      <c r="Q66" s="10">
        <f t="shared" si="12"/>
        <v>7.0000000000000007E-2</v>
      </c>
      <c r="R66" s="10">
        <f t="shared" si="13"/>
        <v>0.1</v>
      </c>
    </row>
    <row r="67" spans="1:18">
      <c r="A67" s="6">
        <v>7300</v>
      </c>
      <c r="B67" s="6">
        <f t="shared" si="22"/>
        <v>87600</v>
      </c>
      <c r="C67" s="6">
        <f t="shared" si="15"/>
        <v>1023</v>
      </c>
      <c r="D67" s="12">
        <f t="shared" si="10"/>
        <v>1084</v>
      </c>
      <c r="E67" s="6">
        <f t="shared" si="16"/>
        <v>1209</v>
      </c>
      <c r="F67" s="6">
        <v>1186</v>
      </c>
      <c r="G67" s="1">
        <f t="shared" si="21"/>
        <v>1027</v>
      </c>
      <c r="H67" s="6">
        <f t="shared" si="23"/>
        <v>1095</v>
      </c>
      <c r="I67" s="6">
        <f t="shared" si="24"/>
        <v>1460</v>
      </c>
      <c r="J67" s="6">
        <f t="shared" si="25"/>
        <v>1825</v>
      </c>
      <c r="K67" s="6">
        <f t="shared" si="17"/>
        <v>750</v>
      </c>
      <c r="L67" s="6">
        <v>1021</v>
      </c>
      <c r="M67" s="6">
        <v>1262</v>
      </c>
      <c r="N67" s="6">
        <f t="shared" si="18"/>
        <v>1180</v>
      </c>
      <c r="O67" s="6">
        <f t="shared" si="19"/>
        <v>994.5</v>
      </c>
      <c r="P67" s="10">
        <f t="shared" si="20"/>
        <v>0.12</v>
      </c>
      <c r="Q67" s="10">
        <f t="shared" si="12"/>
        <v>7.0000000000000007E-2</v>
      </c>
      <c r="R67" s="10">
        <f t="shared" si="13"/>
        <v>0.1</v>
      </c>
    </row>
    <row r="68" spans="1:18">
      <c r="A68" s="6">
        <v>7400</v>
      </c>
      <c r="B68" s="6">
        <f t="shared" si="22"/>
        <v>88800</v>
      </c>
      <c r="C68" s="6">
        <f t="shared" ref="C68:C99" si="26">IF(ROUND($D$4+(A68-$A$4)*($V$3-$W$3*A68+$X$3*A68*A68),0)&lt;$Y$3,ROUND($D$4+(A68-$A$4)*($V$3-$W$3*A68+$X$3*A68*A68),0),$Y$3)</f>
        <v>1029</v>
      </c>
      <c r="D68" s="12">
        <f t="shared" si="10"/>
        <v>1097</v>
      </c>
      <c r="E68" s="6">
        <f t="shared" ref="E68:E99" si="27">IF(ROUND($F$4+(A68-$A$4)*($V$4-$W$4*A68+$X$4*A68*A68),0)&lt;$Y$4,ROUND($F$4+(A68-$A$4)*($V$4-$W$4*A68+$X$4*A68*A68),0),$Y$4)</f>
        <v>1217</v>
      </c>
      <c r="F68" s="6">
        <v>1192</v>
      </c>
      <c r="G68" s="1">
        <f t="shared" si="21"/>
        <v>1030</v>
      </c>
      <c r="H68" s="6">
        <f t="shared" si="23"/>
        <v>1110</v>
      </c>
      <c r="I68" s="6">
        <f t="shared" si="24"/>
        <v>1480</v>
      </c>
      <c r="J68" s="6">
        <f t="shared" si="25"/>
        <v>1850</v>
      </c>
      <c r="K68" s="6">
        <f t="shared" ref="K68:K99" si="28">IF(A68*$V$5&lt;$W$5,A68*$V$5,$W$5)</f>
        <v>750</v>
      </c>
      <c r="L68" s="6">
        <v>1033</v>
      </c>
      <c r="M68" s="6">
        <v>1276</v>
      </c>
      <c r="N68" s="6">
        <f t="shared" ref="N68:N99" si="29">IF(A68&gt;4*$W$7,$W$7*($V$7*10),IF(A68&gt;3*$W$7,$W$7*($V$7*9)+(A68-$W$7*3)*$V$7,IF(A68&gt;2*$W$7,$W$7*($V$7*7)+(A68-$W$7*2)*($V$7*2),IF(A68&gt;$W$7,$W$7*($V$7*4)+(A68-$W$7)*($V$7*3),A68*$V$7*4))))</f>
        <v>1190</v>
      </c>
      <c r="O68" s="6">
        <f t="shared" ref="O68:O99" si="30">IF(A68&gt;4*$W$8,$W$8*($V$8*10),IF(A68&gt;3*$W$8,$W$8*($V$8*9)+(A68-$W$8*3)*$V$8,IF(A68&gt;2*$W$8,$W$8*($V$8*7)+(A68-$W$8*2)*($V$8*2),IF(A68&gt;$W$8,$W$8*($V$8*4)+(A68-$W$8)*($V$8*3),A68*$V$8*4))))</f>
        <v>1003.5</v>
      </c>
      <c r="P68" s="10">
        <f t="shared" si="20"/>
        <v>0.13</v>
      </c>
      <c r="Q68" s="10">
        <f t="shared" si="12"/>
        <v>0.06</v>
      </c>
      <c r="R68" s="10">
        <f t="shared" si="13"/>
        <v>0.1</v>
      </c>
    </row>
    <row r="69" spans="1:18">
      <c r="A69" s="6">
        <v>7500</v>
      </c>
      <c r="B69" s="6">
        <f t="shared" si="22"/>
        <v>90000</v>
      </c>
      <c r="C69" s="6">
        <f t="shared" si="26"/>
        <v>1034</v>
      </c>
      <c r="D69" s="12">
        <f t="shared" ref="D69:D132" si="31">ROUND(AVERAGE(L69:M69)*0.95,0)</f>
        <v>1109</v>
      </c>
      <c r="E69" s="6">
        <f t="shared" si="27"/>
        <v>1224</v>
      </c>
      <c r="F69" s="6">
        <v>1199</v>
      </c>
      <c r="G69" s="1">
        <f t="shared" si="21"/>
        <v>1033</v>
      </c>
      <c r="H69" s="6">
        <f t="shared" si="23"/>
        <v>1125</v>
      </c>
      <c r="I69" s="6">
        <f t="shared" si="24"/>
        <v>1500</v>
      </c>
      <c r="J69" s="6">
        <f t="shared" si="25"/>
        <v>1875</v>
      </c>
      <c r="K69" s="6">
        <f t="shared" si="28"/>
        <v>750</v>
      </c>
      <c r="L69" s="6">
        <v>1044</v>
      </c>
      <c r="M69" s="6">
        <v>1290</v>
      </c>
      <c r="N69" s="6">
        <f t="shared" si="29"/>
        <v>1200</v>
      </c>
      <c r="O69" s="6">
        <f t="shared" si="30"/>
        <v>1012.5</v>
      </c>
      <c r="P69" s="10">
        <f t="shared" ref="P69:P100" si="32">ROUND((D69-D68)/100,3)</f>
        <v>0.12</v>
      </c>
      <c r="Q69" s="10">
        <f t="shared" si="12"/>
        <v>7.0000000000000007E-2</v>
      </c>
      <c r="R69" s="10">
        <f t="shared" si="13"/>
        <v>0.1</v>
      </c>
    </row>
    <row r="70" spans="1:18">
      <c r="A70" s="6">
        <v>7600</v>
      </c>
      <c r="B70" s="6">
        <f t="shared" si="22"/>
        <v>91200</v>
      </c>
      <c r="C70" s="6">
        <f t="shared" si="26"/>
        <v>1040</v>
      </c>
      <c r="D70" s="12">
        <f t="shared" si="31"/>
        <v>1121</v>
      </c>
      <c r="E70" s="6">
        <f t="shared" si="27"/>
        <v>1231</v>
      </c>
      <c r="F70" s="6">
        <v>1206</v>
      </c>
      <c r="G70" s="1">
        <f t="shared" si="21"/>
        <v>1036</v>
      </c>
      <c r="H70" s="6">
        <f t="shared" si="23"/>
        <v>1140</v>
      </c>
      <c r="I70" s="6">
        <f t="shared" si="24"/>
        <v>1520</v>
      </c>
      <c r="J70" s="6">
        <f t="shared" si="25"/>
        <v>1900</v>
      </c>
      <c r="K70" s="6">
        <f t="shared" si="28"/>
        <v>750</v>
      </c>
      <c r="L70" s="6">
        <v>1055</v>
      </c>
      <c r="M70" s="6">
        <v>1305</v>
      </c>
      <c r="N70" s="6">
        <f t="shared" si="29"/>
        <v>1210</v>
      </c>
      <c r="O70" s="6">
        <f t="shared" si="30"/>
        <v>1016.9999999999999</v>
      </c>
      <c r="P70" s="10">
        <f t="shared" si="32"/>
        <v>0.12</v>
      </c>
      <c r="Q70" s="10">
        <f t="shared" ref="Q70:Q133" si="33">ROUND((F70-F69)/100,3)</f>
        <v>7.0000000000000007E-2</v>
      </c>
      <c r="R70" s="10">
        <f t="shared" ref="R70:R133" si="34">ROUND((N70-N69)/100,3)</f>
        <v>0.1</v>
      </c>
    </row>
    <row r="71" spans="1:18">
      <c r="A71" s="6">
        <v>7700</v>
      </c>
      <c r="B71" s="6">
        <f t="shared" si="22"/>
        <v>92400</v>
      </c>
      <c r="C71" s="6">
        <f t="shared" si="26"/>
        <v>1045</v>
      </c>
      <c r="D71" s="12">
        <f t="shared" si="31"/>
        <v>1133</v>
      </c>
      <c r="E71" s="6">
        <f t="shared" si="27"/>
        <v>1238</v>
      </c>
      <c r="F71" s="6">
        <v>1213</v>
      </c>
      <c r="G71" s="1">
        <f t="shared" si="21"/>
        <v>1039</v>
      </c>
      <c r="H71" s="6">
        <f t="shared" si="23"/>
        <v>1155</v>
      </c>
      <c r="I71" s="6">
        <f t="shared" si="24"/>
        <v>1540</v>
      </c>
      <c r="J71" s="6">
        <f t="shared" si="25"/>
        <v>1925</v>
      </c>
      <c r="K71" s="6">
        <f t="shared" si="28"/>
        <v>750</v>
      </c>
      <c r="L71" s="6">
        <v>1067</v>
      </c>
      <c r="M71" s="6">
        <v>1319</v>
      </c>
      <c r="N71" s="6">
        <f t="shared" si="29"/>
        <v>1220</v>
      </c>
      <c r="O71" s="6">
        <f t="shared" si="30"/>
        <v>1021.4999999999999</v>
      </c>
      <c r="P71" s="10">
        <f t="shared" si="32"/>
        <v>0.12</v>
      </c>
      <c r="Q71" s="10">
        <f t="shared" si="33"/>
        <v>7.0000000000000007E-2</v>
      </c>
      <c r="R71" s="10">
        <f t="shared" si="34"/>
        <v>0.1</v>
      </c>
    </row>
    <row r="72" spans="1:18">
      <c r="A72" s="6">
        <v>7800</v>
      </c>
      <c r="B72" s="6">
        <f t="shared" si="22"/>
        <v>93600</v>
      </c>
      <c r="C72" s="6">
        <f t="shared" si="26"/>
        <v>1050</v>
      </c>
      <c r="D72" s="12">
        <f t="shared" si="31"/>
        <v>1145</v>
      </c>
      <c r="E72" s="6">
        <f t="shared" si="27"/>
        <v>1245</v>
      </c>
      <c r="F72" s="6">
        <v>1220</v>
      </c>
      <c r="G72" s="1">
        <f t="shared" si="21"/>
        <v>1042</v>
      </c>
      <c r="H72" s="6">
        <f t="shared" si="23"/>
        <v>1170</v>
      </c>
      <c r="I72" s="6">
        <f t="shared" si="24"/>
        <v>1560</v>
      </c>
      <c r="J72" s="6">
        <f t="shared" si="25"/>
        <v>1950</v>
      </c>
      <c r="K72" s="6">
        <f t="shared" si="28"/>
        <v>750</v>
      </c>
      <c r="L72" s="6">
        <v>1078</v>
      </c>
      <c r="M72" s="6">
        <v>1333</v>
      </c>
      <c r="N72" s="6">
        <f t="shared" si="29"/>
        <v>1230</v>
      </c>
      <c r="O72" s="6">
        <f t="shared" si="30"/>
        <v>1026</v>
      </c>
      <c r="P72" s="10">
        <f t="shared" si="32"/>
        <v>0.12</v>
      </c>
      <c r="Q72" s="10">
        <f t="shared" si="33"/>
        <v>7.0000000000000007E-2</v>
      </c>
      <c r="R72" s="10">
        <f t="shared" si="34"/>
        <v>0.1</v>
      </c>
    </row>
    <row r="73" spans="1:18">
      <c r="A73" s="6">
        <v>7900</v>
      </c>
      <c r="B73" s="6">
        <f t="shared" si="22"/>
        <v>94800</v>
      </c>
      <c r="C73" s="6">
        <f t="shared" si="26"/>
        <v>1055</v>
      </c>
      <c r="D73" s="12">
        <f t="shared" si="31"/>
        <v>1157</v>
      </c>
      <c r="E73" s="6">
        <f t="shared" si="27"/>
        <v>1251</v>
      </c>
      <c r="F73" s="6">
        <v>1226</v>
      </c>
      <c r="G73" s="1">
        <f t="shared" si="21"/>
        <v>1045</v>
      </c>
      <c r="H73" s="6">
        <f t="shared" si="23"/>
        <v>1185</v>
      </c>
      <c r="I73" s="6">
        <f t="shared" si="24"/>
        <v>1580</v>
      </c>
      <c r="J73" s="6">
        <f t="shared" si="25"/>
        <v>1975</v>
      </c>
      <c r="K73" s="6">
        <f t="shared" si="28"/>
        <v>750</v>
      </c>
      <c r="L73" s="6">
        <v>1089</v>
      </c>
      <c r="M73" s="6">
        <v>1346</v>
      </c>
      <c r="N73" s="6">
        <f t="shared" si="29"/>
        <v>1240</v>
      </c>
      <c r="O73" s="6">
        <f t="shared" si="30"/>
        <v>1030.5</v>
      </c>
      <c r="P73" s="10">
        <f t="shared" si="32"/>
        <v>0.12</v>
      </c>
      <c r="Q73" s="10">
        <f t="shared" si="33"/>
        <v>0.06</v>
      </c>
      <c r="R73" s="10">
        <f t="shared" si="34"/>
        <v>0.1</v>
      </c>
    </row>
    <row r="74" spans="1:18">
      <c r="A74" s="6">
        <v>8000</v>
      </c>
      <c r="B74" s="6">
        <f t="shared" si="22"/>
        <v>96000</v>
      </c>
      <c r="C74" s="6">
        <f t="shared" si="26"/>
        <v>1060</v>
      </c>
      <c r="D74" s="12">
        <f t="shared" si="31"/>
        <v>1169</v>
      </c>
      <c r="E74" s="6">
        <f t="shared" si="27"/>
        <v>1258</v>
      </c>
      <c r="F74" s="6">
        <v>1235</v>
      </c>
      <c r="G74" s="1">
        <f t="shared" si="21"/>
        <v>1048</v>
      </c>
      <c r="H74" s="6">
        <f t="shared" si="23"/>
        <v>1200</v>
      </c>
      <c r="I74" s="6">
        <f t="shared" si="24"/>
        <v>1600</v>
      </c>
      <c r="J74" s="6">
        <f t="shared" si="25"/>
        <v>2000</v>
      </c>
      <c r="K74" s="6">
        <f t="shared" si="28"/>
        <v>750</v>
      </c>
      <c r="L74" s="6">
        <v>1100</v>
      </c>
      <c r="M74" s="6">
        <v>1360</v>
      </c>
      <c r="N74" s="6">
        <f t="shared" si="29"/>
        <v>1250</v>
      </c>
      <c r="O74" s="6">
        <f t="shared" si="30"/>
        <v>1035</v>
      </c>
      <c r="P74" s="10">
        <f t="shared" si="32"/>
        <v>0.12</v>
      </c>
      <c r="Q74" s="10">
        <f t="shared" si="33"/>
        <v>0.09</v>
      </c>
      <c r="R74" s="10">
        <f t="shared" si="34"/>
        <v>0.1</v>
      </c>
    </row>
    <row r="75" spans="1:18">
      <c r="A75" s="6">
        <v>8100</v>
      </c>
      <c r="B75" s="6">
        <f t="shared" si="22"/>
        <v>97200</v>
      </c>
      <c r="C75" s="6">
        <f t="shared" si="26"/>
        <v>1065</v>
      </c>
      <c r="D75" s="12">
        <f t="shared" si="31"/>
        <v>1181</v>
      </c>
      <c r="E75" s="6">
        <f t="shared" si="27"/>
        <v>1264</v>
      </c>
      <c r="F75" s="6">
        <v>1245</v>
      </c>
      <c r="G75" s="1">
        <f t="shared" si="21"/>
        <v>1051</v>
      </c>
      <c r="H75" s="6">
        <f t="shared" si="23"/>
        <v>1215</v>
      </c>
      <c r="I75" s="6">
        <f t="shared" si="24"/>
        <v>1620</v>
      </c>
      <c r="J75" s="6">
        <f t="shared" si="25"/>
        <v>2025</v>
      </c>
      <c r="K75" s="6">
        <f t="shared" si="28"/>
        <v>750</v>
      </c>
      <c r="L75" s="6">
        <v>1112</v>
      </c>
      <c r="M75" s="6">
        <v>1374</v>
      </c>
      <c r="N75" s="6">
        <f t="shared" si="29"/>
        <v>1260</v>
      </c>
      <c r="O75" s="6">
        <f t="shared" si="30"/>
        <v>1039.5</v>
      </c>
      <c r="P75" s="10">
        <f t="shared" si="32"/>
        <v>0.12</v>
      </c>
      <c r="Q75" s="10">
        <f t="shared" si="33"/>
        <v>0.1</v>
      </c>
      <c r="R75" s="10">
        <f t="shared" si="34"/>
        <v>0.1</v>
      </c>
    </row>
    <row r="76" spans="1:18">
      <c r="A76" s="6">
        <v>8200</v>
      </c>
      <c r="B76" s="6">
        <f t="shared" si="22"/>
        <v>98400</v>
      </c>
      <c r="C76" s="6">
        <f t="shared" si="26"/>
        <v>1069</v>
      </c>
      <c r="D76" s="12">
        <f t="shared" si="31"/>
        <v>1192</v>
      </c>
      <c r="E76" s="6">
        <f t="shared" si="27"/>
        <v>1271</v>
      </c>
      <c r="F76" s="6">
        <v>1254</v>
      </c>
      <c r="G76" s="1">
        <f t="shared" si="21"/>
        <v>1054</v>
      </c>
      <c r="H76" s="6">
        <f t="shared" si="23"/>
        <v>1230</v>
      </c>
      <c r="I76" s="6">
        <f t="shared" si="24"/>
        <v>1640</v>
      </c>
      <c r="J76" s="6">
        <f t="shared" si="25"/>
        <v>2050</v>
      </c>
      <c r="K76" s="6">
        <f t="shared" si="28"/>
        <v>750</v>
      </c>
      <c r="L76" s="6">
        <v>1123</v>
      </c>
      <c r="M76" s="6">
        <v>1387</v>
      </c>
      <c r="N76" s="6">
        <f t="shared" si="29"/>
        <v>1270</v>
      </c>
      <c r="O76" s="6">
        <f t="shared" si="30"/>
        <v>1044</v>
      </c>
      <c r="P76" s="10">
        <f t="shared" si="32"/>
        <v>0.11</v>
      </c>
      <c r="Q76" s="10">
        <f t="shared" si="33"/>
        <v>0.09</v>
      </c>
      <c r="R76" s="10">
        <f t="shared" si="34"/>
        <v>0.1</v>
      </c>
    </row>
    <row r="77" spans="1:18">
      <c r="A77" s="6">
        <v>8300</v>
      </c>
      <c r="B77" s="6">
        <f t="shared" si="22"/>
        <v>99600</v>
      </c>
      <c r="C77" s="6">
        <f t="shared" si="26"/>
        <v>1074</v>
      </c>
      <c r="D77" s="12">
        <f t="shared" si="31"/>
        <v>1204</v>
      </c>
      <c r="E77" s="6">
        <f t="shared" si="27"/>
        <v>1277</v>
      </c>
      <c r="F77" s="6">
        <v>1263</v>
      </c>
      <c r="G77" s="1">
        <f t="shared" si="21"/>
        <v>1057</v>
      </c>
      <c r="H77" s="6">
        <f t="shared" si="23"/>
        <v>1245</v>
      </c>
      <c r="I77" s="6">
        <f t="shared" si="24"/>
        <v>1660</v>
      </c>
      <c r="J77" s="6">
        <f t="shared" si="25"/>
        <v>2075</v>
      </c>
      <c r="K77" s="6">
        <f t="shared" si="28"/>
        <v>750</v>
      </c>
      <c r="L77" s="6">
        <v>1134</v>
      </c>
      <c r="M77" s="6">
        <v>1401</v>
      </c>
      <c r="N77" s="6">
        <f t="shared" si="29"/>
        <v>1280</v>
      </c>
      <c r="O77" s="6">
        <f t="shared" si="30"/>
        <v>1048.5</v>
      </c>
      <c r="P77" s="10">
        <f t="shared" si="32"/>
        <v>0.12</v>
      </c>
      <c r="Q77" s="10">
        <f t="shared" si="33"/>
        <v>0.09</v>
      </c>
      <c r="R77" s="10">
        <f t="shared" si="34"/>
        <v>0.1</v>
      </c>
    </row>
    <row r="78" spans="1:18">
      <c r="A78" s="6">
        <v>8400</v>
      </c>
      <c r="B78" s="6">
        <f t="shared" si="22"/>
        <v>100800</v>
      </c>
      <c r="C78" s="6">
        <f t="shared" si="26"/>
        <v>1078</v>
      </c>
      <c r="D78" s="12">
        <f t="shared" si="31"/>
        <v>1215</v>
      </c>
      <c r="E78" s="6">
        <f t="shared" si="27"/>
        <v>1283</v>
      </c>
      <c r="F78" s="6">
        <v>1273</v>
      </c>
      <c r="G78" s="1">
        <f t="shared" si="21"/>
        <v>1060</v>
      </c>
      <c r="H78" s="6">
        <f t="shared" si="23"/>
        <v>1260</v>
      </c>
      <c r="I78" s="6">
        <f t="shared" si="24"/>
        <v>1680</v>
      </c>
      <c r="J78" s="6">
        <f t="shared" si="25"/>
        <v>2100</v>
      </c>
      <c r="K78" s="6">
        <f t="shared" si="28"/>
        <v>750</v>
      </c>
      <c r="L78" s="6">
        <v>1144</v>
      </c>
      <c r="M78" s="6">
        <v>1414</v>
      </c>
      <c r="N78" s="6">
        <f t="shared" si="29"/>
        <v>1290</v>
      </c>
      <c r="O78" s="6">
        <f t="shared" si="30"/>
        <v>1053</v>
      </c>
      <c r="P78" s="10">
        <f t="shared" si="32"/>
        <v>0.11</v>
      </c>
      <c r="Q78" s="10">
        <f t="shared" si="33"/>
        <v>0.1</v>
      </c>
      <c r="R78" s="10">
        <f t="shared" si="34"/>
        <v>0.1</v>
      </c>
    </row>
    <row r="79" spans="1:18">
      <c r="A79" s="6">
        <v>8500</v>
      </c>
      <c r="B79" s="6">
        <f t="shared" si="22"/>
        <v>102000</v>
      </c>
      <c r="C79" s="6">
        <f t="shared" si="26"/>
        <v>1082</v>
      </c>
      <c r="D79" s="12">
        <f t="shared" si="31"/>
        <v>1227</v>
      </c>
      <c r="E79" s="6">
        <f t="shared" si="27"/>
        <v>1289</v>
      </c>
      <c r="F79" s="6">
        <v>1282</v>
      </c>
      <c r="G79" s="1">
        <f t="shared" si="21"/>
        <v>1063</v>
      </c>
      <c r="H79" s="6">
        <f t="shared" si="23"/>
        <v>1275</v>
      </c>
      <c r="I79" s="6">
        <f t="shared" si="24"/>
        <v>1700</v>
      </c>
      <c r="J79" s="6">
        <f t="shared" si="25"/>
        <v>2125</v>
      </c>
      <c r="K79" s="6">
        <f t="shared" si="28"/>
        <v>750</v>
      </c>
      <c r="L79" s="6">
        <v>1155</v>
      </c>
      <c r="M79" s="6">
        <v>1428</v>
      </c>
      <c r="N79" s="6">
        <f t="shared" si="29"/>
        <v>1300</v>
      </c>
      <c r="O79" s="6">
        <f t="shared" si="30"/>
        <v>1057.5</v>
      </c>
      <c r="P79" s="10">
        <f t="shared" si="32"/>
        <v>0.12</v>
      </c>
      <c r="Q79" s="10">
        <f t="shared" si="33"/>
        <v>0.09</v>
      </c>
      <c r="R79" s="10">
        <f t="shared" si="34"/>
        <v>0.1</v>
      </c>
    </row>
    <row r="80" spans="1:18">
      <c r="A80" s="6">
        <v>8600</v>
      </c>
      <c r="B80" s="6">
        <f t="shared" si="22"/>
        <v>103200</v>
      </c>
      <c r="C80" s="6">
        <f t="shared" si="26"/>
        <v>1087</v>
      </c>
      <c r="D80" s="12">
        <f t="shared" si="31"/>
        <v>1238</v>
      </c>
      <c r="E80" s="6">
        <f t="shared" si="27"/>
        <v>1295</v>
      </c>
      <c r="F80" s="6">
        <v>1291</v>
      </c>
      <c r="G80" s="1">
        <f t="shared" si="21"/>
        <v>1066</v>
      </c>
      <c r="H80" s="6">
        <f t="shared" si="23"/>
        <v>1290</v>
      </c>
      <c r="I80" s="6">
        <f t="shared" si="24"/>
        <v>1720</v>
      </c>
      <c r="J80" s="6">
        <f t="shared" si="25"/>
        <v>2150</v>
      </c>
      <c r="K80" s="6">
        <f t="shared" si="28"/>
        <v>750</v>
      </c>
      <c r="L80" s="6">
        <v>1166</v>
      </c>
      <c r="M80" s="6">
        <v>1441</v>
      </c>
      <c r="N80" s="6">
        <f t="shared" si="29"/>
        <v>1310</v>
      </c>
      <c r="O80" s="6">
        <f t="shared" si="30"/>
        <v>1062</v>
      </c>
      <c r="P80" s="10">
        <f t="shared" si="32"/>
        <v>0.11</v>
      </c>
      <c r="Q80" s="10">
        <f t="shared" si="33"/>
        <v>0.09</v>
      </c>
      <c r="R80" s="10">
        <f t="shared" si="34"/>
        <v>0.1</v>
      </c>
    </row>
    <row r="81" spans="1:25">
      <c r="A81" s="6">
        <v>8700</v>
      </c>
      <c r="B81" s="6">
        <f t="shared" si="22"/>
        <v>104400</v>
      </c>
      <c r="C81" s="6">
        <f t="shared" si="26"/>
        <v>1091</v>
      </c>
      <c r="D81" s="12">
        <f t="shared" si="31"/>
        <v>1250</v>
      </c>
      <c r="E81" s="6">
        <f t="shared" si="27"/>
        <v>1301</v>
      </c>
      <c r="F81" s="6">
        <v>1301</v>
      </c>
      <c r="G81" s="1">
        <f t="shared" si="21"/>
        <v>1069</v>
      </c>
      <c r="H81" s="6">
        <f t="shared" si="23"/>
        <v>1305</v>
      </c>
      <c r="I81" s="6">
        <f t="shared" si="24"/>
        <v>1740</v>
      </c>
      <c r="J81" s="6">
        <f t="shared" si="25"/>
        <v>2175</v>
      </c>
      <c r="K81" s="6">
        <f t="shared" si="28"/>
        <v>750</v>
      </c>
      <c r="L81" s="6">
        <v>1177</v>
      </c>
      <c r="M81" s="6">
        <v>1454</v>
      </c>
      <c r="N81" s="6">
        <f t="shared" si="29"/>
        <v>1320</v>
      </c>
      <c r="O81" s="6">
        <f t="shared" si="30"/>
        <v>1066.5</v>
      </c>
      <c r="P81" s="10">
        <f t="shared" si="32"/>
        <v>0.12</v>
      </c>
      <c r="Q81" s="10">
        <f t="shared" si="33"/>
        <v>0.1</v>
      </c>
      <c r="R81" s="10">
        <f t="shared" si="34"/>
        <v>0.1</v>
      </c>
    </row>
    <row r="82" spans="1:25">
      <c r="A82" s="6">
        <v>8800</v>
      </c>
      <c r="B82" s="6">
        <f t="shared" si="22"/>
        <v>105600</v>
      </c>
      <c r="C82" s="6">
        <f t="shared" si="26"/>
        <v>1094</v>
      </c>
      <c r="D82" s="12">
        <f t="shared" si="31"/>
        <v>1261</v>
      </c>
      <c r="E82" s="6">
        <f t="shared" si="27"/>
        <v>1307</v>
      </c>
      <c r="F82" s="6">
        <v>1310</v>
      </c>
      <c r="G82" s="1">
        <f t="shared" si="21"/>
        <v>1072</v>
      </c>
      <c r="H82" s="6">
        <f t="shared" si="23"/>
        <v>1320</v>
      </c>
      <c r="I82" s="6">
        <f t="shared" si="24"/>
        <v>1760</v>
      </c>
      <c r="J82" s="6">
        <f t="shared" si="25"/>
        <v>2200</v>
      </c>
      <c r="K82" s="6">
        <f t="shared" si="28"/>
        <v>750</v>
      </c>
      <c r="L82" s="6">
        <v>1187</v>
      </c>
      <c r="M82" s="6">
        <v>1467</v>
      </c>
      <c r="N82" s="6">
        <f t="shared" si="29"/>
        <v>1330</v>
      </c>
      <c r="O82" s="6">
        <f t="shared" si="30"/>
        <v>1071</v>
      </c>
      <c r="P82" s="10">
        <f t="shared" si="32"/>
        <v>0.11</v>
      </c>
      <c r="Q82" s="10">
        <f t="shared" si="33"/>
        <v>0.09</v>
      </c>
      <c r="R82" s="10">
        <f t="shared" si="34"/>
        <v>0.1</v>
      </c>
    </row>
    <row r="83" spans="1:25">
      <c r="A83" s="6">
        <v>8900</v>
      </c>
      <c r="B83" s="6">
        <f t="shared" si="22"/>
        <v>106800</v>
      </c>
      <c r="C83" s="6">
        <f t="shared" si="26"/>
        <v>1098</v>
      </c>
      <c r="D83" s="12">
        <f t="shared" si="31"/>
        <v>1273</v>
      </c>
      <c r="E83" s="6">
        <f t="shared" si="27"/>
        <v>1312</v>
      </c>
      <c r="F83" s="6">
        <v>1319</v>
      </c>
      <c r="G83" s="1">
        <f t="shared" si="21"/>
        <v>1075</v>
      </c>
      <c r="H83" s="6">
        <f t="shared" si="23"/>
        <v>1335</v>
      </c>
      <c r="I83" s="6">
        <f t="shared" si="24"/>
        <v>1780</v>
      </c>
      <c r="J83" s="6">
        <f t="shared" si="25"/>
        <v>2225</v>
      </c>
      <c r="K83" s="6">
        <f t="shared" si="28"/>
        <v>750</v>
      </c>
      <c r="L83" s="6">
        <v>1198</v>
      </c>
      <c r="M83" s="6">
        <v>1481</v>
      </c>
      <c r="N83" s="6">
        <f t="shared" si="29"/>
        <v>1340</v>
      </c>
      <c r="O83" s="6">
        <f t="shared" si="30"/>
        <v>1075.5</v>
      </c>
      <c r="P83" s="10">
        <f t="shared" si="32"/>
        <v>0.12</v>
      </c>
      <c r="Q83" s="10">
        <f t="shared" si="33"/>
        <v>0.09</v>
      </c>
      <c r="R83" s="10">
        <f t="shared" si="34"/>
        <v>0.1</v>
      </c>
      <c r="T83" s="18"/>
      <c r="U83" s="18"/>
      <c r="V83" s="18"/>
      <c r="W83" s="18"/>
      <c r="X83" s="18"/>
      <c r="Y83" s="18"/>
    </row>
    <row r="84" spans="1:25" s="18" customFormat="1">
      <c r="A84" s="14">
        <v>9000</v>
      </c>
      <c r="B84" s="14">
        <f t="shared" si="22"/>
        <v>108000</v>
      </c>
      <c r="C84" s="14">
        <f t="shared" si="26"/>
        <v>1102</v>
      </c>
      <c r="D84" s="15">
        <f t="shared" si="31"/>
        <v>1283</v>
      </c>
      <c r="E84" s="14">
        <f t="shared" si="27"/>
        <v>1318</v>
      </c>
      <c r="F84" s="14">
        <v>1329</v>
      </c>
      <c r="G84" s="16">
        <f t="shared" si="21"/>
        <v>1078</v>
      </c>
      <c r="H84" s="14">
        <f t="shared" si="23"/>
        <v>1350</v>
      </c>
      <c r="I84" s="14">
        <f t="shared" si="24"/>
        <v>1800</v>
      </c>
      <c r="J84" s="14">
        <f t="shared" si="25"/>
        <v>2250</v>
      </c>
      <c r="K84" s="14">
        <f t="shared" si="28"/>
        <v>750</v>
      </c>
      <c r="L84" s="14">
        <v>1208</v>
      </c>
      <c r="M84" s="14">
        <v>1493</v>
      </c>
      <c r="N84" s="14">
        <f t="shared" si="29"/>
        <v>1350</v>
      </c>
      <c r="O84" s="14">
        <f t="shared" si="30"/>
        <v>1080</v>
      </c>
      <c r="P84" s="17">
        <f t="shared" si="32"/>
        <v>0.1</v>
      </c>
      <c r="Q84" s="17">
        <f t="shared" si="33"/>
        <v>0.1</v>
      </c>
      <c r="R84" s="17">
        <f t="shared" si="34"/>
        <v>0.1</v>
      </c>
      <c r="T84"/>
      <c r="U84"/>
      <c r="V84"/>
      <c r="W84"/>
      <c r="X84"/>
      <c r="Y84"/>
    </row>
    <row r="85" spans="1:25">
      <c r="A85" s="6">
        <v>9100</v>
      </c>
      <c r="B85" s="6">
        <f t="shared" si="22"/>
        <v>109200</v>
      </c>
      <c r="C85" s="6">
        <f t="shared" si="26"/>
        <v>1106</v>
      </c>
      <c r="D85" s="12">
        <f t="shared" si="31"/>
        <v>1294</v>
      </c>
      <c r="E85" s="6">
        <f t="shared" si="27"/>
        <v>1324</v>
      </c>
      <c r="F85" s="6">
        <v>1338</v>
      </c>
      <c r="G85" s="1">
        <f t="shared" ref="G85:G114" si="35">ROUND($G$84+(A85-$A$84)*$W$9,0)</f>
        <v>1079</v>
      </c>
      <c r="H85" s="6">
        <f t="shared" si="23"/>
        <v>1365</v>
      </c>
      <c r="I85" s="6">
        <f t="shared" si="24"/>
        <v>1820</v>
      </c>
      <c r="J85" s="6">
        <f t="shared" si="25"/>
        <v>2275</v>
      </c>
      <c r="K85" s="6">
        <f t="shared" si="28"/>
        <v>750</v>
      </c>
      <c r="L85" s="6">
        <v>1219</v>
      </c>
      <c r="M85" s="6">
        <v>1506</v>
      </c>
      <c r="N85" s="6">
        <f t="shared" si="29"/>
        <v>1355</v>
      </c>
      <c r="O85" s="6">
        <f t="shared" si="30"/>
        <v>1084.5</v>
      </c>
      <c r="P85" s="10">
        <f t="shared" si="32"/>
        <v>0.11</v>
      </c>
      <c r="Q85" s="10">
        <f t="shared" si="33"/>
        <v>0.09</v>
      </c>
      <c r="R85" s="10">
        <f t="shared" si="34"/>
        <v>0.05</v>
      </c>
    </row>
    <row r="86" spans="1:25">
      <c r="A86" s="6">
        <v>9200</v>
      </c>
      <c r="B86" s="6">
        <f t="shared" si="22"/>
        <v>110400</v>
      </c>
      <c r="C86" s="6">
        <f t="shared" si="26"/>
        <v>1109</v>
      </c>
      <c r="D86" s="12">
        <f t="shared" si="31"/>
        <v>1305</v>
      </c>
      <c r="E86" s="6">
        <f t="shared" si="27"/>
        <v>1329</v>
      </c>
      <c r="F86" s="6">
        <v>1347</v>
      </c>
      <c r="G86" s="1">
        <f t="shared" si="35"/>
        <v>1080</v>
      </c>
      <c r="H86" s="6">
        <f t="shared" si="23"/>
        <v>1380</v>
      </c>
      <c r="I86" s="6">
        <f t="shared" si="24"/>
        <v>1840</v>
      </c>
      <c r="J86" s="6">
        <f t="shared" si="25"/>
        <v>2300</v>
      </c>
      <c r="K86" s="6">
        <f t="shared" si="28"/>
        <v>750</v>
      </c>
      <c r="L86" s="6">
        <v>1229</v>
      </c>
      <c r="M86" s="6">
        <v>1519</v>
      </c>
      <c r="N86" s="6">
        <f t="shared" si="29"/>
        <v>1360</v>
      </c>
      <c r="O86" s="6">
        <f t="shared" si="30"/>
        <v>1089</v>
      </c>
      <c r="P86" s="10">
        <f t="shared" si="32"/>
        <v>0.11</v>
      </c>
      <c r="Q86" s="10">
        <f t="shared" si="33"/>
        <v>0.09</v>
      </c>
      <c r="R86" s="10">
        <f t="shared" si="34"/>
        <v>0.05</v>
      </c>
    </row>
    <row r="87" spans="1:25">
      <c r="A87" s="6">
        <v>9300</v>
      </c>
      <c r="B87" s="6">
        <f t="shared" si="22"/>
        <v>111600</v>
      </c>
      <c r="C87" s="6">
        <f t="shared" si="26"/>
        <v>1113</v>
      </c>
      <c r="D87" s="12">
        <f t="shared" si="31"/>
        <v>1316</v>
      </c>
      <c r="E87" s="6">
        <f t="shared" si="27"/>
        <v>1335</v>
      </c>
      <c r="F87" s="6">
        <v>1357</v>
      </c>
      <c r="G87" s="1">
        <f t="shared" si="35"/>
        <v>1081</v>
      </c>
      <c r="H87" s="6">
        <f t="shared" si="23"/>
        <v>1395</v>
      </c>
      <c r="I87" s="6">
        <f t="shared" si="24"/>
        <v>1860</v>
      </c>
      <c r="J87" s="6">
        <f t="shared" si="25"/>
        <v>2325</v>
      </c>
      <c r="K87" s="6">
        <f t="shared" si="28"/>
        <v>750</v>
      </c>
      <c r="L87" s="6">
        <v>1239</v>
      </c>
      <c r="M87" s="6">
        <v>1532</v>
      </c>
      <c r="N87" s="6">
        <f t="shared" si="29"/>
        <v>1365</v>
      </c>
      <c r="O87" s="6">
        <f t="shared" si="30"/>
        <v>1093.5</v>
      </c>
      <c r="P87" s="10">
        <f t="shared" si="32"/>
        <v>0.11</v>
      </c>
      <c r="Q87" s="10">
        <f t="shared" si="33"/>
        <v>0.1</v>
      </c>
      <c r="R87" s="10">
        <f t="shared" si="34"/>
        <v>0.05</v>
      </c>
    </row>
    <row r="88" spans="1:25">
      <c r="A88" s="6">
        <v>9400</v>
      </c>
      <c r="B88" s="6">
        <f t="shared" si="22"/>
        <v>112800</v>
      </c>
      <c r="C88" s="6">
        <f t="shared" si="26"/>
        <v>1116</v>
      </c>
      <c r="D88" s="12">
        <f t="shared" si="31"/>
        <v>1328</v>
      </c>
      <c r="E88" s="6">
        <f t="shared" si="27"/>
        <v>1340</v>
      </c>
      <c r="F88" s="6">
        <v>1365</v>
      </c>
      <c r="G88" s="1">
        <f t="shared" si="35"/>
        <v>1082</v>
      </c>
      <c r="H88" s="6">
        <f t="shared" si="23"/>
        <v>1410</v>
      </c>
      <c r="I88" s="6">
        <f t="shared" si="24"/>
        <v>1880</v>
      </c>
      <c r="J88" s="6">
        <f t="shared" si="25"/>
        <v>2350</v>
      </c>
      <c r="K88" s="6">
        <f t="shared" si="28"/>
        <v>750</v>
      </c>
      <c r="L88" s="6">
        <v>1250</v>
      </c>
      <c r="M88" s="6">
        <v>1545</v>
      </c>
      <c r="N88" s="6">
        <f t="shared" si="29"/>
        <v>1370</v>
      </c>
      <c r="O88" s="6">
        <f t="shared" si="30"/>
        <v>1098</v>
      </c>
      <c r="P88" s="10">
        <f t="shared" si="32"/>
        <v>0.12</v>
      </c>
      <c r="Q88" s="10">
        <f t="shared" si="33"/>
        <v>0.08</v>
      </c>
      <c r="R88" s="10">
        <f t="shared" si="34"/>
        <v>0.05</v>
      </c>
    </row>
    <row r="89" spans="1:25">
      <c r="A89" s="6">
        <v>9500</v>
      </c>
      <c r="B89" s="6">
        <f t="shared" si="22"/>
        <v>114000</v>
      </c>
      <c r="C89" s="6">
        <f t="shared" si="26"/>
        <v>1119</v>
      </c>
      <c r="D89" s="12">
        <f t="shared" si="31"/>
        <v>1338</v>
      </c>
      <c r="E89" s="6">
        <f t="shared" si="27"/>
        <v>1345</v>
      </c>
      <c r="F89" s="6">
        <v>1371</v>
      </c>
      <c r="G89" s="1">
        <f t="shared" si="35"/>
        <v>1083</v>
      </c>
      <c r="H89" s="6">
        <f t="shared" si="23"/>
        <v>1425</v>
      </c>
      <c r="I89" s="6">
        <f t="shared" si="24"/>
        <v>1900</v>
      </c>
      <c r="J89" s="6">
        <f t="shared" si="25"/>
        <v>2375</v>
      </c>
      <c r="K89" s="6">
        <f t="shared" si="28"/>
        <v>750</v>
      </c>
      <c r="L89" s="6">
        <v>1260</v>
      </c>
      <c r="M89" s="6">
        <v>1557</v>
      </c>
      <c r="N89" s="6">
        <f t="shared" si="29"/>
        <v>1375</v>
      </c>
      <c r="O89" s="6">
        <f t="shared" si="30"/>
        <v>1102.5</v>
      </c>
      <c r="P89" s="10">
        <f t="shared" si="32"/>
        <v>0.1</v>
      </c>
      <c r="Q89" s="10">
        <f t="shared" si="33"/>
        <v>0.06</v>
      </c>
      <c r="R89" s="10">
        <f t="shared" si="34"/>
        <v>0.05</v>
      </c>
    </row>
    <row r="90" spans="1:25">
      <c r="A90" s="6">
        <v>9600</v>
      </c>
      <c r="B90" s="6">
        <f t="shared" si="22"/>
        <v>115200</v>
      </c>
      <c r="C90" s="6">
        <f t="shared" si="26"/>
        <v>1122</v>
      </c>
      <c r="D90" s="12">
        <f t="shared" si="31"/>
        <v>1349</v>
      </c>
      <c r="E90" s="6">
        <f t="shared" si="27"/>
        <v>1351</v>
      </c>
      <c r="F90" s="6">
        <v>1377</v>
      </c>
      <c r="G90" s="1">
        <f t="shared" si="35"/>
        <v>1084</v>
      </c>
      <c r="H90" s="6">
        <f t="shared" si="23"/>
        <v>1440</v>
      </c>
      <c r="I90" s="6">
        <f t="shared" si="24"/>
        <v>1920</v>
      </c>
      <c r="J90" s="6">
        <f t="shared" si="25"/>
        <v>2400</v>
      </c>
      <c r="K90" s="6">
        <f t="shared" si="28"/>
        <v>750</v>
      </c>
      <c r="L90" s="6">
        <v>1270</v>
      </c>
      <c r="M90" s="6">
        <v>1570</v>
      </c>
      <c r="N90" s="6">
        <f t="shared" si="29"/>
        <v>1380</v>
      </c>
      <c r="O90" s="6">
        <f t="shared" si="30"/>
        <v>1107</v>
      </c>
      <c r="P90" s="10">
        <f t="shared" si="32"/>
        <v>0.11</v>
      </c>
      <c r="Q90" s="10">
        <f t="shared" si="33"/>
        <v>0.06</v>
      </c>
      <c r="R90" s="10">
        <f t="shared" si="34"/>
        <v>0.05</v>
      </c>
    </row>
    <row r="91" spans="1:25">
      <c r="A91" s="6">
        <v>9700</v>
      </c>
      <c r="B91" s="6">
        <f t="shared" si="22"/>
        <v>116400</v>
      </c>
      <c r="C91" s="6">
        <f t="shared" si="26"/>
        <v>1125</v>
      </c>
      <c r="D91" s="12">
        <f t="shared" si="31"/>
        <v>1359</v>
      </c>
      <c r="E91" s="6">
        <f t="shared" si="27"/>
        <v>1356</v>
      </c>
      <c r="F91" s="6">
        <v>1383</v>
      </c>
      <c r="G91" s="1">
        <f t="shared" si="35"/>
        <v>1085</v>
      </c>
      <c r="H91" s="6">
        <f t="shared" si="23"/>
        <v>1455</v>
      </c>
      <c r="I91" s="6">
        <f t="shared" si="24"/>
        <v>1940</v>
      </c>
      <c r="J91" s="6">
        <f t="shared" si="25"/>
        <v>2425</v>
      </c>
      <c r="K91" s="6">
        <f t="shared" si="28"/>
        <v>750</v>
      </c>
      <c r="L91" s="6">
        <v>1280</v>
      </c>
      <c r="M91" s="6">
        <v>1582</v>
      </c>
      <c r="N91" s="6">
        <f t="shared" si="29"/>
        <v>1385</v>
      </c>
      <c r="O91" s="6">
        <f t="shared" si="30"/>
        <v>1111.5</v>
      </c>
      <c r="P91" s="10">
        <f t="shared" si="32"/>
        <v>0.1</v>
      </c>
      <c r="Q91" s="10">
        <f t="shared" si="33"/>
        <v>0.06</v>
      </c>
      <c r="R91" s="10">
        <f t="shared" si="34"/>
        <v>0.05</v>
      </c>
    </row>
    <row r="92" spans="1:25">
      <c r="A92" s="6">
        <v>9800</v>
      </c>
      <c r="B92" s="6">
        <f t="shared" si="22"/>
        <v>117600</v>
      </c>
      <c r="C92" s="6">
        <f t="shared" si="26"/>
        <v>1128</v>
      </c>
      <c r="D92" s="12">
        <f t="shared" si="31"/>
        <v>1370</v>
      </c>
      <c r="E92" s="6">
        <f t="shared" si="27"/>
        <v>1361</v>
      </c>
      <c r="F92" s="6">
        <v>1388</v>
      </c>
      <c r="G92" s="1">
        <f t="shared" si="35"/>
        <v>1086</v>
      </c>
      <c r="H92" s="6">
        <f t="shared" si="23"/>
        <v>1470</v>
      </c>
      <c r="I92" s="6">
        <f t="shared" si="24"/>
        <v>1960</v>
      </c>
      <c r="J92" s="6">
        <f t="shared" si="25"/>
        <v>2450</v>
      </c>
      <c r="K92" s="6">
        <f t="shared" si="28"/>
        <v>750</v>
      </c>
      <c r="L92" s="6">
        <v>1290</v>
      </c>
      <c r="M92" s="6">
        <v>1594</v>
      </c>
      <c r="N92" s="6">
        <f t="shared" si="29"/>
        <v>1390</v>
      </c>
      <c r="O92" s="6">
        <f t="shared" si="30"/>
        <v>1116</v>
      </c>
      <c r="P92" s="10">
        <f t="shared" si="32"/>
        <v>0.11</v>
      </c>
      <c r="Q92" s="10">
        <f t="shared" si="33"/>
        <v>0.05</v>
      </c>
      <c r="R92" s="10">
        <f t="shared" si="34"/>
        <v>0.05</v>
      </c>
    </row>
    <row r="93" spans="1:25">
      <c r="A93" s="6">
        <v>9900</v>
      </c>
      <c r="B93" s="6">
        <f t="shared" si="22"/>
        <v>118800</v>
      </c>
      <c r="C93" s="6">
        <f t="shared" si="26"/>
        <v>1131</v>
      </c>
      <c r="D93" s="12">
        <f t="shared" si="31"/>
        <v>1380</v>
      </c>
      <c r="E93" s="6">
        <f t="shared" si="27"/>
        <v>1366</v>
      </c>
      <c r="F93" s="6">
        <v>1394</v>
      </c>
      <c r="G93" s="1">
        <f t="shared" si="35"/>
        <v>1087</v>
      </c>
      <c r="H93" s="6">
        <f t="shared" si="23"/>
        <v>1485</v>
      </c>
      <c r="I93" s="6">
        <f t="shared" si="24"/>
        <v>1980</v>
      </c>
      <c r="J93" s="6">
        <f t="shared" si="25"/>
        <v>2475</v>
      </c>
      <c r="K93" s="6">
        <f t="shared" si="28"/>
        <v>750</v>
      </c>
      <c r="L93" s="6">
        <v>1300</v>
      </c>
      <c r="M93" s="6">
        <v>1606</v>
      </c>
      <c r="N93" s="6">
        <f t="shared" si="29"/>
        <v>1395</v>
      </c>
      <c r="O93" s="6">
        <f t="shared" si="30"/>
        <v>1120.5</v>
      </c>
      <c r="P93" s="10">
        <f t="shared" si="32"/>
        <v>0.1</v>
      </c>
      <c r="Q93" s="10">
        <f t="shared" si="33"/>
        <v>0.06</v>
      </c>
      <c r="R93" s="10">
        <f t="shared" si="34"/>
        <v>0.05</v>
      </c>
    </row>
    <row r="94" spans="1:25">
      <c r="A94" s="6">
        <v>10000</v>
      </c>
      <c r="B94" s="6">
        <f t="shared" si="22"/>
        <v>120000</v>
      </c>
      <c r="C94" s="6">
        <f t="shared" si="26"/>
        <v>1134</v>
      </c>
      <c r="D94" s="12">
        <f t="shared" si="31"/>
        <v>1391</v>
      </c>
      <c r="E94" s="6">
        <f t="shared" si="27"/>
        <v>1372</v>
      </c>
      <c r="F94" s="6">
        <v>1400</v>
      </c>
      <c r="G94" s="1">
        <f t="shared" si="35"/>
        <v>1088</v>
      </c>
      <c r="H94" s="6">
        <f t="shared" si="23"/>
        <v>1500</v>
      </c>
      <c r="I94" s="6">
        <f t="shared" si="24"/>
        <v>2000</v>
      </c>
      <c r="J94" s="6">
        <f t="shared" si="25"/>
        <v>2500</v>
      </c>
      <c r="K94" s="6">
        <f t="shared" si="28"/>
        <v>750</v>
      </c>
      <c r="L94" s="6">
        <v>1310</v>
      </c>
      <c r="M94" s="6">
        <v>1619</v>
      </c>
      <c r="N94" s="6">
        <f t="shared" si="29"/>
        <v>1400</v>
      </c>
      <c r="O94" s="6">
        <f t="shared" si="30"/>
        <v>1125</v>
      </c>
      <c r="P94" s="10">
        <f t="shared" si="32"/>
        <v>0.11</v>
      </c>
      <c r="Q94" s="10">
        <f t="shared" si="33"/>
        <v>0.06</v>
      </c>
      <c r="R94" s="10">
        <f t="shared" si="34"/>
        <v>0.05</v>
      </c>
    </row>
    <row r="95" spans="1:25">
      <c r="A95" s="6">
        <v>10100</v>
      </c>
      <c r="B95" s="6">
        <f t="shared" si="22"/>
        <v>121200</v>
      </c>
      <c r="C95" s="6">
        <f t="shared" si="26"/>
        <v>1137</v>
      </c>
      <c r="D95" s="12">
        <f t="shared" si="31"/>
        <v>1401</v>
      </c>
      <c r="E95" s="6">
        <f t="shared" si="27"/>
        <v>1377</v>
      </c>
      <c r="F95" s="6">
        <v>1406</v>
      </c>
      <c r="G95" s="1">
        <f t="shared" si="35"/>
        <v>1089</v>
      </c>
      <c r="H95" s="6">
        <f t="shared" si="23"/>
        <v>1515</v>
      </c>
      <c r="I95" s="6">
        <f t="shared" si="24"/>
        <v>2020</v>
      </c>
      <c r="J95" s="6">
        <f t="shared" si="25"/>
        <v>2525</v>
      </c>
      <c r="K95" s="6">
        <f t="shared" si="28"/>
        <v>750</v>
      </c>
      <c r="L95" s="6">
        <v>1319</v>
      </c>
      <c r="M95" s="6">
        <v>1631</v>
      </c>
      <c r="N95" s="6">
        <f t="shared" si="29"/>
        <v>1405</v>
      </c>
      <c r="O95" s="6">
        <f t="shared" si="30"/>
        <v>1125</v>
      </c>
      <c r="P95" s="10">
        <f t="shared" si="32"/>
        <v>0.1</v>
      </c>
      <c r="Q95" s="10">
        <f t="shared" si="33"/>
        <v>0.06</v>
      </c>
      <c r="R95" s="10">
        <f t="shared" si="34"/>
        <v>0.05</v>
      </c>
    </row>
    <row r="96" spans="1:25">
      <c r="A96" s="6">
        <v>10200</v>
      </c>
      <c r="B96" s="6">
        <f t="shared" si="22"/>
        <v>122400</v>
      </c>
      <c r="C96" s="6">
        <f t="shared" si="26"/>
        <v>1139</v>
      </c>
      <c r="D96" s="12">
        <f t="shared" si="31"/>
        <v>1412</v>
      </c>
      <c r="E96" s="6">
        <f t="shared" si="27"/>
        <v>1382</v>
      </c>
      <c r="F96" s="6">
        <v>1412</v>
      </c>
      <c r="G96" s="1">
        <f t="shared" si="35"/>
        <v>1090</v>
      </c>
      <c r="H96" s="6">
        <f t="shared" si="23"/>
        <v>1530</v>
      </c>
      <c r="I96" s="6">
        <f t="shared" si="24"/>
        <v>2040</v>
      </c>
      <c r="J96" s="6">
        <f t="shared" si="25"/>
        <v>2550</v>
      </c>
      <c r="K96" s="6">
        <f t="shared" si="28"/>
        <v>750</v>
      </c>
      <c r="L96" s="6">
        <v>1329</v>
      </c>
      <c r="M96" s="6">
        <v>1643</v>
      </c>
      <c r="N96" s="6">
        <f t="shared" si="29"/>
        <v>1410</v>
      </c>
      <c r="O96" s="6">
        <f t="shared" si="30"/>
        <v>1125</v>
      </c>
      <c r="P96" s="10">
        <f t="shared" si="32"/>
        <v>0.11</v>
      </c>
      <c r="Q96" s="10">
        <f t="shared" si="33"/>
        <v>0.06</v>
      </c>
      <c r="R96" s="10">
        <f t="shared" si="34"/>
        <v>0.05</v>
      </c>
    </row>
    <row r="97" spans="1:18">
      <c r="A97" s="6">
        <v>10300</v>
      </c>
      <c r="B97" s="6">
        <f t="shared" si="22"/>
        <v>123600</v>
      </c>
      <c r="C97" s="6">
        <f t="shared" si="26"/>
        <v>1142</v>
      </c>
      <c r="D97" s="12">
        <f t="shared" si="31"/>
        <v>1422</v>
      </c>
      <c r="E97" s="6">
        <f t="shared" si="27"/>
        <v>1387</v>
      </c>
      <c r="F97" s="6">
        <v>1418</v>
      </c>
      <c r="G97" s="1">
        <f t="shared" si="35"/>
        <v>1091</v>
      </c>
      <c r="H97" s="6">
        <f t="shared" si="23"/>
        <v>1545</v>
      </c>
      <c r="I97" s="6">
        <f t="shared" si="24"/>
        <v>2060</v>
      </c>
      <c r="J97" s="6">
        <f t="shared" si="25"/>
        <v>2575</v>
      </c>
      <c r="K97" s="6">
        <f t="shared" si="28"/>
        <v>750</v>
      </c>
      <c r="L97" s="6">
        <v>1339</v>
      </c>
      <c r="M97" s="6">
        <v>1655</v>
      </c>
      <c r="N97" s="6">
        <f t="shared" si="29"/>
        <v>1415</v>
      </c>
      <c r="O97" s="6">
        <f t="shared" si="30"/>
        <v>1125</v>
      </c>
      <c r="P97" s="10">
        <f t="shared" si="32"/>
        <v>0.1</v>
      </c>
      <c r="Q97" s="10">
        <f t="shared" si="33"/>
        <v>0.06</v>
      </c>
      <c r="R97" s="10">
        <f t="shared" si="34"/>
        <v>0.05</v>
      </c>
    </row>
    <row r="98" spans="1:18">
      <c r="A98" s="6">
        <v>10400</v>
      </c>
      <c r="B98" s="6">
        <f t="shared" si="22"/>
        <v>124800</v>
      </c>
      <c r="C98" s="6">
        <f t="shared" si="26"/>
        <v>1145</v>
      </c>
      <c r="D98" s="12">
        <f t="shared" si="31"/>
        <v>1432</v>
      </c>
      <c r="E98" s="6">
        <f t="shared" si="27"/>
        <v>1392</v>
      </c>
      <c r="F98" s="6">
        <f>ROUND((F97+F99)/2,0)</f>
        <v>1424</v>
      </c>
      <c r="G98" s="1">
        <f t="shared" si="35"/>
        <v>1092</v>
      </c>
      <c r="H98" s="6">
        <f t="shared" si="23"/>
        <v>1560</v>
      </c>
      <c r="I98" s="6">
        <f t="shared" si="24"/>
        <v>2080</v>
      </c>
      <c r="J98" s="6">
        <f t="shared" si="25"/>
        <v>2600</v>
      </c>
      <c r="K98" s="6">
        <f t="shared" si="28"/>
        <v>750</v>
      </c>
      <c r="L98" s="6">
        <v>1348</v>
      </c>
      <c r="M98" s="6">
        <v>1666</v>
      </c>
      <c r="N98" s="6">
        <f t="shared" si="29"/>
        <v>1420</v>
      </c>
      <c r="O98" s="6">
        <f t="shared" si="30"/>
        <v>1125</v>
      </c>
      <c r="P98" s="10">
        <f t="shared" si="32"/>
        <v>0.1</v>
      </c>
      <c r="Q98" s="10">
        <f t="shared" si="33"/>
        <v>0.06</v>
      </c>
      <c r="R98" s="10">
        <f t="shared" si="34"/>
        <v>0.05</v>
      </c>
    </row>
    <row r="99" spans="1:18">
      <c r="A99" s="6">
        <v>10500</v>
      </c>
      <c r="B99" s="6">
        <f t="shared" si="22"/>
        <v>126000</v>
      </c>
      <c r="C99" s="6">
        <f t="shared" si="26"/>
        <v>1147</v>
      </c>
      <c r="D99" s="12">
        <f t="shared" si="31"/>
        <v>1442</v>
      </c>
      <c r="E99" s="6">
        <f t="shared" si="27"/>
        <v>1397</v>
      </c>
      <c r="F99" s="6">
        <v>1429</v>
      </c>
      <c r="G99" s="1">
        <f t="shared" si="35"/>
        <v>1093</v>
      </c>
      <c r="H99" s="6">
        <f t="shared" si="23"/>
        <v>1575</v>
      </c>
      <c r="I99" s="6">
        <f t="shared" si="24"/>
        <v>2100</v>
      </c>
      <c r="J99" s="6">
        <f t="shared" si="25"/>
        <v>2625</v>
      </c>
      <c r="K99" s="6">
        <f t="shared" si="28"/>
        <v>750</v>
      </c>
      <c r="L99" s="6">
        <v>1358</v>
      </c>
      <c r="M99" s="6">
        <v>1678</v>
      </c>
      <c r="N99" s="6">
        <f t="shared" si="29"/>
        <v>1425</v>
      </c>
      <c r="O99" s="6">
        <f t="shared" si="30"/>
        <v>1125</v>
      </c>
      <c r="P99" s="10">
        <f t="shared" si="32"/>
        <v>0.1</v>
      </c>
      <c r="Q99" s="10">
        <f t="shared" si="33"/>
        <v>0.05</v>
      </c>
      <c r="R99" s="10">
        <f t="shared" si="34"/>
        <v>0.05</v>
      </c>
    </row>
    <row r="100" spans="1:18">
      <c r="A100" s="6">
        <v>10600</v>
      </c>
      <c r="B100" s="6">
        <f t="shared" si="22"/>
        <v>127200</v>
      </c>
      <c r="C100" s="6">
        <f t="shared" ref="C100:C131" si="36">IF(ROUND($D$4+(A100-$A$4)*($V$3-$W$3*A100+$X$3*A100*A100),0)&lt;$Y$3,ROUND($D$4+(A100-$A$4)*($V$3-$W$3*A100+$X$3*A100*A100),0),$Y$3)</f>
        <v>1150</v>
      </c>
      <c r="D100" s="12">
        <f t="shared" si="31"/>
        <v>1452</v>
      </c>
      <c r="E100" s="6">
        <f t="shared" ref="E100:E131" si="37">IF(ROUND($F$4+(A100-$A$4)*($V$4-$W$4*A100+$X$4*A100*A100),0)&lt;$Y$4,ROUND($F$4+(A100-$A$4)*($V$4-$W$4*A100+$X$4*A100*A100),0),$Y$4)</f>
        <v>1402</v>
      </c>
      <c r="F100" s="6">
        <v>1435</v>
      </c>
      <c r="G100" s="1">
        <f t="shared" si="35"/>
        <v>1094</v>
      </c>
      <c r="H100" s="6">
        <f t="shared" si="23"/>
        <v>1590</v>
      </c>
      <c r="I100" s="6">
        <f t="shared" si="24"/>
        <v>2120</v>
      </c>
      <c r="J100" s="6">
        <f t="shared" si="25"/>
        <v>2650</v>
      </c>
      <c r="K100" s="6">
        <f t="shared" ref="K100:K131" si="38">IF(A100*$V$5&lt;$W$5,A100*$V$5,$W$5)</f>
        <v>750</v>
      </c>
      <c r="L100" s="6">
        <v>1367</v>
      </c>
      <c r="M100" s="6">
        <v>1690</v>
      </c>
      <c r="N100" s="6">
        <f t="shared" ref="N100:N131" si="39">IF(A100&gt;4*$W$7,$W$7*($V$7*10),IF(A100&gt;3*$W$7,$W$7*($V$7*9)+(A100-$W$7*3)*$V$7,IF(A100&gt;2*$W$7,$W$7*($V$7*7)+(A100-$W$7*2)*($V$7*2),IF(A100&gt;$W$7,$W$7*($V$7*4)+(A100-$W$7)*($V$7*3),A100*$V$7*4))))</f>
        <v>1430</v>
      </c>
      <c r="O100" s="6">
        <f t="shared" ref="O100:O131" si="40">IF(A100&gt;4*$W$8,$W$8*($V$8*10),IF(A100&gt;3*$W$8,$W$8*($V$8*9)+(A100-$W$8*3)*$V$8,IF(A100&gt;2*$W$8,$W$8*($V$8*7)+(A100-$W$8*2)*($V$8*2),IF(A100&gt;$W$8,$W$8*($V$8*4)+(A100-$W$8)*($V$8*3),A100*$V$8*4))))</f>
        <v>1125</v>
      </c>
      <c r="P100" s="10">
        <f t="shared" si="32"/>
        <v>0.1</v>
      </c>
      <c r="Q100" s="10">
        <f t="shared" si="33"/>
        <v>0.06</v>
      </c>
      <c r="R100" s="10">
        <f t="shared" si="34"/>
        <v>0.05</v>
      </c>
    </row>
    <row r="101" spans="1:18">
      <c r="A101" s="6">
        <v>10700</v>
      </c>
      <c r="B101" s="6">
        <f t="shared" si="22"/>
        <v>128400</v>
      </c>
      <c r="C101" s="6">
        <f t="shared" si="36"/>
        <v>1152</v>
      </c>
      <c r="D101" s="12">
        <f t="shared" si="31"/>
        <v>1462</v>
      </c>
      <c r="E101" s="6">
        <f t="shared" si="37"/>
        <v>1407</v>
      </c>
      <c r="F101" s="6">
        <v>1441</v>
      </c>
      <c r="G101" s="1">
        <f t="shared" si="35"/>
        <v>1095</v>
      </c>
      <c r="H101" s="6">
        <f t="shared" si="23"/>
        <v>1605</v>
      </c>
      <c r="I101" s="6">
        <f t="shared" si="24"/>
        <v>2140</v>
      </c>
      <c r="J101" s="6">
        <f t="shared" si="25"/>
        <v>2675</v>
      </c>
      <c r="K101" s="6">
        <f t="shared" si="38"/>
        <v>750</v>
      </c>
      <c r="L101" s="6">
        <v>1377</v>
      </c>
      <c r="M101" s="6">
        <v>1701</v>
      </c>
      <c r="N101" s="6">
        <f t="shared" si="39"/>
        <v>1435</v>
      </c>
      <c r="O101" s="6">
        <f t="shared" si="40"/>
        <v>1125</v>
      </c>
      <c r="P101" s="10">
        <f t="shared" ref="P101:P132" si="41">ROUND((D101-D100)/100,3)</f>
        <v>0.1</v>
      </c>
      <c r="Q101" s="10">
        <f t="shared" si="33"/>
        <v>0.06</v>
      </c>
      <c r="R101" s="10">
        <f t="shared" si="34"/>
        <v>0.05</v>
      </c>
    </row>
    <row r="102" spans="1:18">
      <c r="A102" s="6">
        <v>10800</v>
      </c>
      <c r="B102" s="6">
        <f t="shared" si="22"/>
        <v>129600</v>
      </c>
      <c r="C102" s="6">
        <f t="shared" si="36"/>
        <v>1154</v>
      </c>
      <c r="D102" s="12">
        <f t="shared" si="31"/>
        <v>1472</v>
      </c>
      <c r="E102" s="6">
        <f t="shared" si="37"/>
        <v>1412</v>
      </c>
      <c r="F102" s="6">
        <v>1447</v>
      </c>
      <c r="G102" s="1">
        <f t="shared" si="35"/>
        <v>1096</v>
      </c>
      <c r="H102" s="6">
        <f t="shared" si="23"/>
        <v>1620</v>
      </c>
      <c r="I102" s="6">
        <f t="shared" si="24"/>
        <v>2160</v>
      </c>
      <c r="J102" s="6">
        <f t="shared" si="25"/>
        <v>2700</v>
      </c>
      <c r="K102" s="6">
        <f t="shared" si="38"/>
        <v>750</v>
      </c>
      <c r="L102" s="6">
        <v>1386</v>
      </c>
      <c r="M102" s="6">
        <v>1713</v>
      </c>
      <c r="N102" s="6">
        <f t="shared" si="39"/>
        <v>1440</v>
      </c>
      <c r="O102" s="6">
        <f t="shared" si="40"/>
        <v>1125</v>
      </c>
      <c r="P102" s="10">
        <f t="shared" si="41"/>
        <v>0.1</v>
      </c>
      <c r="Q102" s="10">
        <f t="shared" si="33"/>
        <v>0.06</v>
      </c>
      <c r="R102" s="10">
        <f t="shared" si="34"/>
        <v>0.05</v>
      </c>
    </row>
    <row r="103" spans="1:18">
      <c r="A103" s="6">
        <v>10900</v>
      </c>
      <c r="B103" s="6">
        <f t="shared" si="22"/>
        <v>130800</v>
      </c>
      <c r="C103" s="6">
        <f t="shared" si="36"/>
        <v>1157</v>
      </c>
      <c r="D103" s="12">
        <f t="shared" si="31"/>
        <v>1482</v>
      </c>
      <c r="E103" s="6">
        <f t="shared" si="37"/>
        <v>1418</v>
      </c>
      <c r="F103" s="6">
        <v>1453</v>
      </c>
      <c r="G103" s="1">
        <f t="shared" si="35"/>
        <v>1097</v>
      </c>
      <c r="H103" s="6">
        <f t="shared" si="23"/>
        <v>1635</v>
      </c>
      <c r="I103" s="6">
        <f t="shared" si="24"/>
        <v>2180</v>
      </c>
      <c r="J103" s="6">
        <f t="shared" si="25"/>
        <v>2725</v>
      </c>
      <c r="K103" s="6">
        <f t="shared" si="38"/>
        <v>750</v>
      </c>
      <c r="L103" s="6">
        <v>1395</v>
      </c>
      <c r="M103" s="6">
        <v>1724</v>
      </c>
      <c r="N103" s="6">
        <f t="shared" si="39"/>
        <v>1445</v>
      </c>
      <c r="O103" s="6">
        <f t="shared" si="40"/>
        <v>1125</v>
      </c>
      <c r="P103" s="10">
        <f t="shared" si="41"/>
        <v>0.1</v>
      </c>
      <c r="Q103" s="10">
        <f t="shared" si="33"/>
        <v>0.06</v>
      </c>
      <c r="R103" s="10">
        <f t="shared" si="34"/>
        <v>0.05</v>
      </c>
    </row>
    <row r="104" spans="1:18">
      <c r="A104" s="6">
        <v>11000</v>
      </c>
      <c r="B104" s="6">
        <f t="shared" si="22"/>
        <v>132000</v>
      </c>
      <c r="C104" s="6">
        <f t="shared" si="36"/>
        <v>1159</v>
      </c>
      <c r="D104" s="12">
        <f t="shared" si="31"/>
        <v>1492</v>
      </c>
      <c r="E104" s="6">
        <f t="shared" si="37"/>
        <v>1423</v>
      </c>
      <c r="F104" s="6">
        <v>1458</v>
      </c>
      <c r="G104" s="1">
        <f t="shared" si="35"/>
        <v>1098</v>
      </c>
      <c r="H104" s="6">
        <f t="shared" si="23"/>
        <v>1650</v>
      </c>
      <c r="I104" s="6">
        <f t="shared" si="24"/>
        <v>2200</v>
      </c>
      <c r="J104" s="6">
        <f t="shared" si="25"/>
        <v>2750</v>
      </c>
      <c r="K104" s="6">
        <f t="shared" si="38"/>
        <v>750</v>
      </c>
      <c r="L104" s="6">
        <v>1404</v>
      </c>
      <c r="M104" s="6">
        <v>1736</v>
      </c>
      <c r="N104" s="6">
        <f t="shared" si="39"/>
        <v>1450</v>
      </c>
      <c r="O104" s="6">
        <f t="shared" si="40"/>
        <v>1125</v>
      </c>
      <c r="P104" s="10">
        <f t="shared" si="41"/>
        <v>0.1</v>
      </c>
      <c r="Q104" s="10">
        <f t="shared" si="33"/>
        <v>0.05</v>
      </c>
      <c r="R104" s="10">
        <f t="shared" si="34"/>
        <v>0.05</v>
      </c>
    </row>
    <row r="105" spans="1:18">
      <c r="A105" s="6">
        <v>11100</v>
      </c>
      <c r="B105" s="6">
        <f t="shared" si="22"/>
        <v>133200</v>
      </c>
      <c r="C105" s="6">
        <f t="shared" si="36"/>
        <v>1161</v>
      </c>
      <c r="D105" s="12">
        <f t="shared" si="31"/>
        <v>1501</v>
      </c>
      <c r="E105" s="6">
        <f t="shared" si="37"/>
        <v>1428</v>
      </c>
      <c r="F105" s="6">
        <v>1464</v>
      </c>
      <c r="G105" s="1">
        <f t="shared" si="35"/>
        <v>1099</v>
      </c>
      <c r="H105" s="6">
        <f t="shared" si="23"/>
        <v>1665</v>
      </c>
      <c r="I105" s="6">
        <f t="shared" si="24"/>
        <v>2220</v>
      </c>
      <c r="J105" s="6">
        <f t="shared" si="25"/>
        <v>2775</v>
      </c>
      <c r="K105" s="6">
        <f t="shared" si="38"/>
        <v>750</v>
      </c>
      <c r="L105" s="6">
        <v>1413</v>
      </c>
      <c r="M105" s="6">
        <v>1747</v>
      </c>
      <c r="N105" s="6">
        <f t="shared" si="39"/>
        <v>1455</v>
      </c>
      <c r="O105" s="6">
        <f t="shared" si="40"/>
        <v>1125</v>
      </c>
      <c r="P105" s="10">
        <f t="shared" si="41"/>
        <v>0.09</v>
      </c>
      <c r="Q105" s="10">
        <f t="shared" si="33"/>
        <v>0.06</v>
      </c>
      <c r="R105" s="10">
        <f t="shared" si="34"/>
        <v>0.05</v>
      </c>
    </row>
    <row r="106" spans="1:18">
      <c r="A106" s="6">
        <v>11200</v>
      </c>
      <c r="B106" s="6">
        <f t="shared" si="22"/>
        <v>134400</v>
      </c>
      <c r="C106" s="6">
        <f t="shared" si="36"/>
        <v>1163</v>
      </c>
      <c r="D106" s="12">
        <f t="shared" si="31"/>
        <v>1511</v>
      </c>
      <c r="E106" s="6">
        <f t="shared" si="37"/>
        <v>1433</v>
      </c>
      <c r="F106" s="6">
        <v>1470</v>
      </c>
      <c r="G106" s="1">
        <f t="shared" si="35"/>
        <v>1100</v>
      </c>
      <c r="H106" s="6">
        <f t="shared" si="23"/>
        <v>1680</v>
      </c>
      <c r="I106" s="6">
        <f t="shared" si="24"/>
        <v>2240</v>
      </c>
      <c r="J106" s="6">
        <f t="shared" si="25"/>
        <v>2800</v>
      </c>
      <c r="K106" s="6">
        <f t="shared" si="38"/>
        <v>750</v>
      </c>
      <c r="L106" s="6">
        <v>1422</v>
      </c>
      <c r="M106" s="6">
        <v>1758</v>
      </c>
      <c r="N106" s="6">
        <f t="shared" si="39"/>
        <v>1460</v>
      </c>
      <c r="O106" s="6">
        <f t="shared" si="40"/>
        <v>1125</v>
      </c>
      <c r="P106" s="10">
        <f t="shared" si="41"/>
        <v>0.1</v>
      </c>
      <c r="Q106" s="10">
        <f t="shared" si="33"/>
        <v>0.06</v>
      </c>
      <c r="R106" s="10">
        <f t="shared" si="34"/>
        <v>0.05</v>
      </c>
    </row>
    <row r="107" spans="1:18">
      <c r="A107" s="6">
        <v>11300</v>
      </c>
      <c r="B107" s="6">
        <f t="shared" si="22"/>
        <v>135600</v>
      </c>
      <c r="C107" s="6">
        <f t="shared" si="36"/>
        <v>1166</v>
      </c>
      <c r="D107" s="12">
        <f t="shared" si="31"/>
        <v>1520</v>
      </c>
      <c r="E107" s="6">
        <f t="shared" si="37"/>
        <v>1438</v>
      </c>
      <c r="F107" s="6">
        <v>1476</v>
      </c>
      <c r="G107" s="1">
        <f t="shared" si="35"/>
        <v>1101</v>
      </c>
      <c r="H107" s="6">
        <f t="shared" si="23"/>
        <v>1695</v>
      </c>
      <c r="I107" s="6">
        <f t="shared" si="24"/>
        <v>2260</v>
      </c>
      <c r="J107" s="6">
        <f t="shared" si="25"/>
        <v>2825</v>
      </c>
      <c r="K107" s="6">
        <f t="shared" si="38"/>
        <v>750</v>
      </c>
      <c r="L107" s="6">
        <v>1431</v>
      </c>
      <c r="M107" s="6">
        <v>1769</v>
      </c>
      <c r="N107" s="6">
        <f t="shared" si="39"/>
        <v>1465</v>
      </c>
      <c r="O107" s="6">
        <f t="shared" si="40"/>
        <v>1125</v>
      </c>
      <c r="P107" s="10">
        <f t="shared" si="41"/>
        <v>0.09</v>
      </c>
      <c r="Q107" s="10">
        <f t="shared" si="33"/>
        <v>0.06</v>
      </c>
      <c r="R107" s="10">
        <f t="shared" si="34"/>
        <v>0.05</v>
      </c>
    </row>
    <row r="108" spans="1:18">
      <c r="A108" s="6">
        <v>11400</v>
      </c>
      <c r="B108" s="6">
        <f t="shared" si="22"/>
        <v>136800</v>
      </c>
      <c r="C108" s="6">
        <f t="shared" si="36"/>
        <v>1168</v>
      </c>
      <c r="D108" s="12">
        <f t="shared" si="31"/>
        <v>1530</v>
      </c>
      <c r="E108" s="6">
        <f t="shared" si="37"/>
        <v>1444</v>
      </c>
      <c r="F108" s="6">
        <v>1482</v>
      </c>
      <c r="G108" s="1">
        <f t="shared" si="35"/>
        <v>1102</v>
      </c>
      <c r="H108" s="6">
        <f t="shared" si="23"/>
        <v>1710</v>
      </c>
      <c r="I108" s="6">
        <f t="shared" si="24"/>
        <v>2280</v>
      </c>
      <c r="J108" s="6">
        <f t="shared" si="25"/>
        <v>2850</v>
      </c>
      <c r="K108" s="6">
        <f t="shared" si="38"/>
        <v>750</v>
      </c>
      <c r="L108" s="6">
        <v>1440</v>
      </c>
      <c r="M108" s="6">
        <v>1780</v>
      </c>
      <c r="N108" s="6">
        <f t="shared" si="39"/>
        <v>1470</v>
      </c>
      <c r="O108" s="6">
        <f t="shared" si="40"/>
        <v>1125</v>
      </c>
      <c r="P108" s="10">
        <f t="shared" si="41"/>
        <v>0.1</v>
      </c>
      <c r="Q108" s="10">
        <f t="shared" si="33"/>
        <v>0.06</v>
      </c>
      <c r="R108" s="10">
        <f t="shared" si="34"/>
        <v>0.05</v>
      </c>
    </row>
    <row r="109" spans="1:18">
      <c r="A109" s="6">
        <v>11500</v>
      </c>
      <c r="B109" s="6">
        <f t="shared" si="22"/>
        <v>138000</v>
      </c>
      <c r="C109" s="6">
        <f t="shared" si="36"/>
        <v>1170</v>
      </c>
      <c r="D109" s="12">
        <f t="shared" si="31"/>
        <v>1539</v>
      </c>
      <c r="E109" s="6">
        <f t="shared" si="37"/>
        <v>1449</v>
      </c>
      <c r="F109" s="6">
        <v>1488</v>
      </c>
      <c r="G109" s="1">
        <f t="shared" si="35"/>
        <v>1103</v>
      </c>
      <c r="H109" s="6">
        <f t="shared" si="23"/>
        <v>1725</v>
      </c>
      <c r="I109" s="6">
        <f t="shared" si="24"/>
        <v>2300</v>
      </c>
      <c r="J109" s="6">
        <f t="shared" si="25"/>
        <v>2875</v>
      </c>
      <c r="K109" s="6">
        <f t="shared" si="38"/>
        <v>750</v>
      </c>
      <c r="L109" s="6">
        <v>1449</v>
      </c>
      <c r="M109" s="6">
        <v>1791</v>
      </c>
      <c r="N109" s="6">
        <f t="shared" si="39"/>
        <v>1475</v>
      </c>
      <c r="O109" s="6">
        <f t="shared" si="40"/>
        <v>1125</v>
      </c>
      <c r="P109" s="10">
        <f t="shared" si="41"/>
        <v>0.09</v>
      </c>
      <c r="Q109" s="10">
        <f t="shared" si="33"/>
        <v>0.06</v>
      </c>
      <c r="R109" s="10">
        <f t="shared" si="34"/>
        <v>0.05</v>
      </c>
    </row>
    <row r="110" spans="1:18">
      <c r="A110" s="6">
        <v>11600</v>
      </c>
      <c r="B110" s="6">
        <f t="shared" si="22"/>
        <v>139200</v>
      </c>
      <c r="C110" s="6">
        <f t="shared" si="36"/>
        <v>1172</v>
      </c>
      <c r="D110" s="12">
        <f t="shared" si="31"/>
        <v>1549</v>
      </c>
      <c r="E110" s="6">
        <f t="shared" si="37"/>
        <v>1454</v>
      </c>
      <c r="F110" s="6">
        <v>1493</v>
      </c>
      <c r="G110" s="1">
        <f t="shared" si="35"/>
        <v>1104</v>
      </c>
      <c r="H110" s="6">
        <f t="shared" si="23"/>
        <v>1740</v>
      </c>
      <c r="I110" s="6">
        <f t="shared" si="24"/>
        <v>2320</v>
      </c>
      <c r="J110" s="6">
        <f t="shared" si="25"/>
        <v>2900</v>
      </c>
      <c r="K110" s="6">
        <f t="shared" si="38"/>
        <v>750</v>
      </c>
      <c r="L110" s="6">
        <v>1458</v>
      </c>
      <c r="M110" s="6">
        <v>1802</v>
      </c>
      <c r="N110" s="6">
        <f t="shared" si="39"/>
        <v>1480</v>
      </c>
      <c r="O110" s="6">
        <f t="shared" si="40"/>
        <v>1125</v>
      </c>
      <c r="P110" s="10">
        <f t="shared" si="41"/>
        <v>0.1</v>
      </c>
      <c r="Q110" s="10">
        <f t="shared" si="33"/>
        <v>0.05</v>
      </c>
      <c r="R110" s="10">
        <f t="shared" si="34"/>
        <v>0.05</v>
      </c>
    </row>
    <row r="111" spans="1:18">
      <c r="A111" s="6">
        <v>11700</v>
      </c>
      <c r="B111" s="6">
        <f t="shared" si="22"/>
        <v>140400</v>
      </c>
      <c r="C111" s="6">
        <f t="shared" si="36"/>
        <v>1174</v>
      </c>
      <c r="D111" s="12">
        <f t="shared" si="31"/>
        <v>1558</v>
      </c>
      <c r="E111" s="6">
        <f t="shared" si="37"/>
        <v>1460</v>
      </c>
      <c r="F111" s="6">
        <v>1499</v>
      </c>
      <c r="G111" s="1">
        <f t="shared" si="35"/>
        <v>1105</v>
      </c>
      <c r="H111" s="6">
        <f t="shared" si="23"/>
        <v>1755</v>
      </c>
      <c r="I111" s="6">
        <f t="shared" si="24"/>
        <v>2340</v>
      </c>
      <c r="J111" s="6">
        <f t="shared" si="25"/>
        <v>2925</v>
      </c>
      <c r="K111" s="6">
        <f t="shared" si="38"/>
        <v>750</v>
      </c>
      <c r="L111" s="6">
        <v>1467</v>
      </c>
      <c r="M111" s="6">
        <v>1813</v>
      </c>
      <c r="N111" s="6">
        <f t="shared" si="39"/>
        <v>1485</v>
      </c>
      <c r="O111" s="6">
        <f t="shared" si="40"/>
        <v>1125</v>
      </c>
      <c r="P111" s="10">
        <f t="shared" si="41"/>
        <v>0.09</v>
      </c>
      <c r="Q111" s="10">
        <f t="shared" si="33"/>
        <v>0.06</v>
      </c>
      <c r="R111" s="10">
        <f t="shared" si="34"/>
        <v>0.05</v>
      </c>
    </row>
    <row r="112" spans="1:18">
      <c r="A112" s="6">
        <v>11800</v>
      </c>
      <c r="B112" s="6">
        <f t="shared" si="22"/>
        <v>141600</v>
      </c>
      <c r="C112" s="6">
        <f t="shared" si="36"/>
        <v>1176</v>
      </c>
      <c r="D112" s="12">
        <f t="shared" si="31"/>
        <v>1567</v>
      </c>
      <c r="E112" s="6">
        <f t="shared" si="37"/>
        <v>1465</v>
      </c>
      <c r="F112" s="6">
        <v>1505</v>
      </c>
      <c r="G112" s="1">
        <f t="shared" si="35"/>
        <v>1106</v>
      </c>
      <c r="H112" s="6">
        <f t="shared" si="23"/>
        <v>1770</v>
      </c>
      <c r="I112" s="6">
        <f t="shared" si="24"/>
        <v>2360</v>
      </c>
      <c r="J112" s="6">
        <f t="shared" si="25"/>
        <v>2950</v>
      </c>
      <c r="K112" s="6">
        <f t="shared" si="38"/>
        <v>750</v>
      </c>
      <c r="L112" s="6">
        <v>1475</v>
      </c>
      <c r="M112" s="6">
        <v>1823</v>
      </c>
      <c r="N112" s="6">
        <f t="shared" si="39"/>
        <v>1490</v>
      </c>
      <c r="O112" s="6">
        <f t="shared" si="40"/>
        <v>1125</v>
      </c>
      <c r="P112" s="10">
        <f t="shared" si="41"/>
        <v>0.09</v>
      </c>
      <c r="Q112" s="10">
        <f t="shared" si="33"/>
        <v>0.06</v>
      </c>
      <c r="R112" s="10">
        <f t="shared" si="34"/>
        <v>0.05</v>
      </c>
    </row>
    <row r="113" spans="1:25">
      <c r="A113" s="6">
        <v>11900</v>
      </c>
      <c r="B113" s="6">
        <f t="shared" si="22"/>
        <v>142800</v>
      </c>
      <c r="C113" s="6">
        <f t="shared" si="36"/>
        <v>1178</v>
      </c>
      <c r="D113" s="12">
        <f t="shared" si="31"/>
        <v>1576</v>
      </c>
      <c r="E113" s="6">
        <f t="shared" si="37"/>
        <v>1471</v>
      </c>
      <c r="F113" s="6">
        <v>1511</v>
      </c>
      <c r="G113" s="1">
        <f t="shared" si="35"/>
        <v>1107</v>
      </c>
      <c r="H113" s="6">
        <f t="shared" si="23"/>
        <v>1785</v>
      </c>
      <c r="I113" s="6">
        <f t="shared" si="24"/>
        <v>2380</v>
      </c>
      <c r="J113" s="6">
        <f t="shared" si="25"/>
        <v>2975</v>
      </c>
      <c r="K113" s="6">
        <f t="shared" si="38"/>
        <v>750</v>
      </c>
      <c r="L113" s="6">
        <v>1484</v>
      </c>
      <c r="M113" s="6">
        <v>1834</v>
      </c>
      <c r="N113" s="6">
        <f t="shared" si="39"/>
        <v>1495</v>
      </c>
      <c r="O113" s="6">
        <f t="shared" si="40"/>
        <v>1125</v>
      </c>
      <c r="P113" s="10">
        <f t="shared" si="41"/>
        <v>0.09</v>
      </c>
      <c r="Q113" s="10">
        <f t="shared" si="33"/>
        <v>0.06</v>
      </c>
      <c r="R113" s="10">
        <f t="shared" si="34"/>
        <v>0.05</v>
      </c>
      <c r="T113" s="18"/>
      <c r="U113" s="18"/>
      <c r="V113" s="18"/>
      <c r="W113" s="18"/>
      <c r="X113" s="18"/>
      <c r="Y113" s="18"/>
    </row>
    <row r="114" spans="1:25" s="18" customFormat="1">
      <c r="A114" s="14">
        <v>12000</v>
      </c>
      <c r="B114" s="14">
        <f t="shared" si="22"/>
        <v>144000</v>
      </c>
      <c r="C114" s="14">
        <f t="shared" si="36"/>
        <v>1180</v>
      </c>
      <c r="D114" s="15">
        <f t="shared" si="31"/>
        <v>1585</v>
      </c>
      <c r="E114" s="14">
        <f t="shared" si="37"/>
        <v>1476</v>
      </c>
      <c r="F114" s="14">
        <v>1517</v>
      </c>
      <c r="G114" s="16">
        <f t="shared" si="35"/>
        <v>1108</v>
      </c>
      <c r="H114" s="14">
        <f t="shared" si="23"/>
        <v>1800</v>
      </c>
      <c r="I114" s="14">
        <f t="shared" si="24"/>
        <v>2400</v>
      </c>
      <c r="J114" s="14">
        <f t="shared" si="25"/>
        <v>3000</v>
      </c>
      <c r="K114" s="14">
        <f t="shared" si="38"/>
        <v>750</v>
      </c>
      <c r="L114" s="14">
        <v>1492</v>
      </c>
      <c r="M114" s="14">
        <v>1844</v>
      </c>
      <c r="N114" s="14">
        <f t="shared" si="39"/>
        <v>1500</v>
      </c>
      <c r="O114" s="14">
        <f t="shared" si="40"/>
        <v>1125</v>
      </c>
      <c r="P114" s="17">
        <f t="shared" si="41"/>
        <v>0.09</v>
      </c>
      <c r="Q114" s="17">
        <f t="shared" si="33"/>
        <v>0.06</v>
      </c>
      <c r="R114" s="17">
        <f t="shared" si="34"/>
        <v>0.05</v>
      </c>
      <c r="T114"/>
      <c r="U114"/>
      <c r="V114"/>
      <c r="W114"/>
      <c r="X114"/>
      <c r="Y114"/>
    </row>
    <row r="115" spans="1:25">
      <c r="A115" s="6">
        <v>12100</v>
      </c>
      <c r="B115" s="6">
        <f t="shared" si="22"/>
        <v>145200</v>
      </c>
      <c r="C115" s="6">
        <f t="shared" si="36"/>
        <v>1182</v>
      </c>
      <c r="D115" s="12">
        <f t="shared" si="31"/>
        <v>1585</v>
      </c>
      <c r="E115" s="6">
        <f t="shared" si="37"/>
        <v>1482</v>
      </c>
      <c r="F115" s="6">
        <v>1523</v>
      </c>
      <c r="G115" s="1">
        <f t="shared" ref="G115:G144" si="42">ROUND($G$114+(A115-$A$114)*$X$9,0)</f>
        <v>1108</v>
      </c>
      <c r="H115" s="6">
        <f t="shared" si="23"/>
        <v>1815</v>
      </c>
      <c r="I115" s="6">
        <f t="shared" si="24"/>
        <v>2420</v>
      </c>
      <c r="J115" s="6">
        <f t="shared" si="25"/>
        <v>3025</v>
      </c>
      <c r="K115" s="6">
        <f t="shared" si="38"/>
        <v>750</v>
      </c>
      <c r="L115" s="6">
        <f t="shared" ref="L115:M129" si="43">L114</f>
        <v>1492</v>
      </c>
      <c r="M115" s="6">
        <f t="shared" si="43"/>
        <v>1844</v>
      </c>
      <c r="N115" s="6">
        <f t="shared" si="39"/>
        <v>1500</v>
      </c>
      <c r="O115" s="6">
        <f t="shared" si="40"/>
        <v>1125</v>
      </c>
      <c r="P115" s="10">
        <f t="shared" si="41"/>
        <v>0</v>
      </c>
      <c r="Q115" s="10">
        <f t="shared" si="33"/>
        <v>0.06</v>
      </c>
      <c r="R115" s="10">
        <f t="shared" si="34"/>
        <v>0</v>
      </c>
    </row>
    <row r="116" spans="1:25">
      <c r="A116" s="6">
        <v>12200</v>
      </c>
      <c r="B116" s="6">
        <f t="shared" si="22"/>
        <v>146400</v>
      </c>
      <c r="C116" s="6">
        <f t="shared" si="36"/>
        <v>1184</v>
      </c>
      <c r="D116" s="12">
        <f t="shared" si="31"/>
        <v>1585</v>
      </c>
      <c r="E116" s="6">
        <f t="shared" si="37"/>
        <v>1488</v>
      </c>
      <c r="F116" s="6">
        <v>1528</v>
      </c>
      <c r="G116" s="1">
        <f t="shared" si="42"/>
        <v>1108</v>
      </c>
      <c r="H116" s="6">
        <f t="shared" si="23"/>
        <v>1830</v>
      </c>
      <c r="I116" s="6">
        <f t="shared" si="24"/>
        <v>2440</v>
      </c>
      <c r="J116" s="6">
        <f t="shared" si="25"/>
        <v>3050</v>
      </c>
      <c r="K116" s="6">
        <f t="shared" si="38"/>
        <v>750</v>
      </c>
      <c r="L116" s="6">
        <f t="shared" si="43"/>
        <v>1492</v>
      </c>
      <c r="M116" s="6">
        <f t="shared" si="43"/>
        <v>1844</v>
      </c>
      <c r="N116" s="6">
        <f t="shared" si="39"/>
        <v>1500</v>
      </c>
      <c r="O116" s="6">
        <f t="shared" si="40"/>
        <v>1125</v>
      </c>
      <c r="P116" s="10">
        <f t="shared" si="41"/>
        <v>0</v>
      </c>
      <c r="Q116" s="10">
        <f t="shared" si="33"/>
        <v>0.05</v>
      </c>
      <c r="R116" s="10">
        <f t="shared" si="34"/>
        <v>0</v>
      </c>
    </row>
    <row r="117" spans="1:25">
      <c r="A117" s="6">
        <v>12300</v>
      </c>
      <c r="B117" s="6">
        <f t="shared" si="22"/>
        <v>147600</v>
      </c>
      <c r="C117" s="6">
        <f t="shared" si="36"/>
        <v>1186</v>
      </c>
      <c r="D117" s="12">
        <f t="shared" si="31"/>
        <v>1585</v>
      </c>
      <c r="E117" s="6">
        <f t="shared" si="37"/>
        <v>1493</v>
      </c>
      <c r="F117" s="6">
        <v>1534</v>
      </c>
      <c r="G117" s="1">
        <f t="shared" si="42"/>
        <v>1108</v>
      </c>
      <c r="H117" s="6">
        <f t="shared" si="23"/>
        <v>1845</v>
      </c>
      <c r="I117" s="6">
        <f t="shared" si="24"/>
        <v>2460</v>
      </c>
      <c r="J117" s="6">
        <f t="shared" si="25"/>
        <v>3075</v>
      </c>
      <c r="K117" s="6">
        <f t="shared" si="38"/>
        <v>750</v>
      </c>
      <c r="L117" s="6">
        <f t="shared" si="43"/>
        <v>1492</v>
      </c>
      <c r="M117" s="6">
        <f t="shared" si="43"/>
        <v>1844</v>
      </c>
      <c r="N117" s="6">
        <f t="shared" si="39"/>
        <v>1500</v>
      </c>
      <c r="O117" s="6">
        <f t="shared" si="40"/>
        <v>1125</v>
      </c>
      <c r="P117" s="10">
        <f t="shared" si="41"/>
        <v>0</v>
      </c>
      <c r="Q117" s="10">
        <f t="shared" si="33"/>
        <v>0.06</v>
      </c>
      <c r="R117" s="10">
        <f t="shared" si="34"/>
        <v>0</v>
      </c>
    </row>
    <row r="118" spans="1:25">
      <c r="A118" s="6">
        <v>12400</v>
      </c>
      <c r="B118" s="6">
        <f t="shared" si="22"/>
        <v>148800</v>
      </c>
      <c r="C118" s="6">
        <f t="shared" si="36"/>
        <v>1188</v>
      </c>
      <c r="D118" s="12">
        <f t="shared" si="31"/>
        <v>1585</v>
      </c>
      <c r="E118" s="6">
        <f t="shared" si="37"/>
        <v>1499</v>
      </c>
      <c r="F118" s="6">
        <v>1540</v>
      </c>
      <c r="G118" s="1">
        <f t="shared" si="42"/>
        <v>1108</v>
      </c>
      <c r="H118" s="6">
        <f t="shared" si="23"/>
        <v>1860</v>
      </c>
      <c r="I118" s="6">
        <f t="shared" si="24"/>
        <v>2480</v>
      </c>
      <c r="J118" s="6">
        <f t="shared" si="25"/>
        <v>3100</v>
      </c>
      <c r="K118" s="6">
        <f t="shared" si="38"/>
        <v>750</v>
      </c>
      <c r="L118" s="6">
        <f t="shared" si="43"/>
        <v>1492</v>
      </c>
      <c r="M118" s="6">
        <f t="shared" si="43"/>
        <v>1844</v>
      </c>
      <c r="N118" s="6">
        <f t="shared" si="39"/>
        <v>1500</v>
      </c>
      <c r="O118" s="6">
        <f t="shared" si="40"/>
        <v>1125</v>
      </c>
      <c r="P118" s="10">
        <f t="shared" si="41"/>
        <v>0</v>
      </c>
      <c r="Q118" s="10">
        <f t="shared" si="33"/>
        <v>0.06</v>
      </c>
      <c r="R118" s="10">
        <f t="shared" si="34"/>
        <v>0</v>
      </c>
    </row>
    <row r="119" spans="1:25">
      <c r="A119" s="6">
        <v>12500</v>
      </c>
      <c r="B119" s="6">
        <f t="shared" si="22"/>
        <v>150000</v>
      </c>
      <c r="C119" s="6">
        <f t="shared" si="36"/>
        <v>1190</v>
      </c>
      <c r="D119" s="12">
        <f t="shared" si="31"/>
        <v>1585</v>
      </c>
      <c r="E119" s="6">
        <f t="shared" si="37"/>
        <v>1505</v>
      </c>
      <c r="F119" s="6">
        <v>1546</v>
      </c>
      <c r="G119" s="1">
        <f t="shared" si="42"/>
        <v>1108</v>
      </c>
      <c r="H119" s="6">
        <f t="shared" si="23"/>
        <v>1875</v>
      </c>
      <c r="I119" s="6">
        <f t="shared" si="24"/>
        <v>2500</v>
      </c>
      <c r="J119" s="6">
        <f t="shared" si="25"/>
        <v>3125</v>
      </c>
      <c r="K119" s="6">
        <f t="shared" si="38"/>
        <v>750</v>
      </c>
      <c r="L119" s="6">
        <f t="shared" si="43"/>
        <v>1492</v>
      </c>
      <c r="M119" s="6">
        <f t="shared" si="43"/>
        <v>1844</v>
      </c>
      <c r="N119" s="6">
        <f t="shared" si="39"/>
        <v>1500</v>
      </c>
      <c r="O119" s="6">
        <f t="shared" si="40"/>
        <v>1125</v>
      </c>
      <c r="P119" s="10">
        <f t="shared" si="41"/>
        <v>0</v>
      </c>
      <c r="Q119" s="10">
        <f t="shared" si="33"/>
        <v>0.06</v>
      </c>
      <c r="R119" s="10">
        <f t="shared" si="34"/>
        <v>0</v>
      </c>
    </row>
    <row r="120" spans="1:25">
      <c r="A120" s="6">
        <v>12600</v>
      </c>
      <c r="B120" s="6">
        <f t="shared" si="22"/>
        <v>151200</v>
      </c>
      <c r="C120" s="6">
        <f t="shared" si="36"/>
        <v>1192</v>
      </c>
      <c r="D120" s="12">
        <f t="shared" si="31"/>
        <v>1585</v>
      </c>
      <c r="E120" s="6">
        <f t="shared" si="37"/>
        <v>1511</v>
      </c>
      <c r="F120" s="6">
        <v>1552</v>
      </c>
      <c r="G120" s="1">
        <f t="shared" si="42"/>
        <v>1108</v>
      </c>
      <c r="H120" s="6">
        <f t="shared" si="23"/>
        <v>1890</v>
      </c>
      <c r="I120" s="6">
        <f t="shared" si="24"/>
        <v>2520</v>
      </c>
      <c r="J120" s="6">
        <f t="shared" si="25"/>
        <v>3150</v>
      </c>
      <c r="K120" s="6">
        <f t="shared" si="38"/>
        <v>750</v>
      </c>
      <c r="L120" s="6">
        <f t="shared" si="43"/>
        <v>1492</v>
      </c>
      <c r="M120" s="6">
        <f t="shared" si="43"/>
        <v>1844</v>
      </c>
      <c r="N120" s="6">
        <f t="shared" si="39"/>
        <v>1500</v>
      </c>
      <c r="O120" s="6">
        <f t="shared" si="40"/>
        <v>1125</v>
      </c>
      <c r="P120" s="10">
        <f t="shared" si="41"/>
        <v>0</v>
      </c>
      <c r="Q120" s="10">
        <f t="shared" si="33"/>
        <v>0.06</v>
      </c>
      <c r="R120" s="10">
        <f t="shared" si="34"/>
        <v>0</v>
      </c>
    </row>
    <row r="121" spans="1:25">
      <c r="A121" s="6">
        <v>12700</v>
      </c>
      <c r="B121" s="6">
        <f t="shared" si="22"/>
        <v>152400</v>
      </c>
      <c r="C121" s="6">
        <f t="shared" si="36"/>
        <v>1194</v>
      </c>
      <c r="D121" s="12">
        <f t="shared" si="31"/>
        <v>1585</v>
      </c>
      <c r="E121" s="6">
        <f t="shared" si="37"/>
        <v>1517</v>
      </c>
      <c r="F121" s="6">
        <v>1558</v>
      </c>
      <c r="G121" s="1">
        <f t="shared" si="42"/>
        <v>1108</v>
      </c>
      <c r="H121" s="6">
        <f t="shared" si="23"/>
        <v>1905</v>
      </c>
      <c r="I121" s="6">
        <f t="shared" si="24"/>
        <v>2540</v>
      </c>
      <c r="J121" s="6">
        <f t="shared" si="25"/>
        <v>3175</v>
      </c>
      <c r="K121" s="6">
        <f t="shared" si="38"/>
        <v>750</v>
      </c>
      <c r="L121" s="6">
        <f t="shared" si="43"/>
        <v>1492</v>
      </c>
      <c r="M121" s="6">
        <f t="shared" si="43"/>
        <v>1844</v>
      </c>
      <c r="N121" s="6">
        <f t="shared" si="39"/>
        <v>1500</v>
      </c>
      <c r="O121" s="6">
        <f t="shared" si="40"/>
        <v>1125</v>
      </c>
      <c r="P121" s="10">
        <f t="shared" si="41"/>
        <v>0</v>
      </c>
      <c r="Q121" s="10">
        <f t="shared" si="33"/>
        <v>0.06</v>
      </c>
      <c r="R121" s="10">
        <f t="shared" si="34"/>
        <v>0</v>
      </c>
    </row>
    <row r="122" spans="1:25">
      <c r="A122" s="6">
        <v>12800</v>
      </c>
      <c r="B122" s="6">
        <f t="shared" si="22"/>
        <v>153600</v>
      </c>
      <c r="C122" s="6">
        <f t="shared" si="36"/>
        <v>1196</v>
      </c>
      <c r="D122" s="12">
        <f t="shared" si="31"/>
        <v>1585</v>
      </c>
      <c r="E122" s="6">
        <f t="shared" si="37"/>
        <v>1524</v>
      </c>
      <c r="F122" s="6">
        <v>1563</v>
      </c>
      <c r="G122" s="1">
        <f t="shared" si="42"/>
        <v>1108</v>
      </c>
      <c r="H122" s="6">
        <f t="shared" si="23"/>
        <v>1920</v>
      </c>
      <c r="I122" s="6">
        <f t="shared" si="24"/>
        <v>2560</v>
      </c>
      <c r="J122" s="6">
        <f t="shared" si="25"/>
        <v>3200</v>
      </c>
      <c r="K122" s="6">
        <f t="shared" si="38"/>
        <v>750</v>
      </c>
      <c r="L122" s="6">
        <f t="shared" si="43"/>
        <v>1492</v>
      </c>
      <c r="M122" s="6">
        <f t="shared" si="43"/>
        <v>1844</v>
      </c>
      <c r="N122" s="6">
        <f t="shared" si="39"/>
        <v>1500</v>
      </c>
      <c r="O122" s="6">
        <f t="shared" si="40"/>
        <v>1125</v>
      </c>
      <c r="P122" s="10">
        <f t="shared" si="41"/>
        <v>0</v>
      </c>
      <c r="Q122" s="10">
        <f t="shared" si="33"/>
        <v>0.05</v>
      </c>
      <c r="R122" s="10">
        <f t="shared" si="34"/>
        <v>0</v>
      </c>
    </row>
    <row r="123" spans="1:25">
      <c r="A123" s="6">
        <v>12900</v>
      </c>
      <c r="B123" s="6">
        <f t="shared" si="22"/>
        <v>154800</v>
      </c>
      <c r="C123" s="6">
        <f t="shared" si="36"/>
        <v>1198</v>
      </c>
      <c r="D123" s="12">
        <f t="shared" si="31"/>
        <v>1585</v>
      </c>
      <c r="E123" s="6">
        <f t="shared" si="37"/>
        <v>1530</v>
      </c>
      <c r="F123" s="6">
        <v>1569</v>
      </c>
      <c r="G123" s="1">
        <f t="shared" si="42"/>
        <v>1108</v>
      </c>
      <c r="H123" s="6">
        <f t="shared" si="23"/>
        <v>1935</v>
      </c>
      <c r="I123" s="6">
        <f t="shared" si="24"/>
        <v>2580</v>
      </c>
      <c r="J123" s="6">
        <f t="shared" si="25"/>
        <v>3225</v>
      </c>
      <c r="K123" s="6">
        <f t="shared" si="38"/>
        <v>750</v>
      </c>
      <c r="L123" s="6">
        <f t="shared" si="43"/>
        <v>1492</v>
      </c>
      <c r="M123" s="6">
        <f t="shared" si="43"/>
        <v>1844</v>
      </c>
      <c r="N123" s="6">
        <f t="shared" si="39"/>
        <v>1500</v>
      </c>
      <c r="O123" s="6">
        <f t="shared" si="40"/>
        <v>1125</v>
      </c>
      <c r="P123" s="10">
        <f t="shared" si="41"/>
        <v>0</v>
      </c>
      <c r="Q123" s="10">
        <f t="shared" si="33"/>
        <v>0.06</v>
      </c>
      <c r="R123" s="10">
        <f t="shared" si="34"/>
        <v>0</v>
      </c>
    </row>
    <row r="124" spans="1:25">
      <c r="A124" s="6">
        <v>13000</v>
      </c>
      <c r="B124" s="6">
        <f t="shared" si="22"/>
        <v>156000</v>
      </c>
      <c r="C124" s="6">
        <f t="shared" si="36"/>
        <v>1200</v>
      </c>
      <c r="D124" s="12">
        <f t="shared" si="31"/>
        <v>1585</v>
      </c>
      <c r="E124" s="6">
        <f t="shared" si="37"/>
        <v>1537</v>
      </c>
      <c r="F124" s="6">
        <v>1575</v>
      </c>
      <c r="G124" s="1">
        <f t="shared" si="42"/>
        <v>1108</v>
      </c>
      <c r="H124" s="6">
        <f t="shared" si="23"/>
        <v>1950</v>
      </c>
      <c r="I124" s="6">
        <f t="shared" si="24"/>
        <v>2600</v>
      </c>
      <c r="J124" s="6">
        <f t="shared" si="25"/>
        <v>3250</v>
      </c>
      <c r="K124" s="6">
        <f t="shared" si="38"/>
        <v>750</v>
      </c>
      <c r="L124" s="6">
        <f t="shared" si="43"/>
        <v>1492</v>
      </c>
      <c r="M124" s="6">
        <f t="shared" si="43"/>
        <v>1844</v>
      </c>
      <c r="N124" s="6">
        <f t="shared" si="39"/>
        <v>1500</v>
      </c>
      <c r="O124" s="6">
        <f t="shared" si="40"/>
        <v>1125</v>
      </c>
      <c r="P124" s="10">
        <f t="shared" si="41"/>
        <v>0</v>
      </c>
      <c r="Q124" s="10">
        <f t="shared" si="33"/>
        <v>0.06</v>
      </c>
      <c r="R124" s="10">
        <f t="shared" si="34"/>
        <v>0</v>
      </c>
    </row>
    <row r="125" spans="1:25">
      <c r="A125" s="6">
        <v>13100</v>
      </c>
      <c r="B125" s="6">
        <f t="shared" si="22"/>
        <v>157200</v>
      </c>
      <c r="C125" s="6">
        <f t="shared" si="36"/>
        <v>1202</v>
      </c>
      <c r="D125" s="12">
        <f t="shared" si="31"/>
        <v>1585</v>
      </c>
      <c r="E125" s="6">
        <f t="shared" si="37"/>
        <v>1543</v>
      </c>
      <c r="F125" s="6">
        <v>1581</v>
      </c>
      <c r="G125" s="1">
        <f t="shared" si="42"/>
        <v>1108</v>
      </c>
      <c r="H125" s="6">
        <f t="shared" si="23"/>
        <v>1965</v>
      </c>
      <c r="I125" s="6">
        <f t="shared" si="24"/>
        <v>2620</v>
      </c>
      <c r="J125" s="6">
        <f t="shared" si="25"/>
        <v>3275</v>
      </c>
      <c r="K125" s="6">
        <f t="shared" si="38"/>
        <v>750</v>
      </c>
      <c r="L125" s="6">
        <f t="shared" si="43"/>
        <v>1492</v>
      </c>
      <c r="M125" s="6">
        <f t="shared" si="43"/>
        <v>1844</v>
      </c>
      <c r="N125" s="6">
        <f t="shared" si="39"/>
        <v>1500</v>
      </c>
      <c r="O125" s="6">
        <f t="shared" si="40"/>
        <v>1125</v>
      </c>
      <c r="P125" s="10">
        <f t="shared" si="41"/>
        <v>0</v>
      </c>
      <c r="Q125" s="10">
        <f t="shared" si="33"/>
        <v>0.06</v>
      </c>
      <c r="R125" s="10">
        <f t="shared" si="34"/>
        <v>0</v>
      </c>
    </row>
    <row r="126" spans="1:25">
      <c r="A126" s="6">
        <v>13200</v>
      </c>
      <c r="B126" s="6">
        <f t="shared" si="22"/>
        <v>158400</v>
      </c>
      <c r="C126" s="6">
        <f t="shared" si="36"/>
        <v>1204</v>
      </c>
      <c r="D126" s="12">
        <f t="shared" si="31"/>
        <v>1585</v>
      </c>
      <c r="E126" s="6">
        <f t="shared" si="37"/>
        <v>1550</v>
      </c>
      <c r="F126" s="6">
        <v>1587</v>
      </c>
      <c r="G126" s="1">
        <f t="shared" si="42"/>
        <v>1108</v>
      </c>
      <c r="H126" s="6">
        <f t="shared" si="23"/>
        <v>1980</v>
      </c>
      <c r="I126" s="6">
        <f t="shared" si="24"/>
        <v>2640</v>
      </c>
      <c r="J126" s="6">
        <f t="shared" si="25"/>
        <v>3300</v>
      </c>
      <c r="K126" s="6">
        <f t="shared" si="38"/>
        <v>750</v>
      </c>
      <c r="L126" s="6">
        <f t="shared" si="43"/>
        <v>1492</v>
      </c>
      <c r="M126" s="6">
        <f t="shared" si="43"/>
        <v>1844</v>
      </c>
      <c r="N126" s="6">
        <f t="shared" si="39"/>
        <v>1500</v>
      </c>
      <c r="O126" s="6">
        <f t="shared" si="40"/>
        <v>1125</v>
      </c>
      <c r="P126" s="10">
        <f t="shared" si="41"/>
        <v>0</v>
      </c>
      <c r="Q126" s="10">
        <f t="shared" si="33"/>
        <v>0.06</v>
      </c>
      <c r="R126" s="10">
        <f t="shared" si="34"/>
        <v>0</v>
      </c>
    </row>
    <row r="127" spans="1:25">
      <c r="A127" s="6">
        <v>13300</v>
      </c>
      <c r="B127" s="6">
        <f t="shared" si="22"/>
        <v>159600</v>
      </c>
      <c r="C127" s="6">
        <f t="shared" si="36"/>
        <v>1206</v>
      </c>
      <c r="D127" s="12">
        <f t="shared" si="31"/>
        <v>1585</v>
      </c>
      <c r="E127" s="6">
        <f t="shared" si="37"/>
        <v>1557</v>
      </c>
      <c r="F127" s="6">
        <v>1593</v>
      </c>
      <c r="G127" s="1">
        <f t="shared" si="42"/>
        <v>1108</v>
      </c>
      <c r="H127" s="6">
        <f t="shared" si="23"/>
        <v>1995</v>
      </c>
      <c r="I127" s="6">
        <f t="shared" si="24"/>
        <v>2660</v>
      </c>
      <c r="J127" s="6">
        <f t="shared" si="25"/>
        <v>3325</v>
      </c>
      <c r="K127" s="6">
        <f t="shared" si="38"/>
        <v>750</v>
      </c>
      <c r="L127" s="6">
        <f t="shared" si="43"/>
        <v>1492</v>
      </c>
      <c r="M127" s="6">
        <f t="shared" si="43"/>
        <v>1844</v>
      </c>
      <c r="N127" s="6">
        <f t="shared" si="39"/>
        <v>1500</v>
      </c>
      <c r="O127" s="6">
        <f t="shared" si="40"/>
        <v>1125</v>
      </c>
      <c r="P127" s="10">
        <f t="shared" si="41"/>
        <v>0</v>
      </c>
      <c r="Q127" s="10">
        <f t="shared" si="33"/>
        <v>0.06</v>
      </c>
      <c r="R127" s="10">
        <f t="shared" si="34"/>
        <v>0</v>
      </c>
    </row>
    <row r="128" spans="1:25">
      <c r="A128" s="6">
        <v>13400</v>
      </c>
      <c r="B128" s="6">
        <f t="shared" si="22"/>
        <v>160800</v>
      </c>
      <c r="C128" s="6">
        <f t="shared" si="36"/>
        <v>1208</v>
      </c>
      <c r="D128" s="12">
        <f t="shared" si="31"/>
        <v>1585</v>
      </c>
      <c r="E128" s="6">
        <f t="shared" si="37"/>
        <v>1564</v>
      </c>
      <c r="F128" s="6">
        <v>1598</v>
      </c>
      <c r="G128" s="1">
        <f t="shared" si="42"/>
        <v>1108</v>
      </c>
      <c r="H128" s="6">
        <f t="shared" si="23"/>
        <v>2010</v>
      </c>
      <c r="I128" s="6">
        <f t="shared" si="24"/>
        <v>2680</v>
      </c>
      <c r="J128" s="6">
        <f t="shared" si="25"/>
        <v>3350</v>
      </c>
      <c r="K128" s="6">
        <f t="shared" si="38"/>
        <v>750</v>
      </c>
      <c r="L128" s="6">
        <f t="shared" si="43"/>
        <v>1492</v>
      </c>
      <c r="M128" s="6">
        <f t="shared" si="43"/>
        <v>1844</v>
      </c>
      <c r="N128" s="6">
        <f t="shared" si="39"/>
        <v>1500</v>
      </c>
      <c r="O128" s="6">
        <f t="shared" si="40"/>
        <v>1125</v>
      </c>
      <c r="P128" s="10">
        <f t="shared" si="41"/>
        <v>0</v>
      </c>
      <c r="Q128" s="10">
        <f t="shared" si="33"/>
        <v>0.05</v>
      </c>
      <c r="R128" s="10">
        <f t="shared" si="34"/>
        <v>0</v>
      </c>
    </row>
    <row r="129" spans="1:25">
      <c r="A129" s="6">
        <v>13500</v>
      </c>
      <c r="B129" s="6">
        <f t="shared" ref="B129:B144" si="44">A129*12</f>
        <v>162000</v>
      </c>
      <c r="C129" s="6">
        <f t="shared" si="36"/>
        <v>1211</v>
      </c>
      <c r="D129" s="12">
        <f t="shared" si="31"/>
        <v>1585</v>
      </c>
      <c r="E129" s="6">
        <f t="shared" si="37"/>
        <v>1571</v>
      </c>
      <c r="F129" s="6">
        <v>1604</v>
      </c>
      <c r="G129" s="1">
        <f t="shared" si="42"/>
        <v>1108</v>
      </c>
      <c r="H129" s="6">
        <f t="shared" ref="H129:H144" si="45">ROUND($A129*0.15,0)</f>
        <v>2025</v>
      </c>
      <c r="I129" s="6">
        <f t="shared" ref="I129:I144" si="46">ROUND($A129*0.2,0)</f>
        <v>2700</v>
      </c>
      <c r="J129" s="6">
        <f t="shared" ref="J129:J144" si="47">ROUND($A129*0.25,0)</f>
        <v>3375</v>
      </c>
      <c r="K129" s="6">
        <f t="shared" si="38"/>
        <v>750</v>
      </c>
      <c r="L129" s="6">
        <f t="shared" si="43"/>
        <v>1492</v>
      </c>
      <c r="M129" s="6">
        <f t="shared" si="43"/>
        <v>1844</v>
      </c>
      <c r="N129" s="6">
        <f t="shared" si="39"/>
        <v>1500</v>
      </c>
      <c r="O129" s="6">
        <f t="shared" si="40"/>
        <v>1125</v>
      </c>
      <c r="P129" s="10">
        <f t="shared" si="41"/>
        <v>0</v>
      </c>
      <c r="Q129" s="10">
        <f t="shared" si="33"/>
        <v>0.06</v>
      </c>
      <c r="R129" s="10">
        <f t="shared" si="34"/>
        <v>0</v>
      </c>
    </row>
    <row r="130" spans="1:25">
      <c r="A130" s="6">
        <v>13600</v>
      </c>
      <c r="B130" s="6">
        <f t="shared" si="44"/>
        <v>163200</v>
      </c>
      <c r="C130" s="6">
        <f t="shared" si="36"/>
        <v>1213</v>
      </c>
      <c r="D130" s="12">
        <f t="shared" si="31"/>
        <v>1585</v>
      </c>
      <c r="E130" s="6">
        <f t="shared" si="37"/>
        <v>1578</v>
      </c>
      <c r="G130" s="1">
        <f t="shared" si="42"/>
        <v>1108</v>
      </c>
      <c r="H130" s="6">
        <f t="shared" si="45"/>
        <v>2040</v>
      </c>
      <c r="I130" s="6">
        <f t="shared" si="46"/>
        <v>2720</v>
      </c>
      <c r="J130" s="6">
        <f t="shared" si="47"/>
        <v>3400</v>
      </c>
      <c r="K130" s="6">
        <f t="shared" si="38"/>
        <v>750</v>
      </c>
      <c r="L130" s="6">
        <f t="shared" ref="L130:M144" si="48">L129</f>
        <v>1492</v>
      </c>
      <c r="M130" s="6">
        <f t="shared" si="48"/>
        <v>1844</v>
      </c>
      <c r="N130" s="6">
        <f t="shared" si="39"/>
        <v>1500</v>
      </c>
      <c r="O130" s="6">
        <f t="shared" si="40"/>
        <v>1125</v>
      </c>
      <c r="P130" s="10">
        <f t="shared" si="41"/>
        <v>0</v>
      </c>
      <c r="Q130" s="10">
        <v>0</v>
      </c>
      <c r="R130" s="10">
        <f t="shared" si="34"/>
        <v>0</v>
      </c>
    </row>
    <row r="131" spans="1:25">
      <c r="A131" s="6">
        <v>13700</v>
      </c>
      <c r="B131" s="6">
        <f t="shared" si="44"/>
        <v>164400</v>
      </c>
      <c r="C131" s="6">
        <f t="shared" si="36"/>
        <v>1215</v>
      </c>
      <c r="D131" s="12">
        <f t="shared" si="31"/>
        <v>1585</v>
      </c>
      <c r="E131" s="6">
        <f t="shared" si="37"/>
        <v>1586</v>
      </c>
      <c r="G131" s="1">
        <f t="shared" si="42"/>
        <v>1108</v>
      </c>
      <c r="H131" s="6">
        <f t="shared" si="45"/>
        <v>2055</v>
      </c>
      <c r="I131" s="6">
        <f t="shared" si="46"/>
        <v>2740</v>
      </c>
      <c r="J131" s="6">
        <f t="shared" si="47"/>
        <v>3425</v>
      </c>
      <c r="K131" s="6">
        <f t="shared" si="38"/>
        <v>750</v>
      </c>
      <c r="L131" s="6">
        <f t="shared" si="48"/>
        <v>1492</v>
      </c>
      <c r="M131" s="6">
        <f t="shared" si="48"/>
        <v>1844</v>
      </c>
      <c r="N131" s="6">
        <f t="shared" si="39"/>
        <v>1500</v>
      </c>
      <c r="O131" s="6">
        <f t="shared" si="40"/>
        <v>1125</v>
      </c>
      <c r="P131" s="10">
        <f t="shared" si="41"/>
        <v>0</v>
      </c>
      <c r="Q131" s="10">
        <f t="shared" si="33"/>
        <v>0</v>
      </c>
      <c r="R131" s="10">
        <f t="shared" si="34"/>
        <v>0</v>
      </c>
    </row>
    <row r="132" spans="1:25">
      <c r="A132" s="6">
        <v>13800</v>
      </c>
      <c r="B132" s="6">
        <f t="shared" si="44"/>
        <v>165600</v>
      </c>
      <c r="C132" s="6">
        <f t="shared" ref="C132:C144" si="49">IF(ROUND($D$4+(A132-$A$4)*($V$3-$W$3*A132+$X$3*A132*A132),0)&lt;$Y$3,ROUND($D$4+(A132-$A$4)*($V$3-$W$3*A132+$X$3*A132*A132),0),$Y$3)</f>
        <v>1217</v>
      </c>
      <c r="D132" s="12">
        <f t="shared" si="31"/>
        <v>1585</v>
      </c>
      <c r="E132" s="6">
        <f t="shared" ref="E132:E144" si="50">IF(ROUND($F$4+(A132-$A$4)*($V$4-$W$4*A132+$X$4*A132*A132),0)&lt;$Y$4,ROUND($F$4+(A132-$A$4)*($V$4-$W$4*A132+$X$4*A132*A132),0),$Y$4)</f>
        <v>1593</v>
      </c>
      <c r="G132" s="1">
        <f t="shared" si="42"/>
        <v>1108</v>
      </c>
      <c r="H132" s="6">
        <f t="shared" si="45"/>
        <v>2070</v>
      </c>
      <c r="I132" s="6">
        <f t="shared" si="46"/>
        <v>2760</v>
      </c>
      <c r="J132" s="6">
        <f t="shared" si="47"/>
        <v>3450</v>
      </c>
      <c r="K132" s="6">
        <f t="shared" ref="K132:K144" si="51">IF(A132*$V$5&lt;$W$5,A132*$V$5,$W$5)</f>
        <v>750</v>
      </c>
      <c r="L132" s="6">
        <f t="shared" si="48"/>
        <v>1492</v>
      </c>
      <c r="M132" s="6">
        <f t="shared" si="48"/>
        <v>1844</v>
      </c>
      <c r="N132" s="6">
        <f t="shared" ref="N132:N144" si="52">IF(A132&gt;4*$W$7,$W$7*($V$7*10),IF(A132&gt;3*$W$7,$W$7*($V$7*9)+(A132-$W$7*3)*$V$7,IF(A132&gt;2*$W$7,$W$7*($V$7*7)+(A132-$W$7*2)*($V$7*2),IF(A132&gt;$W$7,$W$7*($V$7*4)+(A132-$W$7)*($V$7*3),A132*$V$7*4))))</f>
        <v>1500</v>
      </c>
      <c r="O132" s="6">
        <f t="shared" ref="O132:O144" si="53">IF(A132&gt;4*$W$8,$W$8*($V$8*10),IF(A132&gt;3*$W$8,$W$8*($V$8*9)+(A132-$W$8*3)*$V$8,IF(A132&gt;2*$W$8,$W$8*($V$8*7)+(A132-$W$8*2)*($V$8*2),IF(A132&gt;$W$8,$W$8*($V$8*4)+(A132-$W$8)*($V$8*3),A132*$V$8*4))))</f>
        <v>1125</v>
      </c>
      <c r="P132" s="10">
        <f t="shared" si="41"/>
        <v>0</v>
      </c>
      <c r="Q132" s="10">
        <f t="shared" si="33"/>
        <v>0</v>
      </c>
      <c r="R132" s="10">
        <f t="shared" si="34"/>
        <v>0</v>
      </c>
    </row>
    <row r="133" spans="1:25">
      <c r="A133" s="6">
        <v>13900</v>
      </c>
      <c r="B133" s="6">
        <f t="shared" si="44"/>
        <v>166800</v>
      </c>
      <c r="C133" s="6">
        <f t="shared" si="49"/>
        <v>1220</v>
      </c>
      <c r="D133" s="12">
        <f t="shared" ref="D133:D144" si="54">ROUND(AVERAGE(L133:M133)*0.95,0)</f>
        <v>1585</v>
      </c>
      <c r="E133" s="6">
        <f t="shared" si="50"/>
        <v>1601</v>
      </c>
      <c r="G133" s="1">
        <f t="shared" si="42"/>
        <v>1108</v>
      </c>
      <c r="H133" s="6">
        <f t="shared" si="45"/>
        <v>2085</v>
      </c>
      <c r="I133" s="6">
        <f t="shared" si="46"/>
        <v>2780</v>
      </c>
      <c r="J133" s="6">
        <f t="shared" si="47"/>
        <v>3475</v>
      </c>
      <c r="K133" s="6">
        <f t="shared" si="51"/>
        <v>750</v>
      </c>
      <c r="L133" s="6">
        <f t="shared" si="48"/>
        <v>1492</v>
      </c>
      <c r="M133" s="6">
        <f t="shared" si="48"/>
        <v>1844</v>
      </c>
      <c r="N133" s="6">
        <f t="shared" si="52"/>
        <v>1500</v>
      </c>
      <c r="O133" s="6">
        <f t="shared" si="53"/>
        <v>1125</v>
      </c>
      <c r="P133" s="10">
        <f t="shared" ref="P133:P144" si="55">ROUND((D133-D132)/100,3)</f>
        <v>0</v>
      </c>
      <c r="Q133" s="10">
        <f t="shared" si="33"/>
        <v>0</v>
      </c>
      <c r="R133" s="10">
        <f t="shared" si="34"/>
        <v>0</v>
      </c>
    </row>
    <row r="134" spans="1:25">
      <c r="A134" s="6">
        <v>14000</v>
      </c>
      <c r="B134" s="6">
        <f t="shared" si="44"/>
        <v>168000</v>
      </c>
      <c r="C134" s="6">
        <f t="shared" si="49"/>
        <v>1222</v>
      </c>
      <c r="D134" s="12">
        <f t="shared" si="54"/>
        <v>1585</v>
      </c>
      <c r="E134" s="6">
        <f t="shared" si="50"/>
        <v>1604</v>
      </c>
      <c r="G134" s="1">
        <f t="shared" si="42"/>
        <v>1108</v>
      </c>
      <c r="H134" s="6">
        <f t="shared" si="45"/>
        <v>2100</v>
      </c>
      <c r="I134" s="6">
        <f t="shared" si="46"/>
        <v>2800</v>
      </c>
      <c r="J134" s="6">
        <f t="shared" si="47"/>
        <v>3500</v>
      </c>
      <c r="K134" s="6">
        <f t="shared" si="51"/>
        <v>750</v>
      </c>
      <c r="L134" s="6">
        <f t="shared" si="48"/>
        <v>1492</v>
      </c>
      <c r="M134" s="6">
        <f t="shared" si="48"/>
        <v>1844</v>
      </c>
      <c r="N134" s="6">
        <f t="shared" si="52"/>
        <v>1500</v>
      </c>
      <c r="O134" s="6">
        <f t="shared" si="53"/>
        <v>1125</v>
      </c>
      <c r="P134" s="10">
        <f t="shared" si="55"/>
        <v>0</v>
      </c>
      <c r="Q134" s="10">
        <f t="shared" ref="Q134:Q144" si="56">ROUND((F134-F133)/100,3)</f>
        <v>0</v>
      </c>
      <c r="R134" s="10">
        <f t="shared" ref="R134:R144" si="57">ROUND((N134-N133)/100,3)</f>
        <v>0</v>
      </c>
    </row>
    <row r="135" spans="1:25">
      <c r="A135" s="6">
        <v>14100</v>
      </c>
      <c r="B135" s="6">
        <f t="shared" si="44"/>
        <v>169200</v>
      </c>
      <c r="C135" s="6">
        <f t="shared" si="49"/>
        <v>1224</v>
      </c>
      <c r="D135" s="12">
        <f t="shared" si="54"/>
        <v>1585</v>
      </c>
      <c r="E135" s="6">
        <f t="shared" si="50"/>
        <v>1604</v>
      </c>
      <c r="G135" s="1">
        <f t="shared" si="42"/>
        <v>1108</v>
      </c>
      <c r="H135" s="6">
        <f t="shared" si="45"/>
        <v>2115</v>
      </c>
      <c r="I135" s="6">
        <f t="shared" si="46"/>
        <v>2820</v>
      </c>
      <c r="J135" s="6">
        <f t="shared" si="47"/>
        <v>3525</v>
      </c>
      <c r="K135" s="6">
        <f t="shared" si="51"/>
        <v>750</v>
      </c>
      <c r="L135" s="6">
        <f t="shared" si="48"/>
        <v>1492</v>
      </c>
      <c r="M135" s="6">
        <f t="shared" si="48"/>
        <v>1844</v>
      </c>
      <c r="N135" s="6">
        <f t="shared" si="52"/>
        <v>1500</v>
      </c>
      <c r="O135" s="6">
        <f t="shared" si="53"/>
        <v>1125</v>
      </c>
      <c r="P135" s="10">
        <f t="shared" si="55"/>
        <v>0</v>
      </c>
      <c r="Q135" s="10">
        <f t="shared" si="56"/>
        <v>0</v>
      </c>
      <c r="R135" s="10">
        <f t="shared" si="57"/>
        <v>0</v>
      </c>
    </row>
    <row r="136" spans="1:25">
      <c r="A136" s="6">
        <v>14200</v>
      </c>
      <c r="B136" s="6">
        <f t="shared" si="44"/>
        <v>170400</v>
      </c>
      <c r="C136" s="6">
        <f t="shared" si="49"/>
        <v>1227</v>
      </c>
      <c r="D136" s="12">
        <f t="shared" si="54"/>
        <v>1585</v>
      </c>
      <c r="E136" s="6">
        <f t="shared" si="50"/>
        <v>1604</v>
      </c>
      <c r="G136" s="1">
        <f t="shared" si="42"/>
        <v>1108</v>
      </c>
      <c r="H136" s="6">
        <f t="shared" si="45"/>
        <v>2130</v>
      </c>
      <c r="I136" s="6">
        <f t="shared" si="46"/>
        <v>2840</v>
      </c>
      <c r="J136" s="6">
        <f t="shared" si="47"/>
        <v>3550</v>
      </c>
      <c r="K136" s="6">
        <f t="shared" si="51"/>
        <v>750</v>
      </c>
      <c r="L136" s="6">
        <f t="shared" si="48"/>
        <v>1492</v>
      </c>
      <c r="M136" s="6">
        <f t="shared" si="48"/>
        <v>1844</v>
      </c>
      <c r="N136" s="6">
        <f t="shared" si="52"/>
        <v>1500</v>
      </c>
      <c r="O136" s="6">
        <f t="shared" si="53"/>
        <v>1125</v>
      </c>
      <c r="P136" s="10">
        <f t="shared" si="55"/>
        <v>0</v>
      </c>
      <c r="Q136" s="10">
        <f t="shared" si="56"/>
        <v>0</v>
      </c>
      <c r="R136" s="10">
        <f t="shared" si="57"/>
        <v>0</v>
      </c>
    </row>
    <row r="137" spans="1:25">
      <c r="A137" s="6">
        <v>14300</v>
      </c>
      <c r="B137" s="6">
        <f t="shared" si="44"/>
        <v>171600</v>
      </c>
      <c r="C137" s="6">
        <f t="shared" si="49"/>
        <v>1229</v>
      </c>
      <c r="D137" s="12">
        <f t="shared" si="54"/>
        <v>1585</v>
      </c>
      <c r="E137" s="6">
        <f t="shared" si="50"/>
        <v>1604</v>
      </c>
      <c r="G137" s="1">
        <f t="shared" si="42"/>
        <v>1108</v>
      </c>
      <c r="H137" s="6">
        <f t="shared" si="45"/>
        <v>2145</v>
      </c>
      <c r="I137" s="6">
        <f t="shared" si="46"/>
        <v>2860</v>
      </c>
      <c r="J137" s="6">
        <f t="shared" si="47"/>
        <v>3575</v>
      </c>
      <c r="K137" s="6">
        <f t="shared" si="51"/>
        <v>750</v>
      </c>
      <c r="L137" s="6">
        <f t="shared" si="48"/>
        <v>1492</v>
      </c>
      <c r="M137" s="6">
        <f t="shared" si="48"/>
        <v>1844</v>
      </c>
      <c r="N137" s="6">
        <f t="shared" si="52"/>
        <v>1500</v>
      </c>
      <c r="O137" s="6">
        <f t="shared" si="53"/>
        <v>1125</v>
      </c>
      <c r="P137" s="10">
        <f t="shared" si="55"/>
        <v>0</v>
      </c>
      <c r="Q137" s="10">
        <f t="shared" si="56"/>
        <v>0</v>
      </c>
      <c r="R137" s="10">
        <f t="shared" si="57"/>
        <v>0</v>
      </c>
    </row>
    <row r="138" spans="1:25">
      <c r="A138" s="6">
        <v>14400</v>
      </c>
      <c r="B138" s="6">
        <f t="shared" si="44"/>
        <v>172800</v>
      </c>
      <c r="C138" s="6">
        <f t="shared" si="49"/>
        <v>1232</v>
      </c>
      <c r="D138" s="12">
        <f t="shared" si="54"/>
        <v>1585</v>
      </c>
      <c r="E138" s="6">
        <f t="shared" si="50"/>
        <v>1604</v>
      </c>
      <c r="G138" s="1">
        <f t="shared" si="42"/>
        <v>1108</v>
      </c>
      <c r="H138" s="6">
        <f t="shared" si="45"/>
        <v>2160</v>
      </c>
      <c r="I138" s="6">
        <f t="shared" si="46"/>
        <v>2880</v>
      </c>
      <c r="J138" s="6">
        <f t="shared" si="47"/>
        <v>3600</v>
      </c>
      <c r="K138" s="6">
        <f t="shared" si="51"/>
        <v>750</v>
      </c>
      <c r="L138" s="6">
        <f t="shared" si="48"/>
        <v>1492</v>
      </c>
      <c r="M138" s="6">
        <f t="shared" si="48"/>
        <v>1844</v>
      </c>
      <c r="N138" s="6">
        <f t="shared" si="52"/>
        <v>1500</v>
      </c>
      <c r="O138" s="6">
        <f t="shared" si="53"/>
        <v>1125</v>
      </c>
      <c r="P138" s="10">
        <f t="shared" si="55"/>
        <v>0</v>
      </c>
      <c r="Q138" s="10">
        <f t="shared" si="56"/>
        <v>0</v>
      </c>
      <c r="R138" s="10">
        <f t="shared" si="57"/>
        <v>0</v>
      </c>
    </row>
    <row r="139" spans="1:25">
      <c r="A139" s="6">
        <v>14500</v>
      </c>
      <c r="B139" s="6">
        <f t="shared" si="44"/>
        <v>174000</v>
      </c>
      <c r="C139" s="6">
        <f t="shared" si="49"/>
        <v>1235</v>
      </c>
      <c r="D139" s="12">
        <f t="shared" si="54"/>
        <v>1585</v>
      </c>
      <c r="E139" s="6">
        <f t="shared" si="50"/>
        <v>1604</v>
      </c>
      <c r="G139" s="1">
        <f t="shared" si="42"/>
        <v>1108</v>
      </c>
      <c r="H139" s="6">
        <f t="shared" si="45"/>
        <v>2175</v>
      </c>
      <c r="I139" s="6">
        <f t="shared" si="46"/>
        <v>2900</v>
      </c>
      <c r="J139" s="6">
        <f t="shared" si="47"/>
        <v>3625</v>
      </c>
      <c r="K139" s="6">
        <f t="shared" si="51"/>
        <v>750</v>
      </c>
      <c r="L139" s="6">
        <f t="shared" si="48"/>
        <v>1492</v>
      </c>
      <c r="M139" s="6">
        <f t="shared" si="48"/>
        <v>1844</v>
      </c>
      <c r="N139" s="6">
        <f t="shared" si="52"/>
        <v>1500</v>
      </c>
      <c r="O139" s="6">
        <f t="shared" si="53"/>
        <v>1125</v>
      </c>
      <c r="P139" s="10">
        <f t="shared" si="55"/>
        <v>0</v>
      </c>
      <c r="Q139" s="10">
        <f t="shared" si="56"/>
        <v>0</v>
      </c>
      <c r="R139" s="10">
        <f t="shared" si="57"/>
        <v>0</v>
      </c>
    </row>
    <row r="140" spans="1:25">
      <c r="A140" s="6">
        <v>14600</v>
      </c>
      <c r="B140" s="6">
        <f t="shared" si="44"/>
        <v>175200</v>
      </c>
      <c r="C140" s="6">
        <f t="shared" si="49"/>
        <v>1237</v>
      </c>
      <c r="D140" s="12">
        <f t="shared" si="54"/>
        <v>1585</v>
      </c>
      <c r="E140" s="6">
        <f t="shared" si="50"/>
        <v>1604</v>
      </c>
      <c r="G140" s="1">
        <f t="shared" si="42"/>
        <v>1108</v>
      </c>
      <c r="H140" s="6">
        <f t="shared" si="45"/>
        <v>2190</v>
      </c>
      <c r="I140" s="6">
        <f t="shared" si="46"/>
        <v>2920</v>
      </c>
      <c r="J140" s="6">
        <f t="shared" si="47"/>
        <v>3650</v>
      </c>
      <c r="K140" s="6">
        <f t="shared" si="51"/>
        <v>750</v>
      </c>
      <c r="L140" s="6">
        <f t="shared" si="48"/>
        <v>1492</v>
      </c>
      <c r="M140" s="6">
        <f t="shared" si="48"/>
        <v>1844</v>
      </c>
      <c r="N140" s="6">
        <f t="shared" si="52"/>
        <v>1500</v>
      </c>
      <c r="O140" s="6">
        <f t="shared" si="53"/>
        <v>1125</v>
      </c>
      <c r="P140" s="10">
        <f t="shared" si="55"/>
        <v>0</v>
      </c>
      <c r="Q140" s="10">
        <f t="shared" si="56"/>
        <v>0</v>
      </c>
      <c r="R140" s="10">
        <f t="shared" si="57"/>
        <v>0</v>
      </c>
    </row>
    <row r="141" spans="1:25">
      <c r="A141" s="6">
        <v>14700</v>
      </c>
      <c r="B141" s="6">
        <f t="shared" si="44"/>
        <v>176400</v>
      </c>
      <c r="C141" s="6">
        <f t="shared" si="49"/>
        <v>1240</v>
      </c>
      <c r="D141" s="12">
        <f t="shared" si="54"/>
        <v>1585</v>
      </c>
      <c r="E141" s="6">
        <f t="shared" si="50"/>
        <v>1604</v>
      </c>
      <c r="G141" s="1">
        <f t="shared" si="42"/>
        <v>1108</v>
      </c>
      <c r="H141" s="6">
        <f t="shared" si="45"/>
        <v>2205</v>
      </c>
      <c r="I141" s="6">
        <f t="shared" si="46"/>
        <v>2940</v>
      </c>
      <c r="J141" s="6">
        <f t="shared" si="47"/>
        <v>3675</v>
      </c>
      <c r="K141" s="6">
        <f t="shared" si="51"/>
        <v>750</v>
      </c>
      <c r="L141" s="6">
        <f t="shared" si="48"/>
        <v>1492</v>
      </c>
      <c r="M141" s="6">
        <f t="shared" si="48"/>
        <v>1844</v>
      </c>
      <c r="N141" s="6">
        <f t="shared" si="52"/>
        <v>1500</v>
      </c>
      <c r="O141" s="6">
        <f t="shared" si="53"/>
        <v>1125</v>
      </c>
      <c r="P141" s="10">
        <f t="shared" si="55"/>
        <v>0</v>
      </c>
      <c r="Q141" s="10">
        <f t="shared" si="56"/>
        <v>0</v>
      </c>
      <c r="R141" s="10">
        <f t="shared" si="57"/>
        <v>0</v>
      </c>
    </row>
    <row r="142" spans="1:25">
      <c r="A142" s="6">
        <v>14800</v>
      </c>
      <c r="B142" s="6">
        <f t="shared" si="44"/>
        <v>177600</v>
      </c>
      <c r="C142" s="6">
        <f t="shared" si="49"/>
        <v>1243</v>
      </c>
      <c r="D142" s="12">
        <f t="shared" si="54"/>
        <v>1585</v>
      </c>
      <c r="E142" s="6">
        <f t="shared" si="50"/>
        <v>1604</v>
      </c>
      <c r="G142" s="1">
        <f t="shared" si="42"/>
        <v>1108</v>
      </c>
      <c r="H142" s="6">
        <f t="shared" si="45"/>
        <v>2220</v>
      </c>
      <c r="I142" s="6">
        <f t="shared" si="46"/>
        <v>2960</v>
      </c>
      <c r="J142" s="6">
        <f t="shared" si="47"/>
        <v>3700</v>
      </c>
      <c r="K142" s="6">
        <f t="shared" si="51"/>
        <v>750</v>
      </c>
      <c r="L142" s="6">
        <f t="shared" si="48"/>
        <v>1492</v>
      </c>
      <c r="M142" s="6">
        <f t="shared" si="48"/>
        <v>1844</v>
      </c>
      <c r="N142" s="6">
        <f t="shared" si="52"/>
        <v>1500</v>
      </c>
      <c r="O142" s="6">
        <f t="shared" si="53"/>
        <v>1125</v>
      </c>
      <c r="P142" s="10">
        <f t="shared" si="55"/>
        <v>0</v>
      </c>
      <c r="Q142" s="10">
        <f t="shared" si="56"/>
        <v>0</v>
      </c>
      <c r="R142" s="10">
        <f t="shared" si="57"/>
        <v>0</v>
      </c>
    </row>
    <row r="143" spans="1:25">
      <c r="A143" s="6">
        <v>14900</v>
      </c>
      <c r="B143" s="6">
        <f t="shared" si="44"/>
        <v>178800</v>
      </c>
      <c r="C143" s="6">
        <f t="shared" si="49"/>
        <v>1246</v>
      </c>
      <c r="D143" s="12">
        <f t="shared" si="54"/>
        <v>1585</v>
      </c>
      <c r="E143" s="6">
        <f t="shared" si="50"/>
        <v>1604</v>
      </c>
      <c r="G143" s="1">
        <f t="shared" si="42"/>
        <v>1108</v>
      </c>
      <c r="H143" s="6">
        <f t="shared" si="45"/>
        <v>2235</v>
      </c>
      <c r="I143" s="6">
        <f t="shared" si="46"/>
        <v>2980</v>
      </c>
      <c r="J143" s="6">
        <f t="shared" si="47"/>
        <v>3725</v>
      </c>
      <c r="K143" s="6">
        <f t="shared" si="51"/>
        <v>750</v>
      </c>
      <c r="L143" s="6">
        <f t="shared" si="48"/>
        <v>1492</v>
      </c>
      <c r="M143" s="6">
        <f t="shared" si="48"/>
        <v>1844</v>
      </c>
      <c r="N143" s="6">
        <f t="shared" si="52"/>
        <v>1500</v>
      </c>
      <c r="O143" s="6">
        <f t="shared" si="53"/>
        <v>1125</v>
      </c>
      <c r="P143" s="10">
        <f t="shared" si="55"/>
        <v>0</v>
      </c>
      <c r="Q143" s="10">
        <f t="shared" si="56"/>
        <v>0</v>
      </c>
      <c r="R143" s="10">
        <f t="shared" si="57"/>
        <v>0</v>
      </c>
      <c r="T143" s="18"/>
      <c r="U143" s="18"/>
      <c r="V143" s="18"/>
      <c r="W143" s="18"/>
      <c r="X143" s="18"/>
      <c r="Y143" s="18"/>
    </row>
    <row r="144" spans="1:25" s="18" customFormat="1">
      <c r="A144" s="14">
        <v>15000</v>
      </c>
      <c r="B144" s="14">
        <f t="shared" si="44"/>
        <v>180000</v>
      </c>
      <c r="C144" s="14">
        <f t="shared" si="49"/>
        <v>1249</v>
      </c>
      <c r="D144" s="15">
        <f t="shared" si="54"/>
        <v>1585</v>
      </c>
      <c r="E144" s="14">
        <f t="shared" si="50"/>
        <v>1604</v>
      </c>
      <c r="F144" s="14"/>
      <c r="G144" s="16">
        <f t="shared" si="42"/>
        <v>1108</v>
      </c>
      <c r="H144" s="14">
        <f t="shared" si="45"/>
        <v>2250</v>
      </c>
      <c r="I144" s="14">
        <f t="shared" si="46"/>
        <v>3000</v>
      </c>
      <c r="J144" s="14">
        <f t="shared" si="47"/>
        <v>3750</v>
      </c>
      <c r="K144" s="14">
        <f t="shared" si="51"/>
        <v>750</v>
      </c>
      <c r="L144" s="14">
        <f t="shared" si="48"/>
        <v>1492</v>
      </c>
      <c r="M144" s="14">
        <f t="shared" si="48"/>
        <v>1844</v>
      </c>
      <c r="N144" s="14">
        <f t="shared" si="52"/>
        <v>1500</v>
      </c>
      <c r="O144" s="14">
        <f t="shared" si="53"/>
        <v>1125</v>
      </c>
      <c r="P144" s="17">
        <f t="shared" si="55"/>
        <v>0</v>
      </c>
      <c r="Q144" s="17">
        <f t="shared" si="56"/>
        <v>0</v>
      </c>
      <c r="R144" s="17">
        <f t="shared" si="57"/>
        <v>0</v>
      </c>
      <c r="T144"/>
      <c r="U144"/>
      <c r="V144"/>
      <c r="W144"/>
      <c r="X144"/>
      <c r="Y144"/>
    </row>
  </sheetData>
  <phoneticPr fontId="3" type="noConversion"/>
  <hyperlinks>
    <hyperlink ref="D5:D144" r:id="rId1" display="=@ROUND(@AVERAGE(K4:L4)*.95,0)"/>
    <hyperlink ref="D4" r:id="rId2" display="=@ROUND(@AVERAGE(K4:L4)*.95,0)"/>
  </hyperlinks>
  <pageMargins left="0.75" right="0.75" top="1" bottom="1" header="0.5" footer="0.5"/>
  <pageSetup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4"/>
  <sheetViews>
    <sheetView topLeftCell="A3" workbookViewId="0">
      <selection activeCell="D12" sqref="D12"/>
    </sheetView>
  </sheetViews>
  <sheetFormatPr defaultRowHeight="12.75"/>
  <cols>
    <col min="1" max="1" width="12" style="6" customWidth="1"/>
    <col min="2" max="2" width="13.85546875" style="6" customWidth="1"/>
    <col min="3" max="3" width="9.140625" style="6"/>
    <col min="4" max="4" width="9.140625" style="26"/>
    <col min="5" max="6" width="9.140625" style="6"/>
    <col min="7" max="7" width="10.140625" style="35" bestFit="1" customWidth="1"/>
    <col min="8" max="8" width="9.140625" style="6"/>
    <col min="9" max="9" width="9.140625" style="1"/>
    <col min="10" max="12" width="9.140625" style="6"/>
    <col min="13" max="14" width="9.140625" style="1"/>
    <col min="15" max="15" width="10.42578125" style="1" customWidth="1"/>
    <col min="16" max="16" width="9.140625" style="1"/>
    <col min="18" max="18" width="13.42578125" customWidth="1"/>
  </cols>
  <sheetData>
    <row r="1" spans="1:22">
      <c r="G1" s="31"/>
      <c r="S1" t="s">
        <v>29</v>
      </c>
    </row>
    <row r="2" spans="1:22" ht="63.75">
      <c r="A2" s="5" t="s">
        <v>12</v>
      </c>
      <c r="B2" s="5" t="s">
        <v>13</v>
      </c>
      <c r="C2" s="5" t="s">
        <v>38</v>
      </c>
      <c r="D2" s="27" t="s">
        <v>45</v>
      </c>
      <c r="E2" s="5" t="s">
        <v>9</v>
      </c>
      <c r="F2" s="5" t="s">
        <v>46</v>
      </c>
      <c r="G2" s="32" t="s">
        <v>50</v>
      </c>
      <c r="H2" s="5" t="s">
        <v>49</v>
      </c>
      <c r="I2" s="13" t="s">
        <v>53</v>
      </c>
      <c r="J2" s="5" t="s">
        <v>54</v>
      </c>
      <c r="K2" s="5" t="s">
        <v>56</v>
      </c>
      <c r="L2" s="5" t="s">
        <v>47</v>
      </c>
      <c r="M2" s="13" t="s">
        <v>39</v>
      </c>
      <c r="N2" s="13" t="s">
        <v>48</v>
      </c>
      <c r="O2" s="13" t="s">
        <v>51</v>
      </c>
      <c r="P2" s="13" t="s">
        <v>52</v>
      </c>
      <c r="Q2" s="3"/>
      <c r="R2" s="3" t="s">
        <v>31</v>
      </c>
      <c r="S2" s="3" t="s">
        <v>3</v>
      </c>
      <c r="T2" s="3" t="s">
        <v>4</v>
      </c>
      <c r="U2" s="3" t="s">
        <v>5</v>
      </c>
      <c r="V2" s="3" t="s">
        <v>18</v>
      </c>
    </row>
    <row r="3" spans="1:22">
      <c r="G3" s="31"/>
      <c r="Q3" s="30" t="s">
        <v>43</v>
      </c>
      <c r="R3" s="30" t="s">
        <v>41</v>
      </c>
      <c r="S3" s="30">
        <v>0.03</v>
      </c>
      <c r="T3" s="43">
        <v>0.25</v>
      </c>
      <c r="U3" s="30">
        <v>0</v>
      </c>
      <c r="V3" s="30">
        <v>0.375</v>
      </c>
    </row>
    <row r="4" spans="1:22">
      <c r="A4" s="6">
        <v>1000</v>
      </c>
      <c r="B4" s="6">
        <f t="shared" ref="B4:B67" si="0">A4*12</f>
        <v>12000</v>
      </c>
      <c r="C4" s="12">
        <f>Data!D4</f>
        <v>234</v>
      </c>
      <c r="D4" s="28"/>
      <c r="E4" s="6">
        <v>261</v>
      </c>
      <c r="G4" s="31">
        <v>285</v>
      </c>
      <c r="I4" s="1">
        <f>ROUND((E4+G4)/2,2)</f>
        <v>273</v>
      </c>
      <c r="K4" s="6">
        <v>236</v>
      </c>
      <c r="M4" s="1">
        <f t="shared" ref="M4:M15" si="1">$M$16-(($A$16-A4)*$T$3)</f>
        <v>251</v>
      </c>
      <c r="O4" s="1">
        <f t="shared" ref="O4:O35" si="2">LN((A4-$U$4)/$T$4)*$S$4-$V$4</f>
        <v>114.87562597358303</v>
      </c>
      <c r="Q4" t="s">
        <v>44</v>
      </c>
      <c r="R4" t="s">
        <v>42</v>
      </c>
      <c r="S4">
        <v>310</v>
      </c>
      <c r="T4" s="2">
        <v>200</v>
      </c>
      <c r="U4" s="2">
        <v>600</v>
      </c>
      <c r="V4">
        <v>100</v>
      </c>
    </row>
    <row r="5" spans="1:22">
      <c r="A5" s="6">
        <v>1100</v>
      </c>
      <c r="B5" s="6">
        <f t="shared" si="0"/>
        <v>13200</v>
      </c>
      <c r="C5" s="12">
        <f>Data!D5</f>
        <v>257</v>
      </c>
      <c r="D5" s="28">
        <f>(C5-C4)/100</f>
        <v>0.23</v>
      </c>
      <c r="E5" s="6">
        <v>286</v>
      </c>
      <c r="F5" s="28">
        <f>(E5-E4)/100</f>
        <v>0.25</v>
      </c>
      <c r="G5" s="33">
        <v>314</v>
      </c>
      <c r="H5" s="28">
        <f>(G5-G4)/100</f>
        <v>0.28999999999999998</v>
      </c>
      <c r="I5" s="1">
        <f t="shared" ref="I5:I68" si="3">ROUND((E5+G5)/2,2)</f>
        <v>300</v>
      </c>
      <c r="J5" s="28">
        <f>(I5-I4)/100</f>
        <v>0.27</v>
      </c>
      <c r="K5" s="6">
        <v>260</v>
      </c>
      <c r="L5" s="28">
        <f>(K5-K4)/100</f>
        <v>0.24</v>
      </c>
      <c r="M5" s="1">
        <f t="shared" si="1"/>
        <v>276</v>
      </c>
      <c r="N5" s="28">
        <f>(M5-M4)/100</f>
        <v>0.25</v>
      </c>
      <c r="O5" s="1">
        <f t="shared" si="2"/>
        <v>184.0501268809881</v>
      </c>
      <c r="P5" s="28">
        <f>(O5-O4)/100</f>
        <v>0.69174500907405079</v>
      </c>
      <c r="S5" t="s">
        <v>71</v>
      </c>
    </row>
    <row r="6" spans="1:22" s="30" customFormat="1">
      <c r="A6" s="7">
        <v>1200</v>
      </c>
      <c r="B6" s="7">
        <f t="shared" si="0"/>
        <v>14400</v>
      </c>
      <c r="C6" s="39">
        <f>Data!D6</f>
        <v>280</v>
      </c>
      <c r="D6" s="40">
        <f t="shared" ref="D6:D69" si="4">(C6-C5)/100</f>
        <v>0.23</v>
      </c>
      <c r="E6" s="7">
        <v>311</v>
      </c>
      <c r="F6" s="40">
        <f t="shared" ref="F6:F69" si="5">(E6-E5)/100</f>
        <v>0.25</v>
      </c>
      <c r="G6" s="41">
        <v>342</v>
      </c>
      <c r="H6" s="40">
        <f t="shared" ref="H6:H69" si="6">(G6-G5)/100</f>
        <v>0.28000000000000003</v>
      </c>
      <c r="I6" s="42">
        <f t="shared" si="3"/>
        <v>326.5</v>
      </c>
      <c r="J6" s="40">
        <f t="shared" ref="J6:J69" si="7">(I6-I5)/100</f>
        <v>0.26500000000000001</v>
      </c>
      <c r="K6" s="7">
        <v>277</v>
      </c>
      <c r="L6" s="40">
        <f t="shared" ref="L6:L69" si="8">(K6-K5)/100</f>
        <v>0.17</v>
      </c>
      <c r="M6" s="42">
        <f t="shared" si="1"/>
        <v>301</v>
      </c>
      <c r="N6" s="40">
        <f t="shared" ref="N6:N69" si="9">(M6-M5)/100</f>
        <v>0.25</v>
      </c>
      <c r="O6" s="42">
        <f t="shared" si="2"/>
        <v>240.56980948711401</v>
      </c>
      <c r="P6" s="40">
        <f t="shared" ref="P6:P69" si="10">(O6-O5)/100</f>
        <v>0.56519682606125909</v>
      </c>
      <c r="Q6" t="s">
        <v>30</v>
      </c>
    </row>
    <row r="7" spans="1:22">
      <c r="A7" s="6">
        <v>1300</v>
      </c>
      <c r="B7" s="6">
        <f t="shared" si="0"/>
        <v>15600</v>
      </c>
      <c r="C7" s="12">
        <f>Data!D7</f>
        <v>303</v>
      </c>
      <c r="D7" s="28">
        <f t="shared" si="4"/>
        <v>0.23</v>
      </c>
      <c r="E7" s="6">
        <v>337</v>
      </c>
      <c r="F7" s="28">
        <f t="shared" si="5"/>
        <v>0.26</v>
      </c>
      <c r="G7" s="33">
        <v>371</v>
      </c>
      <c r="H7" s="28">
        <f t="shared" si="6"/>
        <v>0.28999999999999998</v>
      </c>
      <c r="I7" s="1">
        <f t="shared" si="3"/>
        <v>354</v>
      </c>
      <c r="J7" s="28">
        <f t="shared" si="7"/>
        <v>0.27500000000000002</v>
      </c>
      <c r="K7" s="6">
        <v>294</v>
      </c>
      <c r="L7" s="28">
        <f t="shared" si="8"/>
        <v>0.17</v>
      </c>
      <c r="M7" s="1">
        <f t="shared" si="1"/>
        <v>326</v>
      </c>
      <c r="N7" s="28">
        <f t="shared" si="9"/>
        <v>0.25</v>
      </c>
      <c r="O7" s="1">
        <f t="shared" si="2"/>
        <v>288.35652023356408</v>
      </c>
      <c r="P7" s="28">
        <f t="shared" si="10"/>
        <v>0.47786710746450067</v>
      </c>
      <c r="Q7" t="s">
        <v>36</v>
      </c>
      <c r="T7" s="2"/>
    </row>
    <row r="8" spans="1:22">
      <c r="A8" s="6">
        <v>1400</v>
      </c>
      <c r="B8" s="6">
        <f t="shared" si="0"/>
        <v>16800</v>
      </c>
      <c r="C8" s="12">
        <f>Data!D8</f>
        <v>326</v>
      </c>
      <c r="D8" s="28">
        <f t="shared" si="4"/>
        <v>0.23</v>
      </c>
      <c r="E8" s="6">
        <f>Data!F8</f>
        <v>362</v>
      </c>
      <c r="F8" s="28">
        <f t="shared" si="5"/>
        <v>0.25</v>
      </c>
      <c r="G8" s="33">
        <v>399</v>
      </c>
      <c r="H8" s="28">
        <f t="shared" si="6"/>
        <v>0.28000000000000003</v>
      </c>
      <c r="I8" s="1">
        <f t="shared" si="3"/>
        <v>380.5</v>
      </c>
      <c r="J8" s="28">
        <f t="shared" si="7"/>
        <v>0.26500000000000001</v>
      </c>
      <c r="K8" s="6">
        <v>310</v>
      </c>
      <c r="L8" s="28">
        <f t="shared" si="8"/>
        <v>0.16</v>
      </c>
      <c r="M8" s="1">
        <f t="shared" si="1"/>
        <v>351</v>
      </c>
      <c r="N8" s="28">
        <f t="shared" si="9"/>
        <v>0.25</v>
      </c>
      <c r="O8" s="1">
        <f t="shared" si="2"/>
        <v>329.75125194716605</v>
      </c>
      <c r="P8" s="28">
        <f t="shared" si="10"/>
        <v>0.41394731713601973</v>
      </c>
      <c r="Q8" s="30" t="s">
        <v>37</v>
      </c>
      <c r="T8" s="2"/>
    </row>
    <row r="9" spans="1:22" s="55" customFormat="1">
      <c r="A9" s="50">
        <v>1500</v>
      </c>
      <c r="B9" s="50">
        <f t="shared" si="0"/>
        <v>18000</v>
      </c>
      <c r="C9" s="51">
        <f>Data!D9</f>
        <v>347</v>
      </c>
      <c r="D9" s="52">
        <f t="shared" si="4"/>
        <v>0.21</v>
      </c>
      <c r="E9" s="50">
        <v>387</v>
      </c>
      <c r="F9" s="52">
        <f t="shared" si="5"/>
        <v>0.25</v>
      </c>
      <c r="G9" s="53">
        <v>428</v>
      </c>
      <c r="H9" s="52">
        <f t="shared" si="6"/>
        <v>0.28999999999999998</v>
      </c>
      <c r="I9" s="54">
        <f t="shared" si="3"/>
        <v>407.5</v>
      </c>
      <c r="J9" s="52">
        <f t="shared" si="7"/>
        <v>0.27</v>
      </c>
      <c r="K9" s="50">
        <v>327</v>
      </c>
      <c r="L9" s="52">
        <f t="shared" si="8"/>
        <v>0.17</v>
      </c>
      <c r="M9" s="54">
        <f t="shared" si="1"/>
        <v>376</v>
      </c>
      <c r="N9" s="52">
        <f t="shared" si="9"/>
        <v>0.25</v>
      </c>
      <c r="O9" s="54">
        <f t="shared" si="2"/>
        <v>366.26399300064497</v>
      </c>
      <c r="P9" s="52">
        <f t="shared" si="10"/>
        <v>0.3651274105347892</v>
      </c>
      <c r="Q9" s="55" t="s">
        <v>68</v>
      </c>
    </row>
    <row r="10" spans="1:22">
      <c r="A10" s="7">
        <v>1600</v>
      </c>
      <c r="B10" s="7">
        <f t="shared" si="0"/>
        <v>19200</v>
      </c>
      <c r="C10" s="12">
        <f>Data!D10</f>
        <v>368</v>
      </c>
      <c r="D10" s="28">
        <f t="shared" si="4"/>
        <v>0.21</v>
      </c>
      <c r="E10" s="6">
        <v>411</v>
      </c>
      <c r="F10" s="28">
        <f t="shared" si="5"/>
        <v>0.24</v>
      </c>
      <c r="G10" s="33">
        <v>456</v>
      </c>
      <c r="H10" s="28">
        <f t="shared" si="6"/>
        <v>0.28000000000000003</v>
      </c>
      <c r="I10" s="1">
        <f t="shared" si="3"/>
        <v>433.5</v>
      </c>
      <c r="J10" s="28">
        <f t="shared" si="7"/>
        <v>0.26</v>
      </c>
      <c r="K10" s="6">
        <v>342</v>
      </c>
      <c r="L10" s="28">
        <f t="shared" si="8"/>
        <v>0.15</v>
      </c>
      <c r="M10" s="1">
        <f t="shared" si="1"/>
        <v>401</v>
      </c>
      <c r="N10" s="28">
        <f t="shared" si="9"/>
        <v>0.25</v>
      </c>
      <c r="O10" s="1">
        <f t="shared" si="2"/>
        <v>398.9257528545711</v>
      </c>
      <c r="P10" s="28">
        <f t="shared" si="10"/>
        <v>0.32661759853926126</v>
      </c>
    </row>
    <row r="11" spans="1:22">
      <c r="A11" s="7">
        <v>1700</v>
      </c>
      <c r="B11" s="7">
        <f t="shared" si="0"/>
        <v>20400</v>
      </c>
      <c r="C11" s="12">
        <f>Data!D11</f>
        <v>390</v>
      </c>
      <c r="D11" s="28">
        <f t="shared" si="4"/>
        <v>0.22</v>
      </c>
      <c r="E11" s="6">
        <v>433</v>
      </c>
      <c r="F11" s="28">
        <f t="shared" si="5"/>
        <v>0.22</v>
      </c>
      <c r="G11" s="33">
        <v>484</v>
      </c>
      <c r="H11" s="28">
        <f t="shared" si="6"/>
        <v>0.28000000000000003</v>
      </c>
      <c r="I11" s="1">
        <f t="shared" si="3"/>
        <v>458.5</v>
      </c>
      <c r="J11" s="28">
        <f t="shared" si="7"/>
        <v>0.25</v>
      </c>
      <c r="K11" s="6">
        <v>358</v>
      </c>
      <c r="L11" s="28">
        <f t="shared" si="8"/>
        <v>0.16</v>
      </c>
      <c r="M11" s="1">
        <f t="shared" si="1"/>
        <v>426</v>
      </c>
      <c r="N11" s="28">
        <f t="shared" si="9"/>
        <v>0.25</v>
      </c>
      <c r="O11" s="1">
        <f t="shared" si="2"/>
        <v>428.47190859391185</v>
      </c>
      <c r="P11" s="28">
        <f t="shared" si="10"/>
        <v>0.29546155739340746</v>
      </c>
    </row>
    <row r="12" spans="1:22">
      <c r="A12" s="7">
        <v>1800</v>
      </c>
      <c r="B12" s="7">
        <f t="shared" si="0"/>
        <v>21600</v>
      </c>
      <c r="C12" s="12">
        <f>Data!D12</f>
        <v>411</v>
      </c>
      <c r="D12" s="28">
        <f t="shared" si="4"/>
        <v>0.21</v>
      </c>
      <c r="E12" s="6">
        <v>456</v>
      </c>
      <c r="F12" s="28">
        <f t="shared" si="5"/>
        <v>0.23</v>
      </c>
      <c r="G12" s="33">
        <v>512</v>
      </c>
      <c r="H12" s="28">
        <f t="shared" si="6"/>
        <v>0.28000000000000003</v>
      </c>
      <c r="I12" s="1">
        <f t="shared" si="3"/>
        <v>484</v>
      </c>
      <c r="J12" s="28">
        <f t="shared" si="7"/>
        <v>0.255</v>
      </c>
      <c r="K12" s="6">
        <v>373</v>
      </c>
      <c r="L12" s="28">
        <f t="shared" si="8"/>
        <v>0.15</v>
      </c>
      <c r="M12" s="1">
        <f t="shared" si="1"/>
        <v>451</v>
      </c>
      <c r="N12" s="28">
        <f t="shared" si="9"/>
        <v>0.25</v>
      </c>
      <c r="O12" s="1">
        <f t="shared" si="2"/>
        <v>455.44543546069701</v>
      </c>
      <c r="P12" s="28">
        <f t="shared" si="10"/>
        <v>0.26973526866785164</v>
      </c>
    </row>
    <row r="13" spans="1:22">
      <c r="A13" s="7">
        <v>1900</v>
      </c>
      <c r="B13" s="7">
        <f t="shared" si="0"/>
        <v>22800</v>
      </c>
      <c r="C13" s="12">
        <f>Data!D13</f>
        <v>432</v>
      </c>
      <c r="D13" s="28">
        <f t="shared" si="4"/>
        <v>0.21</v>
      </c>
      <c r="E13" s="6">
        <v>478</v>
      </c>
      <c r="F13" s="28">
        <f t="shared" si="5"/>
        <v>0.22</v>
      </c>
      <c r="G13" s="33">
        <v>540</v>
      </c>
      <c r="H13" s="28">
        <f t="shared" si="6"/>
        <v>0.28000000000000003</v>
      </c>
      <c r="I13" s="1">
        <f t="shared" si="3"/>
        <v>509</v>
      </c>
      <c r="J13" s="28">
        <f t="shared" si="7"/>
        <v>0.25</v>
      </c>
      <c r="K13" s="6">
        <v>388</v>
      </c>
      <c r="L13" s="28">
        <f t="shared" si="8"/>
        <v>0.15</v>
      </c>
      <c r="M13" s="1">
        <f t="shared" si="1"/>
        <v>476</v>
      </c>
      <c r="N13" s="28">
        <f t="shared" si="9"/>
        <v>0.25</v>
      </c>
      <c r="O13" s="1">
        <f t="shared" si="2"/>
        <v>480.25867483949332</v>
      </c>
      <c r="P13" s="28">
        <f t="shared" si="10"/>
        <v>0.24813239378796312</v>
      </c>
    </row>
    <row r="14" spans="1:22">
      <c r="A14" s="7">
        <v>2000</v>
      </c>
      <c r="B14" s="7">
        <f t="shared" si="0"/>
        <v>24000</v>
      </c>
      <c r="C14" s="12">
        <f>Data!D14</f>
        <v>453</v>
      </c>
      <c r="D14" s="28">
        <f t="shared" si="4"/>
        <v>0.21</v>
      </c>
      <c r="E14" s="6">
        <v>502</v>
      </c>
      <c r="F14" s="28">
        <f t="shared" si="5"/>
        <v>0.24</v>
      </c>
      <c r="G14" s="33">
        <v>568</v>
      </c>
      <c r="H14" s="28">
        <f t="shared" si="6"/>
        <v>0.28000000000000003</v>
      </c>
      <c r="I14" s="1">
        <f t="shared" si="3"/>
        <v>535</v>
      </c>
      <c r="J14" s="28">
        <f t="shared" si="7"/>
        <v>0.26</v>
      </c>
      <c r="K14" s="6">
        <v>402</v>
      </c>
      <c r="L14" s="28">
        <f t="shared" si="8"/>
        <v>0.14000000000000001</v>
      </c>
      <c r="M14" s="1">
        <f t="shared" si="1"/>
        <v>501</v>
      </c>
      <c r="N14" s="28">
        <f t="shared" si="9"/>
        <v>0.25</v>
      </c>
      <c r="O14" s="1">
        <f t="shared" si="2"/>
        <v>503.23214620714714</v>
      </c>
      <c r="P14" s="28">
        <f t="shared" si="10"/>
        <v>0.22973471367653814</v>
      </c>
    </row>
    <row r="15" spans="1:22" s="30" customFormat="1">
      <c r="A15" s="7">
        <v>2100</v>
      </c>
      <c r="B15" s="7">
        <f t="shared" si="0"/>
        <v>25200</v>
      </c>
      <c r="C15" s="39">
        <f>Data!D15</f>
        <v>475</v>
      </c>
      <c r="D15" s="40">
        <f t="shared" si="4"/>
        <v>0.22</v>
      </c>
      <c r="E15" s="7">
        <f>Data!F15</f>
        <v>526</v>
      </c>
      <c r="F15" s="40">
        <f t="shared" si="5"/>
        <v>0.24</v>
      </c>
      <c r="G15" s="41">
        <v>596</v>
      </c>
      <c r="H15" s="40">
        <f t="shared" si="6"/>
        <v>0.28000000000000003</v>
      </c>
      <c r="I15" s="42">
        <f t="shared" si="3"/>
        <v>561</v>
      </c>
      <c r="J15" s="40">
        <f t="shared" si="7"/>
        <v>0.26</v>
      </c>
      <c r="K15" s="7">
        <v>416</v>
      </c>
      <c r="L15" s="40">
        <f t="shared" si="8"/>
        <v>0.14000000000000001</v>
      </c>
      <c r="M15" s="42">
        <f t="shared" si="1"/>
        <v>526</v>
      </c>
      <c r="N15" s="40">
        <f t="shared" si="9"/>
        <v>0.25</v>
      </c>
      <c r="O15" s="42">
        <f t="shared" si="2"/>
        <v>524.619936368102</v>
      </c>
      <c r="P15" s="40">
        <f t="shared" si="10"/>
        <v>0.21387790160954864</v>
      </c>
    </row>
    <row r="16" spans="1:22">
      <c r="A16" s="6">
        <v>2200</v>
      </c>
      <c r="B16" s="6">
        <f t="shared" si="0"/>
        <v>26400</v>
      </c>
      <c r="C16" s="12">
        <f>Data!D16</f>
        <v>496</v>
      </c>
      <c r="D16" s="28">
        <f t="shared" si="4"/>
        <v>0.21</v>
      </c>
      <c r="E16" s="6">
        <f>Data!F16</f>
        <v>551</v>
      </c>
      <c r="F16" s="28">
        <f t="shared" si="5"/>
        <v>0.25</v>
      </c>
      <c r="G16" s="33">
        <v>624</v>
      </c>
      <c r="H16" s="28">
        <f t="shared" si="6"/>
        <v>0.28000000000000003</v>
      </c>
      <c r="I16" s="1">
        <f t="shared" si="3"/>
        <v>587.5</v>
      </c>
      <c r="J16" s="28">
        <f t="shared" si="7"/>
        <v>0.26500000000000001</v>
      </c>
      <c r="K16" s="6">
        <v>430</v>
      </c>
      <c r="L16" s="28">
        <f t="shared" si="8"/>
        <v>0.14000000000000001</v>
      </c>
      <c r="M16" s="1">
        <f>E16</f>
        <v>551</v>
      </c>
      <c r="N16" s="28">
        <f t="shared" si="9"/>
        <v>0.25</v>
      </c>
      <c r="O16" s="1">
        <f t="shared" si="2"/>
        <v>544.62687792074905</v>
      </c>
      <c r="P16" s="28">
        <f t="shared" si="10"/>
        <v>0.20006941552647051</v>
      </c>
    </row>
    <row r="17" spans="1:17">
      <c r="A17" s="6">
        <v>2300</v>
      </c>
      <c r="B17" s="6">
        <f t="shared" si="0"/>
        <v>27600</v>
      </c>
      <c r="C17" s="12">
        <f>Data!D17</f>
        <v>517</v>
      </c>
      <c r="D17" s="28">
        <f t="shared" si="4"/>
        <v>0.21</v>
      </c>
      <c r="E17" s="6">
        <v>576</v>
      </c>
      <c r="F17" s="28">
        <f t="shared" si="5"/>
        <v>0.25</v>
      </c>
      <c r="G17" s="33">
        <v>652</v>
      </c>
      <c r="H17" s="28">
        <f t="shared" si="6"/>
        <v>0.28000000000000003</v>
      </c>
      <c r="I17" s="1">
        <f t="shared" si="3"/>
        <v>614</v>
      </c>
      <c r="J17" s="28">
        <f t="shared" si="7"/>
        <v>0.26500000000000001</v>
      </c>
      <c r="K17" s="6">
        <v>444</v>
      </c>
      <c r="L17" s="28">
        <f t="shared" si="8"/>
        <v>0.14000000000000001</v>
      </c>
      <c r="M17" s="1">
        <f t="shared" ref="M17:M54" si="11">E17</f>
        <v>576</v>
      </c>
      <c r="N17" s="28">
        <f t="shared" si="9"/>
        <v>0.25</v>
      </c>
      <c r="O17" s="1">
        <f t="shared" si="2"/>
        <v>563.42051068384399</v>
      </c>
      <c r="P17" s="28">
        <f t="shared" si="10"/>
        <v>0.18793632763094933</v>
      </c>
    </row>
    <row r="18" spans="1:17">
      <c r="A18" s="6">
        <v>2400</v>
      </c>
      <c r="B18" s="6">
        <f t="shared" si="0"/>
        <v>28800</v>
      </c>
      <c r="C18" s="12">
        <f>Data!D18</f>
        <v>538</v>
      </c>
      <c r="D18" s="28">
        <f t="shared" si="4"/>
        <v>0.21</v>
      </c>
      <c r="E18" s="6">
        <v>601</v>
      </c>
      <c r="F18" s="28">
        <f t="shared" si="5"/>
        <v>0.25</v>
      </c>
      <c r="G18" s="33">
        <v>679</v>
      </c>
      <c r="H18" s="28">
        <f t="shared" si="6"/>
        <v>0.27</v>
      </c>
      <c r="I18" s="1">
        <f t="shared" si="3"/>
        <v>640</v>
      </c>
      <c r="J18" s="28">
        <f t="shared" si="7"/>
        <v>0.26</v>
      </c>
      <c r="K18" s="6">
        <v>458</v>
      </c>
      <c r="L18" s="28">
        <f t="shared" si="8"/>
        <v>0.14000000000000001</v>
      </c>
      <c r="M18" s="1">
        <f t="shared" si="11"/>
        <v>601</v>
      </c>
      <c r="N18" s="28">
        <f t="shared" si="9"/>
        <v>0.25</v>
      </c>
      <c r="O18" s="1">
        <f t="shared" si="2"/>
        <v>581.13961897422803</v>
      </c>
      <c r="P18" s="28">
        <f t="shared" si="10"/>
        <v>0.17719108290384042</v>
      </c>
    </row>
    <row r="19" spans="1:17">
      <c r="A19" s="6">
        <v>2500</v>
      </c>
      <c r="B19" s="6">
        <f t="shared" si="0"/>
        <v>30000</v>
      </c>
      <c r="C19" s="12">
        <f>Data!D19</f>
        <v>559</v>
      </c>
      <c r="D19" s="28">
        <f t="shared" si="4"/>
        <v>0.21</v>
      </c>
      <c r="E19" s="6">
        <v>624</v>
      </c>
      <c r="F19" s="28">
        <f t="shared" si="5"/>
        <v>0.23</v>
      </c>
      <c r="G19" s="33">
        <v>707</v>
      </c>
      <c r="H19" s="28">
        <f t="shared" si="6"/>
        <v>0.28000000000000003</v>
      </c>
      <c r="I19" s="1">
        <f t="shared" si="3"/>
        <v>665.5</v>
      </c>
      <c r="J19" s="28">
        <f t="shared" si="7"/>
        <v>0.255</v>
      </c>
      <c r="K19" s="6">
        <v>471</v>
      </c>
      <c r="L19" s="28">
        <f t="shared" si="8"/>
        <v>0.13</v>
      </c>
      <c r="M19" s="1">
        <f t="shared" si="11"/>
        <v>624</v>
      </c>
      <c r="N19" s="28">
        <f t="shared" si="9"/>
        <v>0.23</v>
      </c>
      <c r="O19" s="1">
        <f t="shared" si="2"/>
        <v>597.90045756801351</v>
      </c>
      <c r="P19" s="28">
        <f t="shared" si="10"/>
        <v>0.16760838593785479</v>
      </c>
    </row>
    <row r="20" spans="1:17">
      <c r="A20" s="6">
        <v>2600</v>
      </c>
      <c r="B20" s="6">
        <f t="shared" si="0"/>
        <v>31200</v>
      </c>
      <c r="C20" s="12">
        <f>Data!D20</f>
        <v>568</v>
      </c>
      <c r="D20" s="28">
        <f t="shared" si="4"/>
        <v>0.09</v>
      </c>
      <c r="E20" s="6">
        <v>646</v>
      </c>
      <c r="F20" s="28">
        <f t="shared" si="5"/>
        <v>0.22</v>
      </c>
      <c r="G20" s="33">
        <v>735</v>
      </c>
      <c r="H20" s="28">
        <f t="shared" si="6"/>
        <v>0.28000000000000003</v>
      </c>
      <c r="I20" s="1">
        <f t="shared" si="3"/>
        <v>690.5</v>
      </c>
      <c r="J20" s="28">
        <f t="shared" si="7"/>
        <v>0.25</v>
      </c>
      <c r="K20" s="6">
        <v>484</v>
      </c>
      <c r="L20" s="28">
        <f t="shared" si="8"/>
        <v>0.13</v>
      </c>
      <c r="M20" s="1">
        <f t="shared" si="11"/>
        <v>646</v>
      </c>
      <c r="N20" s="28">
        <f t="shared" si="9"/>
        <v>0.22</v>
      </c>
      <c r="O20" s="1">
        <f t="shared" si="2"/>
        <v>613.80137882815427</v>
      </c>
      <c r="P20" s="28">
        <f t="shared" si="10"/>
        <v>0.15900921260140763</v>
      </c>
    </row>
    <row r="21" spans="1:17">
      <c r="A21" s="6">
        <v>2700</v>
      </c>
      <c r="B21" s="6">
        <f t="shared" si="0"/>
        <v>32400</v>
      </c>
      <c r="C21" s="12">
        <f>Data!D21</f>
        <v>576</v>
      </c>
      <c r="D21" s="28">
        <f t="shared" si="4"/>
        <v>0.08</v>
      </c>
      <c r="E21" s="6">
        <v>669</v>
      </c>
      <c r="F21" s="28">
        <f t="shared" si="5"/>
        <v>0.23</v>
      </c>
      <c r="G21" s="33">
        <v>764</v>
      </c>
      <c r="H21" s="28">
        <f t="shared" si="6"/>
        <v>0.28999999999999998</v>
      </c>
      <c r="I21" s="1">
        <f t="shared" si="3"/>
        <v>716.5</v>
      </c>
      <c r="J21" s="28">
        <f t="shared" si="7"/>
        <v>0.26</v>
      </c>
      <c r="K21" s="6">
        <v>497</v>
      </c>
      <c r="L21" s="28">
        <f t="shared" si="8"/>
        <v>0.13</v>
      </c>
      <c r="M21" s="1">
        <f t="shared" si="11"/>
        <v>669</v>
      </c>
      <c r="N21" s="28">
        <f t="shared" si="9"/>
        <v>0.23</v>
      </c>
      <c r="O21" s="1">
        <f t="shared" si="2"/>
        <v>628.92632972067804</v>
      </c>
      <c r="P21" s="28">
        <f t="shared" si="10"/>
        <v>0.1512495089252377</v>
      </c>
    </row>
    <row r="22" spans="1:17">
      <c r="A22" s="6">
        <v>2800</v>
      </c>
      <c r="B22" s="6">
        <f t="shared" si="0"/>
        <v>33600</v>
      </c>
      <c r="C22" s="12">
        <f>Data!D22</f>
        <v>583</v>
      </c>
      <c r="D22" s="28">
        <f t="shared" si="4"/>
        <v>7.0000000000000007E-2</v>
      </c>
      <c r="E22" s="6">
        <v>692</v>
      </c>
      <c r="F22" s="28">
        <f t="shared" si="5"/>
        <v>0.23</v>
      </c>
      <c r="G22" s="33">
        <v>793</v>
      </c>
      <c r="H22" s="28">
        <f t="shared" si="6"/>
        <v>0.28999999999999998</v>
      </c>
      <c r="I22" s="1">
        <f t="shared" si="3"/>
        <v>742.5</v>
      </c>
      <c r="J22" s="28">
        <f t="shared" si="7"/>
        <v>0.26</v>
      </c>
      <c r="K22" s="6">
        <v>509</v>
      </c>
      <c r="L22" s="28">
        <f t="shared" si="8"/>
        <v>0.12</v>
      </c>
      <c r="M22" s="1">
        <f t="shared" si="11"/>
        <v>692</v>
      </c>
      <c r="N22" s="28">
        <f t="shared" si="9"/>
        <v>0.23</v>
      </c>
      <c r="O22" s="1">
        <f t="shared" si="2"/>
        <v>643.3475345674949</v>
      </c>
      <c r="P22" s="28">
        <f t="shared" si="10"/>
        <v>0.14421204846816862</v>
      </c>
    </row>
    <row r="23" spans="1:17" s="49" customFormat="1">
      <c r="A23" s="44">
        <v>2900</v>
      </c>
      <c r="B23" s="44">
        <f t="shared" si="0"/>
        <v>34800</v>
      </c>
      <c r="C23" s="45">
        <f>Data!D23</f>
        <v>590</v>
      </c>
      <c r="D23" s="46">
        <f t="shared" si="4"/>
        <v>7.0000000000000007E-2</v>
      </c>
      <c r="E23" s="44">
        <v>715</v>
      </c>
      <c r="F23" s="46">
        <f t="shared" si="5"/>
        <v>0.23</v>
      </c>
      <c r="G23" s="47">
        <v>822</v>
      </c>
      <c r="H23" s="46">
        <f t="shared" si="6"/>
        <v>0.28999999999999998</v>
      </c>
      <c r="I23" s="48">
        <f t="shared" si="3"/>
        <v>768.5</v>
      </c>
      <c r="J23" s="46">
        <f t="shared" si="7"/>
        <v>0.26</v>
      </c>
      <c r="K23" s="44">
        <v>522</v>
      </c>
      <c r="L23" s="46">
        <f t="shared" si="8"/>
        <v>0.13</v>
      </c>
      <c r="M23" s="48">
        <f t="shared" si="11"/>
        <v>715</v>
      </c>
      <c r="N23" s="46">
        <f t="shared" si="9"/>
        <v>0.23</v>
      </c>
      <c r="O23" s="48">
        <f t="shared" si="2"/>
        <v>657.12758096445327</v>
      </c>
      <c r="P23" s="46">
        <f t="shared" si="10"/>
        <v>0.13780046396958368</v>
      </c>
    </row>
    <row r="24" spans="1:17" s="30" customFormat="1">
      <c r="A24" s="7">
        <v>3000</v>
      </c>
      <c r="B24" s="7">
        <f t="shared" si="0"/>
        <v>36000</v>
      </c>
      <c r="C24" s="39">
        <f>Data!D24</f>
        <v>596</v>
      </c>
      <c r="D24" s="40">
        <f t="shared" si="4"/>
        <v>0.06</v>
      </c>
      <c r="E24" s="7">
        <v>738</v>
      </c>
      <c r="F24" s="40">
        <f t="shared" si="5"/>
        <v>0.23</v>
      </c>
      <c r="G24" s="41">
        <v>850</v>
      </c>
      <c r="H24" s="40">
        <f t="shared" si="6"/>
        <v>0.28000000000000003</v>
      </c>
      <c r="I24" s="42">
        <f t="shared" si="3"/>
        <v>794</v>
      </c>
      <c r="J24" s="40">
        <f t="shared" si="7"/>
        <v>0.255</v>
      </c>
      <c r="K24" s="7">
        <v>534</v>
      </c>
      <c r="L24" s="40">
        <f t="shared" si="8"/>
        <v>0.12</v>
      </c>
      <c r="M24" s="42">
        <f t="shared" si="11"/>
        <v>738</v>
      </c>
      <c r="N24" s="40">
        <f t="shared" si="9"/>
        <v>0.23</v>
      </c>
      <c r="O24" s="42">
        <f t="shared" si="2"/>
        <v>670.32106143428007</v>
      </c>
      <c r="P24" s="40">
        <f t="shared" si="10"/>
        <v>0.13193480469826796</v>
      </c>
    </row>
    <row r="25" spans="1:17" s="55" customFormat="1">
      <c r="A25" s="50">
        <v>3100</v>
      </c>
      <c r="B25" s="50">
        <f t="shared" si="0"/>
        <v>37200</v>
      </c>
      <c r="C25" s="51">
        <f>Data!D25</f>
        <v>601</v>
      </c>
      <c r="D25" s="52">
        <f t="shared" si="4"/>
        <v>0.05</v>
      </c>
      <c r="E25" s="50">
        <v>760</v>
      </c>
      <c r="F25" s="52">
        <f t="shared" si="5"/>
        <v>0.22</v>
      </c>
      <c r="G25" s="53">
        <v>879</v>
      </c>
      <c r="H25" s="52">
        <f t="shared" si="6"/>
        <v>0.28999999999999998</v>
      </c>
      <c r="I25" s="54">
        <f t="shared" si="3"/>
        <v>819.5</v>
      </c>
      <c r="J25" s="52">
        <f t="shared" si="7"/>
        <v>0.255</v>
      </c>
      <c r="K25" s="50">
        <v>546</v>
      </c>
      <c r="L25" s="52">
        <f t="shared" si="8"/>
        <v>0.12</v>
      </c>
      <c r="M25" s="54">
        <f t="shared" si="11"/>
        <v>760</v>
      </c>
      <c r="N25" s="52">
        <f t="shared" si="9"/>
        <v>0.22</v>
      </c>
      <c r="O25" s="54">
        <f t="shared" si="2"/>
        <v>682.97587973555926</v>
      </c>
      <c r="P25" s="52">
        <f t="shared" si="10"/>
        <v>0.12654818301279191</v>
      </c>
      <c r="Q25" s="55" t="s">
        <v>69</v>
      </c>
    </row>
    <row r="26" spans="1:17">
      <c r="A26" s="6">
        <v>3200</v>
      </c>
      <c r="B26" s="6">
        <f t="shared" si="0"/>
        <v>38400</v>
      </c>
      <c r="C26" s="12">
        <f>Data!D26</f>
        <v>605</v>
      </c>
      <c r="D26" s="28">
        <f t="shared" si="4"/>
        <v>0.04</v>
      </c>
      <c r="E26" s="6">
        <v>783</v>
      </c>
      <c r="F26" s="28">
        <f t="shared" si="5"/>
        <v>0.23</v>
      </c>
      <c r="G26" s="33">
        <v>908</v>
      </c>
      <c r="H26" s="28">
        <f t="shared" si="6"/>
        <v>0.28999999999999998</v>
      </c>
      <c r="I26" s="1">
        <f t="shared" si="3"/>
        <v>845.5</v>
      </c>
      <c r="J26" s="28">
        <f t="shared" si="7"/>
        <v>0.26</v>
      </c>
      <c r="K26" s="6">
        <v>558</v>
      </c>
      <c r="L26" s="28">
        <f t="shared" si="8"/>
        <v>0.12</v>
      </c>
      <c r="M26" s="1">
        <f t="shared" si="11"/>
        <v>783</v>
      </c>
      <c r="N26" s="28">
        <f t="shared" si="9"/>
        <v>0.23</v>
      </c>
      <c r="O26" s="1">
        <f t="shared" si="2"/>
        <v>695.13430081307638</v>
      </c>
      <c r="P26" s="28">
        <f t="shared" si="10"/>
        <v>0.12158421077517119</v>
      </c>
    </row>
    <row r="27" spans="1:17">
      <c r="A27" s="6">
        <v>3300</v>
      </c>
      <c r="B27" s="6">
        <f t="shared" si="0"/>
        <v>39600</v>
      </c>
      <c r="C27" s="12">
        <f>Data!D27</f>
        <v>608</v>
      </c>
      <c r="D27" s="28">
        <f t="shared" si="4"/>
        <v>0.03</v>
      </c>
      <c r="E27" s="6">
        <v>804</v>
      </c>
      <c r="F27" s="28">
        <f t="shared" si="5"/>
        <v>0.21</v>
      </c>
      <c r="G27" s="33">
        <v>932</v>
      </c>
      <c r="H27" s="28">
        <f t="shared" si="6"/>
        <v>0.24</v>
      </c>
      <c r="I27" s="1">
        <f t="shared" si="3"/>
        <v>868</v>
      </c>
      <c r="J27" s="28">
        <f t="shared" si="7"/>
        <v>0.22500000000000001</v>
      </c>
      <c r="K27" s="6">
        <v>569</v>
      </c>
      <c r="L27" s="28">
        <f t="shared" si="8"/>
        <v>0.11</v>
      </c>
      <c r="M27" s="1">
        <f t="shared" si="11"/>
        <v>804</v>
      </c>
      <c r="N27" s="28">
        <f t="shared" si="9"/>
        <v>0.21</v>
      </c>
      <c r="O27" s="1">
        <f t="shared" si="2"/>
        <v>706.83380248775893</v>
      </c>
      <c r="P27" s="28">
        <f t="shared" si="10"/>
        <v>0.11699501674682551</v>
      </c>
    </row>
    <row r="28" spans="1:17">
      <c r="A28" s="6">
        <v>3400</v>
      </c>
      <c r="B28" s="6">
        <f t="shared" si="0"/>
        <v>40800</v>
      </c>
      <c r="C28" s="12">
        <f>Data!D28</f>
        <v>610</v>
      </c>
      <c r="D28" s="28">
        <f t="shared" si="4"/>
        <v>0.02</v>
      </c>
      <c r="E28" s="6">
        <v>814</v>
      </c>
      <c r="F28" s="28">
        <f t="shared" si="5"/>
        <v>0.1</v>
      </c>
      <c r="G28" s="33">
        <v>948</v>
      </c>
      <c r="H28" s="28">
        <f t="shared" si="6"/>
        <v>0.16</v>
      </c>
      <c r="I28" s="1">
        <f t="shared" si="3"/>
        <v>881</v>
      </c>
      <c r="J28" s="28">
        <f t="shared" si="7"/>
        <v>0.13</v>
      </c>
      <c r="K28" s="6">
        <v>581</v>
      </c>
      <c r="L28" s="28">
        <f t="shared" si="8"/>
        <v>0.12</v>
      </c>
      <c r="M28" s="1">
        <f t="shared" si="11"/>
        <v>814</v>
      </c>
      <c r="N28" s="28">
        <f t="shared" si="9"/>
        <v>0.1</v>
      </c>
      <c r="O28" s="1">
        <f t="shared" si="2"/>
        <v>718.10777218073008</v>
      </c>
      <c r="P28" s="28">
        <f t="shared" si="10"/>
        <v>0.1127396969297115</v>
      </c>
    </row>
    <row r="29" spans="1:17">
      <c r="A29" s="6">
        <v>3500</v>
      </c>
      <c r="B29" s="6">
        <f t="shared" si="0"/>
        <v>42000</v>
      </c>
      <c r="C29" s="12">
        <f>Data!D29</f>
        <v>611</v>
      </c>
      <c r="D29" s="28">
        <f t="shared" si="4"/>
        <v>0.01</v>
      </c>
      <c r="E29" s="6">
        <v>823</v>
      </c>
      <c r="F29" s="28">
        <f t="shared" si="5"/>
        <v>0.09</v>
      </c>
      <c r="G29" s="33">
        <v>965</v>
      </c>
      <c r="H29" s="28">
        <f t="shared" si="6"/>
        <v>0.17</v>
      </c>
      <c r="I29" s="1">
        <f t="shared" si="3"/>
        <v>894</v>
      </c>
      <c r="J29" s="28">
        <f t="shared" si="7"/>
        <v>0.13</v>
      </c>
      <c r="K29" s="6">
        <v>592</v>
      </c>
      <c r="L29" s="28">
        <f t="shared" si="8"/>
        <v>0.11</v>
      </c>
      <c r="M29" s="1">
        <f t="shared" si="11"/>
        <v>823</v>
      </c>
      <c r="N29" s="28">
        <f t="shared" si="9"/>
        <v>0.09</v>
      </c>
      <c r="O29" s="1">
        <f t="shared" si="2"/>
        <v>728.98608132222387</v>
      </c>
      <c r="P29" s="28">
        <f t="shared" si="10"/>
        <v>0.10878309141493787</v>
      </c>
    </row>
    <row r="30" spans="1:17">
      <c r="A30" s="6">
        <v>3600</v>
      </c>
      <c r="B30" s="6">
        <f t="shared" si="0"/>
        <v>43200</v>
      </c>
      <c r="C30" s="12">
        <f>Data!D30</f>
        <v>612</v>
      </c>
      <c r="D30" s="28">
        <f t="shared" si="4"/>
        <v>0.01</v>
      </c>
      <c r="E30" s="6">
        <v>833</v>
      </c>
      <c r="F30" s="28">
        <f t="shared" si="5"/>
        <v>0.1</v>
      </c>
      <c r="G30" s="33">
        <v>982</v>
      </c>
      <c r="H30" s="28">
        <f t="shared" si="6"/>
        <v>0.17</v>
      </c>
      <c r="I30" s="1">
        <f t="shared" si="3"/>
        <v>907.5</v>
      </c>
      <c r="J30" s="28">
        <f t="shared" si="7"/>
        <v>0.13500000000000001</v>
      </c>
      <c r="K30" s="6">
        <v>603</v>
      </c>
      <c r="L30" s="28">
        <f t="shared" si="8"/>
        <v>0.11</v>
      </c>
      <c r="M30" s="1">
        <f t="shared" si="11"/>
        <v>833</v>
      </c>
      <c r="N30" s="28">
        <f t="shared" si="9"/>
        <v>0.1</v>
      </c>
      <c r="O30" s="1">
        <f t="shared" si="2"/>
        <v>739.49556234168517</v>
      </c>
      <c r="P30" s="28">
        <f t="shared" si="10"/>
        <v>0.10509481019461304</v>
      </c>
    </row>
    <row r="31" spans="1:17">
      <c r="A31" s="6">
        <v>3700</v>
      </c>
      <c r="B31" s="6">
        <f t="shared" si="0"/>
        <v>44400</v>
      </c>
      <c r="C31" s="12">
        <f>Data!D31</f>
        <v>613</v>
      </c>
      <c r="D31" s="28">
        <f t="shared" si="4"/>
        <v>0.01</v>
      </c>
      <c r="E31" s="6">
        <v>843</v>
      </c>
      <c r="F31" s="28">
        <f t="shared" si="5"/>
        <v>0.1</v>
      </c>
      <c r="G31" s="33">
        <v>999</v>
      </c>
      <c r="H31" s="28">
        <f t="shared" si="6"/>
        <v>0.17</v>
      </c>
      <c r="I31" s="1">
        <f t="shared" si="3"/>
        <v>921</v>
      </c>
      <c r="J31" s="28">
        <f t="shared" si="7"/>
        <v>0.13500000000000001</v>
      </c>
      <c r="K31" s="6">
        <v>614</v>
      </c>
      <c r="L31" s="28">
        <f t="shared" si="8"/>
        <v>0.11</v>
      </c>
      <c r="M31" s="1">
        <f t="shared" si="11"/>
        <v>843</v>
      </c>
      <c r="N31" s="28">
        <f t="shared" si="9"/>
        <v>0.1</v>
      </c>
      <c r="O31" s="1">
        <f t="shared" si="2"/>
        <v>749.66040741681229</v>
      </c>
      <c r="P31" s="28">
        <f t="shared" si="10"/>
        <v>0.10164845075127119</v>
      </c>
    </row>
    <row r="32" spans="1:17">
      <c r="A32" s="6">
        <v>3800</v>
      </c>
      <c r="B32" s="6">
        <f t="shared" si="0"/>
        <v>45600</v>
      </c>
      <c r="C32" s="12">
        <f>Data!D32</f>
        <v>618</v>
      </c>
      <c r="D32" s="28">
        <f t="shared" si="4"/>
        <v>0.05</v>
      </c>
      <c r="E32" s="6">
        <v>852</v>
      </c>
      <c r="F32" s="28">
        <f t="shared" si="5"/>
        <v>0.09</v>
      </c>
      <c r="G32" s="33">
        <v>1016</v>
      </c>
      <c r="H32" s="28">
        <f t="shared" si="6"/>
        <v>0.17</v>
      </c>
      <c r="I32" s="1">
        <f t="shared" si="3"/>
        <v>934</v>
      </c>
      <c r="J32" s="28">
        <f t="shared" si="7"/>
        <v>0.13</v>
      </c>
      <c r="K32" s="6">
        <v>625</v>
      </c>
      <c r="L32" s="28">
        <f t="shared" si="8"/>
        <v>0.11</v>
      </c>
      <c r="M32" s="1">
        <f t="shared" si="11"/>
        <v>852</v>
      </c>
      <c r="N32" s="28">
        <f t="shared" si="9"/>
        <v>0.09</v>
      </c>
      <c r="O32" s="1">
        <f t="shared" si="2"/>
        <v>759.50250389433211</v>
      </c>
      <c r="P32" s="28">
        <f t="shared" si="10"/>
        <v>9.8420964775198169E-2</v>
      </c>
    </row>
    <row r="33" spans="1:17">
      <c r="A33" s="6">
        <v>3900</v>
      </c>
      <c r="B33" s="6">
        <f t="shared" si="0"/>
        <v>46800</v>
      </c>
      <c r="C33" s="12">
        <f>Data!D33</f>
        <v>633</v>
      </c>
      <c r="D33" s="28">
        <f t="shared" si="4"/>
        <v>0.15</v>
      </c>
      <c r="E33" s="6">
        <v>862</v>
      </c>
      <c r="F33" s="28">
        <f t="shared" si="5"/>
        <v>0.1</v>
      </c>
      <c r="G33" s="33">
        <v>1032</v>
      </c>
      <c r="H33" s="28">
        <f t="shared" si="6"/>
        <v>0.16</v>
      </c>
      <c r="I33" s="1">
        <f t="shared" si="3"/>
        <v>947</v>
      </c>
      <c r="J33" s="28">
        <f t="shared" si="7"/>
        <v>0.13</v>
      </c>
      <c r="K33" s="6">
        <v>635</v>
      </c>
      <c r="L33" s="28">
        <f t="shared" si="8"/>
        <v>0.1</v>
      </c>
      <c r="M33" s="1">
        <f t="shared" si="11"/>
        <v>862</v>
      </c>
      <c r="N33" s="28">
        <f t="shared" si="9"/>
        <v>0.1</v>
      </c>
      <c r="O33" s="1">
        <f t="shared" si="2"/>
        <v>769.04171808102581</v>
      </c>
      <c r="P33" s="28">
        <f t="shared" si="10"/>
        <v>9.539214186693698E-2</v>
      </c>
    </row>
    <row r="34" spans="1:17">
      <c r="A34" s="6">
        <v>4000</v>
      </c>
      <c r="B34" s="6">
        <f t="shared" si="0"/>
        <v>48000</v>
      </c>
      <c r="C34" s="12">
        <f>Data!D34</f>
        <v>647</v>
      </c>
      <c r="D34" s="28">
        <f t="shared" si="4"/>
        <v>0.14000000000000001</v>
      </c>
      <c r="E34" s="6">
        <v>873</v>
      </c>
      <c r="F34" s="28">
        <f t="shared" si="5"/>
        <v>0.11</v>
      </c>
      <c r="G34" s="33">
        <v>1048</v>
      </c>
      <c r="H34" s="28">
        <f t="shared" si="6"/>
        <v>0.16</v>
      </c>
      <c r="I34" s="1">
        <f t="shared" si="3"/>
        <v>960.5</v>
      </c>
      <c r="J34" s="28">
        <f t="shared" si="7"/>
        <v>0.13500000000000001</v>
      </c>
      <c r="K34" s="6">
        <v>646</v>
      </c>
      <c r="L34" s="28">
        <f t="shared" si="8"/>
        <v>0.11</v>
      </c>
      <c r="M34" s="1">
        <f t="shared" si="11"/>
        <v>873</v>
      </c>
      <c r="N34" s="28">
        <f t="shared" si="9"/>
        <v>0.11</v>
      </c>
      <c r="O34" s="1">
        <f t="shared" si="2"/>
        <v>778.29613665742704</v>
      </c>
      <c r="P34" s="28">
        <f t="shared" si="10"/>
        <v>9.2544185764012354E-2</v>
      </c>
    </row>
    <row r="35" spans="1:17">
      <c r="A35" s="6">
        <v>4100</v>
      </c>
      <c r="B35" s="6">
        <f t="shared" si="0"/>
        <v>49200</v>
      </c>
      <c r="C35" s="12">
        <f>Data!D35</f>
        <v>662</v>
      </c>
      <c r="D35" s="28">
        <f t="shared" si="4"/>
        <v>0.15</v>
      </c>
      <c r="E35" s="6">
        <v>885</v>
      </c>
      <c r="F35" s="28">
        <f t="shared" si="5"/>
        <v>0.12</v>
      </c>
      <c r="G35" s="33">
        <v>1062</v>
      </c>
      <c r="H35" s="28">
        <f t="shared" si="6"/>
        <v>0.14000000000000001</v>
      </c>
      <c r="I35" s="1">
        <f t="shared" si="3"/>
        <v>973.5</v>
      </c>
      <c r="J35" s="28">
        <f t="shared" si="7"/>
        <v>0.13</v>
      </c>
      <c r="K35" s="6">
        <v>656</v>
      </c>
      <c r="L35" s="28">
        <f t="shared" si="8"/>
        <v>0.1</v>
      </c>
      <c r="M35" s="1">
        <f t="shared" si="11"/>
        <v>885</v>
      </c>
      <c r="N35" s="28">
        <f t="shared" si="9"/>
        <v>0.12</v>
      </c>
      <c r="O35" s="1">
        <f t="shared" si="2"/>
        <v>787.2822730881353</v>
      </c>
      <c r="P35" s="28">
        <f t="shared" si="10"/>
        <v>8.9861364307082567E-2</v>
      </c>
    </row>
    <row r="36" spans="1:17">
      <c r="A36" s="6">
        <v>4200</v>
      </c>
      <c r="B36" s="6">
        <f t="shared" si="0"/>
        <v>50400</v>
      </c>
      <c r="C36" s="12">
        <f>Data!D36</f>
        <v>677</v>
      </c>
      <c r="D36" s="28">
        <f t="shared" si="4"/>
        <v>0.15</v>
      </c>
      <c r="E36" s="6">
        <v>897</v>
      </c>
      <c r="F36" s="28">
        <f t="shared" si="5"/>
        <v>0.12</v>
      </c>
      <c r="G36" s="33">
        <v>1076</v>
      </c>
      <c r="H36" s="28">
        <f t="shared" si="6"/>
        <v>0.14000000000000001</v>
      </c>
      <c r="I36" s="1">
        <f t="shared" si="3"/>
        <v>986.5</v>
      </c>
      <c r="J36" s="28">
        <f t="shared" si="7"/>
        <v>0.13</v>
      </c>
      <c r="K36" s="6">
        <v>666</v>
      </c>
      <c r="L36" s="28">
        <f t="shared" si="8"/>
        <v>0.1</v>
      </c>
      <c r="M36" s="1">
        <f t="shared" si="11"/>
        <v>897</v>
      </c>
      <c r="N36" s="28">
        <f t="shared" si="9"/>
        <v>0.12</v>
      </c>
      <c r="O36" s="1">
        <f t="shared" ref="O36:O67" si="12">LN((A36-$U$4)/$T$4)*$S$4-$V$4</f>
        <v>796.01524494781097</v>
      </c>
      <c r="P36" s="28">
        <f t="shared" si="10"/>
        <v>8.7329718596756714E-2</v>
      </c>
    </row>
    <row r="37" spans="1:17">
      <c r="A37" s="6">
        <v>4300</v>
      </c>
      <c r="B37" s="6">
        <f t="shared" si="0"/>
        <v>51600</v>
      </c>
      <c r="C37" s="12">
        <f>Data!D37</f>
        <v>692</v>
      </c>
      <c r="D37" s="28">
        <f t="shared" si="4"/>
        <v>0.15</v>
      </c>
      <c r="E37" s="6">
        <v>909</v>
      </c>
      <c r="F37" s="28">
        <f t="shared" si="5"/>
        <v>0.12</v>
      </c>
      <c r="G37" s="33">
        <v>1090</v>
      </c>
      <c r="H37" s="28">
        <f t="shared" si="6"/>
        <v>0.14000000000000001</v>
      </c>
      <c r="I37" s="1">
        <f t="shared" si="3"/>
        <v>999.5</v>
      </c>
      <c r="J37" s="28">
        <f t="shared" si="7"/>
        <v>0.13</v>
      </c>
      <c r="K37" s="6">
        <v>676</v>
      </c>
      <c r="L37" s="28">
        <f t="shared" si="8"/>
        <v>0.1</v>
      </c>
      <c r="M37" s="1">
        <f t="shared" si="11"/>
        <v>909</v>
      </c>
      <c r="N37" s="28">
        <f t="shared" si="9"/>
        <v>0.12</v>
      </c>
      <c r="O37" s="1">
        <f t="shared" si="12"/>
        <v>804.50892694612651</v>
      </c>
      <c r="P37" s="28">
        <f t="shared" si="10"/>
        <v>8.4936819983155373E-2</v>
      </c>
    </row>
    <row r="38" spans="1:17" s="30" customFormat="1">
      <c r="A38" s="7">
        <v>4400</v>
      </c>
      <c r="B38" s="7">
        <f t="shared" si="0"/>
        <v>52800</v>
      </c>
      <c r="C38" s="39">
        <f>Data!D38</f>
        <v>705</v>
      </c>
      <c r="D38" s="40">
        <f t="shared" si="4"/>
        <v>0.13</v>
      </c>
      <c r="E38" s="7">
        <v>921</v>
      </c>
      <c r="F38" s="40">
        <f t="shared" si="5"/>
        <v>0.12</v>
      </c>
      <c r="G38" s="41">
        <v>1104</v>
      </c>
      <c r="H38" s="40">
        <f t="shared" si="6"/>
        <v>0.14000000000000001</v>
      </c>
      <c r="I38" s="42">
        <f t="shared" si="3"/>
        <v>1012.5</v>
      </c>
      <c r="J38" s="40">
        <f t="shared" si="7"/>
        <v>0.13</v>
      </c>
      <c r="K38" s="7">
        <v>686</v>
      </c>
      <c r="L38" s="40">
        <f t="shared" si="8"/>
        <v>0.1</v>
      </c>
      <c r="M38" s="42">
        <f t="shared" si="11"/>
        <v>921</v>
      </c>
      <c r="N38" s="40">
        <f t="shared" si="9"/>
        <v>0.12</v>
      </c>
      <c r="O38" s="42">
        <f t="shared" si="12"/>
        <v>812.77608354159645</v>
      </c>
      <c r="P38" s="40">
        <f t="shared" si="10"/>
        <v>8.2671565954699419E-2</v>
      </c>
    </row>
    <row r="39" spans="1:17">
      <c r="A39" s="6">
        <v>4500</v>
      </c>
      <c r="B39" s="6">
        <f t="shared" si="0"/>
        <v>54000</v>
      </c>
      <c r="C39" s="12">
        <f>Data!D39</f>
        <v>719</v>
      </c>
      <c r="D39" s="28">
        <f t="shared" si="4"/>
        <v>0.14000000000000001</v>
      </c>
      <c r="E39" s="6">
        <v>933</v>
      </c>
      <c r="F39" s="28">
        <f t="shared" si="5"/>
        <v>0.12</v>
      </c>
      <c r="G39" s="33">
        <v>1120</v>
      </c>
      <c r="H39" s="28">
        <f t="shared" si="6"/>
        <v>0.16</v>
      </c>
      <c r="I39" s="1">
        <f t="shared" si="3"/>
        <v>1026.5</v>
      </c>
      <c r="J39" s="28">
        <f t="shared" si="7"/>
        <v>0.14000000000000001</v>
      </c>
      <c r="K39" s="6">
        <v>696</v>
      </c>
      <c r="L39" s="28">
        <f t="shared" si="8"/>
        <v>0.1</v>
      </c>
      <c r="M39" s="1">
        <f t="shared" si="11"/>
        <v>933</v>
      </c>
      <c r="N39" s="28">
        <f t="shared" si="9"/>
        <v>0.12</v>
      </c>
      <c r="O39" s="1">
        <f t="shared" si="12"/>
        <v>820.82848432660728</v>
      </c>
      <c r="P39" s="28">
        <f t="shared" si="10"/>
        <v>8.0524007850108326E-2</v>
      </c>
    </row>
    <row r="40" spans="1:17" s="55" customFormat="1">
      <c r="A40" s="50">
        <v>4600</v>
      </c>
      <c r="B40" s="50">
        <f t="shared" si="0"/>
        <v>55200</v>
      </c>
      <c r="C40" s="51">
        <f>Data!D40</f>
        <v>732</v>
      </c>
      <c r="D40" s="52">
        <f t="shared" si="4"/>
        <v>0.13</v>
      </c>
      <c r="E40" s="50">
        <v>945</v>
      </c>
      <c r="F40" s="52">
        <f t="shared" si="5"/>
        <v>0.12</v>
      </c>
      <c r="G40" s="53">
        <v>1136</v>
      </c>
      <c r="H40" s="52">
        <f t="shared" si="6"/>
        <v>0.16</v>
      </c>
      <c r="I40" s="54">
        <f t="shared" si="3"/>
        <v>1040.5</v>
      </c>
      <c r="J40" s="52">
        <f t="shared" si="7"/>
        <v>0.14000000000000001</v>
      </c>
      <c r="K40" s="50">
        <v>705</v>
      </c>
      <c r="L40" s="52">
        <f t="shared" si="8"/>
        <v>0.09</v>
      </c>
      <c r="M40" s="54">
        <f t="shared" si="11"/>
        <v>945</v>
      </c>
      <c r="N40" s="52">
        <f t="shared" si="9"/>
        <v>0.12</v>
      </c>
      <c r="O40" s="54">
        <f t="shared" si="12"/>
        <v>828.67700480173721</v>
      </c>
      <c r="P40" s="52">
        <f t="shared" si="10"/>
        <v>7.8485204751299303E-2</v>
      </c>
      <c r="Q40" s="55" t="s">
        <v>70</v>
      </c>
    </row>
    <row r="41" spans="1:17">
      <c r="A41" s="6">
        <v>4700</v>
      </c>
      <c r="B41" s="6">
        <f t="shared" si="0"/>
        <v>56400</v>
      </c>
      <c r="C41" s="12">
        <f>Data!D41</f>
        <v>744</v>
      </c>
      <c r="D41" s="28">
        <f t="shared" si="4"/>
        <v>0.12</v>
      </c>
      <c r="E41" s="6">
        <v>957</v>
      </c>
      <c r="F41" s="28">
        <f t="shared" si="5"/>
        <v>0.12</v>
      </c>
      <c r="G41" s="33">
        <v>1152</v>
      </c>
      <c r="H41" s="28">
        <f t="shared" si="6"/>
        <v>0.16</v>
      </c>
      <c r="I41" s="1">
        <f t="shared" si="3"/>
        <v>1054.5</v>
      </c>
      <c r="J41" s="28">
        <f t="shared" si="7"/>
        <v>0.14000000000000001</v>
      </c>
      <c r="K41" s="6">
        <v>715</v>
      </c>
      <c r="L41" s="28">
        <f t="shared" si="8"/>
        <v>0.1</v>
      </c>
      <c r="M41" s="1">
        <f t="shared" si="11"/>
        <v>957</v>
      </c>
      <c r="N41" s="28">
        <f t="shared" si="9"/>
        <v>0.12</v>
      </c>
      <c r="O41" s="1">
        <f t="shared" si="12"/>
        <v>836.33171470475236</v>
      </c>
      <c r="P41" s="28">
        <f t="shared" si="10"/>
        <v>7.6547099030151458E-2</v>
      </c>
    </row>
    <row r="42" spans="1:17">
      <c r="A42" s="6">
        <v>4800</v>
      </c>
      <c r="B42" s="6">
        <f t="shared" si="0"/>
        <v>57600</v>
      </c>
      <c r="C42" s="12">
        <f>Data!D42</f>
        <v>758</v>
      </c>
      <c r="D42" s="28">
        <f t="shared" si="4"/>
        <v>0.14000000000000001</v>
      </c>
      <c r="E42" s="6">
        <v>968</v>
      </c>
      <c r="F42" s="28">
        <f t="shared" si="5"/>
        <v>0.11</v>
      </c>
      <c r="G42" s="33">
        <v>1169</v>
      </c>
      <c r="H42" s="28">
        <f t="shared" si="6"/>
        <v>0.17</v>
      </c>
      <c r="I42" s="1">
        <f t="shared" si="3"/>
        <v>1068.5</v>
      </c>
      <c r="J42" s="28">
        <f t="shared" si="7"/>
        <v>0.14000000000000001</v>
      </c>
      <c r="K42" s="6">
        <v>724</v>
      </c>
      <c r="L42" s="28">
        <f t="shared" si="8"/>
        <v>0.09</v>
      </c>
      <c r="M42" s="1">
        <f t="shared" si="11"/>
        <v>968</v>
      </c>
      <c r="N42" s="28">
        <f t="shared" si="9"/>
        <v>0.11</v>
      </c>
      <c r="O42" s="1">
        <f t="shared" si="12"/>
        <v>843.8019556942611</v>
      </c>
      <c r="P42" s="28">
        <f t="shared" si="10"/>
        <v>7.470240989508739E-2</v>
      </c>
    </row>
    <row r="43" spans="1:17">
      <c r="A43" s="6">
        <v>4900</v>
      </c>
      <c r="B43" s="6">
        <f t="shared" si="0"/>
        <v>58800</v>
      </c>
      <c r="C43" s="12">
        <f>Data!D43</f>
        <v>771</v>
      </c>
      <c r="D43" s="28">
        <f t="shared" si="4"/>
        <v>0.13</v>
      </c>
      <c r="E43" s="6">
        <v>976</v>
      </c>
      <c r="F43" s="28">
        <f t="shared" si="5"/>
        <v>0.08</v>
      </c>
      <c r="G43" s="33">
        <v>1185</v>
      </c>
      <c r="H43" s="28">
        <f t="shared" si="6"/>
        <v>0.16</v>
      </c>
      <c r="I43" s="1">
        <f t="shared" si="3"/>
        <v>1080.5</v>
      </c>
      <c r="J43" s="28">
        <f t="shared" si="7"/>
        <v>0.12</v>
      </c>
      <c r="K43" s="6">
        <v>733</v>
      </c>
      <c r="L43" s="28">
        <f t="shared" si="8"/>
        <v>0.09</v>
      </c>
      <c r="M43" s="1">
        <f t="shared" si="11"/>
        <v>976</v>
      </c>
      <c r="N43" s="28">
        <f t="shared" si="9"/>
        <v>0.08</v>
      </c>
      <c r="O43" s="1">
        <f t="shared" si="12"/>
        <v>851.09640989142122</v>
      </c>
      <c r="P43" s="28">
        <f t="shared" si="10"/>
        <v>7.2944541971601218E-2</v>
      </c>
    </row>
    <row r="44" spans="1:17">
      <c r="A44" s="6">
        <v>5000</v>
      </c>
      <c r="B44" s="6">
        <f t="shared" si="0"/>
        <v>60000</v>
      </c>
      <c r="C44" s="12">
        <f>Data!D44</f>
        <v>784</v>
      </c>
      <c r="D44" s="28">
        <f t="shared" si="4"/>
        <v>0.13</v>
      </c>
      <c r="E44" s="6">
        <v>982</v>
      </c>
      <c r="F44" s="28">
        <f t="shared" si="5"/>
        <v>0.06</v>
      </c>
      <c r="G44" s="33">
        <v>1201</v>
      </c>
      <c r="H44" s="28">
        <f t="shared" si="6"/>
        <v>0.16</v>
      </c>
      <c r="I44" s="1">
        <f t="shared" si="3"/>
        <v>1091.5</v>
      </c>
      <c r="J44" s="28">
        <f t="shared" si="7"/>
        <v>0.11</v>
      </c>
      <c r="K44" s="6">
        <v>742</v>
      </c>
      <c r="L44" s="28">
        <f t="shared" si="8"/>
        <v>0.09</v>
      </c>
      <c r="M44" s="1">
        <f t="shared" si="11"/>
        <v>982</v>
      </c>
      <c r="N44" s="28">
        <f t="shared" si="9"/>
        <v>0.06</v>
      </c>
      <c r="O44" s="1">
        <f t="shared" si="12"/>
        <v>858.22316054107796</v>
      </c>
      <c r="P44" s="28">
        <f t="shared" si="10"/>
        <v>7.126750649656742E-2</v>
      </c>
    </row>
    <row r="45" spans="1:17">
      <c r="A45" s="6">
        <v>5100</v>
      </c>
      <c r="B45" s="6">
        <f t="shared" si="0"/>
        <v>61200</v>
      </c>
      <c r="C45" s="12">
        <f>Data!D45</f>
        <v>798</v>
      </c>
      <c r="D45" s="28">
        <f t="shared" si="4"/>
        <v>0.14000000000000001</v>
      </c>
      <c r="E45" s="6">
        <v>989</v>
      </c>
      <c r="F45" s="28">
        <f t="shared" si="5"/>
        <v>7.0000000000000007E-2</v>
      </c>
      <c r="G45" s="33">
        <v>1217</v>
      </c>
      <c r="H45" s="28">
        <f t="shared" si="6"/>
        <v>0.16</v>
      </c>
      <c r="I45" s="1">
        <f t="shared" si="3"/>
        <v>1103</v>
      </c>
      <c r="J45" s="28">
        <f t="shared" si="7"/>
        <v>0.115</v>
      </c>
      <c r="K45" s="6">
        <v>751</v>
      </c>
      <c r="L45" s="28">
        <f t="shared" si="8"/>
        <v>0.09</v>
      </c>
      <c r="M45" s="1">
        <f t="shared" si="11"/>
        <v>989</v>
      </c>
      <c r="N45" s="28">
        <f t="shared" si="9"/>
        <v>7.0000000000000007E-2</v>
      </c>
      <c r="O45" s="1">
        <f t="shared" si="12"/>
        <v>865.18974585521596</v>
      </c>
      <c r="P45" s="28">
        <f t="shared" si="10"/>
        <v>6.9665853141380019E-2</v>
      </c>
    </row>
    <row r="46" spans="1:17">
      <c r="A46" s="6">
        <v>5200</v>
      </c>
      <c r="B46" s="6">
        <f t="shared" si="0"/>
        <v>62400</v>
      </c>
      <c r="C46" s="12">
        <f>Data!D46</f>
        <v>810</v>
      </c>
      <c r="D46" s="28">
        <f t="shared" si="4"/>
        <v>0.12</v>
      </c>
      <c r="E46" s="6">
        <v>995</v>
      </c>
      <c r="F46" s="28">
        <f t="shared" si="5"/>
        <v>0.06</v>
      </c>
      <c r="G46" s="33">
        <v>1224</v>
      </c>
      <c r="H46" s="28">
        <f t="shared" si="6"/>
        <v>7.0000000000000007E-2</v>
      </c>
      <c r="I46" s="1">
        <f t="shared" si="3"/>
        <v>1109.5</v>
      </c>
      <c r="J46" s="28">
        <f t="shared" si="7"/>
        <v>6.5000000000000002E-2</v>
      </c>
      <c r="K46" s="6">
        <v>760</v>
      </c>
      <c r="L46" s="28">
        <f t="shared" si="8"/>
        <v>0.09</v>
      </c>
      <c r="M46" s="1">
        <f t="shared" si="11"/>
        <v>995</v>
      </c>
      <c r="N46" s="28">
        <f t="shared" si="9"/>
        <v>0.06</v>
      </c>
      <c r="O46" s="1">
        <f t="shared" si="12"/>
        <v>872.00320693803644</v>
      </c>
      <c r="P46" s="28">
        <f t="shared" si="10"/>
        <v>6.8134610828204809E-2</v>
      </c>
    </row>
    <row r="47" spans="1:17">
      <c r="A47" s="6">
        <v>5300</v>
      </c>
      <c r="B47" s="6">
        <f t="shared" si="0"/>
        <v>63600</v>
      </c>
      <c r="C47" s="12">
        <f>Data!D47</f>
        <v>824</v>
      </c>
      <c r="D47" s="28">
        <f t="shared" si="4"/>
        <v>0.14000000000000001</v>
      </c>
      <c r="E47" s="6">
        <v>1002</v>
      </c>
      <c r="F47" s="28">
        <f t="shared" si="5"/>
        <v>7.0000000000000007E-2</v>
      </c>
      <c r="G47" s="33">
        <v>1229</v>
      </c>
      <c r="H47" s="28">
        <f t="shared" si="6"/>
        <v>0.05</v>
      </c>
      <c r="I47" s="1">
        <f t="shared" si="3"/>
        <v>1115.5</v>
      </c>
      <c r="J47" s="28">
        <f t="shared" si="7"/>
        <v>0.06</v>
      </c>
      <c r="K47" s="6">
        <v>769</v>
      </c>
      <c r="L47" s="28">
        <f t="shared" si="8"/>
        <v>0.09</v>
      </c>
      <c r="M47" s="1">
        <f t="shared" si="11"/>
        <v>1002</v>
      </c>
      <c r="N47" s="28">
        <f t="shared" si="9"/>
        <v>7.0000000000000007E-2</v>
      </c>
      <c r="O47" s="1">
        <f t="shared" si="12"/>
        <v>878.67013055653513</v>
      </c>
      <c r="P47" s="28">
        <f t="shared" si="10"/>
        <v>6.6669236184986852E-2</v>
      </c>
    </row>
    <row r="48" spans="1:17">
      <c r="A48" s="6">
        <v>5400</v>
      </c>
      <c r="B48" s="6">
        <f t="shared" si="0"/>
        <v>64800</v>
      </c>
      <c r="C48" s="12">
        <f>Data!D48</f>
        <v>837</v>
      </c>
      <c r="D48" s="28">
        <f t="shared" si="4"/>
        <v>0.13</v>
      </c>
      <c r="E48" s="6">
        <v>1008</v>
      </c>
      <c r="F48" s="28">
        <f t="shared" si="5"/>
        <v>0.06</v>
      </c>
      <c r="G48" s="33">
        <v>1233</v>
      </c>
      <c r="H48" s="28">
        <f t="shared" si="6"/>
        <v>0.04</v>
      </c>
      <c r="I48" s="1">
        <f t="shared" si="3"/>
        <v>1120.5</v>
      </c>
      <c r="J48" s="28">
        <f t="shared" si="7"/>
        <v>0.05</v>
      </c>
      <c r="K48" s="6">
        <v>777</v>
      </c>
      <c r="L48" s="28">
        <f t="shared" si="8"/>
        <v>0.08</v>
      </c>
      <c r="M48" s="1">
        <f t="shared" si="11"/>
        <v>1008</v>
      </c>
      <c r="N48" s="28">
        <f t="shared" si="9"/>
        <v>0.06</v>
      </c>
      <c r="O48" s="1">
        <f t="shared" si="12"/>
        <v>885.19668740786324</v>
      </c>
      <c r="P48" s="28">
        <f t="shared" si="10"/>
        <v>6.5265568513281094E-2</v>
      </c>
    </row>
    <row r="49" spans="1:17">
      <c r="A49" s="6">
        <v>5500</v>
      </c>
      <c r="B49" s="6">
        <f t="shared" si="0"/>
        <v>66000</v>
      </c>
      <c r="C49" s="12">
        <f>Data!D49</f>
        <v>850</v>
      </c>
      <c r="D49" s="28">
        <f t="shared" si="4"/>
        <v>0.13</v>
      </c>
      <c r="E49" s="6">
        <v>1015</v>
      </c>
      <c r="F49" s="28">
        <f t="shared" si="5"/>
        <v>7.0000000000000007E-2</v>
      </c>
      <c r="G49" s="33">
        <v>1238</v>
      </c>
      <c r="H49" s="28">
        <f t="shared" si="6"/>
        <v>0.05</v>
      </c>
      <c r="I49" s="1">
        <f t="shared" si="3"/>
        <v>1126.5</v>
      </c>
      <c r="J49" s="28">
        <f t="shared" si="7"/>
        <v>0.06</v>
      </c>
      <c r="K49" s="6">
        <v>786</v>
      </c>
      <c r="L49" s="28">
        <f t="shared" si="8"/>
        <v>0.09</v>
      </c>
      <c r="M49" s="1">
        <f t="shared" si="11"/>
        <v>1015</v>
      </c>
      <c r="N49" s="28">
        <f t="shared" si="9"/>
        <v>7.0000000000000007E-2</v>
      </c>
      <c r="O49" s="1">
        <f t="shared" si="12"/>
        <v>891.58866644071122</v>
      </c>
      <c r="P49" s="28">
        <f t="shared" si="10"/>
        <v>6.3919790328479845E-2</v>
      </c>
    </row>
    <row r="50" spans="1:17">
      <c r="A50" s="6">
        <v>5600</v>
      </c>
      <c r="B50" s="6">
        <f t="shared" si="0"/>
        <v>67200</v>
      </c>
      <c r="C50" s="12">
        <f>Data!D50</f>
        <v>863</v>
      </c>
      <c r="D50" s="28">
        <f t="shared" si="4"/>
        <v>0.13</v>
      </c>
      <c r="E50" s="6">
        <v>1021</v>
      </c>
      <c r="F50" s="28">
        <f t="shared" si="5"/>
        <v>0.06</v>
      </c>
      <c r="G50" s="33">
        <v>1242</v>
      </c>
      <c r="H50" s="28">
        <f t="shared" si="6"/>
        <v>0.04</v>
      </c>
      <c r="I50" s="1">
        <f t="shared" si="3"/>
        <v>1131.5</v>
      </c>
      <c r="J50" s="28">
        <f t="shared" si="7"/>
        <v>0.05</v>
      </c>
      <c r="K50" s="6">
        <v>794</v>
      </c>
      <c r="L50" s="28">
        <f t="shared" si="8"/>
        <v>0.08</v>
      </c>
      <c r="M50" s="1">
        <f t="shared" si="11"/>
        <v>1021</v>
      </c>
      <c r="N50" s="28">
        <f t="shared" si="9"/>
        <v>0.06</v>
      </c>
      <c r="O50" s="1">
        <f t="shared" si="12"/>
        <v>897.8515057091422</v>
      </c>
      <c r="P50" s="28">
        <f t="shared" si="10"/>
        <v>6.2628392684309808E-2</v>
      </c>
    </row>
    <row r="51" spans="1:17">
      <c r="A51" s="6">
        <v>5700</v>
      </c>
      <c r="B51" s="6">
        <f t="shared" si="0"/>
        <v>68400</v>
      </c>
      <c r="C51" s="12">
        <f>Data!D51</f>
        <v>876</v>
      </c>
      <c r="D51" s="28">
        <f t="shared" si="4"/>
        <v>0.13</v>
      </c>
      <c r="E51" s="6">
        <v>1028</v>
      </c>
      <c r="F51" s="28">
        <f t="shared" si="5"/>
        <v>7.0000000000000007E-2</v>
      </c>
      <c r="G51" s="33">
        <v>1247</v>
      </c>
      <c r="H51" s="28">
        <f t="shared" si="6"/>
        <v>0.05</v>
      </c>
      <c r="I51" s="1">
        <f t="shared" si="3"/>
        <v>1137.5</v>
      </c>
      <c r="J51" s="28">
        <f t="shared" si="7"/>
        <v>0.06</v>
      </c>
      <c r="K51" s="6">
        <v>802</v>
      </c>
      <c r="L51" s="28">
        <f t="shared" si="8"/>
        <v>0.08</v>
      </c>
      <c r="M51" s="1">
        <f t="shared" si="11"/>
        <v>1028</v>
      </c>
      <c r="N51" s="28">
        <f t="shared" si="9"/>
        <v>7.0000000000000007E-2</v>
      </c>
      <c r="O51" s="1">
        <f t="shared" si="12"/>
        <v>903.99032017095794</v>
      </c>
      <c r="P51" s="28">
        <f t="shared" si="10"/>
        <v>6.1388144618157413E-2</v>
      </c>
    </row>
    <row r="52" spans="1:17">
      <c r="A52" s="6">
        <v>5800</v>
      </c>
      <c r="B52" s="6">
        <f t="shared" si="0"/>
        <v>69600</v>
      </c>
      <c r="C52" s="12">
        <f>Data!D52</f>
        <v>889</v>
      </c>
      <c r="D52" s="28">
        <f t="shared" si="4"/>
        <v>0.13</v>
      </c>
      <c r="E52" s="6">
        <v>1039</v>
      </c>
      <c r="F52" s="28">
        <f t="shared" si="5"/>
        <v>0.11</v>
      </c>
      <c r="G52" s="33">
        <v>1251</v>
      </c>
      <c r="H52" s="28">
        <f t="shared" si="6"/>
        <v>0.04</v>
      </c>
      <c r="I52" s="1">
        <f t="shared" si="3"/>
        <v>1145</v>
      </c>
      <c r="J52" s="28">
        <f t="shared" si="7"/>
        <v>7.4999999999999997E-2</v>
      </c>
      <c r="K52" s="6">
        <v>810</v>
      </c>
      <c r="L52" s="28">
        <f t="shared" si="8"/>
        <v>0.08</v>
      </c>
      <c r="M52" s="1">
        <f t="shared" si="11"/>
        <v>1039</v>
      </c>
      <c r="N52" s="28">
        <f t="shared" si="9"/>
        <v>0.11</v>
      </c>
      <c r="O52" s="1">
        <f t="shared" si="12"/>
        <v>910.00992678665943</v>
      </c>
      <c r="P52" s="28">
        <f t="shared" si="10"/>
        <v>6.0196066157014914E-2</v>
      </c>
    </row>
    <row r="53" spans="1:17">
      <c r="A53" s="6">
        <v>5900</v>
      </c>
      <c r="B53" s="6">
        <f t="shared" si="0"/>
        <v>70800</v>
      </c>
      <c r="C53" s="12">
        <f>Data!D53</f>
        <v>903</v>
      </c>
      <c r="D53" s="28">
        <f t="shared" si="4"/>
        <v>0.14000000000000001</v>
      </c>
      <c r="E53" s="6">
        <v>1049</v>
      </c>
      <c r="F53" s="28">
        <f t="shared" si="5"/>
        <v>0.1</v>
      </c>
      <c r="G53" s="33">
        <v>1256</v>
      </c>
      <c r="H53" s="28">
        <f t="shared" si="6"/>
        <v>0.05</v>
      </c>
      <c r="I53" s="1">
        <f t="shared" si="3"/>
        <v>1152.5</v>
      </c>
      <c r="J53" s="28">
        <f t="shared" si="7"/>
        <v>7.4999999999999997E-2</v>
      </c>
      <c r="K53" s="6">
        <v>818</v>
      </c>
      <c r="L53" s="28">
        <f t="shared" si="8"/>
        <v>0.08</v>
      </c>
      <c r="M53" s="1">
        <f t="shared" si="11"/>
        <v>1049</v>
      </c>
      <c r="N53" s="28">
        <f t="shared" si="9"/>
        <v>0.1</v>
      </c>
      <c r="O53" s="1">
        <f t="shared" si="12"/>
        <v>915.91486722757475</v>
      </c>
      <c r="P53" s="28">
        <f t="shared" si="10"/>
        <v>5.9049404409153114E-2</v>
      </c>
    </row>
    <row r="54" spans="1:17" s="30" customFormat="1">
      <c r="A54" s="7">
        <v>6000</v>
      </c>
      <c r="B54" s="7">
        <f t="shared" si="0"/>
        <v>72000</v>
      </c>
      <c r="C54" s="39">
        <f>Data!D54</f>
        <v>915</v>
      </c>
      <c r="D54" s="40">
        <f t="shared" si="4"/>
        <v>0.12</v>
      </c>
      <c r="E54" s="7">
        <v>1060</v>
      </c>
      <c r="F54" s="40">
        <f t="shared" si="5"/>
        <v>0.11</v>
      </c>
      <c r="G54" s="41">
        <v>1260</v>
      </c>
      <c r="H54" s="40">
        <f t="shared" si="6"/>
        <v>0.04</v>
      </c>
      <c r="I54" s="42">
        <f t="shared" si="3"/>
        <v>1160</v>
      </c>
      <c r="J54" s="40">
        <f t="shared" si="7"/>
        <v>7.4999999999999997E-2</v>
      </c>
      <c r="K54" s="7">
        <v>826</v>
      </c>
      <c r="L54" s="40">
        <f t="shared" si="8"/>
        <v>0.08</v>
      </c>
      <c r="M54" s="42">
        <f t="shared" si="11"/>
        <v>1060</v>
      </c>
      <c r="N54" s="40">
        <f t="shared" si="9"/>
        <v>0.11</v>
      </c>
      <c r="O54" s="42">
        <f t="shared" si="12"/>
        <v>921.70942846134199</v>
      </c>
      <c r="P54" s="40">
        <f t="shared" si="10"/>
        <v>5.7945612337672397E-2</v>
      </c>
    </row>
    <row r="55" spans="1:17">
      <c r="A55" s="6">
        <v>6100</v>
      </c>
      <c r="B55" s="6">
        <f t="shared" si="0"/>
        <v>73200</v>
      </c>
      <c r="C55" s="12">
        <f>Data!D55</f>
        <v>929</v>
      </c>
      <c r="D55" s="28">
        <f t="shared" si="4"/>
        <v>0.14000000000000001</v>
      </c>
      <c r="E55" s="6">
        <v>1071</v>
      </c>
      <c r="F55" s="28">
        <f t="shared" si="5"/>
        <v>0.11</v>
      </c>
      <c r="G55" s="33">
        <v>1273</v>
      </c>
      <c r="H55" s="28">
        <f t="shared" si="6"/>
        <v>0.13</v>
      </c>
      <c r="I55" s="1">
        <f t="shared" si="3"/>
        <v>1172</v>
      </c>
      <c r="J55" s="28">
        <f t="shared" si="7"/>
        <v>0.12</v>
      </c>
      <c r="K55" s="6">
        <v>834</v>
      </c>
      <c r="L55" s="28">
        <f t="shared" si="8"/>
        <v>0.08</v>
      </c>
      <c r="M55" s="1">
        <f t="shared" ref="M55:M86" si="13">$M$54+($A55-$A$54)*$S$3</f>
        <v>1063</v>
      </c>
      <c r="N55" s="28">
        <f t="shared" si="9"/>
        <v>0.03</v>
      </c>
      <c r="O55" s="1">
        <f t="shared" si="12"/>
        <v>927.39766144848295</v>
      </c>
      <c r="P55" s="28">
        <f t="shared" si="10"/>
        <v>5.6882329871409641E-2</v>
      </c>
    </row>
    <row r="56" spans="1:17" s="55" customFormat="1">
      <c r="A56" s="50">
        <v>6200</v>
      </c>
      <c r="B56" s="50">
        <f t="shared" si="0"/>
        <v>74400</v>
      </c>
      <c r="C56" s="51">
        <f>Data!D56</f>
        <v>942</v>
      </c>
      <c r="D56" s="52">
        <f t="shared" si="4"/>
        <v>0.13</v>
      </c>
      <c r="E56" s="50">
        <v>1082</v>
      </c>
      <c r="F56" s="52">
        <f t="shared" si="5"/>
        <v>0.11</v>
      </c>
      <c r="G56" s="53">
        <v>1293</v>
      </c>
      <c r="H56" s="52">
        <f t="shared" si="6"/>
        <v>0.2</v>
      </c>
      <c r="I56" s="54">
        <f t="shared" si="3"/>
        <v>1187.5</v>
      </c>
      <c r="J56" s="52">
        <f t="shared" si="7"/>
        <v>0.155</v>
      </c>
      <c r="K56" s="50">
        <v>842</v>
      </c>
      <c r="L56" s="52">
        <f t="shared" si="8"/>
        <v>0.08</v>
      </c>
      <c r="M56" s="54">
        <f t="shared" si="13"/>
        <v>1066</v>
      </c>
      <c r="N56" s="52">
        <f t="shared" si="9"/>
        <v>0.03</v>
      </c>
      <c r="O56" s="54">
        <f t="shared" si="12"/>
        <v>932.98339815431314</v>
      </c>
      <c r="P56" s="52">
        <f t="shared" si="10"/>
        <v>5.5857367058301861E-2</v>
      </c>
      <c r="Q56" s="55" t="s">
        <v>76</v>
      </c>
    </row>
    <row r="57" spans="1:17">
      <c r="A57" s="6">
        <v>6300</v>
      </c>
      <c r="B57" s="6">
        <f t="shared" si="0"/>
        <v>75600</v>
      </c>
      <c r="C57" s="12">
        <f>Data!D57</f>
        <v>955</v>
      </c>
      <c r="D57" s="28">
        <f t="shared" si="4"/>
        <v>0.13</v>
      </c>
      <c r="E57" s="6">
        <v>1093</v>
      </c>
      <c r="F57" s="28">
        <f t="shared" si="5"/>
        <v>0.11</v>
      </c>
      <c r="G57" s="33">
        <v>1313</v>
      </c>
      <c r="H57" s="28">
        <f t="shared" si="6"/>
        <v>0.2</v>
      </c>
      <c r="I57" s="1">
        <f t="shared" si="3"/>
        <v>1203</v>
      </c>
      <c r="J57" s="28">
        <f t="shared" si="7"/>
        <v>0.155</v>
      </c>
      <c r="K57" s="6">
        <v>850</v>
      </c>
      <c r="L57" s="28">
        <f t="shared" si="8"/>
        <v>0.08</v>
      </c>
      <c r="M57" s="1">
        <f t="shared" si="13"/>
        <v>1069</v>
      </c>
      <c r="N57" s="28">
        <f t="shared" si="9"/>
        <v>0.03</v>
      </c>
      <c r="O57" s="1">
        <f t="shared" si="12"/>
        <v>938.47026705512758</v>
      </c>
      <c r="P57" s="28">
        <f t="shared" si="10"/>
        <v>5.4868689008144428E-2</v>
      </c>
    </row>
    <row r="58" spans="1:17">
      <c r="A58" s="6">
        <v>6400</v>
      </c>
      <c r="B58" s="6">
        <f t="shared" si="0"/>
        <v>76800</v>
      </c>
      <c r="C58" s="12">
        <f>Data!D58</f>
        <v>968</v>
      </c>
      <c r="D58" s="28">
        <f t="shared" si="4"/>
        <v>0.13</v>
      </c>
      <c r="E58" s="6">
        <v>1103</v>
      </c>
      <c r="F58" s="28">
        <f t="shared" si="5"/>
        <v>0.1</v>
      </c>
      <c r="G58" s="33">
        <v>1333</v>
      </c>
      <c r="H58" s="28">
        <f t="shared" si="6"/>
        <v>0.2</v>
      </c>
      <c r="I58" s="1">
        <f t="shared" si="3"/>
        <v>1218</v>
      </c>
      <c r="J58" s="28">
        <f t="shared" si="7"/>
        <v>0.15</v>
      </c>
      <c r="K58" s="6">
        <v>857</v>
      </c>
      <c r="L58" s="28">
        <f t="shared" si="8"/>
        <v>7.0000000000000007E-2</v>
      </c>
      <c r="M58" s="1">
        <f t="shared" si="13"/>
        <v>1072</v>
      </c>
      <c r="N58" s="28">
        <f t="shared" si="9"/>
        <v>0.03</v>
      </c>
      <c r="O58" s="1">
        <f t="shared" si="12"/>
        <v>943.86170729580704</v>
      </c>
      <c r="P58" s="28">
        <f t="shared" si="10"/>
        <v>5.3914402406794577E-2</v>
      </c>
    </row>
    <row r="59" spans="1:17">
      <c r="A59" s="6">
        <v>6500</v>
      </c>
      <c r="B59" s="6">
        <f t="shared" si="0"/>
        <v>78000</v>
      </c>
      <c r="C59" s="12">
        <f>Data!D59</f>
        <v>981</v>
      </c>
      <c r="D59" s="28">
        <f t="shared" si="4"/>
        <v>0.13</v>
      </c>
      <c r="E59" s="6">
        <v>1114</v>
      </c>
      <c r="F59" s="28">
        <f t="shared" si="5"/>
        <v>0.11</v>
      </c>
      <c r="G59" s="33">
        <v>1353</v>
      </c>
      <c r="H59" s="28">
        <f t="shared" si="6"/>
        <v>0.2</v>
      </c>
      <c r="I59" s="1">
        <f t="shared" si="3"/>
        <v>1233.5</v>
      </c>
      <c r="J59" s="28">
        <f t="shared" si="7"/>
        <v>0.155</v>
      </c>
      <c r="K59" s="6">
        <v>865</v>
      </c>
      <c r="L59" s="28">
        <f t="shared" si="8"/>
        <v>0.08</v>
      </c>
      <c r="M59" s="1">
        <f t="shared" si="13"/>
        <v>1075</v>
      </c>
      <c r="N59" s="28">
        <f t="shared" si="9"/>
        <v>0.03</v>
      </c>
      <c r="O59" s="1">
        <f t="shared" si="12"/>
        <v>949.16098163718993</v>
      </c>
      <c r="P59" s="28">
        <f t="shared" si="10"/>
        <v>5.2992743413828973E-2</v>
      </c>
    </row>
    <row r="60" spans="1:17">
      <c r="A60" s="6">
        <v>6600</v>
      </c>
      <c r="B60" s="6">
        <f t="shared" si="0"/>
        <v>79200</v>
      </c>
      <c r="C60" s="12">
        <f>Data!D60</f>
        <v>994</v>
      </c>
      <c r="D60" s="28">
        <f t="shared" si="4"/>
        <v>0.13</v>
      </c>
      <c r="E60" s="6">
        <v>1125</v>
      </c>
      <c r="F60" s="28">
        <f t="shared" si="5"/>
        <v>0.11</v>
      </c>
      <c r="G60" s="33">
        <v>1373</v>
      </c>
      <c r="H60" s="28">
        <f t="shared" si="6"/>
        <v>0.2</v>
      </c>
      <c r="I60" s="1">
        <f t="shared" si="3"/>
        <v>1249</v>
      </c>
      <c r="J60" s="28">
        <f t="shared" si="7"/>
        <v>0.155</v>
      </c>
      <c r="K60" s="6">
        <v>872</v>
      </c>
      <c r="L60" s="28">
        <f t="shared" si="8"/>
        <v>7.0000000000000007E-2</v>
      </c>
      <c r="M60" s="1">
        <f t="shared" si="13"/>
        <v>1078</v>
      </c>
      <c r="N60" s="28">
        <f t="shared" si="9"/>
        <v>0.03</v>
      </c>
      <c r="O60" s="1">
        <f t="shared" si="12"/>
        <v>954.37118831526823</v>
      </c>
      <c r="P60" s="28">
        <f t="shared" si="10"/>
        <v>5.2102066780782934E-2</v>
      </c>
    </row>
    <row r="61" spans="1:17">
      <c r="A61" s="6">
        <v>6700</v>
      </c>
      <c r="B61" s="6">
        <f t="shared" si="0"/>
        <v>80400</v>
      </c>
      <c r="C61" s="12">
        <f>Data!D61</f>
        <v>1007</v>
      </c>
      <c r="D61" s="28">
        <f t="shared" si="4"/>
        <v>0.13</v>
      </c>
      <c r="E61" s="6">
        <v>1138</v>
      </c>
      <c r="F61" s="28">
        <f t="shared" si="5"/>
        <v>0.13</v>
      </c>
      <c r="G61" s="33">
        <v>1393</v>
      </c>
      <c r="H61" s="28">
        <f t="shared" si="6"/>
        <v>0.2</v>
      </c>
      <c r="I61" s="1">
        <f t="shared" si="3"/>
        <v>1265.5</v>
      </c>
      <c r="J61" s="28">
        <f t="shared" si="7"/>
        <v>0.16500000000000001</v>
      </c>
      <c r="K61" s="6">
        <v>879</v>
      </c>
      <c r="L61" s="28">
        <f t="shared" si="8"/>
        <v>7.0000000000000007E-2</v>
      </c>
      <c r="M61" s="1">
        <f t="shared" si="13"/>
        <v>1081</v>
      </c>
      <c r="N61" s="28">
        <f t="shared" si="9"/>
        <v>0.03</v>
      </c>
      <c r="O61" s="1">
        <f t="shared" si="12"/>
        <v>959.49527192014352</v>
      </c>
      <c r="P61" s="28">
        <f t="shared" si="10"/>
        <v>5.1240836048752951E-2</v>
      </c>
    </row>
    <row r="62" spans="1:17">
      <c r="A62" s="6">
        <v>6800</v>
      </c>
      <c r="B62" s="6">
        <f t="shared" si="0"/>
        <v>81600</v>
      </c>
      <c r="C62" s="12">
        <f>Data!D62</f>
        <v>1021</v>
      </c>
      <c r="D62" s="28">
        <f t="shared" si="4"/>
        <v>0.14000000000000001</v>
      </c>
      <c r="E62" s="6">
        <v>1150</v>
      </c>
      <c r="F62" s="28">
        <f t="shared" si="5"/>
        <v>0.12</v>
      </c>
      <c r="G62" s="33">
        <v>1414</v>
      </c>
      <c r="H62" s="28">
        <f t="shared" si="6"/>
        <v>0.21</v>
      </c>
      <c r="I62" s="1">
        <f t="shared" si="3"/>
        <v>1282</v>
      </c>
      <c r="J62" s="28">
        <f t="shared" si="7"/>
        <v>0.16500000000000001</v>
      </c>
      <c r="K62" s="6">
        <v>886</v>
      </c>
      <c r="L62" s="28">
        <f t="shared" si="8"/>
        <v>7.0000000000000007E-2</v>
      </c>
      <c r="M62" s="1">
        <f t="shared" si="13"/>
        <v>1084</v>
      </c>
      <c r="N62" s="28">
        <f t="shared" si="9"/>
        <v>0.03</v>
      </c>
      <c r="O62" s="1">
        <f t="shared" si="12"/>
        <v>964.53603339039523</v>
      </c>
      <c r="P62" s="28">
        <f t="shared" si="10"/>
        <v>5.0407614702517096E-2</v>
      </c>
    </row>
    <row r="63" spans="1:17">
      <c r="A63" s="6">
        <v>6900</v>
      </c>
      <c r="B63" s="6">
        <f t="shared" si="0"/>
        <v>82800</v>
      </c>
      <c r="C63" s="12">
        <f>Data!D63</f>
        <v>1034</v>
      </c>
      <c r="D63" s="28">
        <f t="shared" si="4"/>
        <v>0.13</v>
      </c>
      <c r="E63" s="6">
        <v>1163</v>
      </c>
      <c r="F63" s="28">
        <f t="shared" si="5"/>
        <v>0.13</v>
      </c>
      <c r="G63" s="33">
        <v>1434</v>
      </c>
      <c r="H63" s="28">
        <f t="shared" si="6"/>
        <v>0.2</v>
      </c>
      <c r="I63" s="1">
        <f t="shared" si="3"/>
        <v>1298.5</v>
      </c>
      <c r="J63" s="28">
        <f t="shared" si="7"/>
        <v>0.16500000000000001</v>
      </c>
      <c r="K63" s="6">
        <v>894</v>
      </c>
      <c r="L63" s="28">
        <f t="shared" si="8"/>
        <v>0.08</v>
      </c>
      <c r="M63" s="1">
        <f t="shared" si="13"/>
        <v>1087</v>
      </c>
      <c r="N63" s="28">
        <f t="shared" si="9"/>
        <v>0.03</v>
      </c>
      <c r="O63" s="1">
        <f t="shared" si="12"/>
        <v>969.49613920779211</v>
      </c>
      <c r="P63" s="28">
        <f t="shared" si="10"/>
        <v>4.9601058173968794E-2</v>
      </c>
    </row>
    <row r="64" spans="1:17">
      <c r="A64" s="6">
        <v>7000</v>
      </c>
      <c r="B64" s="6">
        <f t="shared" si="0"/>
        <v>84000</v>
      </c>
      <c r="C64" s="12">
        <f>Data!D64</f>
        <v>1047</v>
      </c>
      <c r="D64" s="28">
        <f t="shared" si="4"/>
        <v>0.13</v>
      </c>
      <c r="E64" s="6">
        <v>1175</v>
      </c>
      <c r="F64" s="28">
        <f t="shared" si="5"/>
        <v>0.12</v>
      </c>
      <c r="G64" s="33">
        <v>1453</v>
      </c>
      <c r="H64" s="28">
        <f t="shared" si="6"/>
        <v>0.19</v>
      </c>
      <c r="I64" s="1">
        <f t="shared" si="3"/>
        <v>1314</v>
      </c>
      <c r="J64" s="28">
        <f t="shared" si="7"/>
        <v>0.155</v>
      </c>
      <c r="K64" s="6">
        <v>901</v>
      </c>
      <c r="L64" s="28">
        <f t="shared" si="8"/>
        <v>7.0000000000000007E-2</v>
      </c>
      <c r="M64" s="1">
        <f t="shared" si="13"/>
        <v>1090</v>
      </c>
      <c r="N64" s="28">
        <f t="shared" si="9"/>
        <v>0.03</v>
      </c>
      <c r="O64" s="1">
        <f t="shared" si="12"/>
        <v>974.37812986791528</v>
      </c>
      <c r="P64" s="28">
        <f t="shared" si="10"/>
        <v>4.8819906601231651E-2</v>
      </c>
    </row>
    <row r="65" spans="1:16">
      <c r="A65" s="6">
        <v>7100</v>
      </c>
      <c r="B65" s="6">
        <f t="shared" si="0"/>
        <v>85200</v>
      </c>
      <c r="C65" s="12">
        <f>Data!D65</f>
        <v>1060</v>
      </c>
      <c r="D65" s="28">
        <f t="shared" si="4"/>
        <v>0.13</v>
      </c>
      <c r="E65" s="6">
        <v>1188</v>
      </c>
      <c r="F65" s="28">
        <f t="shared" si="5"/>
        <v>0.13</v>
      </c>
      <c r="G65" s="33">
        <v>1466</v>
      </c>
      <c r="H65" s="28">
        <f t="shared" si="6"/>
        <v>0.13</v>
      </c>
      <c r="I65" s="1">
        <f t="shared" si="3"/>
        <v>1327</v>
      </c>
      <c r="J65" s="28">
        <f t="shared" si="7"/>
        <v>0.13</v>
      </c>
      <c r="K65" s="6">
        <v>908</v>
      </c>
      <c r="L65" s="28">
        <f t="shared" si="8"/>
        <v>7.0000000000000007E-2</v>
      </c>
      <c r="M65" s="1">
        <f t="shared" si="13"/>
        <v>1093</v>
      </c>
      <c r="N65" s="28">
        <f t="shared" si="9"/>
        <v>0.03</v>
      </c>
      <c r="O65" s="1">
        <f t="shared" si="12"/>
        <v>979.18442769406442</v>
      </c>
      <c r="P65" s="28">
        <f t="shared" si="10"/>
        <v>4.8062978261491481E-2</v>
      </c>
    </row>
    <row r="66" spans="1:16">
      <c r="A66" s="6">
        <v>7200</v>
      </c>
      <c r="B66" s="6">
        <f t="shared" si="0"/>
        <v>86400</v>
      </c>
      <c r="C66" s="12">
        <f>Data!D66</f>
        <v>1072</v>
      </c>
      <c r="D66" s="28">
        <f t="shared" si="4"/>
        <v>0.12</v>
      </c>
      <c r="E66" s="6">
        <v>1200</v>
      </c>
      <c r="F66" s="28">
        <f t="shared" si="5"/>
        <v>0.12</v>
      </c>
      <c r="G66" s="33">
        <v>1480</v>
      </c>
      <c r="H66" s="28">
        <f t="shared" si="6"/>
        <v>0.14000000000000001</v>
      </c>
      <c r="I66" s="1">
        <f t="shared" si="3"/>
        <v>1340</v>
      </c>
      <c r="J66" s="28">
        <f t="shared" si="7"/>
        <v>0.13</v>
      </c>
      <c r="K66" s="6">
        <v>914</v>
      </c>
      <c r="L66" s="28">
        <f t="shared" si="8"/>
        <v>0.06</v>
      </c>
      <c r="M66" s="1">
        <f t="shared" si="13"/>
        <v>1096</v>
      </c>
      <c r="N66" s="28">
        <f t="shared" si="9"/>
        <v>0.03</v>
      </c>
      <c r="O66" s="1">
        <f t="shared" si="12"/>
        <v>983.91734405460898</v>
      </c>
      <c r="P66" s="28">
        <f t="shared" si="10"/>
        <v>4.73291636054455E-2</v>
      </c>
    </row>
    <row r="67" spans="1:16">
      <c r="A67" s="6">
        <v>7300</v>
      </c>
      <c r="B67" s="6">
        <f t="shared" si="0"/>
        <v>87600</v>
      </c>
      <c r="C67" s="12">
        <f>Data!D67</f>
        <v>1084</v>
      </c>
      <c r="D67" s="28">
        <f t="shared" si="4"/>
        <v>0.12</v>
      </c>
      <c r="E67" s="6">
        <v>1213</v>
      </c>
      <c r="F67" s="28">
        <f t="shared" si="5"/>
        <v>0.13</v>
      </c>
      <c r="G67" s="33">
        <v>1494</v>
      </c>
      <c r="H67" s="28">
        <f t="shared" si="6"/>
        <v>0.14000000000000001</v>
      </c>
      <c r="I67" s="1">
        <f t="shared" si="3"/>
        <v>1353.5</v>
      </c>
      <c r="J67" s="28">
        <f t="shared" si="7"/>
        <v>0.13500000000000001</v>
      </c>
      <c r="K67" s="6">
        <v>921</v>
      </c>
      <c r="L67" s="28">
        <f t="shared" si="8"/>
        <v>7.0000000000000007E-2</v>
      </c>
      <c r="M67" s="1">
        <f t="shared" si="13"/>
        <v>1099</v>
      </c>
      <c r="N67" s="28">
        <f t="shared" si="9"/>
        <v>0.03</v>
      </c>
      <c r="O67" s="1">
        <f t="shared" si="12"/>
        <v>988.57908603761643</v>
      </c>
      <c r="P67" s="28">
        <f t="shared" si="10"/>
        <v>4.6617419830074593E-2</v>
      </c>
    </row>
    <row r="68" spans="1:16">
      <c r="A68" s="6">
        <v>7400</v>
      </c>
      <c r="B68" s="6">
        <f t="shared" ref="B68:B131" si="14">A68*12</f>
        <v>88800</v>
      </c>
      <c r="C68" s="12">
        <f>Data!D68</f>
        <v>1097</v>
      </c>
      <c r="D68" s="28">
        <f t="shared" si="4"/>
        <v>0.13</v>
      </c>
      <c r="E68" s="6">
        <v>1225</v>
      </c>
      <c r="F68" s="28">
        <f t="shared" si="5"/>
        <v>0.12</v>
      </c>
      <c r="G68" s="33">
        <v>1508</v>
      </c>
      <c r="H68" s="28">
        <f t="shared" si="6"/>
        <v>0.14000000000000001</v>
      </c>
      <c r="I68" s="1">
        <f t="shared" si="3"/>
        <v>1366.5</v>
      </c>
      <c r="J68" s="28">
        <f t="shared" si="7"/>
        <v>0.13</v>
      </c>
      <c r="K68" s="6">
        <v>928</v>
      </c>
      <c r="L68" s="28">
        <f t="shared" si="8"/>
        <v>7.0000000000000007E-2</v>
      </c>
      <c r="M68" s="1">
        <f t="shared" si="13"/>
        <v>1102</v>
      </c>
      <c r="N68" s="28">
        <f t="shared" si="9"/>
        <v>0.03</v>
      </c>
      <c r="O68" s="1">
        <f t="shared" ref="O68:O99" si="15">LN((A68-$U$4)/$T$4)*$S$4-$V$4</f>
        <v>993.1717626310101</v>
      </c>
      <c r="P68" s="28">
        <f t="shared" si="10"/>
        <v>4.5926765933936624E-2</v>
      </c>
    </row>
    <row r="69" spans="1:16">
      <c r="A69" s="6">
        <v>7500</v>
      </c>
      <c r="B69" s="6">
        <f t="shared" si="14"/>
        <v>90000</v>
      </c>
      <c r="C69" s="12">
        <f>Data!D69</f>
        <v>1109</v>
      </c>
      <c r="D69" s="28">
        <f t="shared" si="4"/>
        <v>0.12</v>
      </c>
      <c r="E69" s="6">
        <v>1235</v>
      </c>
      <c r="F69" s="28">
        <f t="shared" si="5"/>
        <v>0.1</v>
      </c>
      <c r="G69" s="33">
        <v>1521</v>
      </c>
      <c r="H69" s="28">
        <f t="shared" si="6"/>
        <v>0.13</v>
      </c>
      <c r="I69" s="1">
        <f t="shared" ref="I69:I114" si="16">ROUND((E69+G69)/2,2)</f>
        <v>1378</v>
      </c>
      <c r="J69" s="28">
        <f t="shared" si="7"/>
        <v>0.115</v>
      </c>
      <c r="K69" s="6">
        <v>934</v>
      </c>
      <c r="L69" s="28">
        <f t="shared" si="8"/>
        <v>0.06</v>
      </c>
      <c r="M69" s="1">
        <f t="shared" si="13"/>
        <v>1105</v>
      </c>
      <c r="N69" s="28">
        <f t="shared" si="9"/>
        <v>0.03</v>
      </c>
      <c r="O69" s="1">
        <f t="shared" si="15"/>
        <v>997.69739045156734</v>
      </c>
      <c r="P69" s="28">
        <f t="shared" si="10"/>
        <v>4.5256278205572473E-2</v>
      </c>
    </row>
    <row r="70" spans="1:16">
      <c r="A70" s="6">
        <v>7600</v>
      </c>
      <c r="B70" s="6">
        <f t="shared" si="14"/>
        <v>91200</v>
      </c>
      <c r="C70" s="12">
        <f>Data!D70</f>
        <v>1121</v>
      </c>
      <c r="D70" s="28">
        <f t="shared" ref="D70:D133" si="17">(C70-C69)/100</f>
        <v>0.12</v>
      </c>
      <c r="E70" s="6">
        <v>1241</v>
      </c>
      <c r="F70" s="28">
        <f t="shared" ref="F70:F133" si="18">(E70-E69)/100</f>
        <v>0.06</v>
      </c>
      <c r="G70" s="33">
        <v>1535</v>
      </c>
      <c r="H70" s="28">
        <f t="shared" ref="H70:H113" si="19">(G70-G69)/100</f>
        <v>0.14000000000000001</v>
      </c>
      <c r="I70" s="1">
        <f t="shared" si="16"/>
        <v>1388</v>
      </c>
      <c r="J70" s="28">
        <f t="shared" ref="J70:J114" si="20">(I70-I69)/100</f>
        <v>0.1</v>
      </c>
      <c r="K70" s="6">
        <v>941</v>
      </c>
      <c r="L70" s="28">
        <f t="shared" ref="L70:L119" si="21">(K70-K69)/100</f>
        <v>7.0000000000000007E-2</v>
      </c>
      <c r="M70" s="1">
        <f t="shared" si="13"/>
        <v>1108</v>
      </c>
      <c r="N70" s="28">
        <f t="shared" ref="N70:N133" si="22">(M70-M69)/100</f>
        <v>0.03</v>
      </c>
      <c r="O70" s="1">
        <f t="shared" si="15"/>
        <v>1002.1578990617181</v>
      </c>
      <c r="P70" s="28">
        <f t="shared" ref="P70:P133" si="23">(O70-O69)/100</f>
        <v>4.4605086101507825E-2</v>
      </c>
    </row>
    <row r="71" spans="1:16">
      <c r="A71" s="6">
        <v>7700</v>
      </c>
      <c r="B71" s="6">
        <f t="shared" si="14"/>
        <v>92400</v>
      </c>
      <c r="C71" s="12">
        <f>Data!D71</f>
        <v>1133</v>
      </c>
      <c r="D71" s="28">
        <f t="shared" si="17"/>
        <v>0.12</v>
      </c>
      <c r="E71" s="6">
        <v>1248</v>
      </c>
      <c r="F71" s="28">
        <f t="shared" si="18"/>
        <v>7.0000000000000007E-2</v>
      </c>
      <c r="G71" s="33">
        <v>1549</v>
      </c>
      <c r="H71" s="28">
        <f t="shared" si="19"/>
        <v>0.14000000000000001</v>
      </c>
      <c r="I71" s="1">
        <f t="shared" si="16"/>
        <v>1398.5</v>
      </c>
      <c r="J71" s="28">
        <f t="shared" si="20"/>
        <v>0.105</v>
      </c>
      <c r="K71" s="6">
        <v>948</v>
      </c>
      <c r="L71" s="28">
        <f t="shared" si="21"/>
        <v>7.0000000000000007E-2</v>
      </c>
      <c r="M71" s="1">
        <f t="shared" si="13"/>
        <v>1111</v>
      </c>
      <c r="N71" s="28">
        <f t="shared" si="22"/>
        <v>0.03</v>
      </c>
      <c r="O71" s="1">
        <f t="shared" si="15"/>
        <v>1006.5551359092246</v>
      </c>
      <c r="P71" s="28">
        <f t="shared" si="23"/>
        <v>4.3972368475065193E-2</v>
      </c>
    </row>
    <row r="72" spans="1:16">
      <c r="A72" s="6">
        <v>7800</v>
      </c>
      <c r="B72" s="6">
        <f t="shared" si="14"/>
        <v>93600</v>
      </c>
      <c r="C72" s="12">
        <f>Data!D72</f>
        <v>1145</v>
      </c>
      <c r="D72" s="28">
        <f t="shared" si="17"/>
        <v>0.12</v>
      </c>
      <c r="E72" s="6">
        <v>1255</v>
      </c>
      <c r="F72" s="28">
        <f t="shared" si="18"/>
        <v>7.0000000000000007E-2</v>
      </c>
      <c r="G72" s="33">
        <v>1562</v>
      </c>
      <c r="H72" s="28">
        <f t="shared" si="19"/>
        <v>0.13</v>
      </c>
      <c r="I72" s="1">
        <f t="shared" si="16"/>
        <v>1408.5</v>
      </c>
      <c r="J72" s="28">
        <f t="shared" si="20"/>
        <v>0.1</v>
      </c>
      <c r="K72" s="6">
        <v>954</v>
      </c>
      <c r="L72" s="28">
        <f t="shared" si="21"/>
        <v>0.06</v>
      </c>
      <c r="M72" s="1">
        <f t="shared" si="13"/>
        <v>1114</v>
      </c>
      <c r="N72" s="28">
        <f t="shared" si="22"/>
        <v>0.03</v>
      </c>
      <c r="O72" s="1">
        <f t="shared" si="15"/>
        <v>1010.890870921394</v>
      </c>
      <c r="P72" s="28">
        <f t="shared" si="23"/>
        <v>4.3357350121693797E-2</v>
      </c>
    </row>
    <row r="73" spans="1:16">
      <c r="A73" s="6">
        <v>7900</v>
      </c>
      <c r="B73" s="6">
        <f t="shared" si="14"/>
        <v>94800</v>
      </c>
      <c r="C73" s="12">
        <f>Data!D73</f>
        <v>1157</v>
      </c>
      <c r="D73" s="28">
        <f t="shared" si="17"/>
        <v>0.12</v>
      </c>
      <c r="E73" s="6">
        <v>1262</v>
      </c>
      <c r="F73" s="28">
        <f t="shared" si="18"/>
        <v>7.0000000000000007E-2</v>
      </c>
      <c r="G73" s="33">
        <v>1576</v>
      </c>
      <c r="H73" s="28">
        <f t="shared" si="19"/>
        <v>0.14000000000000001</v>
      </c>
      <c r="I73" s="1">
        <f t="shared" si="16"/>
        <v>1419</v>
      </c>
      <c r="J73" s="28">
        <f t="shared" si="20"/>
        <v>0.105</v>
      </c>
      <c r="K73" s="6">
        <v>960</v>
      </c>
      <c r="L73" s="28">
        <f t="shared" si="21"/>
        <v>0.06</v>
      </c>
      <c r="M73" s="1">
        <f t="shared" si="13"/>
        <v>1117</v>
      </c>
      <c r="N73" s="28">
        <f t="shared" si="22"/>
        <v>0.03</v>
      </c>
      <c r="O73" s="1">
        <f t="shared" si="15"/>
        <v>1015.1668007824182</v>
      </c>
      <c r="P73" s="28">
        <f t="shared" si="23"/>
        <v>4.275929861024224E-2</v>
      </c>
    </row>
    <row r="74" spans="1:16">
      <c r="A74" s="6">
        <v>8000</v>
      </c>
      <c r="B74" s="6">
        <f t="shared" si="14"/>
        <v>96000</v>
      </c>
      <c r="C74" s="12">
        <f>Data!D74</f>
        <v>1169</v>
      </c>
      <c r="D74" s="28">
        <f t="shared" si="17"/>
        <v>0.12</v>
      </c>
      <c r="E74" s="6">
        <v>1268</v>
      </c>
      <c r="F74" s="28">
        <f t="shared" si="18"/>
        <v>0.06</v>
      </c>
      <c r="G74" s="33">
        <v>1590</v>
      </c>
      <c r="H74" s="28">
        <f t="shared" si="19"/>
        <v>0.14000000000000001</v>
      </c>
      <c r="I74" s="1">
        <f t="shared" si="16"/>
        <v>1429</v>
      </c>
      <c r="J74" s="28">
        <f t="shared" si="20"/>
        <v>0.1</v>
      </c>
      <c r="K74" s="6">
        <v>966</v>
      </c>
      <c r="L74" s="28">
        <f t="shared" si="21"/>
        <v>0.06</v>
      </c>
      <c r="M74" s="1">
        <f t="shared" si="13"/>
        <v>1120</v>
      </c>
      <c r="N74" s="28">
        <f t="shared" si="22"/>
        <v>0.03</v>
      </c>
      <c r="O74" s="1">
        <f t="shared" si="15"/>
        <v>1019.3845529197094</v>
      </c>
      <c r="P74" s="28">
        <f t="shared" si="23"/>
        <v>4.2177521372911995E-2</v>
      </c>
    </row>
    <row r="75" spans="1:16">
      <c r="A75" s="6">
        <v>8100</v>
      </c>
      <c r="B75" s="6">
        <f t="shared" si="14"/>
        <v>97200</v>
      </c>
      <c r="C75" s="12">
        <f>Data!D75</f>
        <v>1181</v>
      </c>
      <c r="D75" s="28">
        <f t="shared" si="17"/>
        <v>0.12</v>
      </c>
      <c r="E75" s="6">
        <v>1275</v>
      </c>
      <c r="F75" s="28">
        <f t="shared" si="18"/>
        <v>7.0000000000000007E-2</v>
      </c>
      <c r="G75" s="33">
        <v>1604</v>
      </c>
      <c r="H75" s="28">
        <f t="shared" si="19"/>
        <v>0.14000000000000001</v>
      </c>
      <c r="I75" s="1">
        <f t="shared" si="16"/>
        <v>1439.5</v>
      </c>
      <c r="J75" s="28">
        <f t="shared" si="20"/>
        <v>0.105</v>
      </c>
      <c r="K75" s="6">
        <v>973</v>
      </c>
      <c r="L75" s="28">
        <f t="shared" si="21"/>
        <v>7.0000000000000007E-2</v>
      </c>
      <c r="M75" s="1">
        <f t="shared" si="13"/>
        <v>1123</v>
      </c>
      <c r="N75" s="28">
        <f t="shared" si="22"/>
        <v>0.03</v>
      </c>
      <c r="O75" s="1">
        <f t="shared" si="15"/>
        <v>1023.5456892226732</v>
      </c>
      <c r="P75" s="28">
        <f t="shared" si="23"/>
        <v>4.1611363029637687E-2</v>
      </c>
    </row>
    <row r="76" spans="1:16">
      <c r="A76" s="6">
        <v>8200</v>
      </c>
      <c r="B76" s="6">
        <f t="shared" si="14"/>
        <v>98400</v>
      </c>
      <c r="C76" s="12">
        <f>Data!D76</f>
        <v>1192</v>
      </c>
      <c r="D76" s="28">
        <f t="shared" si="17"/>
        <v>0.11</v>
      </c>
      <c r="E76" s="6">
        <v>1282</v>
      </c>
      <c r="F76" s="28">
        <f t="shared" si="18"/>
        <v>7.0000000000000007E-2</v>
      </c>
      <c r="G76" s="33">
        <v>1617</v>
      </c>
      <c r="H76" s="28">
        <f t="shared" si="19"/>
        <v>0.13</v>
      </c>
      <c r="I76" s="1">
        <f t="shared" si="16"/>
        <v>1449.5</v>
      </c>
      <c r="J76" s="28">
        <f t="shared" si="20"/>
        <v>0.1</v>
      </c>
      <c r="K76" s="6">
        <v>979</v>
      </c>
      <c r="L76" s="28">
        <f t="shared" si="21"/>
        <v>0.06</v>
      </c>
      <c r="M76" s="1">
        <f t="shared" si="13"/>
        <v>1126</v>
      </c>
      <c r="N76" s="28">
        <f t="shared" si="22"/>
        <v>0.03</v>
      </c>
      <c r="O76" s="1">
        <f t="shared" si="15"/>
        <v>1027.6517095151796</v>
      </c>
      <c r="P76" s="28">
        <f t="shared" si="23"/>
        <v>4.1060202925064002E-2</v>
      </c>
    </row>
    <row r="77" spans="1:16">
      <c r="A77" s="6">
        <v>8300</v>
      </c>
      <c r="B77" s="6">
        <f t="shared" si="14"/>
        <v>99600</v>
      </c>
      <c r="C77" s="12">
        <f>Data!D77</f>
        <v>1204</v>
      </c>
      <c r="D77" s="28">
        <f t="shared" si="17"/>
        <v>0.12</v>
      </c>
      <c r="E77" s="6">
        <v>1289</v>
      </c>
      <c r="F77" s="28">
        <f t="shared" si="18"/>
        <v>7.0000000000000007E-2</v>
      </c>
      <c r="G77" s="33">
        <v>1631</v>
      </c>
      <c r="H77" s="28">
        <f t="shared" si="19"/>
        <v>0.14000000000000001</v>
      </c>
      <c r="I77" s="1">
        <f t="shared" si="16"/>
        <v>1460</v>
      </c>
      <c r="J77" s="28">
        <f t="shared" si="20"/>
        <v>0.105</v>
      </c>
      <c r="K77" s="6">
        <v>985</v>
      </c>
      <c r="L77" s="28">
        <f t="shared" si="21"/>
        <v>0.06</v>
      </c>
      <c r="M77" s="1">
        <f t="shared" si="13"/>
        <v>1129</v>
      </c>
      <c r="N77" s="28">
        <f t="shared" si="22"/>
        <v>0.03</v>
      </c>
      <c r="O77" s="1">
        <f t="shared" si="15"/>
        <v>1031.7040548010591</v>
      </c>
      <c r="P77" s="28">
        <f t="shared" si="23"/>
        <v>4.0523452858794828E-2</v>
      </c>
    </row>
    <row r="78" spans="1:16">
      <c r="A78" s="6">
        <v>8400</v>
      </c>
      <c r="B78" s="6">
        <f t="shared" si="14"/>
        <v>100800</v>
      </c>
      <c r="C78" s="12">
        <f>Data!D78</f>
        <v>1215</v>
      </c>
      <c r="D78" s="28">
        <f t="shared" si="17"/>
        <v>0.11</v>
      </c>
      <c r="E78" s="6">
        <v>1298</v>
      </c>
      <c r="F78" s="28">
        <f t="shared" si="18"/>
        <v>0.09</v>
      </c>
      <c r="G78" s="33">
        <v>1644</v>
      </c>
      <c r="H78" s="28">
        <f t="shared" si="19"/>
        <v>0.13</v>
      </c>
      <c r="I78" s="1">
        <f t="shared" si="16"/>
        <v>1471</v>
      </c>
      <c r="J78" s="28">
        <f t="shared" si="20"/>
        <v>0.11</v>
      </c>
      <c r="K78" s="6">
        <v>991</v>
      </c>
      <c r="L78" s="28">
        <f t="shared" si="21"/>
        <v>0.06</v>
      </c>
      <c r="M78" s="1">
        <f t="shared" si="13"/>
        <v>1132</v>
      </c>
      <c r="N78" s="28">
        <f t="shared" si="22"/>
        <v>0.03</v>
      </c>
      <c r="O78" s="1">
        <f t="shared" si="15"/>
        <v>1035.7041103001905</v>
      </c>
      <c r="P78" s="28">
        <f t="shared" si="23"/>
        <v>4.000055499131349E-2</v>
      </c>
    </row>
    <row r="79" spans="1:16">
      <c r="A79" s="6">
        <v>8500</v>
      </c>
      <c r="B79" s="6">
        <f t="shared" si="14"/>
        <v>102000</v>
      </c>
      <c r="C79" s="12">
        <f>Data!D79</f>
        <v>1227</v>
      </c>
      <c r="D79" s="28">
        <f t="shared" si="17"/>
        <v>0.12</v>
      </c>
      <c r="E79" s="6">
        <v>1307</v>
      </c>
      <c r="F79" s="28">
        <f t="shared" si="18"/>
        <v>0.09</v>
      </c>
      <c r="G79" s="33">
        <v>1656</v>
      </c>
      <c r="H79" s="28">
        <f t="shared" si="19"/>
        <v>0.12</v>
      </c>
      <c r="I79" s="1">
        <f t="shared" si="16"/>
        <v>1481.5</v>
      </c>
      <c r="J79" s="28">
        <f t="shared" si="20"/>
        <v>0.105</v>
      </c>
      <c r="K79" s="6">
        <v>997</v>
      </c>
      <c r="L79" s="28">
        <f t="shared" si="21"/>
        <v>0.06</v>
      </c>
      <c r="M79" s="1">
        <f t="shared" si="13"/>
        <v>1135</v>
      </c>
      <c r="N79" s="28">
        <f t="shared" si="22"/>
        <v>0.03</v>
      </c>
      <c r="O79" s="1">
        <f t="shared" si="15"/>
        <v>1039.6532082911936</v>
      </c>
      <c r="P79" s="28">
        <f t="shared" si="23"/>
        <v>3.9490979910031004E-2</v>
      </c>
    </row>
    <row r="80" spans="1:16">
      <c r="A80" s="6">
        <v>8600</v>
      </c>
      <c r="B80" s="6">
        <f t="shared" si="14"/>
        <v>103200</v>
      </c>
      <c r="C80" s="12">
        <f>Data!D80</f>
        <v>1238</v>
      </c>
      <c r="D80" s="28">
        <f t="shared" si="17"/>
        <v>0.11</v>
      </c>
      <c r="E80" s="6">
        <v>1316</v>
      </c>
      <c r="F80" s="28">
        <f t="shared" si="18"/>
        <v>0.09</v>
      </c>
      <c r="G80" s="33">
        <v>1668</v>
      </c>
      <c r="H80" s="28">
        <f t="shared" si="19"/>
        <v>0.12</v>
      </c>
      <c r="I80" s="1">
        <f t="shared" si="16"/>
        <v>1492</v>
      </c>
      <c r="J80" s="28">
        <f t="shared" si="20"/>
        <v>0.105</v>
      </c>
      <c r="K80" s="6">
        <v>1003</v>
      </c>
      <c r="L80" s="28">
        <f t="shared" si="21"/>
        <v>0.06</v>
      </c>
      <c r="M80" s="1">
        <f t="shared" si="13"/>
        <v>1138</v>
      </c>
      <c r="N80" s="28">
        <f t="shared" si="22"/>
        <v>0.03</v>
      </c>
      <c r="O80" s="1">
        <f t="shared" si="15"/>
        <v>1043.5526307753203</v>
      </c>
      <c r="P80" s="28">
        <f t="shared" si="23"/>
        <v>3.8994224841267168E-2</v>
      </c>
    </row>
    <row r="81" spans="1:16">
      <c r="A81" s="6">
        <v>8700</v>
      </c>
      <c r="B81" s="6">
        <f t="shared" si="14"/>
        <v>104400</v>
      </c>
      <c r="C81" s="12">
        <f>Data!D81</f>
        <v>1250</v>
      </c>
      <c r="D81" s="28">
        <f t="shared" si="17"/>
        <v>0.12</v>
      </c>
      <c r="E81" s="6">
        <v>1326</v>
      </c>
      <c r="F81" s="28">
        <f t="shared" si="18"/>
        <v>0.1</v>
      </c>
      <c r="G81" s="33">
        <v>1680</v>
      </c>
      <c r="H81" s="28">
        <f t="shared" si="19"/>
        <v>0.12</v>
      </c>
      <c r="I81" s="1">
        <f t="shared" si="16"/>
        <v>1503</v>
      </c>
      <c r="J81" s="28">
        <f t="shared" si="20"/>
        <v>0.11</v>
      </c>
      <c r="K81" s="6">
        <v>1008</v>
      </c>
      <c r="L81" s="28">
        <f t="shared" si="21"/>
        <v>0.05</v>
      </c>
      <c r="M81" s="1">
        <f t="shared" si="13"/>
        <v>1141</v>
      </c>
      <c r="N81" s="28">
        <f t="shared" si="22"/>
        <v>0.03</v>
      </c>
      <c r="O81" s="1">
        <f t="shared" si="15"/>
        <v>1047.403611974873</v>
      </c>
      <c r="P81" s="28">
        <f t="shared" si="23"/>
        <v>3.8509811995527346E-2</v>
      </c>
    </row>
    <row r="82" spans="1:16">
      <c r="A82" s="6">
        <v>8800</v>
      </c>
      <c r="B82" s="6">
        <f t="shared" si="14"/>
        <v>105600</v>
      </c>
      <c r="C82" s="12">
        <f>Data!D82</f>
        <v>1261</v>
      </c>
      <c r="D82" s="28">
        <f t="shared" si="17"/>
        <v>0.11</v>
      </c>
      <c r="E82" s="6">
        <v>1335</v>
      </c>
      <c r="F82" s="28">
        <f t="shared" si="18"/>
        <v>0.09</v>
      </c>
      <c r="G82" s="33">
        <v>1692</v>
      </c>
      <c r="H82" s="28">
        <f t="shared" si="19"/>
        <v>0.12</v>
      </c>
      <c r="I82" s="1">
        <f t="shared" si="16"/>
        <v>1513.5</v>
      </c>
      <c r="J82" s="28">
        <f t="shared" si="20"/>
        <v>0.105</v>
      </c>
      <c r="K82" s="6">
        <v>1014</v>
      </c>
      <c r="L82" s="28">
        <f t="shared" si="21"/>
        <v>0.06</v>
      </c>
      <c r="M82" s="1">
        <f t="shared" si="13"/>
        <v>1144</v>
      </c>
      <c r="N82" s="28">
        <f t="shared" si="22"/>
        <v>0.03</v>
      </c>
      <c r="O82" s="1">
        <f t="shared" si="15"/>
        <v>1051.2073406783354</v>
      </c>
      <c r="P82" s="28">
        <f t="shared" si="23"/>
        <v>3.8037287034624112E-2</v>
      </c>
    </row>
    <row r="83" spans="1:16">
      <c r="A83" s="6">
        <v>8900</v>
      </c>
      <c r="B83" s="6">
        <f t="shared" si="14"/>
        <v>106800</v>
      </c>
      <c r="C83" s="12">
        <f>Data!D83</f>
        <v>1273</v>
      </c>
      <c r="D83" s="28">
        <f t="shared" si="17"/>
        <v>0.12</v>
      </c>
      <c r="E83" s="6">
        <v>1344</v>
      </c>
      <c r="F83" s="28">
        <f t="shared" si="18"/>
        <v>0.09</v>
      </c>
      <c r="G83" s="33">
        <v>1704</v>
      </c>
      <c r="H83" s="28">
        <f t="shared" si="19"/>
        <v>0.12</v>
      </c>
      <c r="I83" s="1">
        <f t="shared" si="16"/>
        <v>1524</v>
      </c>
      <c r="J83" s="28">
        <f t="shared" si="20"/>
        <v>0.105</v>
      </c>
      <c r="K83" s="6">
        <v>1020</v>
      </c>
      <c r="L83" s="28">
        <f t="shared" si="21"/>
        <v>0.06</v>
      </c>
      <c r="M83" s="1">
        <f t="shared" si="13"/>
        <v>1147</v>
      </c>
      <c r="N83" s="28">
        <f t="shared" si="22"/>
        <v>0.03</v>
      </c>
      <c r="O83" s="1">
        <f t="shared" si="15"/>
        <v>1054.9649624433623</v>
      </c>
      <c r="P83" s="28">
        <f t="shared" si="23"/>
        <v>3.7576217650268973E-2</v>
      </c>
    </row>
    <row r="84" spans="1:16" s="18" customFormat="1">
      <c r="A84" s="14">
        <v>9000</v>
      </c>
      <c r="B84" s="14">
        <f t="shared" si="14"/>
        <v>108000</v>
      </c>
      <c r="C84" s="15">
        <f>Data!D84</f>
        <v>1283</v>
      </c>
      <c r="D84" s="29">
        <f t="shared" si="17"/>
        <v>0.1</v>
      </c>
      <c r="E84" s="6">
        <v>1354</v>
      </c>
      <c r="F84" s="29">
        <f t="shared" si="18"/>
        <v>0.1</v>
      </c>
      <c r="G84" s="34">
        <v>1716</v>
      </c>
      <c r="H84" s="28">
        <f t="shared" si="19"/>
        <v>0.12</v>
      </c>
      <c r="I84" s="1">
        <f t="shared" si="16"/>
        <v>1535</v>
      </c>
      <c r="J84" s="28">
        <f t="shared" si="20"/>
        <v>0.11</v>
      </c>
      <c r="K84" s="14">
        <v>1025</v>
      </c>
      <c r="L84" s="29">
        <f t="shared" si="21"/>
        <v>0.05</v>
      </c>
      <c r="M84" s="1">
        <f t="shared" si="13"/>
        <v>1150</v>
      </c>
      <c r="N84" s="29">
        <f t="shared" si="22"/>
        <v>0.03</v>
      </c>
      <c r="O84" s="16">
        <f t="shared" si="15"/>
        <v>1058.6775816678442</v>
      </c>
      <c r="P84" s="29">
        <f t="shared" si="23"/>
        <v>3.7126192244818411E-2</v>
      </c>
    </row>
    <row r="85" spans="1:16">
      <c r="A85" s="6">
        <v>9100</v>
      </c>
      <c r="B85" s="6">
        <f t="shared" si="14"/>
        <v>109200</v>
      </c>
      <c r="C85" s="12">
        <f>Data!D85</f>
        <v>1294</v>
      </c>
      <c r="D85" s="28">
        <f t="shared" si="17"/>
        <v>0.11</v>
      </c>
      <c r="E85" s="6">
        <v>1363</v>
      </c>
      <c r="F85" s="28">
        <f t="shared" si="18"/>
        <v>0.09</v>
      </c>
      <c r="G85" s="33">
        <v>1728</v>
      </c>
      <c r="H85" s="28">
        <f t="shared" si="19"/>
        <v>0.12</v>
      </c>
      <c r="I85" s="1">
        <f t="shared" si="16"/>
        <v>1545.5</v>
      </c>
      <c r="J85" s="28">
        <f t="shared" si="20"/>
        <v>0.105</v>
      </c>
      <c r="K85" s="6">
        <v>1031</v>
      </c>
      <c r="L85" s="28">
        <f t="shared" si="21"/>
        <v>0.06</v>
      </c>
      <c r="M85" s="1">
        <f t="shared" si="13"/>
        <v>1153</v>
      </c>
      <c r="N85" s="28">
        <f t="shared" si="22"/>
        <v>0.03</v>
      </c>
      <c r="O85" s="1">
        <f t="shared" si="15"/>
        <v>1062.3462635384151</v>
      </c>
      <c r="P85" s="28">
        <f t="shared" si="23"/>
        <v>3.6686818705709355E-2</v>
      </c>
    </row>
    <row r="86" spans="1:16">
      <c r="A86" s="6">
        <v>9200</v>
      </c>
      <c r="B86" s="6">
        <f t="shared" si="14"/>
        <v>110400</v>
      </c>
      <c r="C86" s="12">
        <f>Data!D86</f>
        <v>1305</v>
      </c>
      <c r="D86" s="28">
        <f t="shared" si="17"/>
        <v>0.11</v>
      </c>
      <c r="E86" s="6">
        <v>1372</v>
      </c>
      <c r="F86" s="28">
        <f t="shared" si="18"/>
        <v>0.09</v>
      </c>
      <c r="G86" s="33">
        <v>1740</v>
      </c>
      <c r="H86" s="28">
        <f t="shared" si="19"/>
        <v>0.12</v>
      </c>
      <c r="I86" s="1">
        <f t="shared" si="16"/>
        <v>1556</v>
      </c>
      <c r="J86" s="28">
        <f t="shared" si="20"/>
        <v>0.105</v>
      </c>
      <c r="K86" s="6">
        <v>1037</v>
      </c>
      <c r="L86" s="28">
        <f t="shared" si="21"/>
        <v>0.06</v>
      </c>
      <c r="M86" s="1">
        <f t="shared" si="13"/>
        <v>1156</v>
      </c>
      <c r="N86" s="28">
        <f t="shared" si="22"/>
        <v>0.03</v>
      </c>
      <c r="O86" s="1">
        <f t="shared" si="15"/>
        <v>1065.9720358650043</v>
      </c>
      <c r="P86" s="28">
        <f t="shared" si="23"/>
        <v>3.6257723265891856E-2</v>
      </c>
    </row>
    <row r="87" spans="1:16">
      <c r="A87" s="6">
        <v>9300</v>
      </c>
      <c r="B87" s="6">
        <f t="shared" si="14"/>
        <v>111600</v>
      </c>
      <c r="C87" s="12">
        <f>Data!D87</f>
        <v>1316</v>
      </c>
      <c r="D87" s="28">
        <f t="shared" si="17"/>
        <v>0.11</v>
      </c>
      <c r="E87" s="6">
        <v>1382</v>
      </c>
      <c r="F87" s="28">
        <f t="shared" si="18"/>
        <v>0.1</v>
      </c>
      <c r="G87" s="33">
        <v>1752</v>
      </c>
      <c r="H87" s="28">
        <f t="shared" si="19"/>
        <v>0.12</v>
      </c>
      <c r="I87" s="1">
        <f t="shared" si="16"/>
        <v>1567</v>
      </c>
      <c r="J87" s="28">
        <f t="shared" si="20"/>
        <v>0.11</v>
      </c>
      <c r="K87" s="6">
        <v>1042</v>
      </c>
      <c r="L87" s="28">
        <f t="shared" si="21"/>
        <v>0.05</v>
      </c>
      <c r="M87" s="1">
        <f t="shared" ref="M87:M118" si="24">$M$54+($A87-$A$54)*$S$3</f>
        <v>1159</v>
      </c>
      <c r="N87" s="28">
        <f t="shared" si="22"/>
        <v>0.03</v>
      </c>
      <c r="O87" s="1">
        <f t="shared" si="15"/>
        <v>1069.5558908093378</v>
      </c>
      <c r="P87" s="28">
        <f t="shared" si="23"/>
        <v>3.5838549443335525E-2</v>
      </c>
    </row>
    <row r="88" spans="1:16">
      <c r="A88" s="6">
        <v>9400</v>
      </c>
      <c r="B88" s="6">
        <f t="shared" si="14"/>
        <v>112800</v>
      </c>
      <c r="C88" s="12">
        <f>Data!D88</f>
        <v>1328</v>
      </c>
      <c r="D88" s="28">
        <f t="shared" si="17"/>
        <v>0.12</v>
      </c>
      <c r="E88" s="6">
        <v>1391</v>
      </c>
      <c r="F88" s="28">
        <f t="shared" si="18"/>
        <v>0.09</v>
      </c>
      <c r="G88" s="33">
        <v>1764</v>
      </c>
      <c r="H88" s="28">
        <f t="shared" si="19"/>
        <v>0.12</v>
      </c>
      <c r="I88" s="1">
        <f t="shared" si="16"/>
        <v>1577.5</v>
      </c>
      <c r="J88" s="28">
        <f t="shared" si="20"/>
        <v>0.105</v>
      </c>
      <c r="K88" s="6">
        <v>1047</v>
      </c>
      <c r="L88" s="28">
        <f t="shared" si="21"/>
        <v>0.05</v>
      </c>
      <c r="M88" s="1">
        <f t="shared" si="24"/>
        <v>1162</v>
      </c>
      <c r="N88" s="28">
        <f t="shared" si="22"/>
        <v>0.03</v>
      </c>
      <c r="O88" s="1">
        <f t="shared" si="15"/>
        <v>1073.098786514661</v>
      </c>
      <c r="P88" s="28">
        <f t="shared" si="23"/>
        <v>3.5428957053231895E-2</v>
      </c>
    </row>
    <row r="89" spans="1:16">
      <c r="A89" s="6">
        <v>9500</v>
      </c>
      <c r="B89" s="6">
        <f t="shared" si="14"/>
        <v>114000</v>
      </c>
      <c r="C89" s="12">
        <f>Data!D89</f>
        <v>1338</v>
      </c>
      <c r="D89" s="28">
        <f t="shared" si="17"/>
        <v>0.1</v>
      </c>
      <c r="E89" s="6">
        <v>1400</v>
      </c>
      <c r="F89" s="28">
        <f t="shared" si="18"/>
        <v>0.09</v>
      </c>
      <c r="G89" s="33">
        <v>1776</v>
      </c>
      <c r="H89" s="28">
        <f t="shared" si="19"/>
        <v>0.12</v>
      </c>
      <c r="I89" s="1">
        <f t="shared" si="16"/>
        <v>1588</v>
      </c>
      <c r="J89" s="28">
        <f t="shared" si="20"/>
        <v>0.105</v>
      </c>
      <c r="K89" s="6">
        <v>1053</v>
      </c>
      <c r="L89" s="28">
        <f t="shared" si="21"/>
        <v>0.06</v>
      </c>
      <c r="M89" s="1">
        <f t="shared" si="24"/>
        <v>1165</v>
      </c>
      <c r="N89" s="28">
        <f t="shared" si="22"/>
        <v>0.03</v>
      </c>
      <c r="O89" s="1">
        <f t="shared" si="15"/>
        <v>1076.6016486433803</v>
      </c>
      <c r="P89" s="28">
        <f t="shared" si="23"/>
        <v>3.5028621287192439E-2</v>
      </c>
    </row>
    <row r="90" spans="1:16">
      <c r="A90" s="6">
        <v>9600</v>
      </c>
      <c r="B90" s="6">
        <f t="shared" si="14"/>
        <v>115200</v>
      </c>
      <c r="C90" s="12">
        <f>Data!D90</f>
        <v>1349</v>
      </c>
      <c r="D90" s="28">
        <f t="shared" si="17"/>
        <v>0.11</v>
      </c>
      <c r="E90" s="6">
        <v>1410</v>
      </c>
      <c r="F90" s="28">
        <f t="shared" si="18"/>
        <v>0.1</v>
      </c>
      <c r="G90" s="33">
        <v>1788</v>
      </c>
      <c r="H90" s="28">
        <f t="shared" si="19"/>
        <v>0.12</v>
      </c>
      <c r="I90" s="1">
        <f t="shared" si="16"/>
        <v>1599</v>
      </c>
      <c r="J90" s="28">
        <f t="shared" si="20"/>
        <v>0.11</v>
      </c>
      <c r="K90" s="6">
        <v>1058</v>
      </c>
      <c r="L90" s="28">
        <f t="shared" si="21"/>
        <v>0.05</v>
      </c>
      <c r="M90" s="1">
        <f t="shared" si="24"/>
        <v>1168</v>
      </c>
      <c r="N90" s="28">
        <f t="shared" si="22"/>
        <v>0.03</v>
      </c>
      <c r="O90" s="1">
        <f t="shared" si="15"/>
        <v>1080.065371828799</v>
      </c>
      <c r="P90" s="28">
        <f t="shared" si="23"/>
        <v>3.4637231854187572E-2</v>
      </c>
    </row>
    <row r="91" spans="1:16">
      <c r="A91" s="6">
        <v>9700</v>
      </c>
      <c r="B91" s="6">
        <f t="shared" si="14"/>
        <v>116400</v>
      </c>
      <c r="C91" s="12">
        <f>Data!D91</f>
        <v>1359</v>
      </c>
      <c r="D91" s="28">
        <f t="shared" si="17"/>
        <v>0.1</v>
      </c>
      <c r="E91" s="6">
        <v>1419</v>
      </c>
      <c r="F91" s="28">
        <f t="shared" si="18"/>
        <v>0.09</v>
      </c>
      <c r="G91" s="33">
        <v>1800</v>
      </c>
      <c r="H91" s="28">
        <f t="shared" si="19"/>
        <v>0.12</v>
      </c>
      <c r="I91" s="1">
        <f t="shared" si="16"/>
        <v>1609.5</v>
      </c>
      <c r="J91" s="28">
        <f t="shared" si="20"/>
        <v>0.105</v>
      </c>
      <c r="K91" s="6">
        <v>1063</v>
      </c>
      <c r="L91" s="28">
        <f t="shared" si="21"/>
        <v>0.05</v>
      </c>
      <c r="M91" s="1">
        <f t="shared" si="24"/>
        <v>1171</v>
      </c>
      <c r="N91" s="28">
        <f t="shared" si="22"/>
        <v>0.03</v>
      </c>
      <c r="O91" s="1">
        <f t="shared" si="15"/>
        <v>1083.4908210466406</v>
      </c>
      <c r="P91" s="28">
        <f t="shared" si="23"/>
        <v>3.4254492178415606E-2</v>
      </c>
    </row>
    <row r="92" spans="1:16">
      <c r="A92" s="6">
        <v>9800</v>
      </c>
      <c r="B92" s="6">
        <f t="shared" si="14"/>
        <v>117600</v>
      </c>
      <c r="C92" s="12">
        <f>Data!D92</f>
        <v>1370</v>
      </c>
      <c r="D92" s="28">
        <f t="shared" si="17"/>
        <v>0.11</v>
      </c>
      <c r="E92" s="6">
        <v>1428</v>
      </c>
      <c r="F92" s="28">
        <f t="shared" si="18"/>
        <v>0.09</v>
      </c>
      <c r="G92" s="33">
        <v>1812</v>
      </c>
      <c r="H92" s="28">
        <f t="shared" si="19"/>
        <v>0.12</v>
      </c>
      <c r="I92" s="1">
        <f t="shared" si="16"/>
        <v>1620</v>
      </c>
      <c r="J92" s="28">
        <f t="shared" si="20"/>
        <v>0.105</v>
      </c>
      <c r="K92" s="6">
        <v>1068</v>
      </c>
      <c r="L92" s="28">
        <f t="shared" si="21"/>
        <v>0.05</v>
      </c>
      <c r="M92" s="1">
        <f t="shared" si="24"/>
        <v>1174</v>
      </c>
      <c r="N92" s="28">
        <f t="shared" si="22"/>
        <v>0.03</v>
      </c>
      <c r="O92" s="1">
        <f t="shared" si="15"/>
        <v>1086.8788329116194</v>
      </c>
      <c r="P92" s="28">
        <f t="shared" si="23"/>
        <v>3.3880118649788071E-2</v>
      </c>
    </row>
    <row r="93" spans="1:16">
      <c r="A93" s="6">
        <v>9900</v>
      </c>
      <c r="B93" s="6">
        <f t="shared" si="14"/>
        <v>118800</v>
      </c>
      <c r="C93" s="12">
        <f>Data!D93</f>
        <v>1380</v>
      </c>
      <c r="D93" s="28">
        <f t="shared" si="17"/>
        <v>0.1</v>
      </c>
      <c r="E93" s="6">
        <v>1436</v>
      </c>
      <c r="F93" s="28">
        <f t="shared" si="18"/>
        <v>0.08</v>
      </c>
      <c r="G93" s="33">
        <v>1824</v>
      </c>
      <c r="H93" s="28">
        <f t="shared" si="19"/>
        <v>0.12</v>
      </c>
      <c r="I93" s="1">
        <f t="shared" si="16"/>
        <v>1630</v>
      </c>
      <c r="J93" s="28">
        <f t="shared" si="20"/>
        <v>0.1</v>
      </c>
      <c r="K93" s="6">
        <v>1073</v>
      </c>
      <c r="L93" s="28">
        <f t="shared" si="21"/>
        <v>0.05</v>
      </c>
      <c r="M93" s="1">
        <f t="shared" si="24"/>
        <v>1177</v>
      </c>
      <c r="N93" s="28">
        <f t="shared" si="22"/>
        <v>0.03</v>
      </c>
      <c r="O93" s="1">
        <f t="shared" si="15"/>
        <v>1090.2302169039262</v>
      </c>
      <c r="P93" s="28">
        <f t="shared" si="23"/>
        <v>3.3513839923068646E-2</v>
      </c>
    </row>
    <row r="94" spans="1:16">
      <c r="A94" s="6">
        <v>10000</v>
      </c>
      <c r="B94" s="6">
        <f t="shared" si="14"/>
        <v>120000</v>
      </c>
      <c r="C94" s="12">
        <f>Data!D94</f>
        <v>1391</v>
      </c>
      <c r="D94" s="28">
        <f t="shared" si="17"/>
        <v>0.11</v>
      </c>
      <c r="E94" s="6">
        <v>1442</v>
      </c>
      <c r="F94" s="28">
        <f t="shared" si="18"/>
        <v>0.06</v>
      </c>
      <c r="G94" s="33">
        <v>1836</v>
      </c>
      <c r="H94" s="28">
        <f t="shared" si="19"/>
        <v>0.12</v>
      </c>
      <c r="I94" s="1">
        <f t="shared" si="16"/>
        <v>1639</v>
      </c>
      <c r="J94" s="28">
        <f t="shared" si="20"/>
        <v>0.09</v>
      </c>
      <c r="K94" s="6">
        <v>1079</v>
      </c>
      <c r="L94" s="28">
        <f t="shared" si="21"/>
        <v>0.06</v>
      </c>
      <c r="M94" s="1">
        <f t="shared" si="24"/>
        <v>1180</v>
      </c>
      <c r="N94" s="28">
        <f t="shared" si="22"/>
        <v>0.03</v>
      </c>
      <c r="O94" s="1">
        <f t="shared" si="15"/>
        <v>1093.5457565301181</v>
      </c>
      <c r="P94" s="28">
        <f t="shared" si="23"/>
        <v>3.3155396261918213E-2</v>
      </c>
    </row>
    <row r="95" spans="1:16">
      <c r="A95" s="6">
        <v>10100</v>
      </c>
      <c r="B95" s="6">
        <f t="shared" si="14"/>
        <v>121200</v>
      </c>
      <c r="C95" s="12">
        <f>Data!D95</f>
        <v>1401</v>
      </c>
      <c r="D95" s="28">
        <f t="shared" si="17"/>
        <v>0.1</v>
      </c>
      <c r="E95" s="6">
        <v>1448</v>
      </c>
      <c r="F95" s="28">
        <f t="shared" si="18"/>
        <v>0.06</v>
      </c>
      <c r="G95" s="33">
        <v>1848</v>
      </c>
      <c r="H95" s="28">
        <f t="shared" si="19"/>
        <v>0.12</v>
      </c>
      <c r="I95" s="1">
        <f t="shared" si="16"/>
        <v>1648</v>
      </c>
      <c r="J95" s="28">
        <f t="shared" si="20"/>
        <v>0.09</v>
      </c>
      <c r="K95" s="6">
        <v>1084</v>
      </c>
      <c r="L95" s="28">
        <f t="shared" si="21"/>
        <v>0.05</v>
      </c>
      <c r="M95" s="1">
        <f t="shared" si="24"/>
        <v>1183</v>
      </c>
      <c r="N95" s="28">
        <f t="shared" si="22"/>
        <v>0.03</v>
      </c>
      <c r="O95" s="1">
        <f t="shared" si="15"/>
        <v>1096.8262104225846</v>
      </c>
      <c r="P95" s="28">
        <f t="shared" si="23"/>
        <v>3.2804538924665394E-2</v>
      </c>
    </row>
    <row r="96" spans="1:16">
      <c r="A96" s="6">
        <v>10200</v>
      </c>
      <c r="B96" s="6">
        <f t="shared" si="14"/>
        <v>122400</v>
      </c>
      <c r="C96" s="12">
        <f>Data!D96</f>
        <v>1412</v>
      </c>
      <c r="D96" s="28">
        <f t="shared" si="17"/>
        <v>0.11</v>
      </c>
      <c r="E96" s="6">
        <v>1454</v>
      </c>
      <c r="F96" s="28">
        <f t="shared" si="18"/>
        <v>0.06</v>
      </c>
      <c r="G96" s="33">
        <v>1860</v>
      </c>
      <c r="H96" s="28">
        <f t="shared" si="19"/>
        <v>0.12</v>
      </c>
      <c r="I96" s="1">
        <f t="shared" si="16"/>
        <v>1657</v>
      </c>
      <c r="J96" s="28">
        <f t="shared" si="20"/>
        <v>0.09</v>
      </c>
      <c r="K96" s="6">
        <v>1089</v>
      </c>
      <c r="L96" s="28">
        <f t="shared" si="21"/>
        <v>0.05</v>
      </c>
      <c r="M96" s="1">
        <f t="shared" si="24"/>
        <v>1186</v>
      </c>
      <c r="N96" s="28">
        <f t="shared" si="22"/>
        <v>0.03</v>
      </c>
      <c r="O96" s="1">
        <f t="shared" si="15"/>
        <v>1100.0723133814463</v>
      </c>
      <c r="P96" s="28">
        <f t="shared" si="23"/>
        <v>3.2461029588616838E-2</v>
      </c>
    </row>
    <row r="97" spans="1:16">
      <c r="A97" s="6">
        <v>10300</v>
      </c>
      <c r="B97" s="6">
        <f t="shared" si="14"/>
        <v>123600</v>
      </c>
      <c r="C97" s="12">
        <f>Data!D97</f>
        <v>1422</v>
      </c>
      <c r="D97" s="28">
        <f t="shared" si="17"/>
        <v>0.1</v>
      </c>
      <c r="E97" s="6">
        <v>1460</v>
      </c>
      <c r="F97" s="28">
        <f t="shared" si="18"/>
        <v>0.06</v>
      </c>
      <c r="G97" s="33">
        <v>1871</v>
      </c>
      <c r="H97" s="28">
        <f t="shared" si="19"/>
        <v>0.11</v>
      </c>
      <c r="I97" s="1">
        <f t="shared" si="16"/>
        <v>1665.5</v>
      </c>
      <c r="J97" s="28">
        <f t="shared" si="20"/>
        <v>8.5000000000000006E-2</v>
      </c>
      <c r="K97" s="6">
        <v>1093</v>
      </c>
      <c r="L97" s="28">
        <f t="shared" si="21"/>
        <v>0.04</v>
      </c>
      <c r="M97" s="1">
        <f t="shared" si="24"/>
        <v>1189</v>
      </c>
      <c r="N97" s="28">
        <f t="shared" si="22"/>
        <v>0.03</v>
      </c>
      <c r="O97" s="1">
        <f t="shared" si="15"/>
        <v>1103.2847773624655</v>
      </c>
      <c r="P97" s="28">
        <f t="shared" si="23"/>
        <v>3.2124639810192548E-2</v>
      </c>
    </row>
    <row r="98" spans="1:16">
      <c r="A98" s="6">
        <v>10400</v>
      </c>
      <c r="B98" s="6">
        <f t="shared" si="14"/>
        <v>124800</v>
      </c>
      <c r="C98" s="12">
        <f>Data!D98</f>
        <v>1432</v>
      </c>
      <c r="D98" s="28">
        <f t="shared" si="17"/>
        <v>0.1</v>
      </c>
      <c r="E98" s="6">
        <v>1465</v>
      </c>
      <c r="F98" s="28">
        <f t="shared" si="18"/>
        <v>0.05</v>
      </c>
      <c r="G98" s="33">
        <v>1883</v>
      </c>
      <c r="H98" s="28">
        <f t="shared" si="19"/>
        <v>0.12</v>
      </c>
      <c r="I98" s="1">
        <f t="shared" si="16"/>
        <v>1674</v>
      </c>
      <c r="J98" s="28">
        <f t="shared" si="20"/>
        <v>8.5000000000000006E-2</v>
      </c>
      <c r="K98" s="6">
        <v>1098</v>
      </c>
      <c r="L98" s="28">
        <f t="shared" si="21"/>
        <v>0.05</v>
      </c>
      <c r="M98" s="1">
        <f t="shared" si="24"/>
        <v>1192</v>
      </c>
      <c r="N98" s="28">
        <f t="shared" si="22"/>
        <v>0.03</v>
      </c>
      <c r="O98" s="1">
        <f t="shared" si="15"/>
        <v>1106.4642924142943</v>
      </c>
      <c r="P98" s="28">
        <f t="shared" si="23"/>
        <v>3.1795150518287303E-2</v>
      </c>
    </row>
    <row r="99" spans="1:16">
      <c r="A99" s="6">
        <v>10500</v>
      </c>
      <c r="B99" s="6">
        <f t="shared" si="14"/>
        <v>126000</v>
      </c>
      <c r="C99" s="12">
        <f>Data!D99</f>
        <v>1442</v>
      </c>
      <c r="D99" s="28">
        <f t="shared" si="17"/>
        <v>0.1</v>
      </c>
      <c r="E99" s="6">
        <v>1471</v>
      </c>
      <c r="F99" s="28">
        <f t="shared" si="18"/>
        <v>0.06</v>
      </c>
      <c r="G99" s="33">
        <v>1895</v>
      </c>
      <c r="H99" s="28">
        <f t="shared" si="19"/>
        <v>0.12</v>
      </c>
      <c r="I99" s="1">
        <f t="shared" si="16"/>
        <v>1683</v>
      </c>
      <c r="J99" s="28">
        <f t="shared" si="20"/>
        <v>0.09</v>
      </c>
      <c r="K99" s="6">
        <v>1103</v>
      </c>
      <c r="L99" s="28">
        <f t="shared" si="21"/>
        <v>0.05</v>
      </c>
      <c r="M99" s="1">
        <f t="shared" si="24"/>
        <v>1195</v>
      </c>
      <c r="N99" s="28">
        <f t="shared" si="22"/>
        <v>0.03</v>
      </c>
      <c r="O99" s="1">
        <f t="shared" si="15"/>
        <v>1109.61152756814</v>
      </c>
      <c r="P99" s="28">
        <f t="shared" si="23"/>
        <v>3.1472351538457136E-2</v>
      </c>
    </row>
    <row r="100" spans="1:16">
      <c r="A100" s="6">
        <v>10600</v>
      </c>
      <c r="B100" s="6">
        <f t="shared" si="14"/>
        <v>127200</v>
      </c>
      <c r="C100" s="12">
        <f>Data!D100</f>
        <v>1452</v>
      </c>
      <c r="D100" s="28">
        <f t="shared" si="17"/>
        <v>0.1</v>
      </c>
      <c r="E100" s="6">
        <v>1477</v>
      </c>
      <c r="F100" s="28">
        <f t="shared" si="18"/>
        <v>0.06</v>
      </c>
      <c r="G100" s="33">
        <v>1906</v>
      </c>
      <c r="H100" s="28">
        <f t="shared" si="19"/>
        <v>0.11</v>
      </c>
      <c r="I100" s="1">
        <f t="shared" si="16"/>
        <v>1691.5</v>
      </c>
      <c r="J100" s="28">
        <f t="shared" si="20"/>
        <v>8.5000000000000006E-2</v>
      </c>
      <c r="K100" s="6">
        <v>1108</v>
      </c>
      <c r="L100" s="28">
        <f t="shared" si="21"/>
        <v>0.05</v>
      </c>
      <c r="M100" s="1">
        <f t="shared" si="24"/>
        <v>1198</v>
      </c>
      <c r="N100" s="28">
        <f t="shared" si="22"/>
        <v>0.03</v>
      </c>
      <c r="O100" s="1">
        <f t="shared" ref="O100:O131" si="25">LN((A100-$U$4)/$T$4)*$S$4-$V$4</f>
        <v>1112.7271316827253</v>
      </c>
      <c r="P100" s="28">
        <f t="shared" si="23"/>
        <v>3.1156041145852669E-2</v>
      </c>
    </row>
    <row r="101" spans="1:16">
      <c r="A101" s="6">
        <v>10700</v>
      </c>
      <c r="B101" s="6">
        <f t="shared" si="14"/>
        <v>128400</v>
      </c>
      <c r="C101" s="12">
        <f>Data!D101</f>
        <v>1462</v>
      </c>
      <c r="D101" s="28">
        <f t="shared" si="17"/>
        <v>0.1</v>
      </c>
      <c r="E101" s="6">
        <v>1483</v>
      </c>
      <c r="F101" s="28">
        <f t="shared" si="18"/>
        <v>0.06</v>
      </c>
      <c r="G101" s="33">
        <v>1917</v>
      </c>
      <c r="H101" s="28">
        <f t="shared" si="19"/>
        <v>0.11</v>
      </c>
      <c r="I101" s="1">
        <f t="shared" si="16"/>
        <v>1700</v>
      </c>
      <c r="J101" s="28">
        <f t="shared" si="20"/>
        <v>8.5000000000000006E-2</v>
      </c>
      <c r="K101" s="6">
        <v>1113</v>
      </c>
      <c r="L101" s="28">
        <f t="shared" si="21"/>
        <v>0.05</v>
      </c>
      <c r="M101" s="1">
        <f t="shared" si="24"/>
        <v>1201</v>
      </c>
      <c r="N101" s="28">
        <f t="shared" si="22"/>
        <v>0.03</v>
      </c>
      <c r="O101" s="1">
        <f t="shared" si="25"/>
        <v>1115.8117342472074</v>
      </c>
      <c r="P101" s="28">
        <f t="shared" si="23"/>
        <v>3.0846025644821112E-2</v>
      </c>
    </row>
    <row r="102" spans="1:16">
      <c r="A102" s="6">
        <v>10800</v>
      </c>
      <c r="B102" s="6">
        <f t="shared" si="14"/>
        <v>129600</v>
      </c>
      <c r="C102" s="12">
        <f>Data!D102</f>
        <v>1472</v>
      </c>
      <c r="D102" s="28">
        <f t="shared" si="17"/>
        <v>0.1</v>
      </c>
      <c r="E102" s="6">
        <v>1489</v>
      </c>
      <c r="F102" s="28">
        <f t="shared" si="18"/>
        <v>0.06</v>
      </c>
      <c r="G102" s="33">
        <v>1927</v>
      </c>
      <c r="H102" s="28">
        <f t="shared" si="19"/>
        <v>0.1</v>
      </c>
      <c r="I102" s="1">
        <f t="shared" si="16"/>
        <v>1708</v>
      </c>
      <c r="J102" s="28">
        <f t="shared" si="20"/>
        <v>0.08</v>
      </c>
      <c r="K102" s="6">
        <v>1117</v>
      </c>
      <c r="L102" s="28">
        <f t="shared" si="21"/>
        <v>0.04</v>
      </c>
      <c r="M102" s="1">
        <f t="shared" si="24"/>
        <v>1204</v>
      </c>
      <c r="N102" s="28">
        <f t="shared" si="22"/>
        <v>0.03</v>
      </c>
      <c r="O102" s="1">
        <f t="shared" si="25"/>
        <v>1118.8659461445409</v>
      </c>
      <c r="P102" s="28">
        <f t="shared" si="23"/>
        <v>3.0542118973335163E-2</v>
      </c>
    </row>
    <row r="103" spans="1:16">
      <c r="A103" s="6">
        <v>10900</v>
      </c>
      <c r="B103" s="6">
        <f t="shared" si="14"/>
        <v>130800</v>
      </c>
      <c r="C103" s="12">
        <f>Data!D103</f>
        <v>1482</v>
      </c>
      <c r="D103" s="28">
        <f t="shared" si="17"/>
        <v>0.1</v>
      </c>
      <c r="E103" s="6">
        <v>1495</v>
      </c>
      <c r="F103" s="28">
        <f t="shared" si="18"/>
        <v>0.06</v>
      </c>
      <c r="G103" s="33">
        <v>1938</v>
      </c>
      <c r="H103" s="28">
        <f t="shared" si="19"/>
        <v>0.11</v>
      </c>
      <c r="I103" s="1">
        <f t="shared" si="16"/>
        <v>1716.5</v>
      </c>
      <c r="J103" s="28">
        <f t="shared" si="20"/>
        <v>8.5000000000000006E-2</v>
      </c>
      <c r="K103" s="6">
        <v>1122</v>
      </c>
      <c r="L103" s="28">
        <f t="shared" si="21"/>
        <v>0.05</v>
      </c>
      <c r="M103" s="1">
        <f t="shared" si="24"/>
        <v>1207</v>
      </c>
      <c r="N103" s="28">
        <f t="shared" si="22"/>
        <v>0.03</v>
      </c>
      <c r="O103" s="1">
        <f t="shared" si="25"/>
        <v>1121.8903603776041</v>
      </c>
      <c r="P103" s="28">
        <f t="shared" si="23"/>
        <v>3.0244142330632259E-2</v>
      </c>
    </row>
    <row r="104" spans="1:16">
      <c r="A104" s="6">
        <v>11000</v>
      </c>
      <c r="B104" s="6">
        <f t="shared" si="14"/>
        <v>132000</v>
      </c>
      <c r="C104" s="12">
        <f>Data!D104</f>
        <v>1492</v>
      </c>
      <c r="D104" s="28">
        <f t="shared" si="17"/>
        <v>0.1</v>
      </c>
      <c r="E104" s="6">
        <v>1500</v>
      </c>
      <c r="F104" s="28">
        <f t="shared" si="18"/>
        <v>0.05</v>
      </c>
      <c r="G104" s="33">
        <v>1949</v>
      </c>
      <c r="H104" s="28">
        <f t="shared" si="19"/>
        <v>0.11</v>
      </c>
      <c r="I104" s="1">
        <f t="shared" si="16"/>
        <v>1724.5</v>
      </c>
      <c r="J104" s="28">
        <f t="shared" si="20"/>
        <v>0.08</v>
      </c>
      <c r="K104" s="6">
        <v>1126</v>
      </c>
      <c r="L104" s="28">
        <f t="shared" si="21"/>
        <v>0.04</v>
      </c>
      <c r="M104" s="1">
        <f t="shared" si="24"/>
        <v>1210</v>
      </c>
      <c r="N104" s="28">
        <f t="shared" si="22"/>
        <v>0.03</v>
      </c>
      <c r="O104" s="1">
        <f t="shared" si="25"/>
        <v>1124.8855527602425</v>
      </c>
      <c r="P104" s="28">
        <f t="shared" si="23"/>
        <v>2.995192382638379E-2</v>
      </c>
    </row>
    <row r="105" spans="1:16">
      <c r="A105" s="6">
        <v>11100</v>
      </c>
      <c r="B105" s="6">
        <f t="shared" si="14"/>
        <v>133200</v>
      </c>
      <c r="C105" s="12">
        <f>Data!D105</f>
        <v>1501</v>
      </c>
      <c r="D105" s="28">
        <f t="shared" si="17"/>
        <v>0.09</v>
      </c>
      <c r="E105" s="6">
        <v>1506</v>
      </c>
      <c r="F105" s="28">
        <f t="shared" si="18"/>
        <v>0.06</v>
      </c>
      <c r="G105" s="33">
        <v>1959</v>
      </c>
      <c r="H105" s="28">
        <f t="shared" si="19"/>
        <v>0.1</v>
      </c>
      <c r="I105" s="1">
        <f t="shared" si="16"/>
        <v>1732.5</v>
      </c>
      <c r="J105" s="28">
        <f t="shared" si="20"/>
        <v>0.08</v>
      </c>
      <c r="K105" s="6">
        <v>1131</v>
      </c>
      <c r="L105" s="28">
        <f t="shared" si="21"/>
        <v>0.05</v>
      </c>
      <c r="M105" s="1">
        <f t="shared" si="24"/>
        <v>1213</v>
      </c>
      <c r="N105" s="28">
        <f t="shared" si="22"/>
        <v>0.03</v>
      </c>
      <c r="O105" s="1">
        <f t="shared" si="25"/>
        <v>1127.8520825752491</v>
      </c>
      <c r="P105" s="28">
        <f t="shared" si="23"/>
        <v>2.9665298150066518E-2</v>
      </c>
    </row>
    <row r="106" spans="1:16">
      <c r="A106" s="6">
        <v>11200</v>
      </c>
      <c r="B106" s="6">
        <f t="shared" si="14"/>
        <v>134400</v>
      </c>
      <c r="C106" s="12">
        <f>Data!D106</f>
        <v>1511</v>
      </c>
      <c r="D106" s="28">
        <f t="shared" si="17"/>
        <v>0.1</v>
      </c>
      <c r="E106" s="6">
        <v>1512</v>
      </c>
      <c r="F106" s="28">
        <f t="shared" si="18"/>
        <v>0.06</v>
      </c>
      <c r="G106" s="33">
        <v>1970</v>
      </c>
      <c r="H106" s="28">
        <f t="shared" si="19"/>
        <v>0.11</v>
      </c>
      <c r="I106" s="1">
        <f t="shared" si="16"/>
        <v>1741</v>
      </c>
      <c r="J106" s="28">
        <f t="shared" si="20"/>
        <v>8.5000000000000006E-2</v>
      </c>
      <c r="K106" s="6">
        <v>1135</v>
      </c>
      <c r="L106" s="28">
        <f t="shared" si="21"/>
        <v>0.04</v>
      </c>
      <c r="M106" s="1">
        <f t="shared" si="24"/>
        <v>1216</v>
      </c>
      <c r="N106" s="28">
        <f t="shared" si="22"/>
        <v>0.03</v>
      </c>
      <c r="O106" s="1">
        <f t="shared" si="25"/>
        <v>1130.7904932011579</v>
      </c>
      <c r="P106" s="28">
        <f t="shared" si="23"/>
        <v>2.9384106259087731E-2</v>
      </c>
    </row>
    <row r="107" spans="1:16">
      <c r="A107" s="6">
        <v>11300</v>
      </c>
      <c r="B107" s="6">
        <f t="shared" si="14"/>
        <v>135600</v>
      </c>
      <c r="C107" s="12">
        <f>Data!D107</f>
        <v>1520</v>
      </c>
      <c r="D107" s="28">
        <f t="shared" si="17"/>
        <v>0.09</v>
      </c>
      <c r="E107" s="6">
        <v>1518</v>
      </c>
      <c r="F107" s="28">
        <f t="shared" si="18"/>
        <v>0.06</v>
      </c>
      <c r="G107" s="33">
        <v>1981</v>
      </c>
      <c r="H107" s="28">
        <f t="shared" si="19"/>
        <v>0.11</v>
      </c>
      <c r="I107" s="1">
        <f t="shared" si="16"/>
        <v>1749.5</v>
      </c>
      <c r="J107" s="28">
        <f t="shared" si="20"/>
        <v>8.5000000000000006E-2</v>
      </c>
      <c r="K107" s="6">
        <v>1140</v>
      </c>
      <c r="L107" s="28">
        <f t="shared" si="21"/>
        <v>0.05</v>
      </c>
      <c r="M107" s="1">
        <f t="shared" si="24"/>
        <v>1219</v>
      </c>
      <c r="N107" s="28">
        <f t="shared" si="22"/>
        <v>0.03</v>
      </c>
      <c r="O107" s="1">
        <f t="shared" si="25"/>
        <v>1133.7013127096079</v>
      </c>
      <c r="P107" s="28">
        <f t="shared" si="23"/>
        <v>2.9108195084500039E-2</v>
      </c>
    </row>
    <row r="108" spans="1:16">
      <c r="A108" s="6">
        <v>11400</v>
      </c>
      <c r="B108" s="6">
        <f t="shared" si="14"/>
        <v>136800</v>
      </c>
      <c r="C108" s="12">
        <f>Data!D108</f>
        <v>1530</v>
      </c>
      <c r="D108" s="28">
        <f t="shared" si="17"/>
        <v>0.1</v>
      </c>
      <c r="E108" s="6">
        <v>1524</v>
      </c>
      <c r="F108" s="28">
        <f t="shared" si="18"/>
        <v>0.06</v>
      </c>
      <c r="G108" s="33">
        <v>1992</v>
      </c>
      <c r="H108" s="28">
        <f t="shared" si="19"/>
        <v>0.11</v>
      </c>
      <c r="I108" s="1">
        <f t="shared" si="16"/>
        <v>1758</v>
      </c>
      <c r="J108" s="28">
        <f t="shared" si="20"/>
        <v>8.5000000000000006E-2</v>
      </c>
      <c r="K108" s="6">
        <v>1144</v>
      </c>
      <c r="L108" s="28">
        <f t="shared" si="21"/>
        <v>0.04</v>
      </c>
      <c r="M108" s="1">
        <f t="shared" si="24"/>
        <v>1222</v>
      </c>
      <c r="N108" s="28">
        <f t="shared" si="22"/>
        <v>0.03</v>
      </c>
      <c r="O108" s="1">
        <f t="shared" si="25"/>
        <v>1136.585054434925</v>
      </c>
      <c r="P108" s="28">
        <f t="shared" si="23"/>
        <v>2.8837417253171224E-2</v>
      </c>
    </row>
    <row r="109" spans="1:16">
      <c r="A109" s="6">
        <v>11500</v>
      </c>
      <c r="B109" s="6">
        <f t="shared" si="14"/>
        <v>138000</v>
      </c>
      <c r="C109" s="12">
        <f>Data!D109</f>
        <v>1539</v>
      </c>
      <c r="D109" s="28">
        <f t="shared" si="17"/>
        <v>0.09</v>
      </c>
      <c r="E109" s="6">
        <v>1529</v>
      </c>
      <c r="F109" s="28">
        <f t="shared" si="18"/>
        <v>0.05</v>
      </c>
      <c r="G109" s="33">
        <v>2002</v>
      </c>
      <c r="H109" s="28">
        <f t="shared" si="19"/>
        <v>0.1</v>
      </c>
      <c r="I109" s="1">
        <f t="shared" si="16"/>
        <v>1765.5</v>
      </c>
      <c r="J109" s="28">
        <f t="shared" si="20"/>
        <v>7.4999999999999997E-2</v>
      </c>
      <c r="K109" s="6">
        <v>1149</v>
      </c>
      <c r="L109" s="28">
        <f t="shared" si="21"/>
        <v>0.05</v>
      </c>
      <c r="M109" s="1">
        <f t="shared" si="24"/>
        <v>1225</v>
      </c>
      <c r="N109" s="28">
        <f t="shared" si="22"/>
        <v>0.03</v>
      </c>
      <c r="O109" s="1">
        <f t="shared" si="25"/>
        <v>1139.4422175174516</v>
      </c>
      <c r="P109" s="28">
        <f t="shared" si="23"/>
        <v>2.8571630825265402E-2</v>
      </c>
    </row>
    <row r="110" spans="1:16">
      <c r="A110" s="6">
        <v>11600</v>
      </c>
      <c r="B110" s="6">
        <f t="shared" si="14"/>
        <v>139200</v>
      </c>
      <c r="C110" s="12">
        <f>Data!D110</f>
        <v>1549</v>
      </c>
      <c r="D110" s="28">
        <f t="shared" si="17"/>
        <v>0.1</v>
      </c>
      <c r="E110" s="6">
        <v>1535</v>
      </c>
      <c r="F110" s="28">
        <f t="shared" si="18"/>
        <v>0.06</v>
      </c>
      <c r="G110" s="33">
        <v>2013</v>
      </c>
      <c r="H110" s="28">
        <f t="shared" si="19"/>
        <v>0.11</v>
      </c>
      <c r="I110" s="1">
        <f t="shared" si="16"/>
        <v>1774</v>
      </c>
      <c r="J110" s="28">
        <f t="shared" si="20"/>
        <v>8.5000000000000006E-2</v>
      </c>
      <c r="K110" s="6">
        <v>1153</v>
      </c>
      <c r="L110" s="28">
        <f t="shared" si="21"/>
        <v>0.04</v>
      </c>
      <c r="M110" s="1">
        <f t="shared" si="24"/>
        <v>1228</v>
      </c>
      <c r="N110" s="28">
        <f t="shared" si="22"/>
        <v>0.03</v>
      </c>
      <c r="O110" s="1">
        <f t="shared" si="25"/>
        <v>1142.273287422066</v>
      </c>
      <c r="P110" s="28">
        <f t="shared" si="23"/>
        <v>2.8310699046144236E-2</v>
      </c>
    </row>
    <row r="111" spans="1:16">
      <c r="A111" s="6">
        <v>11700</v>
      </c>
      <c r="B111" s="6">
        <f t="shared" si="14"/>
        <v>140400</v>
      </c>
      <c r="C111" s="12">
        <f>Data!D111</f>
        <v>1558</v>
      </c>
      <c r="D111" s="28">
        <f t="shared" si="17"/>
        <v>0.09</v>
      </c>
      <c r="E111" s="6">
        <v>1541</v>
      </c>
      <c r="F111" s="28">
        <f t="shared" si="18"/>
        <v>0.06</v>
      </c>
      <c r="G111" s="33">
        <v>2024</v>
      </c>
      <c r="H111" s="28">
        <f t="shared" si="19"/>
        <v>0.11</v>
      </c>
      <c r="I111" s="1">
        <f t="shared" si="16"/>
        <v>1782.5</v>
      </c>
      <c r="J111" s="28">
        <f t="shared" si="20"/>
        <v>8.5000000000000006E-2</v>
      </c>
      <c r="K111" s="6">
        <v>1157</v>
      </c>
      <c r="L111" s="28">
        <f t="shared" si="21"/>
        <v>0.04</v>
      </c>
      <c r="M111" s="1">
        <f t="shared" si="24"/>
        <v>1231</v>
      </c>
      <c r="N111" s="28">
        <f t="shared" si="22"/>
        <v>0.03</v>
      </c>
      <c r="O111" s="1">
        <f t="shared" si="25"/>
        <v>1145.0787364332405</v>
      </c>
      <c r="P111" s="28">
        <f t="shared" si="23"/>
        <v>2.8054490111744598E-2</v>
      </c>
    </row>
    <row r="112" spans="1:16">
      <c r="A112" s="6">
        <v>11800</v>
      </c>
      <c r="B112" s="6">
        <f t="shared" si="14"/>
        <v>141600</v>
      </c>
      <c r="C112" s="12">
        <f>Data!D112</f>
        <v>1567</v>
      </c>
      <c r="D112" s="28">
        <f t="shared" si="17"/>
        <v>0.09</v>
      </c>
      <c r="E112" s="6">
        <v>1547</v>
      </c>
      <c r="F112" s="28">
        <f t="shared" si="18"/>
        <v>0.06</v>
      </c>
      <c r="G112" s="33">
        <v>2035</v>
      </c>
      <c r="H112" s="28">
        <f t="shared" si="19"/>
        <v>0.11</v>
      </c>
      <c r="I112" s="1">
        <f t="shared" si="16"/>
        <v>1791</v>
      </c>
      <c r="J112" s="28">
        <f t="shared" si="20"/>
        <v>8.5000000000000006E-2</v>
      </c>
      <c r="K112" s="6">
        <v>1161</v>
      </c>
      <c r="L112" s="28">
        <f t="shared" si="21"/>
        <v>0.04</v>
      </c>
      <c r="M112" s="1">
        <f t="shared" si="24"/>
        <v>1234</v>
      </c>
      <c r="N112" s="28">
        <f t="shared" si="22"/>
        <v>0.03</v>
      </c>
      <c r="O112" s="1">
        <f t="shared" si="25"/>
        <v>1147.8590241278964</v>
      </c>
      <c r="P112" s="28">
        <f t="shared" si="23"/>
        <v>2.7802876946559536E-2</v>
      </c>
    </row>
    <row r="113" spans="1:16">
      <c r="A113" s="6">
        <v>11900</v>
      </c>
      <c r="B113" s="6">
        <f t="shared" si="14"/>
        <v>142800</v>
      </c>
      <c r="C113" s="12">
        <f>Data!D113</f>
        <v>1576</v>
      </c>
      <c r="D113" s="28">
        <f t="shared" si="17"/>
        <v>0.09</v>
      </c>
      <c r="E113" s="6">
        <v>1553</v>
      </c>
      <c r="F113" s="28">
        <f t="shared" si="18"/>
        <v>0.06</v>
      </c>
      <c r="G113" s="33">
        <v>2045</v>
      </c>
      <c r="H113" s="28">
        <f t="shared" si="19"/>
        <v>0.1</v>
      </c>
      <c r="I113" s="1">
        <f t="shared" si="16"/>
        <v>1799</v>
      </c>
      <c r="J113" s="28">
        <f t="shared" si="20"/>
        <v>0.08</v>
      </c>
      <c r="K113" s="6">
        <v>1166</v>
      </c>
      <c r="L113" s="28">
        <f t="shared" si="21"/>
        <v>0.05</v>
      </c>
      <c r="M113" s="1">
        <f t="shared" si="24"/>
        <v>1237</v>
      </c>
      <c r="N113" s="28">
        <f t="shared" si="22"/>
        <v>0.03</v>
      </c>
      <c r="O113" s="1">
        <f t="shared" si="25"/>
        <v>1150.6145978272425</v>
      </c>
      <c r="P113" s="28">
        <f t="shared" si="23"/>
        <v>2.755573699346087E-2</v>
      </c>
    </row>
    <row r="114" spans="1:16" s="18" customFormat="1">
      <c r="A114" s="14">
        <v>12000</v>
      </c>
      <c r="B114" s="14">
        <f t="shared" si="14"/>
        <v>144000</v>
      </c>
      <c r="C114" s="15">
        <f>Data!D114</f>
        <v>1585</v>
      </c>
      <c r="D114" s="29">
        <f t="shared" si="17"/>
        <v>0.09</v>
      </c>
      <c r="E114" s="6">
        <v>1559</v>
      </c>
      <c r="F114" s="29">
        <f t="shared" si="18"/>
        <v>0.06</v>
      </c>
      <c r="G114" s="34">
        <v>2056</v>
      </c>
      <c r="H114" s="28">
        <f>(G114-G113)/100</f>
        <v>0.11</v>
      </c>
      <c r="I114" s="1">
        <f t="shared" si="16"/>
        <v>1807.5</v>
      </c>
      <c r="J114" s="28">
        <f t="shared" si="20"/>
        <v>8.5000000000000006E-2</v>
      </c>
      <c r="K114" s="14">
        <v>1170</v>
      </c>
      <c r="L114" s="29">
        <f t="shared" si="21"/>
        <v>0.04</v>
      </c>
      <c r="M114" s="1">
        <f t="shared" si="24"/>
        <v>1240</v>
      </c>
      <c r="N114" s="29">
        <f t="shared" si="22"/>
        <v>0.03</v>
      </c>
      <c r="O114" s="16">
        <f t="shared" si="25"/>
        <v>1153.3458930287106</v>
      </c>
      <c r="P114" s="29">
        <f t="shared" si="23"/>
        <v>2.7312952014681285E-2</v>
      </c>
    </row>
    <row r="115" spans="1:16">
      <c r="A115" s="6">
        <v>12100</v>
      </c>
      <c r="B115" s="6">
        <f t="shared" si="14"/>
        <v>145200</v>
      </c>
      <c r="C115" s="12">
        <f>Data!D115</f>
        <v>1585</v>
      </c>
      <c r="D115" s="28">
        <f t="shared" si="17"/>
        <v>0</v>
      </c>
      <c r="E115" s="6">
        <f>E114</f>
        <v>1559</v>
      </c>
      <c r="F115" s="28">
        <v>0</v>
      </c>
      <c r="G115" s="33">
        <f>G114</f>
        <v>2056</v>
      </c>
      <c r="H115" s="28">
        <f t="shared" ref="H115:H144" si="26">(G115-G114)/100</f>
        <v>0</v>
      </c>
      <c r="I115" s="1">
        <f t="shared" ref="I115:I144" si="27">ROUND((E115+G115)/2,2)</f>
        <v>1807.5</v>
      </c>
      <c r="J115" s="28">
        <f t="shared" ref="J115:J144" si="28">(I115-I114)/100</f>
        <v>0</v>
      </c>
      <c r="K115" s="6">
        <v>1174</v>
      </c>
      <c r="L115" s="28">
        <f t="shared" si="21"/>
        <v>0.04</v>
      </c>
      <c r="M115" s="1">
        <f t="shared" si="24"/>
        <v>1243</v>
      </c>
      <c r="N115" s="28">
        <f t="shared" si="22"/>
        <v>0.03</v>
      </c>
      <c r="O115" s="1">
        <f t="shared" si="25"/>
        <v>1156.0533338190244</v>
      </c>
      <c r="P115" s="28">
        <f t="shared" si="23"/>
        <v>2.70744079031374E-2</v>
      </c>
    </row>
    <row r="116" spans="1:16">
      <c r="A116" s="6">
        <v>12200</v>
      </c>
      <c r="B116" s="6">
        <f t="shared" si="14"/>
        <v>146400</v>
      </c>
      <c r="C116" s="12">
        <f>Data!D116</f>
        <v>1585</v>
      </c>
      <c r="D116" s="28">
        <f t="shared" si="17"/>
        <v>0</v>
      </c>
      <c r="E116" s="6">
        <f t="shared" ref="E116:E144" si="29">E115</f>
        <v>1559</v>
      </c>
      <c r="F116" s="28">
        <f t="shared" si="18"/>
        <v>0</v>
      </c>
      <c r="G116" s="33">
        <f t="shared" ref="G116:G144" si="30">G115</f>
        <v>2056</v>
      </c>
      <c r="H116" s="28">
        <f t="shared" si="26"/>
        <v>0</v>
      </c>
      <c r="I116" s="1">
        <f t="shared" si="27"/>
        <v>1807.5</v>
      </c>
      <c r="J116" s="28">
        <f t="shared" si="28"/>
        <v>0</v>
      </c>
      <c r="K116" s="6">
        <v>1178</v>
      </c>
      <c r="L116" s="28">
        <f t="shared" si="21"/>
        <v>0.04</v>
      </c>
      <c r="M116" s="1">
        <f t="shared" si="24"/>
        <v>1246</v>
      </c>
      <c r="N116" s="28">
        <f t="shared" si="22"/>
        <v>0.03</v>
      </c>
      <c r="O116" s="1">
        <f t="shared" si="25"/>
        <v>1158.7373332693899</v>
      </c>
      <c r="P116" s="28">
        <f t="shared" si="23"/>
        <v>2.6839994503654908E-2</v>
      </c>
    </row>
    <row r="117" spans="1:16">
      <c r="A117" s="6">
        <v>12300</v>
      </c>
      <c r="B117" s="6">
        <f t="shared" si="14"/>
        <v>147600</v>
      </c>
      <c r="C117" s="12">
        <f>Data!D117</f>
        <v>1585</v>
      </c>
      <c r="D117" s="28">
        <f t="shared" si="17"/>
        <v>0</v>
      </c>
      <c r="E117" s="6">
        <f t="shared" si="29"/>
        <v>1559</v>
      </c>
      <c r="F117" s="28">
        <f t="shared" si="18"/>
        <v>0</v>
      </c>
      <c r="G117" s="33">
        <f t="shared" si="30"/>
        <v>2056</v>
      </c>
      <c r="H117" s="28">
        <f t="shared" si="26"/>
        <v>0</v>
      </c>
      <c r="I117" s="1">
        <f t="shared" si="27"/>
        <v>1807.5</v>
      </c>
      <c r="J117" s="28">
        <f t="shared" si="28"/>
        <v>0</v>
      </c>
      <c r="K117" s="6">
        <v>1182</v>
      </c>
      <c r="L117" s="28">
        <f t="shared" si="21"/>
        <v>0.04</v>
      </c>
      <c r="M117" s="1">
        <f t="shared" si="24"/>
        <v>1249</v>
      </c>
      <c r="N117" s="28">
        <f t="shared" si="22"/>
        <v>0.03</v>
      </c>
      <c r="O117" s="1">
        <f t="shared" si="25"/>
        <v>1161.3982938137215</v>
      </c>
      <c r="P117" s="28">
        <f t="shared" si="23"/>
        <v>2.6609605443316014E-2</v>
      </c>
    </row>
    <row r="118" spans="1:16">
      <c r="A118" s="6">
        <v>12400</v>
      </c>
      <c r="B118" s="6">
        <f t="shared" si="14"/>
        <v>148800</v>
      </c>
      <c r="C118" s="12">
        <f>Data!D118</f>
        <v>1585</v>
      </c>
      <c r="D118" s="28">
        <f t="shared" si="17"/>
        <v>0</v>
      </c>
      <c r="E118" s="6">
        <f t="shared" si="29"/>
        <v>1559</v>
      </c>
      <c r="F118" s="28">
        <f t="shared" si="18"/>
        <v>0</v>
      </c>
      <c r="G118" s="33">
        <f t="shared" si="30"/>
        <v>2056</v>
      </c>
      <c r="H118" s="28">
        <f t="shared" si="26"/>
        <v>0</v>
      </c>
      <c r="I118" s="1">
        <f t="shared" si="27"/>
        <v>1807.5</v>
      </c>
      <c r="J118" s="28">
        <f t="shared" si="28"/>
        <v>0</v>
      </c>
      <c r="K118" s="6">
        <v>1186</v>
      </c>
      <c r="L118" s="28">
        <f t="shared" si="21"/>
        <v>0.04</v>
      </c>
      <c r="M118" s="1">
        <f t="shared" si="24"/>
        <v>1252</v>
      </c>
      <c r="N118" s="28">
        <f t="shared" si="22"/>
        <v>0.03</v>
      </c>
      <c r="O118" s="1">
        <f t="shared" si="25"/>
        <v>1164.0366076107732</v>
      </c>
      <c r="P118" s="28">
        <f t="shared" si="23"/>
        <v>2.6383137970517511E-2</v>
      </c>
    </row>
    <row r="119" spans="1:16">
      <c r="A119" s="6">
        <v>12500</v>
      </c>
      <c r="B119" s="6">
        <f t="shared" si="14"/>
        <v>150000</v>
      </c>
      <c r="C119" s="12">
        <f>Data!D119</f>
        <v>1585</v>
      </c>
      <c r="D119" s="28">
        <f t="shared" si="17"/>
        <v>0</v>
      </c>
      <c r="E119" s="6">
        <f t="shared" si="29"/>
        <v>1559</v>
      </c>
      <c r="F119" s="28">
        <f t="shared" si="18"/>
        <v>0</v>
      </c>
      <c r="G119" s="33">
        <f t="shared" si="30"/>
        <v>2056</v>
      </c>
      <c r="H119" s="28">
        <f t="shared" si="26"/>
        <v>0</v>
      </c>
      <c r="I119" s="1">
        <f t="shared" si="27"/>
        <v>1807.5</v>
      </c>
      <c r="J119" s="28">
        <f t="shared" si="28"/>
        <v>0</v>
      </c>
      <c r="K119" s="6">
        <v>1190</v>
      </c>
      <c r="L119" s="28">
        <f t="shared" si="21"/>
        <v>0.04</v>
      </c>
      <c r="M119" s="1">
        <f t="shared" ref="M119:M144" si="31">$M$54+($A119-$A$54)*$S$3</f>
        <v>1255</v>
      </c>
      <c r="N119" s="28">
        <f t="shared" si="22"/>
        <v>0.03</v>
      </c>
      <c r="O119" s="1">
        <f t="shared" si="25"/>
        <v>1166.652656890991</v>
      </c>
      <c r="P119" s="28">
        <f t="shared" si="23"/>
        <v>2.6160492802177943E-2</v>
      </c>
    </row>
    <row r="120" spans="1:16">
      <c r="A120" s="6">
        <v>12600</v>
      </c>
      <c r="B120" s="6">
        <f t="shared" si="14"/>
        <v>151200</v>
      </c>
      <c r="C120" s="12">
        <f>Data!D120</f>
        <v>1585</v>
      </c>
      <c r="D120" s="28">
        <f t="shared" si="17"/>
        <v>0</v>
      </c>
      <c r="E120" s="6">
        <f t="shared" si="29"/>
        <v>1559</v>
      </c>
      <c r="F120" s="28">
        <f t="shared" si="18"/>
        <v>0</v>
      </c>
      <c r="G120" s="33">
        <f t="shared" si="30"/>
        <v>2056</v>
      </c>
      <c r="H120" s="28">
        <f t="shared" si="26"/>
        <v>0</v>
      </c>
      <c r="I120" s="1">
        <f t="shared" si="27"/>
        <v>1807.5</v>
      </c>
      <c r="J120" s="28">
        <f t="shared" si="28"/>
        <v>0</v>
      </c>
      <c r="K120" s="6">
        <v>1190</v>
      </c>
      <c r="L120" s="28">
        <f t="shared" ref="L120:L144" si="32">(K120-K119)/100</f>
        <v>0</v>
      </c>
      <c r="M120" s="1">
        <f t="shared" si="31"/>
        <v>1258</v>
      </c>
      <c r="N120" s="28">
        <f t="shared" si="22"/>
        <v>0.03</v>
      </c>
      <c r="O120" s="1">
        <f t="shared" si="25"/>
        <v>1169.2468142888511</v>
      </c>
      <c r="P120" s="28">
        <f t="shared" si="23"/>
        <v>2.5941573978600446E-2</v>
      </c>
    </row>
    <row r="121" spans="1:16">
      <c r="A121" s="6">
        <v>12700</v>
      </c>
      <c r="B121" s="6">
        <f t="shared" si="14"/>
        <v>152400</v>
      </c>
      <c r="C121" s="12">
        <f>Data!D121</f>
        <v>1585</v>
      </c>
      <c r="D121" s="28">
        <f t="shared" si="17"/>
        <v>0</v>
      </c>
      <c r="E121" s="6">
        <f t="shared" si="29"/>
        <v>1559</v>
      </c>
      <c r="F121" s="28">
        <f t="shared" si="18"/>
        <v>0</v>
      </c>
      <c r="G121" s="33">
        <f t="shared" si="30"/>
        <v>2056</v>
      </c>
      <c r="H121" s="28">
        <f t="shared" si="26"/>
        <v>0</v>
      </c>
      <c r="I121" s="1">
        <f t="shared" si="27"/>
        <v>1807.5</v>
      </c>
      <c r="J121" s="28">
        <f t="shared" si="28"/>
        <v>0</v>
      </c>
      <c r="K121" s="6">
        <v>1190</v>
      </c>
      <c r="L121" s="28">
        <f t="shared" si="32"/>
        <v>0</v>
      </c>
      <c r="M121" s="1">
        <f t="shared" si="31"/>
        <v>1261</v>
      </c>
      <c r="N121" s="28">
        <f t="shared" si="22"/>
        <v>0.03</v>
      </c>
      <c r="O121" s="1">
        <f t="shared" si="25"/>
        <v>1171.8194431614068</v>
      </c>
      <c r="P121" s="28">
        <f t="shared" si="23"/>
        <v>2.5726288725556969E-2</v>
      </c>
    </row>
    <row r="122" spans="1:16">
      <c r="A122" s="6">
        <v>12800</v>
      </c>
      <c r="B122" s="6">
        <f t="shared" si="14"/>
        <v>153600</v>
      </c>
      <c r="C122" s="12">
        <f>Data!D122</f>
        <v>1585</v>
      </c>
      <c r="D122" s="28">
        <f t="shared" si="17"/>
        <v>0</v>
      </c>
      <c r="E122" s="6">
        <f t="shared" si="29"/>
        <v>1559</v>
      </c>
      <c r="F122" s="28">
        <f t="shared" si="18"/>
        <v>0</v>
      </c>
      <c r="G122" s="33">
        <f t="shared" si="30"/>
        <v>2056</v>
      </c>
      <c r="H122" s="28">
        <f t="shared" si="26"/>
        <v>0</v>
      </c>
      <c r="I122" s="1">
        <f t="shared" si="27"/>
        <v>1807.5</v>
      </c>
      <c r="J122" s="28">
        <f t="shared" si="28"/>
        <v>0</v>
      </c>
      <c r="K122" s="6">
        <v>1190</v>
      </c>
      <c r="L122" s="28">
        <f t="shared" si="32"/>
        <v>0</v>
      </c>
      <c r="M122" s="1">
        <f t="shared" si="31"/>
        <v>1264</v>
      </c>
      <c r="N122" s="28">
        <f t="shared" si="22"/>
        <v>0.03</v>
      </c>
      <c r="O122" s="1">
        <f t="shared" si="25"/>
        <v>1174.3708978937266</v>
      </c>
      <c r="P122" s="28">
        <f t="shared" si="23"/>
        <v>2.5514547323198258E-2</v>
      </c>
    </row>
    <row r="123" spans="1:16">
      <c r="A123" s="6">
        <v>12900</v>
      </c>
      <c r="B123" s="6">
        <f t="shared" si="14"/>
        <v>154800</v>
      </c>
      <c r="C123" s="12">
        <f>Data!D123</f>
        <v>1585</v>
      </c>
      <c r="D123" s="28">
        <f t="shared" si="17"/>
        <v>0</v>
      </c>
      <c r="E123" s="6">
        <f t="shared" si="29"/>
        <v>1559</v>
      </c>
      <c r="F123" s="28">
        <f t="shared" si="18"/>
        <v>0</v>
      </c>
      <c r="G123" s="33">
        <f t="shared" si="30"/>
        <v>2056</v>
      </c>
      <c r="H123" s="28">
        <f t="shared" si="26"/>
        <v>0</v>
      </c>
      <c r="I123" s="1">
        <f t="shared" si="27"/>
        <v>1807.5</v>
      </c>
      <c r="J123" s="28">
        <f t="shared" si="28"/>
        <v>0</v>
      </c>
      <c r="K123" s="6">
        <v>1190</v>
      </c>
      <c r="L123" s="28">
        <f t="shared" si="32"/>
        <v>0</v>
      </c>
      <c r="M123" s="1">
        <f t="shared" si="31"/>
        <v>1267</v>
      </c>
      <c r="N123" s="28">
        <f t="shared" si="22"/>
        <v>0.03</v>
      </c>
      <c r="O123" s="1">
        <f t="shared" si="25"/>
        <v>1176.9015241918664</v>
      </c>
      <c r="P123" s="28">
        <f t="shared" si="23"/>
        <v>2.5306262981398504E-2</v>
      </c>
    </row>
    <row r="124" spans="1:16">
      <c r="A124" s="6">
        <v>13000</v>
      </c>
      <c r="B124" s="6">
        <f t="shared" si="14"/>
        <v>156000</v>
      </c>
      <c r="C124" s="12">
        <f>Data!D124</f>
        <v>1585</v>
      </c>
      <c r="D124" s="28">
        <f t="shared" si="17"/>
        <v>0</v>
      </c>
      <c r="E124" s="6">
        <f t="shared" si="29"/>
        <v>1559</v>
      </c>
      <c r="F124" s="28">
        <f t="shared" si="18"/>
        <v>0</v>
      </c>
      <c r="G124" s="33">
        <f t="shared" si="30"/>
        <v>2056</v>
      </c>
      <c r="H124" s="28">
        <f t="shared" si="26"/>
        <v>0</v>
      </c>
      <c r="I124" s="1">
        <f t="shared" si="27"/>
        <v>1807.5</v>
      </c>
      <c r="J124" s="28">
        <f t="shared" si="28"/>
        <v>0</v>
      </c>
      <c r="K124" s="6">
        <v>1190</v>
      </c>
      <c r="L124" s="28">
        <f t="shared" si="32"/>
        <v>0</v>
      </c>
      <c r="M124" s="1">
        <f t="shared" si="31"/>
        <v>1270</v>
      </c>
      <c r="N124" s="28">
        <f t="shared" si="22"/>
        <v>0.03</v>
      </c>
      <c r="O124" s="1">
        <f t="shared" si="25"/>
        <v>1179.4116593639785</v>
      </c>
      <c r="P124" s="28">
        <f t="shared" si="23"/>
        <v>2.5101351721120865E-2</v>
      </c>
    </row>
    <row r="125" spans="1:16">
      <c r="A125" s="6">
        <v>13100</v>
      </c>
      <c r="B125" s="6">
        <f t="shared" si="14"/>
        <v>157200</v>
      </c>
      <c r="C125" s="12">
        <f>Data!D125</f>
        <v>1585</v>
      </c>
      <c r="D125" s="28">
        <f t="shared" si="17"/>
        <v>0</v>
      </c>
      <c r="E125" s="6">
        <f t="shared" si="29"/>
        <v>1559</v>
      </c>
      <c r="F125" s="28">
        <f t="shared" si="18"/>
        <v>0</v>
      </c>
      <c r="G125" s="33">
        <f t="shared" si="30"/>
        <v>2056</v>
      </c>
      <c r="H125" s="28">
        <f t="shared" si="26"/>
        <v>0</v>
      </c>
      <c r="I125" s="1">
        <f t="shared" si="27"/>
        <v>1807.5</v>
      </c>
      <c r="J125" s="28">
        <f t="shared" si="28"/>
        <v>0</v>
      </c>
      <c r="K125" s="6">
        <v>1190</v>
      </c>
      <c r="L125" s="28">
        <f t="shared" si="32"/>
        <v>0</v>
      </c>
      <c r="M125" s="1">
        <f t="shared" si="31"/>
        <v>1273</v>
      </c>
      <c r="N125" s="28">
        <f t="shared" si="22"/>
        <v>0.03</v>
      </c>
      <c r="O125" s="1">
        <f t="shared" si="25"/>
        <v>1181.9016325901305</v>
      </c>
      <c r="P125" s="28">
        <f t="shared" si="23"/>
        <v>2.4899732261519602E-2</v>
      </c>
    </row>
    <row r="126" spans="1:16">
      <c r="A126" s="6">
        <v>13200</v>
      </c>
      <c r="B126" s="6">
        <f t="shared" si="14"/>
        <v>158400</v>
      </c>
      <c r="C126" s="12">
        <f>Data!D126</f>
        <v>1585</v>
      </c>
      <c r="D126" s="28">
        <f t="shared" si="17"/>
        <v>0</v>
      </c>
      <c r="E126" s="6">
        <f t="shared" si="29"/>
        <v>1559</v>
      </c>
      <c r="F126" s="28">
        <f t="shared" si="18"/>
        <v>0</v>
      </c>
      <c r="G126" s="33">
        <f t="shared" si="30"/>
        <v>2056</v>
      </c>
      <c r="H126" s="28">
        <f t="shared" si="26"/>
        <v>0</v>
      </c>
      <c r="I126" s="1">
        <f t="shared" si="27"/>
        <v>1807.5</v>
      </c>
      <c r="J126" s="28">
        <f t="shared" si="28"/>
        <v>0</v>
      </c>
      <c r="K126" s="6">
        <v>1190</v>
      </c>
      <c r="L126" s="28">
        <f t="shared" si="32"/>
        <v>0</v>
      </c>
      <c r="M126" s="1">
        <f t="shared" si="31"/>
        <v>1276</v>
      </c>
      <c r="N126" s="28">
        <f t="shared" si="22"/>
        <v>0.03</v>
      </c>
      <c r="O126" s="1">
        <f t="shared" si="25"/>
        <v>1184.3717651813752</v>
      </c>
      <c r="P126" s="28">
        <f t="shared" si="23"/>
        <v>2.470132591244692E-2</v>
      </c>
    </row>
    <row r="127" spans="1:16">
      <c r="A127" s="6">
        <v>13300</v>
      </c>
      <c r="B127" s="6">
        <f t="shared" si="14"/>
        <v>159600</v>
      </c>
      <c r="C127" s="12">
        <f>Data!D127</f>
        <v>1585</v>
      </c>
      <c r="D127" s="28">
        <f t="shared" si="17"/>
        <v>0</v>
      </c>
      <c r="E127" s="6">
        <f t="shared" si="29"/>
        <v>1559</v>
      </c>
      <c r="F127" s="28">
        <f t="shared" si="18"/>
        <v>0</v>
      </c>
      <c r="G127" s="33">
        <f t="shared" si="30"/>
        <v>2056</v>
      </c>
      <c r="H127" s="28">
        <f t="shared" si="26"/>
        <v>0</v>
      </c>
      <c r="I127" s="1">
        <f t="shared" si="27"/>
        <v>1807.5</v>
      </c>
      <c r="J127" s="28">
        <f t="shared" si="28"/>
        <v>0</v>
      </c>
      <c r="K127" s="6">
        <v>1190</v>
      </c>
      <c r="L127" s="28">
        <f t="shared" si="32"/>
        <v>0</v>
      </c>
      <c r="M127" s="1">
        <f t="shared" si="31"/>
        <v>1279</v>
      </c>
      <c r="N127" s="28">
        <f t="shared" si="22"/>
        <v>0.03</v>
      </c>
      <c r="O127" s="1">
        <f t="shared" si="25"/>
        <v>1186.8223708285802</v>
      </c>
      <c r="P127" s="28">
        <f t="shared" si="23"/>
        <v>2.4506056472050661E-2</v>
      </c>
    </row>
    <row r="128" spans="1:16">
      <c r="A128" s="6">
        <v>13400</v>
      </c>
      <c r="B128" s="6">
        <f t="shared" si="14"/>
        <v>160800</v>
      </c>
      <c r="C128" s="12">
        <f>Data!D128</f>
        <v>1585</v>
      </c>
      <c r="D128" s="28">
        <f t="shared" si="17"/>
        <v>0</v>
      </c>
      <c r="E128" s="6">
        <f t="shared" si="29"/>
        <v>1559</v>
      </c>
      <c r="F128" s="28">
        <f t="shared" si="18"/>
        <v>0</v>
      </c>
      <c r="G128" s="33">
        <f t="shared" si="30"/>
        <v>2056</v>
      </c>
      <c r="H128" s="28">
        <f t="shared" si="26"/>
        <v>0</v>
      </c>
      <c r="I128" s="1">
        <f t="shared" si="27"/>
        <v>1807.5</v>
      </c>
      <c r="J128" s="28">
        <f t="shared" si="28"/>
        <v>0</v>
      </c>
      <c r="K128" s="6">
        <v>1190</v>
      </c>
      <c r="L128" s="28">
        <f t="shared" si="32"/>
        <v>0</v>
      </c>
      <c r="M128" s="1">
        <f t="shared" si="31"/>
        <v>1282</v>
      </c>
      <c r="N128" s="28">
        <f t="shared" si="22"/>
        <v>0.03</v>
      </c>
      <c r="O128" s="1">
        <f t="shared" si="25"/>
        <v>1189.2537558414981</v>
      </c>
      <c r="P128" s="28">
        <f t="shared" si="23"/>
        <v>2.4313850129178718E-2</v>
      </c>
    </row>
    <row r="129" spans="1:22">
      <c r="A129" s="6">
        <v>13500</v>
      </c>
      <c r="B129" s="6">
        <f t="shared" si="14"/>
        <v>162000</v>
      </c>
      <c r="C129" s="12">
        <f>Data!D129</f>
        <v>1585</v>
      </c>
      <c r="D129" s="28">
        <f t="shared" si="17"/>
        <v>0</v>
      </c>
      <c r="E129" s="6">
        <f t="shared" si="29"/>
        <v>1559</v>
      </c>
      <c r="F129" s="28">
        <f t="shared" si="18"/>
        <v>0</v>
      </c>
      <c r="G129" s="33">
        <f t="shared" si="30"/>
        <v>2056</v>
      </c>
      <c r="H129" s="28">
        <f t="shared" si="26"/>
        <v>0</v>
      </c>
      <c r="I129" s="1">
        <f t="shared" si="27"/>
        <v>1807.5</v>
      </c>
      <c r="J129" s="28">
        <f t="shared" si="28"/>
        <v>0</v>
      </c>
      <c r="K129" s="6">
        <v>1190</v>
      </c>
      <c r="L129" s="28">
        <f t="shared" si="32"/>
        <v>0</v>
      </c>
      <c r="M129" s="1">
        <f t="shared" si="31"/>
        <v>1285</v>
      </c>
      <c r="N129" s="28">
        <f t="shared" si="22"/>
        <v>0.03</v>
      </c>
      <c r="O129" s="1">
        <f t="shared" si="25"/>
        <v>1191.6662193785353</v>
      </c>
      <c r="P129" s="28">
        <f t="shared" si="23"/>
        <v>2.4124635370371836E-2</v>
      </c>
    </row>
    <row r="130" spans="1:22">
      <c r="A130" s="6">
        <v>13600</v>
      </c>
      <c r="B130" s="6">
        <f t="shared" si="14"/>
        <v>163200</v>
      </c>
      <c r="C130" s="12">
        <f>Data!D130</f>
        <v>1585</v>
      </c>
      <c r="D130" s="28">
        <f t="shared" si="17"/>
        <v>0</v>
      </c>
      <c r="E130" s="6">
        <f t="shared" si="29"/>
        <v>1559</v>
      </c>
      <c r="F130" s="28">
        <f t="shared" si="18"/>
        <v>0</v>
      </c>
      <c r="G130" s="33">
        <f t="shared" si="30"/>
        <v>2056</v>
      </c>
      <c r="H130" s="28">
        <f t="shared" si="26"/>
        <v>0</v>
      </c>
      <c r="I130" s="1">
        <f t="shared" si="27"/>
        <v>1807.5</v>
      </c>
      <c r="J130" s="28">
        <f t="shared" si="28"/>
        <v>0</v>
      </c>
      <c r="K130" s="6">
        <v>1190</v>
      </c>
      <c r="L130" s="28">
        <f t="shared" si="32"/>
        <v>0</v>
      </c>
      <c r="M130" s="1">
        <f t="shared" si="31"/>
        <v>1288</v>
      </c>
      <c r="N130" s="28">
        <f t="shared" si="22"/>
        <v>0.03</v>
      </c>
      <c r="O130" s="1">
        <f t="shared" si="25"/>
        <v>1194.0600536676475</v>
      </c>
      <c r="P130" s="28">
        <f t="shared" si="23"/>
        <v>2.3938342891121921E-2</v>
      </c>
    </row>
    <row r="131" spans="1:22">
      <c r="A131" s="6">
        <v>13700</v>
      </c>
      <c r="B131" s="6">
        <f t="shared" si="14"/>
        <v>164400</v>
      </c>
      <c r="C131" s="12">
        <f>Data!D131</f>
        <v>1585</v>
      </c>
      <c r="D131" s="28">
        <f t="shared" si="17"/>
        <v>0</v>
      </c>
      <c r="E131" s="6">
        <f t="shared" si="29"/>
        <v>1559</v>
      </c>
      <c r="F131" s="28">
        <f t="shared" si="18"/>
        <v>0</v>
      </c>
      <c r="G131" s="33">
        <f t="shared" si="30"/>
        <v>2056</v>
      </c>
      <c r="H131" s="28">
        <f t="shared" si="26"/>
        <v>0</v>
      </c>
      <c r="I131" s="1">
        <f t="shared" si="27"/>
        <v>1807.5</v>
      </c>
      <c r="J131" s="28">
        <f t="shared" si="28"/>
        <v>0</v>
      </c>
      <c r="K131" s="6">
        <v>1190</v>
      </c>
      <c r="L131" s="28">
        <f t="shared" si="32"/>
        <v>0</v>
      </c>
      <c r="M131" s="1">
        <f t="shared" si="31"/>
        <v>1291</v>
      </c>
      <c r="N131" s="28">
        <f t="shared" si="22"/>
        <v>0.03</v>
      </c>
      <c r="O131" s="1">
        <f t="shared" si="25"/>
        <v>1196.4355442187741</v>
      </c>
      <c r="P131" s="28">
        <f t="shared" si="23"/>
        <v>2.3754905511266314E-2</v>
      </c>
    </row>
    <row r="132" spans="1:22">
      <c r="A132" s="6">
        <v>13800</v>
      </c>
      <c r="B132" s="6">
        <f t="shared" ref="B132:B144" si="33">A132*12</f>
        <v>165600</v>
      </c>
      <c r="C132" s="12">
        <f>Data!D132</f>
        <v>1585</v>
      </c>
      <c r="D132" s="28">
        <f t="shared" si="17"/>
        <v>0</v>
      </c>
      <c r="E132" s="6">
        <f t="shared" si="29"/>
        <v>1559</v>
      </c>
      <c r="F132" s="28">
        <f t="shared" si="18"/>
        <v>0</v>
      </c>
      <c r="G132" s="33">
        <f t="shared" si="30"/>
        <v>2056</v>
      </c>
      <c r="H132" s="28">
        <f t="shared" si="26"/>
        <v>0</v>
      </c>
      <c r="I132" s="1">
        <f t="shared" si="27"/>
        <v>1807.5</v>
      </c>
      <c r="J132" s="28">
        <f t="shared" si="28"/>
        <v>0</v>
      </c>
      <c r="K132" s="6">
        <v>1190</v>
      </c>
      <c r="L132" s="28">
        <f t="shared" si="32"/>
        <v>0</v>
      </c>
      <c r="M132" s="1">
        <f t="shared" si="31"/>
        <v>1294</v>
      </c>
      <c r="N132" s="28">
        <f t="shared" si="22"/>
        <v>0.03</v>
      </c>
      <c r="O132" s="1">
        <f t="shared" ref="O132:O144" si="34">LN((A132-$U$4)/$T$4)*$S$4-$V$4</f>
        <v>1198.7929700281918</v>
      </c>
      <c r="P132" s="28">
        <f t="shared" si="23"/>
        <v>2.3574258094176914E-2</v>
      </c>
    </row>
    <row r="133" spans="1:22">
      <c r="A133" s="6">
        <v>13900</v>
      </c>
      <c r="B133" s="6">
        <f t="shared" si="33"/>
        <v>166800</v>
      </c>
      <c r="C133" s="12">
        <f>Data!D133</f>
        <v>1585</v>
      </c>
      <c r="D133" s="28">
        <f t="shared" si="17"/>
        <v>0</v>
      </c>
      <c r="E133" s="6">
        <f t="shared" si="29"/>
        <v>1559</v>
      </c>
      <c r="F133" s="28">
        <f t="shared" si="18"/>
        <v>0</v>
      </c>
      <c r="G133" s="33">
        <f t="shared" si="30"/>
        <v>2056</v>
      </c>
      <c r="H133" s="28">
        <f t="shared" si="26"/>
        <v>0</v>
      </c>
      <c r="I133" s="1">
        <f t="shared" si="27"/>
        <v>1807.5</v>
      </c>
      <c r="J133" s="28">
        <f t="shared" si="28"/>
        <v>0</v>
      </c>
      <c r="K133" s="6">
        <v>1190</v>
      </c>
      <c r="L133" s="28">
        <f t="shared" si="32"/>
        <v>0</v>
      </c>
      <c r="M133" s="1">
        <f t="shared" si="31"/>
        <v>1297</v>
      </c>
      <c r="N133" s="28">
        <f t="shared" si="22"/>
        <v>0.03</v>
      </c>
      <c r="O133" s="1">
        <f t="shared" si="34"/>
        <v>1201.1326037751605</v>
      </c>
      <c r="P133" s="28">
        <f t="shared" si="23"/>
        <v>2.3396337469687296E-2</v>
      </c>
    </row>
    <row r="134" spans="1:22">
      <c r="A134" s="6">
        <v>14000</v>
      </c>
      <c r="B134" s="6">
        <f t="shared" si="33"/>
        <v>168000</v>
      </c>
      <c r="C134" s="12">
        <f>Data!D134</f>
        <v>1585</v>
      </c>
      <c r="D134" s="28">
        <f t="shared" ref="D134:D144" si="35">(C134-C133)/100</f>
        <v>0</v>
      </c>
      <c r="E134" s="6">
        <f t="shared" si="29"/>
        <v>1559</v>
      </c>
      <c r="F134" s="28">
        <f t="shared" ref="F134:F144" si="36">(E134-E133)/100</f>
        <v>0</v>
      </c>
      <c r="G134" s="33">
        <f t="shared" si="30"/>
        <v>2056</v>
      </c>
      <c r="H134" s="28">
        <f t="shared" si="26"/>
        <v>0</v>
      </c>
      <c r="I134" s="1">
        <f t="shared" si="27"/>
        <v>1807.5</v>
      </c>
      <c r="J134" s="28">
        <f t="shared" si="28"/>
        <v>0</v>
      </c>
      <c r="K134" s="6">
        <v>1190</v>
      </c>
      <c r="L134" s="28">
        <f t="shared" si="32"/>
        <v>0</v>
      </c>
      <c r="M134" s="1">
        <f t="shared" si="31"/>
        <v>1300</v>
      </c>
      <c r="N134" s="28">
        <f t="shared" ref="N134:N144" si="37">(M134-M133)/100</f>
        <v>0.03</v>
      </c>
      <c r="O134" s="1">
        <f t="shared" si="34"/>
        <v>1203.4547120111993</v>
      </c>
      <c r="P134" s="28">
        <f t="shared" ref="P134:P144" si="38">(O134-O133)/100</f>
        <v>2.32210823603873E-2</v>
      </c>
    </row>
    <row r="135" spans="1:22">
      <c r="A135" s="6">
        <v>14100</v>
      </c>
      <c r="B135" s="6">
        <f t="shared" si="33"/>
        <v>169200</v>
      </c>
      <c r="C135" s="12">
        <f>Data!D135</f>
        <v>1585</v>
      </c>
      <c r="D135" s="28">
        <f t="shared" si="35"/>
        <v>0</v>
      </c>
      <c r="E135" s="6">
        <f t="shared" si="29"/>
        <v>1559</v>
      </c>
      <c r="F135" s="28">
        <f t="shared" si="36"/>
        <v>0</v>
      </c>
      <c r="G135" s="33">
        <f t="shared" si="30"/>
        <v>2056</v>
      </c>
      <c r="H135" s="28">
        <f t="shared" si="26"/>
        <v>0</v>
      </c>
      <c r="I135" s="1">
        <f t="shared" si="27"/>
        <v>1807.5</v>
      </c>
      <c r="J135" s="28">
        <f t="shared" si="28"/>
        <v>0</v>
      </c>
      <c r="K135" s="6">
        <v>1190</v>
      </c>
      <c r="L135" s="28">
        <f t="shared" si="32"/>
        <v>0</v>
      </c>
      <c r="M135" s="1">
        <f t="shared" si="31"/>
        <v>1303</v>
      </c>
      <c r="N135" s="28">
        <f t="shared" si="37"/>
        <v>0.03</v>
      </c>
      <c r="O135" s="1">
        <f t="shared" si="34"/>
        <v>1205.75955534233</v>
      </c>
      <c r="P135" s="28">
        <f t="shared" si="38"/>
        <v>2.3048433311307692E-2</v>
      </c>
    </row>
    <row r="136" spans="1:22">
      <c r="A136" s="6">
        <v>14200</v>
      </c>
      <c r="B136" s="6">
        <f t="shared" si="33"/>
        <v>170400</v>
      </c>
      <c r="C136" s="12">
        <f>Data!D136</f>
        <v>1585</v>
      </c>
      <c r="D136" s="28">
        <f t="shared" si="35"/>
        <v>0</v>
      </c>
      <c r="E136" s="6">
        <f t="shared" si="29"/>
        <v>1559</v>
      </c>
      <c r="F136" s="28">
        <f t="shared" si="36"/>
        <v>0</v>
      </c>
      <c r="G136" s="33">
        <f t="shared" si="30"/>
        <v>2056</v>
      </c>
      <c r="H136" s="28">
        <f t="shared" si="26"/>
        <v>0</v>
      </c>
      <c r="I136" s="1">
        <f t="shared" si="27"/>
        <v>1807.5</v>
      </c>
      <c r="J136" s="28">
        <f t="shared" si="28"/>
        <v>0</v>
      </c>
      <c r="K136" s="6">
        <v>1190</v>
      </c>
      <c r="L136" s="28">
        <f t="shared" si="32"/>
        <v>0</v>
      </c>
      <c r="M136" s="1">
        <f t="shared" si="31"/>
        <v>1306</v>
      </c>
      <c r="N136" s="28">
        <f t="shared" si="37"/>
        <v>0.03</v>
      </c>
      <c r="O136" s="1">
        <f t="shared" si="34"/>
        <v>1208.0473886045932</v>
      </c>
      <c r="P136" s="28">
        <f t="shared" si="38"/>
        <v>2.2878332622631205E-2</v>
      </c>
    </row>
    <row r="137" spans="1:22">
      <c r="A137" s="6">
        <v>14300</v>
      </c>
      <c r="B137" s="6">
        <f t="shared" si="33"/>
        <v>171600</v>
      </c>
      <c r="C137" s="12">
        <f>Data!D137</f>
        <v>1585</v>
      </c>
      <c r="D137" s="28">
        <f t="shared" si="35"/>
        <v>0</v>
      </c>
      <c r="E137" s="6">
        <f t="shared" si="29"/>
        <v>1559</v>
      </c>
      <c r="F137" s="28">
        <f t="shared" si="36"/>
        <v>0</v>
      </c>
      <c r="G137" s="33">
        <f t="shared" si="30"/>
        <v>2056</v>
      </c>
      <c r="H137" s="28">
        <f t="shared" si="26"/>
        <v>0</v>
      </c>
      <c r="I137" s="1">
        <f t="shared" si="27"/>
        <v>1807.5</v>
      </c>
      <c r="J137" s="28">
        <f t="shared" si="28"/>
        <v>0</v>
      </c>
      <c r="K137" s="6">
        <v>1190</v>
      </c>
      <c r="L137" s="28">
        <f t="shared" si="32"/>
        <v>0</v>
      </c>
      <c r="M137" s="1">
        <f t="shared" si="31"/>
        <v>1309</v>
      </c>
      <c r="N137" s="28">
        <f t="shared" si="37"/>
        <v>0.03</v>
      </c>
      <c r="O137" s="1">
        <f t="shared" si="34"/>
        <v>1210.3184610331357</v>
      </c>
      <c r="P137" s="28">
        <f t="shared" si="38"/>
        <v>2.2710724285425386E-2</v>
      </c>
    </row>
    <row r="138" spans="1:22">
      <c r="A138" s="6">
        <v>14400</v>
      </c>
      <c r="B138" s="6">
        <f t="shared" si="33"/>
        <v>172800</v>
      </c>
      <c r="C138" s="12">
        <f>Data!D138</f>
        <v>1585</v>
      </c>
      <c r="D138" s="28">
        <f t="shared" si="35"/>
        <v>0</v>
      </c>
      <c r="E138" s="6">
        <f t="shared" si="29"/>
        <v>1559</v>
      </c>
      <c r="F138" s="28">
        <f t="shared" si="36"/>
        <v>0</v>
      </c>
      <c r="G138" s="33">
        <f t="shared" si="30"/>
        <v>2056</v>
      </c>
      <c r="H138" s="28">
        <f t="shared" si="26"/>
        <v>0</v>
      </c>
      <c r="I138" s="1">
        <f t="shared" si="27"/>
        <v>1807.5</v>
      </c>
      <c r="J138" s="28">
        <f t="shared" si="28"/>
        <v>0</v>
      </c>
      <c r="K138" s="6">
        <v>1190</v>
      </c>
      <c r="L138" s="28">
        <f t="shared" si="32"/>
        <v>0</v>
      </c>
      <c r="M138" s="1">
        <f t="shared" si="31"/>
        <v>1312</v>
      </c>
      <c r="N138" s="28">
        <f t="shared" si="37"/>
        <v>0.03</v>
      </c>
      <c r="O138" s="1">
        <f t="shared" si="34"/>
        <v>1212.5730164251504</v>
      </c>
      <c r="P138" s="28">
        <f t="shared" si="38"/>
        <v>2.2545553920147086E-2</v>
      </c>
    </row>
    <row r="139" spans="1:22">
      <c r="A139" s="6">
        <v>14500</v>
      </c>
      <c r="B139" s="6">
        <f t="shared" si="33"/>
        <v>174000</v>
      </c>
      <c r="C139" s="12">
        <f>Data!D139</f>
        <v>1585</v>
      </c>
      <c r="D139" s="28">
        <f t="shared" si="35"/>
        <v>0</v>
      </c>
      <c r="E139" s="6">
        <f t="shared" si="29"/>
        <v>1559</v>
      </c>
      <c r="F139" s="28">
        <f t="shared" si="36"/>
        <v>0</v>
      </c>
      <c r="G139" s="33">
        <f t="shared" si="30"/>
        <v>2056</v>
      </c>
      <c r="H139" s="28">
        <f t="shared" si="26"/>
        <v>0</v>
      </c>
      <c r="I139" s="1">
        <f t="shared" si="27"/>
        <v>1807.5</v>
      </c>
      <c r="J139" s="28">
        <f t="shared" si="28"/>
        <v>0</v>
      </c>
      <c r="K139" s="6">
        <v>1190</v>
      </c>
      <c r="L139" s="28">
        <f t="shared" si="32"/>
        <v>0</v>
      </c>
      <c r="M139" s="1">
        <f t="shared" si="31"/>
        <v>1315</v>
      </c>
      <c r="N139" s="28">
        <f t="shared" si="37"/>
        <v>0.03</v>
      </c>
      <c r="O139" s="1">
        <f t="shared" si="34"/>
        <v>1214.8112932969314</v>
      </c>
      <c r="P139" s="28">
        <f t="shared" si="38"/>
        <v>2.2382768717809542E-2</v>
      </c>
    </row>
    <row r="140" spans="1:22">
      <c r="A140" s="6">
        <v>14600</v>
      </c>
      <c r="B140" s="6">
        <f t="shared" si="33"/>
        <v>175200</v>
      </c>
      <c r="C140" s="12">
        <f>Data!D140</f>
        <v>1585</v>
      </c>
      <c r="D140" s="28">
        <f t="shared" si="35"/>
        <v>0</v>
      </c>
      <c r="E140" s="6">
        <f t="shared" si="29"/>
        <v>1559</v>
      </c>
      <c r="F140" s="28">
        <f t="shared" si="36"/>
        <v>0</v>
      </c>
      <c r="G140" s="33">
        <f t="shared" si="30"/>
        <v>2056</v>
      </c>
      <c r="H140" s="28">
        <f t="shared" si="26"/>
        <v>0</v>
      </c>
      <c r="I140" s="1">
        <f t="shared" si="27"/>
        <v>1807.5</v>
      </c>
      <c r="J140" s="28">
        <f t="shared" si="28"/>
        <v>0</v>
      </c>
      <c r="K140" s="6">
        <v>1190</v>
      </c>
      <c r="L140" s="28">
        <f t="shared" si="32"/>
        <v>0</v>
      </c>
      <c r="M140" s="1">
        <f t="shared" si="31"/>
        <v>1318</v>
      </c>
      <c r="N140" s="28">
        <f t="shared" si="37"/>
        <v>0.03</v>
      </c>
      <c r="O140" s="1">
        <f t="shared" si="34"/>
        <v>1217.0335250353014</v>
      </c>
      <c r="P140" s="28">
        <f t="shared" si="38"/>
        <v>2.2222317383700556E-2</v>
      </c>
    </row>
    <row r="141" spans="1:22">
      <c r="A141" s="6">
        <v>14700</v>
      </c>
      <c r="B141" s="6">
        <f t="shared" si="33"/>
        <v>176400</v>
      </c>
      <c r="C141" s="12">
        <f>Data!D141</f>
        <v>1585</v>
      </c>
      <c r="D141" s="28">
        <f t="shared" si="35"/>
        <v>0</v>
      </c>
      <c r="E141" s="6">
        <f t="shared" si="29"/>
        <v>1559</v>
      </c>
      <c r="F141" s="28">
        <f t="shared" si="36"/>
        <v>0</v>
      </c>
      <c r="G141" s="33">
        <f t="shared" si="30"/>
        <v>2056</v>
      </c>
      <c r="H141" s="28">
        <f t="shared" si="26"/>
        <v>0</v>
      </c>
      <c r="I141" s="1">
        <f t="shared" si="27"/>
        <v>1807.5</v>
      </c>
      <c r="J141" s="28">
        <f t="shared" si="28"/>
        <v>0</v>
      </c>
      <c r="K141" s="6">
        <v>1190</v>
      </c>
      <c r="L141" s="28">
        <f t="shared" si="32"/>
        <v>0</v>
      </c>
      <c r="M141" s="1">
        <f t="shared" si="31"/>
        <v>1321</v>
      </c>
      <c r="N141" s="28">
        <f t="shared" si="37"/>
        <v>0.03</v>
      </c>
      <c r="O141" s="1">
        <f t="shared" si="34"/>
        <v>1219.2399400436491</v>
      </c>
      <c r="P141" s="28">
        <f t="shared" si="38"/>
        <v>2.2064150083476761E-2</v>
      </c>
    </row>
    <row r="142" spans="1:22">
      <c r="A142" s="6">
        <v>14800</v>
      </c>
      <c r="B142" s="6">
        <f t="shared" si="33"/>
        <v>177600</v>
      </c>
      <c r="C142" s="12">
        <f>Data!D142</f>
        <v>1585</v>
      </c>
      <c r="D142" s="28">
        <f t="shared" si="35"/>
        <v>0</v>
      </c>
      <c r="E142" s="6">
        <f t="shared" si="29"/>
        <v>1559</v>
      </c>
      <c r="F142" s="28">
        <f t="shared" si="36"/>
        <v>0</v>
      </c>
      <c r="G142" s="33">
        <f t="shared" si="30"/>
        <v>2056</v>
      </c>
      <c r="H142" s="28">
        <f t="shared" si="26"/>
        <v>0</v>
      </c>
      <c r="I142" s="1">
        <f t="shared" si="27"/>
        <v>1807.5</v>
      </c>
      <c r="J142" s="28">
        <f t="shared" si="28"/>
        <v>0</v>
      </c>
      <c r="K142" s="6">
        <v>1190</v>
      </c>
      <c r="L142" s="28">
        <f t="shared" si="32"/>
        <v>0</v>
      </c>
      <c r="M142" s="1">
        <f t="shared" si="31"/>
        <v>1324</v>
      </c>
      <c r="N142" s="28">
        <f t="shared" si="37"/>
        <v>0.03</v>
      </c>
      <c r="O142" s="1">
        <f t="shared" si="34"/>
        <v>1221.4307618828077</v>
      </c>
      <c r="P142" s="28">
        <f t="shared" si="38"/>
        <v>2.1908218391586159E-2</v>
      </c>
    </row>
    <row r="143" spans="1:22">
      <c r="A143" s="6">
        <v>14900</v>
      </c>
      <c r="B143" s="6">
        <f t="shared" si="33"/>
        <v>178800</v>
      </c>
      <c r="C143" s="12">
        <f>Data!D143</f>
        <v>1585</v>
      </c>
      <c r="D143" s="28">
        <f t="shared" si="35"/>
        <v>0</v>
      </c>
      <c r="E143" s="6">
        <f t="shared" si="29"/>
        <v>1559</v>
      </c>
      <c r="F143" s="28">
        <f t="shared" si="36"/>
        <v>0</v>
      </c>
      <c r="G143" s="33">
        <f t="shared" si="30"/>
        <v>2056</v>
      </c>
      <c r="H143" s="28">
        <f t="shared" si="26"/>
        <v>0</v>
      </c>
      <c r="I143" s="1">
        <f t="shared" si="27"/>
        <v>1807.5</v>
      </c>
      <c r="J143" s="28">
        <f t="shared" si="28"/>
        <v>0</v>
      </c>
      <c r="K143" s="6">
        <v>1190</v>
      </c>
      <c r="L143" s="28">
        <f t="shared" si="32"/>
        <v>0</v>
      </c>
      <c r="M143" s="1">
        <f t="shared" si="31"/>
        <v>1327</v>
      </c>
      <c r="N143" s="28">
        <f t="shared" si="37"/>
        <v>0.03</v>
      </c>
      <c r="O143" s="1">
        <f t="shared" si="34"/>
        <v>1223.606209406988</v>
      </c>
      <c r="P143" s="28">
        <f t="shared" si="38"/>
        <v>2.1754475241802993E-2</v>
      </c>
    </row>
    <row r="144" spans="1:22">
      <c r="A144" s="14">
        <v>15000</v>
      </c>
      <c r="B144" s="14">
        <f t="shared" si="33"/>
        <v>180000</v>
      </c>
      <c r="C144" s="12">
        <f>Data!D144</f>
        <v>1585</v>
      </c>
      <c r="D144" s="28">
        <f t="shared" si="35"/>
        <v>0</v>
      </c>
      <c r="E144" s="6">
        <f t="shared" si="29"/>
        <v>1559</v>
      </c>
      <c r="F144" s="28">
        <f t="shared" si="36"/>
        <v>0</v>
      </c>
      <c r="G144" s="33">
        <f t="shared" si="30"/>
        <v>2056</v>
      </c>
      <c r="H144" s="28">
        <f t="shared" si="26"/>
        <v>0</v>
      </c>
      <c r="I144" s="1">
        <f t="shared" si="27"/>
        <v>1807.5</v>
      </c>
      <c r="J144" s="28">
        <f t="shared" si="28"/>
        <v>0</v>
      </c>
      <c r="K144" s="6">
        <v>1190</v>
      </c>
      <c r="L144" s="28">
        <f t="shared" si="32"/>
        <v>0</v>
      </c>
      <c r="M144" s="1">
        <f t="shared" si="31"/>
        <v>1330</v>
      </c>
      <c r="N144" s="28">
        <f t="shared" si="37"/>
        <v>0.03</v>
      </c>
      <c r="O144" s="1">
        <f t="shared" si="34"/>
        <v>1225.7664968949771</v>
      </c>
      <c r="P144" s="28">
        <f t="shared" si="38"/>
        <v>2.1602874879890807E-2</v>
      </c>
      <c r="Q144" s="18"/>
      <c r="R144" s="18"/>
      <c r="S144" s="18"/>
      <c r="T144" s="18"/>
      <c r="U144" s="18"/>
      <c r="V144" s="18"/>
    </row>
  </sheetData>
  <phoneticPr fontId="3" type="noConversion"/>
  <hyperlinks>
    <hyperlink ref="C4" r:id="rId1" display="=@ROUND(@AVERAGE(K4:L4)*.95,0)"/>
    <hyperlink ref="C5:C144" r:id="rId2" display="=@ROUND(@AVERAGE(K4:L4)*.95,0)"/>
  </hyperlinks>
  <pageMargins left="0.75" right="0.75" top="1" bottom="1" header="0.5" footer="0.5"/>
  <pageSetup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3" sqref="A13"/>
    </sheetView>
  </sheetViews>
  <sheetFormatPr defaultRowHeight="12.75"/>
  <cols>
    <col min="1" max="1" width="14.42578125" customWidth="1"/>
    <col min="2" max="5" width="15.7109375" customWidth="1"/>
    <col min="6" max="6" width="9.5703125" customWidth="1"/>
    <col min="7" max="7" width="10.140625" bestFit="1" customWidth="1"/>
  </cols>
  <sheetData>
    <row r="1" spans="1:8">
      <c r="A1" s="4" t="s">
        <v>73</v>
      </c>
      <c r="B1" s="4"/>
      <c r="C1" s="4"/>
      <c r="H1" s="3"/>
    </row>
    <row r="2" spans="1:8" ht="25.5">
      <c r="A2" s="3" t="s">
        <v>14</v>
      </c>
      <c r="B2" s="3" t="s">
        <v>64</v>
      </c>
      <c r="C2" s="9" t="s">
        <v>65</v>
      </c>
      <c r="D2" s="9" t="s">
        <v>66</v>
      </c>
      <c r="E2" s="10" t="s">
        <v>67</v>
      </c>
      <c r="F2" t="s">
        <v>74</v>
      </c>
    </row>
    <row r="3" spans="1:8">
      <c r="A3">
        <v>1</v>
      </c>
      <c r="B3" s="6">
        <v>10890</v>
      </c>
      <c r="C3" s="6">
        <f>ROUND(B3/12,2)</f>
        <v>907.5</v>
      </c>
      <c r="D3" s="6">
        <f>C3*2</f>
        <v>1815</v>
      </c>
      <c r="E3" s="6">
        <f>C3*3</f>
        <v>2722.5</v>
      </c>
      <c r="F3" s="6">
        <f>C3*4</f>
        <v>3630</v>
      </c>
    </row>
    <row r="4" spans="1:8">
      <c r="A4">
        <v>2</v>
      </c>
      <c r="B4" s="6">
        <v>14710</v>
      </c>
      <c r="C4" s="6">
        <f t="shared" ref="C4:C11" si="0">ROUND(B4/12,2)</f>
        <v>1225.83</v>
      </c>
      <c r="D4" s="6">
        <f t="shared" ref="D4:D11" si="1">C4*2</f>
        <v>2451.66</v>
      </c>
      <c r="E4" s="6">
        <f t="shared" ref="E4:E11" si="2">C4*3</f>
        <v>3677.49</v>
      </c>
      <c r="F4" s="6">
        <f t="shared" ref="F4:F11" si="3">C4*4</f>
        <v>4903.32</v>
      </c>
    </row>
    <row r="5" spans="1:8">
      <c r="A5">
        <v>3</v>
      </c>
      <c r="B5" s="6">
        <v>18530</v>
      </c>
      <c r="C5" s="6">
        <f t="shared" si="0"/>
        <v>1544.17</v>
      </c>
      <c r="D5" s="6">
        <f t="shared" si="1"/>
        <v>3088.34</v>
      </c>
      <c r="E5" s="6">
        <f t="shared" si="2"/>
        <v>4632.51</v>
      </c>
      <c r="F5" s="6">
        <f t="shared" si="3"/>
        <v>6176.68</v>
      </c>
    </row>
    <row r="6" spans="1:8">
      <c r="A6">
        <v>4</v>
      </c>
      <c r="B6" s="6">
        <v>22350</v>
      </c>
      <c r="C6" s="6">
        <f t="shared" si="0"/>
        <v>1862.5</v>
      </c>
      <c r="D6" s="6">
        <f t="shared" si="1"/>
        <v>3725</v>
      </c>
      <c r="E6" s="6">
        <f t="shared" si="2"/>
        <v>5587.5</v>
      </c>
      <c r="F6" s="6">
        <f t="shared" si="3"/>
        <v>7450</v>
      </c>
    </row>
    <row r="7" spans="1:8">
      <c r="A7">
        <v>5</v>
      </c>
      <c r="B7" s="6">
        <v>26170</v>
      </c>
      <c r="C7" s="6">
        <f t="shared" si="0"/>
        <v>2180.83</v>
      </c>
      <c r="D7" s="6">
        <f t="shared" si="1"/>
        <v>4361.66</v>
      </c>
      <c r="E7" s="6">
        <f t="shared" si="2"/>
        <v>6542.49</v>
      </c>
      <c r="F7" s="6">
        <f t="shared" si="3"/>
        <v>8723.32</v>
      </c>
    </row>
    <row r="8" spans="1:8">
      <c r="A8">
        <v>6</v>
      </c>
      <c r="B8" s="6">
        <v>29990</v>
      </c>
      <c r="C8" s="6">
        <f t="shared" si="0"/>
        <v>2499.17</v>
      </c>
      <c r="D8" s="6">
        <f t="shared" si="1"/>
        <v>4998.34</v>
      </c>
      <c r="E8" s="6">
        <f t="shared" si="2"/>
        <v>7497.51</v>
      </c>
      <c r="F8" s="6">
        <f t="shared" si="3"/>
        <v>9996.68</v>
      </c>
    </row>
    <row r="9" spans="1:8">
      <c r="A9">
        <v>7</v>
      </c>
      <c r="B9" s="6">
        <v>33810</v>
      </c>
      <c r="C9" s="6">
        <f t="shared" si="0"/>
        <v>2817.5</v>
      </c>
      <c r="D9" s="6">
        <f t="shared" si="1"/>
        <v>5635</v>
      </c>
      <c r="E9" s="6">
        <f t="shared" si="2"/>
        <v>8452.5</v>
      </c>
      <c r="F9" s="6">
        <f t="shared" si="3"/>
        <v>11270</v>
      </c>
    </row>
    <row r="10" spans="1:8">
      <c r="A10">
        <v>8</v>
      </c>
      <c r="B10" s="6">
        <v>37630</v>
      </c>
      <c r="C10" s="6">
        <f t="shared" si="0"/>
        <v>3135.83</v>
      </c>
      <c r="D10" s="6">
        <f t="shared" si="1"/>
        <v>6271.66</v>
      </c>
      <c r="E10" s="6">
        <f t="shared" si="2"/>
        <v>9407.49</v>
      </c>
      <c r="F10" s="6">
        <f t="shared" si="3"/>
        <v>12543.32</v>
      </c>
    </row>
    <row r="11" spans="1:8">
      <c r="A11" t="s">
        <v>15</v>
      </c>
      <c r="B11" s="6">
        <v>3820</v>
      </c>
      <c r="C11" s="6">
        <f t="shared" si="0"/>
        <v>318.33</v>
      </c>
      <c r="D11" s="6">
        <f t="shared" si="1"/>
        <v>636.66</v>
      </c>
      <c r="E11" s="6">
        <f t="shared" si="2"/>
        <v>954.99</v>
      </c>
      <c r="F11" s="6">
        <f t="shared" si="3"/>
        <v>1273.32</v>
      </c>
    </row>
    <row r="13" spans="1:8">
      <c r="A13" t="s">
        <v>75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80" sqref="A80"/>
    </sheetView>
  </sheetViews>
  <sheetFormatPr defaultRowHeight="12.7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One Child Tables</vt:lpstr>
      <vt:lpstr>Data</vt:lpstr>
      <vt:lpstr>Data2</vt:lpstr>
      <vt:lpstr>FPL2011</vt:lpstr>
      <vt:lpstr>Tables</vt:lpstr>
    </vt:vector>
  </TitlesOfParts>
  <Company>Office of Administrative Hearings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Rkrab</dc:creator>
  <cp:lastModifiedBy>Administrator</cp:lastModifiedBy>
  <cp:lastPrinted>2011-03-04T00:17:55Z</cp:lastPrinted>
  <dcterms:created xsi:type="dcterms:W3CDTF">2008-03-19T22:01:19Z</dcterms:created>
  <dcterms:modified xsi:type="dcterms:W3CDTF">2011-03-04T00:19:43Z</dcterms:modified>
</cp:coreProperties>
</file>